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510" yWindow="510" windowWidth="9255" windowHeight="7875"/>
  </bookViews>
  <sheets>
    <sheet name="Database" sheetId="1" r:id="rId1"/>
    <sheet name="masuk" sheetId="2" r:id="rId2"/>
    <sheet name="keluar" sheetId="3" r:id="rId3"/>
    <sheet name="BAHAN FINISHING NEW 225" sheetId="4" state="hidden" r:id="rId4"/>
    <sheet name="NEW 225" sheetId="5" state="hidden" r:id="rId5"/>
  </sheets>
  <definedNames>
    <definedName name="_xlnm._FilterDatabase" localSheetId="0" hidden="1">Database!$A$1:$L$604</definedName>
    <definedName name="_xlnm._FilterDatabase" localSheetId="2" hidden="1">keluar!$A$1:$H$3559</definedName>
    <definedName name="_xlnm._FilterDatabase" localSheetId="1" hidden="1">masuk!$A$1:$I$857</definedName>
  </definedNames>
  <calcPr calcId="152511"/>
  <extLst>
    <ext uri="GoogleSheetsCustomDataVersion1">
      <go:sheetsCustomData xmlns:go="http://customooxmlschemas.google.com/" r:id="rId9" roundtripDataSignature="AMtx7mhysX8B8T0Sug/44lT1UaMt92j7sA=="/>
    </ext>
  </extLst>
</workbook>
</file>

<file path=xl/calcChain.xml><?xml version="1.0" encoding="utf-8"?>
<calcChain xmlns="http://schemas.openxmlformats.org/spreadsheetml/2006/main">
  <c r="D349" i="1" l="1"/>
  <c r="D374" i="1"/>
  <c r="C15" i="2" l="1"/>
  <c r="C6" i="2"/>
  <c r="C13" i="2"/>
  <c r="E108" i="5" l="1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C18" i="5"/>
  <c r="E18" i="5" s="1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559" i="3"/>
  <c r="C3559" i="3"/>
  <c r="E3558" i="3"/>
  <c r="C3558" i="3"/>
  <c r="E3557" i="3"/>
  <c r="C3557" i="3"/>
  <c r="E3556" i="3"/>
  <c r="C3556" i="3"/>
  <c r="E3555" i="3"/>
  <c r="C3555" i="3"/>
  <c r="E3554" i="3"/>
  <c r="C3554" i="3"/>
  <c r="E3553" i="3"/>
  <c r="C3553" i="3"/>
  <c r="E3552" i="3"/>
  <c r="C3552" i="3"/>
  <c r="E3551" i="3"/>
  <c r="C3551" i="3"/>
  <c r="E3550" i="3"/>
  <c r="C3550" i="3"/>
  <c r="E3549" i="3"/>
  <c r="C3549" i="3"/>
  <c r="E3548" i="3"/>
  <c r="C3548" i="3"/>
  <c r="E3547" i="3"/>
  <c r="C3547" i="3"/>
  <c r="E3546" i="3"/>
  <c r="C3546" i="3"/>
  <c r="E3545" i="3"/>
  <c r="C3545" i="3"/>
  <c r="E3544" i="3"/>
  <c r="C3544" i="3"/>
  <c r="E3543" i="3"/>
  <c r="C3543" i="3"/>
  <c r="E3542" i="3"/>
  <c r="C3542" i="3"/>
  <c r="E3541" i="3"/>
  <c r="C3541" i="3"/>
  <c r="E3540" i="3"/>
  <c r="C3540" i="3"/>
  <c r="E3539" i="3"/>
  <c r="C3539" i="3"/>
  <c r="E3538" i="3"/>
  <c r="C3538" i="3"/>
  <c r="E3537" i="3"/>
  <c r="C3537" i="3"/>
  <c r="E3536" i="3"/>
  <c r="C3536" i="3"/>
  <c r="E3535" i="3"/>
  <c r="C3535" i="3"/>
  <c r="E3534" i="3"/>
  <c r="C3534" i="3"/>
  <c r="E3533" i="3"/>
  <c r="C3533" i="3"/>
  <c r="E3532" i="3"/>
  <c r="C3532" i="3"/>
  <c r="E3531" i="3"/>
  <c r="C3531" i="3"/>
  <c r="E3530" i="3"/>
  <c r="C3530" i="3"/>
  <c r="E3529" i="3"/>
  <c r="C3529" i="3"/>
  <c r="E3528" i="3"/>
  <c r="C3528" i="3"/>
  <c r="E3527" i="3"/>
  <c r="C3527" i="3"/>
  <c r="E3526" i="3"/>
  <c r="C3526" i="3"/>
  <c r="E3525" i="3"/>
  <c r="C3525" i="3"/>
  <c r="E3524" i="3"/>
  <c r="C3524" i="3"/>
  <c r="E3523" i="3"/>
  <c r="C3523" i="3"/>
  <c r="E3522" i="3"/>
  <c r="C3522" i="3"/>
  <c r="E3521" i="3"/>
  <c r="C3521" i="3"/>
  <c r="E3520" i="3"/>
  <c r="C3520" i="3"/>
  <c r="E3519" i="3"/>
  <c r="C3519" i="3"/>
  <c r="E3518" i="3"/>
  <c r="C3518" i="3"/>
  <c r="E3517" i="3"/>
  <c r="C3517" i="3"/>
  <c r="E3516" i="3"/>
  <c r="C3516" i="3"/>
  <c r="E3515" i="3"/>
  <c r="C3515" i="3"/>
  <c r="E3514" i="3"/>
  <c r="C3514" i="3"/>
  <c r="E3513" i="3"/>
  <c r="C3513" i="3"/>
  <c r="E3512" i="3"/>
  <c r="C3512" i="3"/>
  <c r="E3511" i="3"/>
  <c r="C3511" i="3"/>
  <c r="E3510" i="3"/>
  <c r="C3510" i="3"/>
  <c r="E3509" i="3"/>
  <c r="C3509" i="3"/>
  <c r="E3508" i="3"/>
  <c r="C3508" i="3"/>
  <c r="E3507" i="3"/>
  <c r="C3507" i="3"/>
  <c r="E3506" i="3"/>
  <c r="C3506" i="3"/>
  <c r="E3505" i="3"/>
  <c r="C3505" i="3"/>
  <c r="E3504" i="3"/>
  <c r="C3504" i="3"/>
  <c r="E3503" i="3"/>
  <c r="C3503" i="3"/>
  <c r="E3502" i="3"/>
  <c r="C3502" i="3"/>
  <c r="E3501" i="3"/>
  <c r="C3501" i="3"/>
  <c r="E3500" i="3"/>
  <c r="C3500" i="3"/>
  <c r="E3499" i="3"/>
  <c r="C3499" i="3"/>
  <c r="E3498" i="3"/>
  <c r="C3498" i="3"/>
  <c r="E3497" i="3"/>
  <c r="C3497" i="3"/>
  <c r="E3496" i="3"/>
  <c r="C3496" i="3"/>
  <c r="E3495" i="3"/>
  <c r="C3495" i="3"/>
  <c r="E3494" i="3"/>
  <c r="C3494" i="3"/>
  <c r="E3493" i="3"/>
  <c r="C3493" i="3"/>
  <c r="E3492" i="3"/>
  <c r="C3492" i="3"/>
  <c r="E3491" i="3"/>
  <c r="C3491" i="3"/>
  <c r="E3490" i="3"/>
  <c r="C3490" i="3"/>
  <c r="E3489" i="3"/>
  <c r="C3489" i="3"/>
  <c r="E3488" i="3"/>
  <c r="C3488" i="3"/>
  <c r="E3487" i="3"/>
  <c r="C3487" i="3"/>
  <c r="E3486" i="3"/>
  <c r="C3486" i="3"/>
  <c r="E3485" i="3"/>
  <c r="C3485" i="3"/>
  <c r="E3484" i="3"/>
  <c r="C3484" i="3"/>
  <c r="E3483" i="3"/>
  <c r="C3483" i="3"/>
  <c r="E3482" i="3"/>
  <c r="C3482" i="3"/>
  <c r="E3481" i="3"/>
  <c r="C3481" i="3"/>
  <c r="E3480" i="3"/>
  <c r="C3480" i="3"/>
  <c r="E3479" i="3"/>
  <c r="C3479" i="3"/>
  <c r="E3478" i="3"/>
  <c r="C3478" i="3"/>
  <c r="E3477" i="3"/>
  <c r="C3477" i="3"/>
  <c r="E3476" i="3"/>
  <c r="C3476" i="3"/>
  <c r="E3475" i="3"/>
  <c r="C3475" i="3"/>
  <c r="E3474" i="3"/>
  <c r="C3474" i="3"/>
  <c r="E3473" i="3"/>
  <c r="C3473" i="3"/>
  <c r="E3472" i="3"/>
  <c r="C3472" i="3"/>
  <c r="E3471" i="3"/>
  <c r="C3471" i="3"/>
  <c r="E3470" i="3"/>
  <c r="C3470" i="3"/>
  <c r="E3469" i="3"/>
  <c r="C3469" i="3"/>
  <c r="E3468" i="3"/>
  <c r="C3468" i="3"/>
  <c r="E3467" i="3"/>
  <c r="C3467" i="3"/>
  <c r="E3466" i="3"/>
  <c r="C3466" i="3"/>
  <c r="E3465" i="3"/>
  <c r="C3465" i="3"/>
  <c r="E3464" i="3"/>
  <c r="C3464" i="3"/>
  <c r="E3463" i="3"/>
  <c r="C3463" i="3"/>
  <c r="E3462" i="3"/>
  <c r="C3462" i="3"/>
  <c r="E3461" i="3"/>
  <c r="C3461" i="3"/>
  <c r="E3460" i="3"/>
  <c r="C3460" i="3"/>
  <c r="E3459" i="3"/>
  <c r="C3459" i="3"/>
  <c r="E3458" i="3"/>
  <c r="C3458" i="3"/>
  <c r="E3457" i="3"/>
  <c r="C3457" i="3"/>
  <c r="E3456" i="3"/>
  <c r="C3456" i="3"/>
  <c r="E3455" i="3"/>
  <c r="C3455" i="3"/>
  <c r="E3454" i="3"/>
  <c r="C3454" i="3"/>
  <c r="E3453" i="3"/>
  <c r="C3453" i="3"/>
  <c r="E3452" i="3"/>
  <c r="C3452" i="3"/>
  <c r="E3451" i="3"/>
  <c r="C3451" i="3"/>
  <c r="E3450" i="3"/>
  <c r="C3450" i="3"/>
  <c r="E3449" i="3"/>
  <c r="C3449" i="3"/>
  <c r="E3448" i="3"/>
  <c r="C3448" i="3"/>
  <c r="E3447" i="3"/>
  <c r="C3447" i="3"/>
  <c r="E3446" i="3"/>
  <c r="C3446" i="3"/>
  <c r="E3445" i="3"/>
  <c r="C3445" i="3"/>
  <c r="E3444" i="3"/>
  <c r="C3444" i="3"/>
  <c r="E3443" i="3"/>
  <c r="C3443" i="3"/>
  <c r="E3442" i="3"/>
  <c r="C3442" i="3"/>
  <c r="E3441" i="3"/>
  <c r="C3441" i="3"/>
  <c r="E3440" i="3"/>
  <c r="C3440" i="3"/>
  <c r="E3439" i="3"/>
  <c r="C3439" i="3"/>
  <c r="E3438" i="3"/>
  <c r="C3438" i="3"/>
  <c r="E3437" i="3"/>
  <c r="C3437" i="3"/>
  <c r="E3436" i="3"/>
  <c r="C3436" i="3"/>
  <c r="E3435" i="3"/>
  <c r="C3435" i="3"/>
  <c r="E3434" i="3"/>
  <c r="C3434" i="3"/>
  <c r="E3433" i="3"/>
  <c r="C3433" i="3"/>
  <c r="E3432" i="3"/>
  <c r="C3432" i="3"/>
  <c r="E3431" i="3"/>
  <c r="C3431" i="3"/>
  <c r="E3430" i="3"/>
  <c r="C3430" i="3"/>
  <c r="E3429" i="3"/>
  <c r="C3429" i="3"/>
  <c r="E3428" i="3"/>
  <c r="C3428" i="3"/>
  <c r="E3427" i="3"/>
  <c r="C3427" i="3"/>
  <c r="E3426" i="3"/>
  <c r="C3426" i="3"/>
  <c r="E3425" i="3"/>
  <c r="C3425" i="3"/>
  <c r="E3424" i="3"/>
  <c r="C3424" i="3"/>
  <c r="E3423" i="3"/>
  <c r="C3423" i="3"/>
  <c r="E3422" i="3"/>
  <c r="C3422" i="3"/>
  <c r="E3421" i="3"/>
  <c r="C3421" i="3"/>
  <c r="E3420" i="3"/>
  <c r="C3420" i="3"/>
  <c r="E3419" i="3"/>
  <c r="C3419" i="3"/>
  <c r="E3418" i="3"/>
  <c r="C3418" i="3"/>
  <c r="E3417" i="3"/>
  <c r="C3417" i="3"/>
  <c r="E3416" i="3"/>
  <c r="C3416" i="3"/>
  <c r="E3415" i="3"/>
  <c r="C3415" i="3"/>
  <c r="E3414" i="3"/>
  <c r="C3414" i="3"/>
  <c r="E3413" i="3"/>
  <c r="C3413" i="3"/>
  <c r="E3412" i="3"/>
  <c r="C3412" i="3"/>
  <c r="E3411" i="3"/>
  <c r="C3411" i="3"/>
  <c r="E3410" i="3"/>
  <c r="C3410" i="3"/>
  <c r="E3409" i="3"/>
  <c r="C3409" i="3"/>
  <c r="E3408" i="3"/>
  <c r="C3408" i="3"/>
  <c r="E3407" i="3"/>
  <c r="C3407" i="3"/>
  <c r="E3406" i="3"/>
  <c r="C3406" i="3"/>
  <c r="E3405" i="3"/>
  <c r="C3405" i="3"/>
  <c r="E3404" i="3"/>
  <c r="C3404" i="3"/>
  <c r="E3403" i="3"/>
  <c r="C3403" i="3"/>
  <c r="E3402" i="3"/>
  <c r="C3402" i="3"/>
  <c r="E3401" i="3"/>
  <c r="C3401" i="3"/>
  <c r="E3400" i="3"/>
  <c r="C3400" i="3"/>
  <c r="E3399" i="3"/>
  <c r="C3399" i="3"/>
  <c r="E3398" i="3"/>
  <c r="C3398" i="3"/>
  <c r="E3397" i="3"/>
  <c r="C3397" i="3"/>
  <c r="E3396" i="3"/>
  <c r="C3396" i="3"/>
  <c r="E3395" i="3"/>
  <c r="C3395" i="3"/>
  <c r="E3394" i="3"/>
  <c r="C3394" i="3"/>
  <c r="E3393" i="3"/>
  <c r="C3393" i="3"/>
  <c r="E3392" i="3"/>
  <c r="C3392" i="3"/>
  <c r="E3391" i="3"/>
  <c r="C3391" i="3"/>
  <c r="E3390" i="3"/>
  <c r="C3390" i="3"/>
  <c r="E3389" i="3"/>
  <c r="C3389" i="3"/>
  <c r="E3388" i="3"/>
  <c r="C3388" i="3"/>
  <c r="E3387" i="3"/>
  <c r="C3387" i="3"/>
  <c r="E3386" i="3"/>
  <c r="C3386" i="3"/>
  <c r="E3385" i="3"/>
  <c r="C3385" i="3"/>
  <c r="E3384" i="3"/>
  <c r="C3384" i="3"/>
  <c r="E3383" i="3"/>
  <c r="C3383" i="3"/>
  <c r="E3382" i="3"/>
  <c r="C3382" i="3"/>
  <c r="E3381" i="3"/>
  <c r="C3381" i="3"/>
  <c r="E3380" i="3"/>
  <c r="C3380" i="3"/>
  <c r="E3379" i="3"/>
  <c r="C3379" i="3"/>
  <c r="E3378" i="3"/>
  <c r="C3378" i="3"/>
  <c r="E3377" i="3"/>
  <c r="C3377" i="3"/>
  <c r="E3376" i="3"/>
  <c r="C3376" i="3"/>
  <c r="E3375" i="3"/>
  <c r="C3375" i="3"/>
  <c r="E3374" i="3"/>
  <c r="C3374" i="3"/>
  <c r="E3373" i="3"/>
  <c r="C3373" i="3"/>
  <c r="E3372" i="3"/>
  <c r="C3372" i="3"/>
  <c r="E3371" i="3"/>
  <c r="C3371" i="3"/>
  <c r="E3370" i="3"/>
  <c r="C3370" i="3"/>
  <c r="E3369" i="3"/>
  <c r="C3369" i="3"/>
  <c r="E3368" i="3"/>
  <c r="C3368" i="3"/>
  <c r="E3367" i="3"/>
  <c r="C3367" i="3"/>
  <c r="E3366" i="3"/>
  <c r="C3366" i="3"/>
  <c r="E3365" i="3"/>
  <c r="C3365" i="3"/>
  <c r="E3364" i="3"/>
  <c r="C3364" i="3"/>
  <c r="E3363" i="3"/>
  <c r="C3363" i="3"/>
  <c r="E3362" i="3"/>
  <c r="C3362" i="3"/>
  <c r="E3361" i="3"/>
  <c r="C3361" i="3"/>
  <c r="E3360" i="3"/>
  <c r="C3360" i="3"/>
  <c r="E3359" i="3"/>
  <c r="C3359" i="3"/>
  <c r="E3358" i="3"/>
  <c r="C3358" i="3"/>
  <c r="E3357" i="3"/>
  <c r="C3357" i="3"/>
  <c r="E3356" i="3"/>
  <c r="C3356" i="3"/>
  <c r="E3355" i="3"/>
  <c r="C3355" i="3"/>
  <c r="E3354" i="3"/>
  <c r="C3354" i="3"/>
  <c r="E3353" i="3"/>
  <c r="C3353" i="3"/>
  <c r="E3352" i="3"/>
  <c r="C3352" i="3"/>
  <c r="E3351" i="3"/>
  <c r="C3351" i="3"/>
  <c r="E3350" i="3"/>
  <c r="C3350" i="3"/>
  <c r="E3349" i="3"/>
  <c r="C3349" i="3"/>
  <c r="E3348" i="3"/>
  <c r="C3348" i="3"/>
  <c r="E3347" i="3"/>
  <c r="C3347" i="3"/>
  <c r="E3346" i="3"/>
  <c r="C3346" i="3"/>
  <c r="E3345" i="3"/>
  <c r="C3345" i="3"/>
  <c r="E3344" i="3"/>
  <c r="C3344" i="3"/>
  <c r="E3343" i="3"/>
  <c r="C3343" i="3"/>
  <c r="E3342" i="3"/>
  <c r="C3342" i="3"/>
  <c r="E3341" i="3"/>
  <c r="C3341" i="3"/>
  <c r="E3340" i="3"/>
  <c r="C3340" i="3"/>
  <c r="E3339" i="3"/>
  <c r="C3339" i="3"/>
  <c r="E3338" i="3"/>
  <c r="C3338" i="3"/>
  <c r="E3337" i="3"/>
  <c r="C3337" i="3"/>
  <c r="E3336" i="3"/>
  <c r="C3336" i="3"/>
  <c r="E3335" i="3"/>
  <c r="C3335" i="3"/>
  <c r="E3334" i="3"/>
  <c r="C3334" i="3"/>
  <c r="E3333" i="3"/>
  <c r="C3333" i="3"/>
  <c r="E3332" i="3"/>
  <c r="C3332" i="3"/>
  <c r="E3331" i="3"/>
  <c r="C3331" i="3"/>
  <c r="E3330" i="3"/>
  <c r="C3330" i="3"/>
  <c r="E3329" i="3"/>
  <c r="C3329" i="3"/>
  <c r="E3328" i="3"/>
  <c r="C3328" i="3"/>
  <c r="E3327" i="3"/>
  <c r="C3327" i="3"/>
  <c r="E3326" i="3"/>
  <c r="C3326" i="3"/>
  <c r="E3325" i="3"/>
  <c r="C3325" i="3"/>
  <c r="E3324" i="3"/>
  <c r="C3324" i="3"/>
  <c r="E3323" i="3"/>
  <c r="C3323" i="3"/>
  <c r="E3322" i="3"/>
  <c r="C3322" i="3"/>
  <c r="E3321" i="3"/>
  <c r="C3321" i="3"/>
  <c r="E3320" i="3"/>
  <c r="C3320" i="3"/>
  <c r="E3319" i="3"/>
  <c r="C3319" i="3"/>
  <c r="E3318" i="3"/>
  <c r="C3318" i="3"/>
  <c r="E3317" i="3"/>
  <c r="C3317" i="3"/>
  <c r="E3316" i="3"/>
  <c r="C3316" i="3"/>
  <c r="E3315" i="3"/>
  <c r="C3315" i="3"/>
  <c r="E3314" i="3"/>
  <c r="C3314" i="3"/>
  <c r="E3313" i="3"/>
  <c r="C3313" i="3"/>
  <c r="E3312" i="3"/>
  <c r="C3312" i="3"/>
  <c r="E3311" i="3"/>
  <c r="C3311" i="3"/>
  <c r="E3310" i="3"/>
  <c r="C3310" i="3"/>
  <c r="E3309" i="3"/>
  <c r="C3309" i="3"/>
  <c r="E3308" i="3"/>
  <c r="C3308" i="3"/>
  <c r="E3307" i="3"/>
  <c r="C3307" i="3"/>
  <c r="E3306" i="3"/>
  <c r="C3306" i="3"/>
  <c r="E3305" i="3"/>
  <c r="C3305" i="3"/>
  <c r="E3304" i="3"/>
  <c r="C3304" i="3"/>
  <c r="E3303" i="3"/>
  <c r="C3303" i="3"/>
  <c r="E3302" i="3"/>
  <c r="C3302" i="3"/>
  <c r="E3301" i="3"/>
  <c r="C3301" i="3"/>
  <c r="E3300" i="3"/>
  <c r="C3300" i="3"/>
  <c r="E3299" i="3"/>
  <c r="C3299" i="3"/>
  <c r="E3298" i="3"/>
  <c r="C3298" i="3"/>
  <c r="E3297" i="3"/>
  <c r="C3297" i="3"/>
  <c r="E3296" i="3"/>
  <c r="C3296" i="3"/>
  <c r="E3295" i="3"/>
  <c r="C3295" i="3"/>
  <c r="E3294" i="3"/>
  <c r="C3294" i="3"/>
  <c r="E3293" i="3"/>
  <c r="C3293" i="3"/>
  <c r="E3292" i="3"/>
  <c r="C3292" i="3"/>
  <c r="E3291" i="3"/>
  <c r="C3291" i="3"/>
  <c r="E3290" i="3"/>
  <c r="C3290" i="3"/>
  <c r="E3289" i="3"/>
  <c r="C3289" i="3"/>
  <c r="E3288" i="3"/>
  <c r="C3288" i="3"/>
  <c r="E3287" i="3"/>
  <c r="C3287" i="3"/>
  <c r="E3286" i="3"/>
  <c r="C3286" i="3"/>
  <c r="E3285" i="3"/>
  <c r="C3285" i="3"/>
  <c r="E3284" i="3"/>
  <c r="C3284" i="3"/>
  <c r="E3283" i="3"/>
  <c r="C3283" i="3"/>
  <c r="E3282" i="3"/>
  <c r="C3282" i="3"/>
  <c r="E3281" i="3"/>
  <c r="C3281" i="3"/>
  <c r="E3280" i="3"/>
  <c r="C3280" i="3"/>
  <c r="E3279" i="3"/>
  <c r="C3279" i="3"/>
  <c r="E3278" i="3"/>
  <c r="C3278" i="3"/>
  <c r="E3277" i="3"/>
  <c r="C3277" i="3"/>
  <c r="E3276" i="3"/>
  <c r="C3276" i="3"/>
  <c r="E3275" i="3"/>
  <c r="C3275" i="3"/>
  <c r="E3274" i="3"/>
  <c r="C3274" i="3"/>
  <c r="E3273" i="3"/>
  <c r="C3273" i="3"/>
  <c r="E3272" i="3"/>
  <c r="C3272" i="3"/>
  <c r="E3271" i="3"/>
  <c r="C3271" i="3"/>
  <c r="E3270" i="3"/>
  <c r="C3270" i="3"/>
  <c r="E3269" i="3"/>
  <c r="C3269" i="3"/>
  <c r="E3268" i="3"/>
  <c r="C3268" i="3"/>
  <c r="E3267" i="3"/>
  <c r="C3267" i="3"/>
  <c r="E3266" i="3"/>
  <c r="C3266" i="3"/>
  <c r="E3265" i="3"/>
  <c r="C3265" i="3"/>
  <c r="E3264" i="3"/>
  <c r="C3264" i="3"/>
  <c r="E3263" i="3"/>
  <c r="C3263" i="3"/>
  <c r="E3262" i="3"/>
  <c r="C3262" i="3"/>
  <c r="E3261" i="3"/>
  <c r="C3261" i="3"/>
  <c r="E3260" i="3"/>
  <c r="C3260" i="3"/>
  <c r="E3259" i="3"/>
  <c r="C3259" i="3"/>
  <c r="E3258" i="3"/>
  <c r="C3258" i="3"/>
  <c r="E3257" i="3"/>
  <c r="C3257" i="3"/>
  <c r="E3256" i="3"/>
  <c r="C3256" i="3"/>
  <c r="E3255" i="3"/>
  <c r="C3255" i="3"/>
  <c r="E3254" i="3"/>
  <c r="C3254" i="3"/>
  <c r="E3253" i="3"/>
  <c r="C3253" i="3"/>
  <c r="E3252" i="3"/>
  <c r="C3252" i="3"/>
  <c r="E3251" i="3"/>
  <c r="C3251" i="3"/>
  <c r="E3250" i="3"/>
  <c r="C3250" i="3"/>
  <c r="E3249" i="3"/>
  <c r="C3249" i="3"/>
  <c r="E3248" i="3"/>
  <c r="C3248" i="3"/>
  <c r="E3247" i="3"/>
  <c r="C3247" i="3"/>
  <c r="E3246" i="3"/>
  <c r="C3246" i="3"/>
  <c r="E3245" i="3"/>
  <c r="C3245" i="3"/>
  <c r="E3244" i="3"/>
  <c r="C3244" i="3"/>
  <c r="E3243" i="3"/>
  <c r="C3243" i="3"/>
  <c r="E3242" i="3"/>
  <c r="C3242" i="3"/>
  <c r="E3241" i="3"/>
  <c r="C3241" i="3"/>
  <c r="E3240" i="3"/>
  <c r="C3240" i="3"/>
  <c r="E3239" i="3"/>
  <c r="C3239" i="3"/>
  <c r="E3238" i="3"/>
  <c r="C3238" i="3"/>
  <c r="E3237" i="3"/>
  <c r="C3237" i="3"/>
  <c r="E3236" i="3"/>
  <c r="C3236" i="3"/>
  <c r="E3235" i="3"/>
  <c r="C3235" i="3"/>
  <c r="E3234" i="3"/>
  <c r="C3234" i="3"/>
  <c r="E3233" i="3"/>
  <c r="C3233" i="3"/>
  <c r="E3232" i="3"/>
  <c r="C3232" i="3"/>
  <c r="E3231" i="3"/>
  <c r="C3231" i="3"/>
  <c r="E3230" i="3"/>
  <c r="C3230" i="3"/>
  <c r="E3229" i="3"/>
  <c r="C3229" i="3"/>
  <c r="E3228" i="3"/>
  <c r="C3228" i="3"/>
  <c r="E3227" i="3"/>
  <c r="C3227" i="3"/>
  <c r="E3226" i="3"/>
  <c r="C3226" i="3"/>
  <c r="E3225" i="3"/>
  <c r="C3225" i="3"/>
  <c r="E3224" i="3"/>
  <c r="C3224" i="3"/>
  <c r="E3223" i="3"/>
  <c r="C3223" i="3"/>
  <c r="E3222" i="3"/>
  <c r="C3222" i="3"/>
  <c r="E3221" i="3"/>
  <c r="C3221" i="3"/>
  <c r="E3220" i="3"/>
  <c r="C3220" i="3"/>
  <c r="E3219" i="3"/>
  <c r="C3219" i="3"/>
  <c r="E3218" i="3"/>
  <c r="C3218" i="3"/>
  <c r="E3217" i="3"/>
  <c r="C3217" i="3"/>
  <c r="E3216" i="3"/>
  <c r="C3216" i="3"/>
  <c r="E3215" i="3"/>
  <c r="C3215" i="3"/>
  <c r="E3214" i="3"/>
  <c r="C3214" i="3"/>
  <c r="E3213" i="3"/>
  <c r="C3213" i="3"/>
  <c r="E3212" i="3"/>
  <c r="C3212" i="3"/>
  <c r="E3211" i="3"/>
  <c r="C3211" i="3"/>
  <c r="E3210" i="3"/>
  <c r="C3210" i="3"/>
  <c r="E3209" i="3"/>
  <c r="C3209" i="3"/>
  <c r="E3208" i="3"/>
  <c r="C3208" i="3"/>
  <c r="E3207" i="3"/>
  <c r="C3207" i="3"/>
  <c r="E3206" i="3"/>
  <c r="C3206" i="3"/>
  <c r="E3205" i="3"/>
  <c r="C3205" i="3"/>
  <c r="E3204" i="3"/>
  <c r="C3204" i="3"/>
  <c r="E3203" i="3"/>
  <c r="C3203" i="3"/>
  <c r="E3202" i="3"/>
  <c r="C3202" i="3"/>
  <c r="E3201" i="3"/>
  <c r="C3201" i="3"/>
  <c r="E3200" i="3"/>
  <c r="C3200" i="3"/>
  <c r="E3199" i="3"/>
  <c r="C3199" i="3"/>
  <c r="E3198" i="3"/>
  <c r="C3198" i="3"/>
  <c r="E3197" i="3"/>
  <c r="C3197" i="3"/>
  <c r="E3196" i="3"/>
  <c r="C3196" i="3"/>
  <c r="E3195" i="3"/>
  <c r="C3195" i="3"/>
  <c r="E3194" i="3"/>
  <c r="C3194" i="3"/>
  <c r="E3193" i="3"/>
  <c r="C3193" i="3"/>
  <c r="E3192" i="3"/>
  <c r="C3192" i="3"/>
  <c r="E3191" i="3"/>
  <c r="C3191" i="3"/>
  <c r="E3190" i="3"/>
  <c r="C3190" i="3"/>
  <c r="E3189" i="3"/>
  <c r="C3189" i="3"/>
  <c r="E3188" i="3"/>
  <c r="C3188" i="3"/>
  <c r="E3187" i="3"/>
  <c r="C3187" i="3"/>
  <c r="E3186" i="3"/>
  <c r="C3186" i="3"/>
  <c r="E3185" i="3"/>
  <c r="C3185" i="3"/>
  <c r="E3184" i="3"/>
  <c r="C3184" i="3"/>
  <c r="E3183" i="3"/>
  <c r="C3183" i="3"/>
  <c r="E3182" i="3"/>
  <c r="C3182" i="3"/>
  <c r="E3181" i="3"/>
  <c r="C3181" i="3"/>
  <c r="E3180" i="3"/>
  <c r="C3180" i="3"/>
  <c r="E3179" i="3"/>
  <c r="C3179" i="3"/>
  <c r="E3178" i="3"/>
  <c r="C3178" i="3"/>
  <c r="E3177" i="3"/>
  <c r="C3177" i="3"/>
  <c r="E3176" i="3"/>
  <c r="C3176" i="3"/>
  <c r="E3175" i="3"/>
  <c r="C3175" i="3"/>
  <c r="E3174" i="3"/>
  <c r="C3174" i="3"/>
  <c r="E3173" i="3"/>
  <c r="C3173" i="3"/>
  <c r="E3172" i="3"/>
  <c r="C3172" i="3"/>
  <c r="E3171" i="3"/>
  <c r="C3171" i="3"/>
  <c r="E3170" i="3"/>
  <c r="C3170" i="3"/>
  <c r="E3169" i="3"/>
  <c r="C3169" i="3"/>
  <c r="E3168" i="3"/>
  <c r="C3168" i="3"/>
  <c r="E3167" i="3"/>
  <c r="C3167" i="3"/>
  <c r="E3166" i="3"/>
  <c r="C3166" i="3"/>
  <c r="E3165" i="3"/>
  <c r="C3165" i="3"/>
  <c r="E3164" i="3"/>
  <c r="C3164" i="3"/>
  <c r="E3163" i="3"/>
  <c r="C3163" i="3"/>
  <c r="E3162" i="3"/>
  <c r="C3162" i="3"/>
  <c r="E3161" i="3"/>
  <c r="C3161" i="3"/>
  <c r="E3160" i="3"/>
  <c r="C3160" i="3"/>
  <c r="E3159" i="3"/>
  <c r="C3159" i="3"/>
  <c r="E3158" i="3"/>
  <c r="C3158" i="3"/>
  <c r="E3157" i="3"/>
  <c r="C3157" i="3"/>
  <c r="E3156" i="3"/>
  <c r="C3156" i="3"/>
  <c r="E3155" i="3"/>
  <c r="C3155" i="3"/>
  <c r="E3154" i="3"/>
  <c r="C3154" i="3"/>
  <c r="E3153" i="3"/>
  <c r="C3153" i="3"/>
  <c r="E3152" i="3"/>
  <c r="C3152" i="3"/>
  <c r="E3151" i="3"/>
  <c r="C3151" i="3"/>
  <c r="E3150" i="3"/>
  <c r="C3150" i="3"/>
  <c r="E3149" i="3"/>
  <c r="C3149" i="3"/>
  <c r="E3148" i="3"/>
  <c r="C3148" i="3"/>
  <c r="E3147" i="3"/>
  <c r="C3147" i="3"/>
  <c r="E3146" i="3"/>
  <c r="C3146" i="3"/>
  <c r="E3145" i="3"/>
  <c r="C3145" i="3"/>
  <c r="E3144" i="3"/>
  <c r="C3144" i="3"/>
  <c r="E3143" i="3"/>
  <c r="C3143" i="3"/>
  <c r="E3142" i="3"/>
  <c r="C3142" i="3"/>
  <c r="E3141" i="3"/>
  <c r="C3141" i="3"/>
  <c r="E3140" i="3"/>
  <c r="C3140" i="3"/>
  <c r="E3139" i="3"/>
  <c r="C3139" i="3"/>
  <c r="E3138" i="3"/>
  <c r="C3138" i="3"/>
  <c r="E3137" i="3"/>
  <c r="C3137" i="3"/>
  <c r="E3136" i="3"/>
  <c r="C3136" i="3"/>
  <c r="E3135" i="3"/>
  <c r="C3135" i="3"/>
  <c r="E3134" i="3"/>
  <c r="C3134" i="3"/>
  <c r="E3133" i="3"/>
  <c r="C3133" i="3"/>
  <c r="E3132" i="3"/>
  <c r="C3132" i="3"/>
  <c r="E3131" i="3"/>
  <c r="C3131" i="3"/>
  <c r="E3130" i="3"/>
  <c r="C3130" i="3"/>
  <c r="E3129" i="3"/>
  <c r="C3129" i="3"/>
  <c r="E3128" i="3"/>
  <c r="C3128" i="3"/>
  <c r="E3127" i="3"/>
  <c r="C3127" i="3"/>
  <c r="E3126" i="3"/>
  <c r="C3126" i="3"/>
  <c r="E3125" i="3"/>
  <c r="C3125" i="3"/>
  <c r="E3124" i="3"/>
  <c r="C3124" i="3"/>
  <c r="E3123" i="3"/>
  <c r="C3123" i="3"/>
  <c r="E3122" i="3"/>
  <c r="C3122" i="3"/>
  <c r="E3121" i="3"/>
  <c r="C3121" i="3"/>
  <c r="E3120" i="3"/>
  <c r="C3120" i="3"/>
  <c r="E3119" i="3"/>
  <c r="C3119" i="3"/>
  <c r="E3118" i="3"/>
  <c r="C3118" i="3"/>
  <c r="E3117" i="3"/>
  <c r="C3117" i="3"/>
  <c r="E3116" i="3"/>
  <c r="C3116" i="3"/>
  <c r="E3115" i="3"/>
  <c r="C3115" i="3"/>
  <c r="E3114" i="3"/>
  <c r="C3114" i="3"/>
  <c r="E3113" i="3"/>
  <c r="C3113" i="3"/>
  <c r="E3112" i="3"/>
  <c r="C3112" i="3"/>
  <c r="E3111" i="3"/>
  <c r="C3111" i="3"/>
  <c r="E3110" i="3"/>
  <c r="C3110" i="3"/>
  <c r="E3109" i="3"/>
  <c r="C3109" i="3"/>
  <c r="E3108" i="3"/>
  <c r="C3108" i="3"/>
  <c r="E3107" i="3"/>
  <c r="C3107" i="3"/>
  <c r="E3106" i="3"/>
  <c r="C3106" i="3"/>
  <c r="E3105" i="3"/>
  <c r="C3105" i="3"/>
  <c r="E3104" i="3"/>
  <c r="C3104" i="3"/>
  <c r="E3103" i="3"/>
  <c r="C3103" i="3"/>
  <c r="E3102" i="3"/>
  <c r="C3102" i="3"/>
  <c r="E3101" i="3"/>
  <c r="C3101" i="3"/>
  <c r="E3100" i="3"/>
  <c r="C3100" i="3"/>
  <c r="E3099" i="3"/>
  <c r="C3099" i="3"/>
  <c r="E3098" i="3"/>
  <c r="C3098" i="3"/>
  <c r="E3097" i="3"/>
  <c r="C3097" i="3"/>
  <c r="E3096" i="3"/>
  <c r="C3096" i="3"/>
  <c r="E3095" i="3"/>
  <c r="C3095" i="3"/>
  <c r="E3094" i="3"/>
  <c r="C3094" i="3"/>
  <c r="E3093" i="3"/>
  <c r="C3093" i="3"/>
  <c r="E3092" i="3"/>
  <c r="C3092" i="3"/>
  <c r="E3091" i="3"/>
  <c r="C3091" i="3"/>
  <c r="E3090" i="3"/>
  <c r="C3090" i="3"/>
  <c r="E3089" i="3"/>
  <c r="C3089" i="3"/>
  <c r="E3088" i="3"/>
  <c r="C3088" i="3"/>
  <c r="E3087" i="3"/>
  <c r="C3087" i="3"/>
  <c r="E3086" i="3"/>
  <c r="C3086" i="3"/>
  <c r="E3085" i="3"/>
  <c r="C3085" i="3"/>
  <c r="E3084" i="3"/>
  <c r="C3084" i="3"/>
  <c r="E3083" i="3"/>
  <c r="C3083" i="3"/>
  <c r="E3082" i="3"/>
  <c r="C3082" i="3"/>
  <c r="E3081" i="3"/>
  <c r="C3081" i="3"/>
  <c r="E3080" i="3"/>
  <c r="C3080" i="3"/>
  <c r="E3079" i="3"/>
  <c r="C3079" i="3"/>
  <c r="E3078" i="3"/>
  <c r="C3078" i="3"/>
  <c r="E3077" i="3"/>
  <c r="C3077" i="3"/>
  <c r="E3076" i="3"/>
  <c r="C3076" i="3"/>
  <c r="E3075" i="3"/>
  <c r="C3075" i="3"/>
  <c r="E3074" i="3"/>
  <c r="C3074" i="3"/>
  <c r="E3073" i="3"/>
  <c r="C3073" i="3"/>
  <c r="E3072" i="3"/>
  <c r="C3072" i="3"/>
  <c r="E3071" i="3"/>
  <c r="C3071" i="3"/>
  <c r="E3070" i="3"/>
  <c r="C3070" i="3"/>
  <c r="E3069" i="3"/>
  <c r="C3069" i="3"/>
  <c r="E3068" i="3"/>
  <c r="C3068" i="3"/>
  <c r="E3067" i="3"/>
  <c r="C3067" i="3"/>
  <c r="E3066" i="3"/>
  <c r="C3066" i="3"/>
  <c r="E3065" i="3"/>
  <c r="C3065" i="3"/>
  <c r="E3064" i="3"/>
  <c r="C3064" i="3"/>
  <c r="E3063" i="3"/>
  <c r="C3063" i="3"/>
  <c r="E3062" i="3"/>
  <c r="C3062" i="3"/>
  <c r="E3061" i="3"/>
  <c r="C3061" i="3"/>
  <c r="E3060" i="3"/>
  <c r="C3060" i="3"/>
  <c r="E3059" i="3"/>
  <c r="C3059" i="3"/>
  <c r="E3058" i="3"/>
  <c r="C3058" i="3"/>
  <c r="E3057" i="3"/>
  <c r="C3057" i="3"/>
  <c r="E3056" i="3"/>
  <c r="C3056" i="3"/>
  <c r="E3055" i="3"/>
  <c r="C3055" i="3"/>
  <c r="E3054" i="3"/>
  <c r="C3054" i="3"/>
  <c r="E3053" i="3"/>
  <c r="C3053" i="3"/>
  <c r="E3052" i="3"/>
  <c r="C3052" i="3"/>
  <c r="E3051" i="3"/>
  <c r="C3051" i="3"/>
  <c r="E3050" i="3"/>
  <c r="C3050" i="3"/>
  <c r="E3049" i="3"/>
  <c r="C3049" i="3"/>
  <c r="E3048" i="3"/>
  <c r="C3048" i="3"/>
  <c r="E3047" i="3"/>
  <c r="C3047" i="3"/>
  <c r="E3046" i="3"/>
  <c r="C3046" i="3"/>
  <c r="E3045" i="3"/>
  <c r="C3045" i="3"/>
  <c r="E3044" i="3"/>
  <c r="C3044" i="3"/>
  <c r="E3043" i="3"/>
  <c r="C3043" i="3"/>
  <c r="E3042" i="3"/>
  <c r="C3042" i="3"/>
  <c r="E3041" i="3"/>
  <c r="C3041" i="3"/>
  <c r="E3040" i="3"/>
  <c r="C3040" i="3"/>
  <c r="E3039" i="3"/>
  <c r="C3039" i="3"/>
  <c r="E3038" i="3"/>
  <c r="C3038" i="3"/>
  <c r="E3037" i="3"/>
  <c r="C3037" i="3"/>
  <c r="E3036" i="3"/>
  <c r="C3036" i="3"/>
  <c r="E3035" i="3"/>
  <c r="C3035" i="3"/>
  <c r="E3034" i="3"/>
  <c r="C3034" i="3"/>
  <c r="E3033" i="3"/>
  <c r="C3033" i="3"/>
  <c r="E3032" i="3"/>
  <c r="C3032" i="3"/>
  <c r="E3031" i="3"/>
  <c r="C3031" i="3"/>
  <c r="E3030" i="3"/>
  <c r="C3030" i="3"/>
  <c r="E3029" i="3"/>
  <c r="C3029" i="3"/>
  <c r="E3028" i="3"/>
  <c r="C3028" i="3"/>
  <c r="E3027" i="3"/>
  <c r="C3027" i="3"/>
  <c r="E3026" i="3"/>
  <c r="C3026" i="3"/>
  <c r="E3025" i="3"/>
  <c r="C3025" i="3"/>
  <c r="E3024" i="3"/>
  <c r="C3024" i="3"/>
  <c r="E3023" i="3"/>
  <c r="C3023" i="3"/>
  <c r="E3022" i="3"/>
  <c r="C3022" i="3"/>
  <c r="E3021" i="3"/>
  <c r="C3021" i="3"/>
  <c r="E3020" i="3"/>
  <c r="C3020" i="3"/>
  <c r="E3019" i="3"/>
  <c r="C3019" i="3"/>
  <c r="E3018" i="3"/>
  <c r="C3018" i="3"/>
  <c r="E3017" i="3"/>
  <c r="C3017" i="3"/>
  <c r="E3016" i="3"/>
  <c r="C3016" i="3"/>
  <c r="E3015" i="3"/>
  <c r="C3015" i="3"/>
  <c r="E3014" i="3"/>
  <c r="C3014" i="3"/>
  <c r="E3013" i="3"/>
  <c r="C3013" i="3"/>
  <c r="E3012" i="3"/>
  <c r="C3012" i="3"/>
  <c r="E3011" i="3"/>
  <c r="C3011" i="3"/>
  <c r="E3010" i="3"/>
  <c r="C3010" i="3"/>
  <c r="E3009" i="3"/>
  <c r="C3009" i="3"/>
  <c r="E3008" i="3"/>
  <c r="C3008" i="3"/>
  <c r="E3007" i="3"/>
  <c r="C3007" i="3"/>
  <c r="E3006" i="3"/>
  <c r="C3006" i="3"/>
  <c r="E3005" i="3"/>
  <c r="C3005" i="3"/>
  <c r="E3004" i="3"/>
  <c r="C3004" i="3"/>
  <c r="E3003" i="3"/>
  <c r="C3003" i="3"/>
  <c r="E3002" i="3"/>
  <c r="C3002" i="3"/>
  <c r="E3001" i="3"/>
  <c r="C3001" i="3"/>
  <c r="E3000" i="3"/>
  <c r="C3000" i="3"/>
  <c r="E2999" i="3"/>
  <c r="C2999" i="3"/>
  <c r="E2998" i="3"/>
  <c r="C2998" i="3"/>
  <c r="E2997" i="3"/>
  <c r="C2997" i="3"/>
  <c r="E2996" i="3"/>
  <c r="C2996" i="3"/>
  <c r="E2995" i="3"/>
  <c r="C2995" i="3"/>
  <c r="E2994" i="3"/>
  <c r="C2994" i="3"/>
  <c r="E2993" i="3"/>
  <c r="C2993" i="3"/>
  <c r="E2992" i="3"/>
  <c r="C2992" i="3"/>
  <c r="E2991" i="3"/>
  <c r="C2991" i="3"/>
  <c r="E2990" i="3"/>
  <c r="C2990" i="3"/>
  <c r="E2989" i="3"/>
  <c r="C2989" i="3"/>
  <c r="E2988" i="3"/>
  <c r="C2988" i="3"/>
  <c r="E2987" i="3"/>
  <c r="C2987" i="3"/>
  <c r="E2986" i="3"/>
  <c r="C2986" i="3"/>
  <c r="E2985" i="3"/>
  <c r="C2985" i="3"/>
  <c r="E2984" i="3"/>
  <c r="C2984" i="3"/>
  <c r="E2983" i="3"/>
  <c r="C2983" i="3"/>
  <c r="E2982" i="3"/>
  <c r="C2982" i="3"/>
  <c r="E2981" i="3"/>
  <c r="C2981" i="3"/>
  <c r="E2980" i="3"/>
  <c r="C2980" i="3"/>
  <c r="E2979" i="3"/>
  <c r="C2979" i="3"/>
  <c r="E2978" i="3"/>
  <c r="C2978" i="3"/>
  <c r="E2977" i="3"/>
  <c r="C2977" i="3"/>
  <c r="E2976" i="3"/>
  <c r="C2976" i="3"/>
  <c r="E2975" i="3"/>
  <c r="C2975" i="3"/>
  <c r="E2974" i="3"/>
  <c r="C2974" i="3"/>
  <c r="E2973" i="3"/>
  <c r="C2973" i="3"/>
  <c r="E2972" i="3"/>
  <c r="C2972" i="3"/>
  <c r="E2971" i="3"/>
  <c r="C2971" i="3"/>
  <c r="E2970" i="3"/>
  <c r="C2970" i="3"/>
  <c r="E2969" i="3"/>
  <c r="C2969" i="3"/>
  <c r="E2968" i="3"/>
  <c r="C2968" i="3"/>
  <c r="E2967" i="3"/>
  <c r="C2967" i="3"/>
  <c r="E2966" i="3"/>
  <c r="C2966" i="3"/>
  <c r="E2965" i="3"/>
  <c r="C2965" i="3"/>
  <c r="E2964" i="3"/>
  <c r="C2964" i="3"/>
  <c r="E2963" i="3"/>
  <c r="C2963" i="3"/>
  <c r="E2962" i="3"/>
  <c r="C2962" i="3"/>
  <c r="E2961" i="3"/>
  <c r="C2961" i="3"/>
  <c r="E2960" i="3"/>
  <c r="C2960" i="3"/>
  <c r="E2959" i="3"/>
  <c r="C2959" i="3"/>
  <c r="E2958" i="3"/>
  <c r="C2958" i="3"/>
  <c r="E2957" i="3"/>
  <c r="C2957" i="3"/>
  <c r="E2956" i="3"/>
  <c r="C2956" i="3"/>
  <c r="E2955" i="3"/>
  <c r="C2955" i="3"/>
  <c r="E2954" i="3"/>
  <c r="C2954" i="3"/>
  <c r="E2953" i="3"/>
  <c r="C2953" i="3"/>
  <c r="E2952" i="3"/>
  <c r="C2952" i="3"/>
  <c r="E2951" i="3"/>
  <c r="C2951" i="3"/>
  <c r="E2950" i="3"/>
  <c r="C2950" i="3"/>
  <c r="E2949" i="3"/>
  <c r="C2949" i="3"/>
  <c r="E2948" i="3"/>
  <c r="C2948" i="3"/>
  <c r="E2947" i="3"/>
  <c r="C2947" i="3"/>
  <c r="E2946" i="3"/>
  <c r="C2946" i="3"/>
  <c r="E2945" i="3"/>
  <c r="C2945" i="3"/>
  <c r="E2944" i="3"/>
  <c r="C2944" i="3"/>
  <c r="E2943" i="3"/>
  <c r="C2943" i="3"/>
  <c r="E2942" i="3"/>
  <c r="C2942" i="3"/>
  <c r="E2941" i="3"/>
  <c r="C2941" i="3"/>
  <c r="E2940" i="3"/>
  <c r="C2940" i="3"/>
  <c r="E2939" i="3"/>
  <c r="C2939" i="3"/>
  <c r="E2938" i="3"/>
  <c r="C2938" i="3"/>
  <c r="E2937" i="3"/>
  <c r="C2937" i="3"/>
  <c r="E2936" i="3"/>
  <c r="C2936" i="3"/>
  <c r="E2935" i="3"/>
  <c r="C2935" i="3"/>
  <c r="E2934" i="3"/>
  <c r="C2934" i="3"/>
  <c r="E2933" i="3"/>
  <c r="C2933" i="3"/>
  <c r="E2932" i="3"/>
  <c r="C2932" i="3"/>
  <c r="E2931" i="3"/>
  <c r="C2931" i="3"/>
  <c r="E2930" i="3"/>
  <c r="C2930" i="3"/>
  <c r="E2929" i="3"/>
  <c r="C2929" i="3"/>
  <c r="E2928" i="3"/>
  <c r="C2928" i="3"/>
  <c r="E2927" i="3"/>
  <c r="C2927" i="3"/>
  <c r="E2926" i="3"/>
  <c r="C2926" i="3"/>
  <c r="E2925" i="3"/>
  <c r="C2925" i="3"/>
  <c r="E2924" i="3"/>
  <c r="C2924" i="3"/>
  <c r="E2923" i="3"/>
  <c r="C2923" i="3"/>
  <c r="E2922" i="3"/>
  <c r="C2922" i="3"/>
  <c r="E2921" i="3"/>
  <c r="C2921" i="3"/>
  <c r="E2920" i="3"/>
  <c r="C2920" i="3"/>
  <c r="E2919" i="3"/>
  <c r="C2919" i="3"/>
  <c r="E2918" i="3"/>
  <c r="C2918" i="3"/>
  <c r="E2917" i="3"/>
  <c r="C2917" i="3"/>
  <c r="E2916" i="3"/>
  <c r="C2916" i="3"/>
  <c r="E2915" i="3"/>
  <c r="C2915" i="3"/>
  <c r="E2914" i="3"/>
  <c r="C2914" i="3"/>
  <c r="E2913" i="3"/>
  <c r="C2913" i="3"/>
  <c r="E2912" i="3"/>
  <c r="C2912" i="3"/>
  <c r="E2911" i="3"/>
  <c r="C2911" i="3"/>
  <c r="E2910" i="3"/>
  <c r="C2910" i="3"/>
  <c r="E2909" i="3"/>
  <c r="C2909" i="3"/>
  <c r="E2908" i="3"/>
  <c r="C2908" i="3"/>
  <c r="E2907" i="3"/>
  <c r="C2907" i="3"/>
  <c r="E2906" i="3"/>
  <c r="C2906" i="3"/>
  <c r="E2905" i="3"/>
  <c r="C2905" i="3"/>
  <c r="E2904" i="3"/>
  <c r="C2904" i="3"/>
  <c r="E2903" i="3"/>
  <c r="C2903" i="3"/>
  <c r="E2902" i="3"/>
  <c r="E2901" i="3"/>
  <c r="C2901" i="3"/>
  <c r="E2900" i="3"/>
  <c r="C2900" i="3"/>
  <c r="E2899" i="3"/>
  <c r="C2899" i="3"/>
  <c r="E2898" i="3"/>
  <c r="C2898" i="3"/>
  <c r="E2897" i="3"/>
  <c r="C2897" i="3"/>
  <c r="E2896" i="3"/>
  <c r="C2896" i="3"/>
  <c r="E2895" i="3"/>
  <c r="C2895" i="3"/>
  <c r="E2894" i="3"/>
  <c r="C2894" i="3"/>
  <c r="E2893" i="3"/>
  <c r="C2893" i="3"/>
  <c r="E2892" i="3"/>
  <c r="C2892" i="3"/>
  <c r="E2891" i="3"/>
  <c r="C2891" i="3"/>
  <c r="E2890" i="3"/>
  <c r="C2890" i="3"/>
  <c r="E2889" i="3"/>
  <c r="C2889" i="3"/>
  <c r="E2888" i="3"/>
  <c r="C2888" i="3"/>
  <c r="E2887" i="3"/>
  <c r="C2887" i="3"/>
  <c r="E2886" i="3"/>
  <c r="C2886" i="3"/>
  <c r="E2885" i="3"/>
  <c r="C2885" i="3"/>
  <c r="E2884" i="3"/>
  <c r="C2884" i="3"/>
  <c r="E2883" i="3"/>
  <c r="C2883" i="3"/>
  <c r="E2882" i="3"/>
  <c r="C2882" i="3"/>
  <c r="E2881" i="3"/>
  <c r="C2881" i="3"/>
  <c r="E2880" i="3"/>
  <c r="C2880" i="3"/>
  <c r="E2879" i="3"/>
  <c r="C2879" i="3"/>
  <c r="E2878" i="3"/>
  <c r="C2878" i="3"/>
  <c r="E2877" i="3"/>
  <c r="C2877" i="3"/>
  <c r="E2876" i="3"/>
  <c r="C2876" i="3"/>
  <c r="E2875" i="3"/>
  <c r="C2875" i="3"/>
  <c r="E2874" i="3"/>
  <c r="C2874" i="3"/>
  <c r="E2873" i="3"/>
  <c r="C2873" i="3"/>
  <c r="E2872" i="3"/>
  <c r="C2872" i="3"/>
  <c r="E2871" i="3"/>
  <c r="C2871" i="3"/>
  <c r="E2870" i="3"/>
  <c r="C2870" i="3"/>
  <c r="E2869" i="3"/>
  <c r="C2869" i="3"/>
  <c r="E2868" i="3"/>
  <c r="C2868" i="3"/>
  <c r="E2867" i="3"/>
  <c r="C2867" i="3"/>
  <c r="E2866" i="3"/>
  <c r="C2866" i="3"/>
  <c r="E2865" i="3"/>
  <c r="C2865" i="3"/>
  <c r="E2864" i="3"/>
  <c r="C2864" i="3"/>
  <c r="E2863" i="3"/>
  <c r="C2863" i="3"/>
  <c r="E2862" i="3"/>
  <c r="C2862" i="3"/>
  <c r="E2861" i="3"/>
  <c r="C2861" i="3"/>
  <c r="E2860" i="3"/>
  <c r="C2860" i="3"/>
  <c r="E2859" i="3"/>
  <c r="C2859" i="3"/>
  <c r="E2858" i="3"/>
  <c r="C2858" i="3"/>
  <c r="E2857" i="3"/>
  <c r="C2857" i="3"/>
  <c r="E2856" i="3"/>
  <c r="C2856" i="3"/>
  <c r="E2855" i="3"/>
  <c r="C2855" i="3"/>
  <c r="E2854" i="3"/>
  <c r="C2854" i="3"/>
  <c r="E2853" i="3"/>
  <c r="C2853" i="3"/>
  <c r="E2852" i="3"/>
  <c r="C2852" i="3"/>
  <c r="E2851" i="3"/>
  <c r="C2851" i="3"/>
  <c r="E2850" i="3"/>
  <c r="C2850" i="3"/>
  <c r="E2849" i="3"/>
  <c r="C2849" i="3"/>
  <c r="E2848" i="3"/>
  <c r="C2848" i="3"/>
  <c r="E2847" i="3"/>
  <c r="C2847" i="3"/>
  <c r="E2846" i="3"/>
  <c r="C2846" i="3"/>
  <c r="E2845" i="3"/>
  <c r="C2845" i="3"/>
  <c r="E2844" i="3"/>
  <c r="C2844" i="3"/>
  <c r="E2843" i="3"/>
  <c r="C2843" i="3"/>
  <c r="E2842" i="3"/>
  <c r="C2842" i="3"/>
  <c r="E2841" i="3"/>
  <c r="C2841" i="3"/>
  <c r="E2840" i="3"/>
  <c r="C2840" i="3"/>
  <c r="E2839" i="3"/>
  <c r="C2839" i="3"/>
  <c r="E2838" i="3"/>
  <c r="C2838" i="3"/>
  <c r="E2837" i="3"/>
  <c r="C2837" i="3"/>
  <c r="E2836" i="3"/>
  <c r="C2836" i="3"/>
  <c r="E2835" i="3"/>
  <c r="C2835" i="3"/>
  <c r="E2834" i="3"/>
  <c r="C2834" i="3"/>
  <c r="E2833" i="3"/>
  <c r="C2833" i="3"/>
  <c r="E2832" i="3"/>
  <c r="C2832" i="3"/>
  <c r="E2831" i="3"/>
  <c r="C2831" i="3"/>
  <c r="E2830" i="3"/>
  <c r="C2830" i="3"/>
  <c r="E2829" i="3"/>
  <c r="C2829" i="3"/>
  <c r="E2828" i="3"/>
  <c r="C2828" i="3"/>
  <c r="E2827" i="3"/>
  <c r="C2827" i="3"/>
  <c r="E2826" i="3"/>
  <c r="C2826" i="3"/>
  <c r="E2825" i="3"/>
  <c r="C2825" i="3"/>
  <c r="E2824" i="3"/>
  <c r="C2824" i="3"/>
  <c r="E2823" i="3"/>
  <c r="C2823" i="3"/>
  <c r="E2822" i="3"/>
  <c r="C2822" i="3"/>
  <c r="E2821" i="3"/>
  <c r="C2821" i="3"/>
  <c r="E2820" i="3"/>
  <c r="C2820" i="3"/>
  <c r="E2819" i="3"/>
  <c r="C2819" i="3"/>
  <c r="E2818" i="3"/>
  <c r="C2818" i="3"/>
  <c r="E2817" i="3"/>
  <c r="C2817" i="3"/>
  <c r="E2816" i="3"/>
  <c r="C2816" i="3"/>
  <c r="E2815" i="3"/>
  <c r="C2815" i="3"/>
  <c r="E2814" i="3"/>
  <c r="C2814" i="3"/>
  <c r="E2813" i="3"/>
  <c r="C2813" i="3"/>
  <c r="E2812" i="3"/>
  <c r="C2812" i="3"/>
  <c r="E2811" i="3"/>
  <c r="C2811" i="3"/>
  <c r="E2810" i="3"/>
  <c r="C2810" i="3"/>
  <c r="E2809" i="3"/>
  <c r="C2809" i="3"/>
  <c r="E2808" i="3"/>
  <c r="C2808" i="3"/>
  <c r="E2807" i="3"/>
  <c r="C2807" i="3"/>
  <c r="E2806" i="3"/>
  <c r="C2806" i="3"/>
  <c r="E2805" i="3"/>
  <c r="C2805" i="3"/>
  <c r="E2804" i="3"/>
  <c r="C2804" i="3"/>
  <c r="E2803" i="3"/>
  <c r="C2803" i="3"/>
  <c r="E2802" i="3"/>
  <c r="C2802" i="3"/>
  <c r="E2801" i="3"/>
  <c r="C2801" i="3"/>
  <c r="E2800" i="3"/>
  <c r="C2800" i="3"/>
  <c r="E2799" i="3"/>
  <c r="C2799" i="3"/>
  <c r="E2798" i="3"/>
  <c r="C2798" i="3"/>
  <c r="E2797" i="3"/>
  <c r="C2797" i="3"/>
  <c r="E2796" i="3"/>
  <c r="C2796" i="3"/>
  <c r="E2795" i="3"/>
  <c r="C2795" i="3"/>
  <c r="E2794" i="3"/>
  <c r="C2794" i="3"/>
  <c r="E2793" i="3"/>
  <c r="C2793" i="3"/>
  <c r="E2792" i="3"/>
  <c r="C2792" i="3"/>
  <c r="E2791" i="3"/>
  <c r="C2791" i="3"/>
  <c r="E2790" i="3"/>
  <c r="C2790" i="3"/>
  <c r="E2789" i="3"/>
  <c r="C2789" i="3"/>
  <c r="E2788" i="3"/>
  <c r="C2788" i="3"/>
  <c r="E2787" i="3"/>
  <c r="C2787" i="3"/>
  <c r="E2786" i="3"/>
  <c r="C2786" i="3"/>
  <c r="E2785" i="3"/>
  <c r="C2785" i="3"/>
  <c r="E2784" i="3"/>
  <c r="C2784" i="3"/>
  <c r="E2783" i="3"/>
  <c r="C2783" i="3"/>
  <c r="E2782" i="3"/>
  <c r="C2782" i="3"/>
  <c r="E2781" i="3"/>
  <c r="C2781" i="3"/>
  <c r="E2780" i="3"/>
  <c r="C2780" i="3"/>
  <c r="E2779" i="3"/>
  <c r="C2779" i="3"/>
  <c r="E2778" i="3"/>
  <c r="C2778" i="3"/>
  <c r="E2777" i="3"/>
  <c r="C2777" i="3"/>
  <c r="E2776" i="3"/>
  <c r="C2776" i="3"/>
  <c r="E2775" i="3"/>
  <c r="C2775" i="3"/>
  <c r="E2774" i="3"/>
  <c r="C2774" i="3"/>
  <c r="E2773" i="3"/>
  <c r="C2773" i="3"/>
  <c r="E2772" i="3"/>
  <c r="C2772" i="3"/>
  <c r="E2771" i="3"/>
  <c r="C2771" i="3"/>
  <c r="E2770" i="3"/>
  <c r="C2770" i="3"/>
  <c r="E2769" i="3"/>
  <c r="C2769" i="3"/>
  <c r="E2768" i="3"/>
  <c r="C2768" i="3"/>
  <c r="E2767" i="3"/>
  <c r="C2767" i="3"/>
  <c r="E2766" i="3"/>
  <c r="C2766" i="3"/>
  <c r="E2765" i="3"/>
  <c r="C2765" i="3"/>
  <c r="E2764" i="3"/>
  <c r="C2764" i="3"/>
  <c r="E2763" i="3"/>
  <c r="C2763" i="3"/>
  <c r="E2762" i="3"/>
  <c r="C2762" i="3"/>
  <c r="E2761" i="3"/>
  <c r="C2761" i="3"/>
  <c r="E2760" i="3"/>
  <c r="C2760" i="3"/>
  <c r="E2759" i="3"/>
  <c r="C2759" i="3"/>
  <c r="E2758" i="3"/>
  <c r="C2758" i="3"/>
  <c r="E2757" i="3"/>
  <c r="C2757" i="3"/>
  <c r="E2756" i="3"/>
  <c r="C2756" i="3"/>
  <c r="E2755" i="3"/>
  <c r="C2755" i="3"/>
  <c r="E2754" i="3"/>
  <c r="C2754" i="3"/>
  <c r="E2753" i="3"/>
  <c r="C2753" i="3"/>
  <c r="E2752" i="3"/>
  <c r="C2752" i="3"/>
  <c r="E2751" i="3"/>
  <c r="C2751" i="3"/>
  <c r="E2750" i="3"/>
  <c r="C2750" i="3"/>
  <c r="E2749" i="3"/>
  <c r="C2749" i="3"/>
  <c r="E2748" i="3"/>
  <c r="C2748" i="3"/>
  <c r="E2747" i="3"/>
  <c r="C2747" i="3"/>
  <c r="E2746" i="3"/>
  <c r="C2746" i="3"/>
  <c r="E2745" i="3"/>
  <c r="C2745" i="3"/>
  <c r="E2744" i="3"/>
  <c r="C2744" i="3"/>
  <c r="E2743" i="3"/>
  <c r="C2743" i="3"/>
  <c r="E2742" i="3"/>
  <c r="C2742" i="3"/>
  <c r="E2741" i="3"/>
  <c r="C2741" i="3"/>
  <c r="E2740" i="3"/>
  <c r="C2740" i="3"/>
  <c r="E2739" i="3"/>
  <c r="C2739" i="3"/>
  <c r="E2738" i="3"/>
  <c r="C2738" i="3"/>
  <c r="E2737" i="3"/>
  <c r="C2737" i="3"/>
  <c r="E2736" i="3"/>
  <c r="C2736" i="3"/>
  <c r="E2735" i="3"/>
  <c r="C2735" i="3"/>
  <c r="E2734" i="3"/>
  <c r="C2734" i="3"/>
  <c r="E2733" i="3"/>
  <c r="C2733" i="3"/>
  <c r="E2732" i="3"/>
  <c r="C2732" i="3"/>
  <c r="E2731" i="3"/>
  <c r="C2731" i="3"/>
  <c r="E2730" i="3"/>
  <c r="C2730" i="3"/>
  <c r="E2729" i="3"/>
  <c r="C2729" i="3"/>
  <c r="E2728" i="3"/>
  <c r="C2728" i="3"/>
  <c r="E2727" i="3"/>
  <c r="C2727" i="3"/>
  <c r="E2726" i="3"/>
  <c r="C2726" i="3"/>
  <c r="E2725" i="3"/>
  <c r="C2725" i="3"/>
  <c r="E2724" i="3"/>
  <c r="C2724" i="3"/>
  <c r="E2723" i="3"/>
  <c r="C2723" i="3"/>
  <c r="E2722" i="3"/>
  <c r="C2722" i="3"/>
  <c r="E2721" i="3"/>
  <c r="C2721" i="3"/>
  <c r="E2720" i="3"/>
  <c r="C2720" i="3"/>
  <c r="E2719" i="3"/>
  <c r="C2719" i="3"/>
  <c r="E2718" i="3"/>
  <c r="C2718" i="3"/>
  <c r="E2717" i="3"/>
  <c r="C2717" i="3"/>
  <c r="E2716" i="3"/>
  <c r="C2716" i="3"/>
  <c r="E2715" i="3"/>
  <c r="C2715" i="3"/>
  <c r="E2714" i="3"/>
  <c r="C2714" i="3"/>
  <c r="E2713" i="3"/>
  <c r="C2713" i="3"/>
  <c r="E2712" i="3"/>
  <c r="C2712" i="3"/>
  <c r="E2711" i="3"/>
  <c r="C2711" i="3"/>
  <c r="E2710" i="3"/>
  <c r="C2710" i="3"/>
  <c r="E2709" i="3"/>
  <c r="C2709" i="3"/>
  <c r="E2708" i="3"/>
  <c r="C2708" i="3"/>
  <c r="E2707" i="3"/>
  <c r="C2707" i="3"/>
  <c r="E2706" i="3"/>
  <c r="C2706" i="3"/>
  <c r="E2705" i="3"/>
  <c r="C2705" i="3"/>
  <c r="E2704" i="3"/>
  <c r="C2704" i="3"/>
  <c r="E2703" i="3"/>
  <c r="C2703" i="3"/>
  <c r="E2702" i="3"/>
  <c r="C2702" i="3"/>
  <c r="E2701" i="3"/>
  <c r="C2701" i="3"/>
  <c r="E2700" i="3"/>
  <c r="C2700" i="3"/>
  <c r="E2699" i="3"/>
  <c r="C2699" i="3"/>
  <c r="E2698" i="3"/>
  <c r="C2698" i="3"/>
  <c r="E2697" i="3"/>
  <c r="C2697" i="3"/>
  <c r="E2696" i="3"/>
  <c r="C2696" i="3"/>
  <c r="E2695" i="3"/>
  <c r="C2695" i="3"/>
  <c r="E2694" i="3"/>
  <c r="C2694" i="3"/>
  <c r="E2693" i="3"/>
  <c r="C2693" i="3"/>
  <c r="E2692" i="3"/>
  <c r="C2692" i="3"/>
  <c r="E2691" i="3"/>
  <c r="C2691" i="3"/>
  <c r="E2690" i="3"/>
  <c r="C2690" i="3"/>
  <c r="E2689" i="3"/>
  <c r="C2689" i="3"/>
  <c r="E2688" i="3"/>
  <c r="C2688" i="3"/>
  <c r="E2687" i="3"/>
  <c r="C2687" i="3"/>
  <c r="E2686" i="3"/>
  <c r="C2686" i="3"/>
  <c r="E2685" i="3"/>
  <c r="C2685" i="3"/>
  <c r="E2684" i="3"/>
  <c r="C2684" i="3"/>
  <c r="E2683" i="3"/>
  <c r="C2683" i="3"/>
  <c r="E2682" i="3"/>
  <c r="C2682" i="3"/>
  <c r="E2681" i="3"/>
  <c r="C2681" i="3"/>
  <c r="E2680" i="3"/>
  <c r="C2680" i="3"/>
  <c r="E2679" i="3"/>
  <c r="C2679" i="3"/>
  <c r="E2678" i="3"/>
  <c r="C2678" i="3"/>
  <c r="E2677" i="3"/>
  <c r="C2677" i="3"/>
  <c r="E2676" i="3"/>
  <c r="C2676" i="3"/>
  <c r="E2675" i="3"/>
  <c r="C2675" i="3"/>
  <c r="E2674" i="3"/>
  <c r="C2674" i="3"/>
  <c r="E2673" i="3"/>
  <c r="C2673" i="3"/>
  <c r="E2672" i="3"/>
  <c r="C2672" i="3"/>
  <c r="E2671" i="3"/>
  <c r="C2671" i="3"/>
  <c r="E2670" i="3"/>
  <c r="C2670" i="3"/>
  <c r="E2669" i="3"/>
  <c r="C2669" i="3"/>
  <c r="E2668" i="3"/>
  <c r="C2668" i="3"/>
  <c r="E2667" i="3"/>
  <c r="C2667" i="3"/>
  <c r="E2666" i="3"/>
  <c r="C2666" i="3"/>
  <c r="E2665" i="3"/>
  <c r="C2665" i="3"/>
  <c r="E2664" i="3"/>
  <c r="C2664" i="3"/>
  <c r="E2663" i="3"/>
  <c r="C2663" i="3"/>
  <c r="E2662" i="3"/>
  <c r="C2662" i="3"/>
  <c r="E2661" i="3"/>
  <c r="C2661" i="3"/>
  <c r="E2660" i="3"/>
  <c r="C2660" i="3"/>
  <c r="E2659" i="3"/>
  <c r="C2659" i="3"/>
  <c r="E2658" i="3"/>
  <c r="C2658" i="3"/>
  <c r="E2657" i="3"/>
  <c r="C2657" i="3"/>
  <c r="E2656" i="3"/>
  <c r="C2656" i="3"/>
  <c r="E2655" i="3"/>
  <c r="C2655" i="3"/>
  <c r="E2654" i="3"/>
  <c r="C2654" i="3"/>
  <c r="E2653" i="3"/>
  <c r="C2653" i="3"/>
  <c r="E2652" i="3"/>
  <c r="C2652" i="3"/>
  <c r="E2651" i="3"/>
  <c r="C2651" i="3"/>
  <c r="E2650" i="3"/>
  <c r="C2650" i="3"/>
  <c r="E2649" i="3"/>
  <c r="C2649" i="3"/>
  <c r="E2648" i="3"/>
  <c r="C2648" i="3"/>
  <c r="E2647" i="3"/>
  <c r="C2647" i="3"/>
  <c r="E2646" i="3"/>
  <c r="C2646" i="3"/>
  <c r="E2645" i="3"/>
  <c r="C2645" i="3"/>
  <c r="E2644" i="3"/>
  <c r="C2644" i="3"/>
  <c r="E2643" i="3"/>
  <c r="C2643" i="3"/>
  <c r="E2642" i="3"/>
  <c r="C2642" i="3"/>
  <c r="E2641" i="3"/>
  <c r="C2641" i="3"/>
  <c r="E2640" i="3"/>
  <c r="C2640" i="3"/>
  <c r="E2639" i="3"/>
  <c r="C2639" i="3"/>
  <c r="E2638" i="3"/>
  <c r="C2638" i="3"/>
  <c r="E2637" i="3"/>
  <c r="C2637" i="3"/>
  <c r="E2636" i="3"/>
  <c r="C2636" i="3"/>
  <c r="E2635" i="3"/>
  <c r="C2635" i="3"/>
  <c r="E2634" i="3"/>
  <c r="C2634" i="3"/>
  <c r="E2633" i="3"/>
  <c r="C2633" i="3"/>
  <c r="E2632" i="3"/>
  <c r="C2632" i="3"/>
  <c r="E2631" i="3"/>
  <c r="C2631" i="3"/>
  <c r="E2630" i="3"/>
  <c r="C2630" i="3"/>
  <c r="E2629" i="3"/>
  <c r="C2629" i="3"/>
  <c r="E2628" i="3"/>
  <c r="C2628" i="3"/>
  <c r="E2627" i="3"/>
  <c r="C2627" i="3"/>
  <c r="E2626" i="3"/>
  <c r="C2626" i="3"/>
  <c r="E2625" i="3"/>
  <c r="C2625" i="3"/>
  <c r="E2624" i="3"/>
  <c r="C2624" i="3"/>
  <c r="E2623" i="3"/>
  <c r="C2623" i="3"/>
  <c r="E2622" i="3"/>
  <c r="C2622" i="3"/>
  <c r="E2621" i="3"/>
  <c r="C2621" i="3"/>
  <c r="E2620" i="3"/>
  <c r="C2620" i="3"/>
  <c r="E2619" i="3"/>
  <c r="C2619" i="3"/>
  <c r="E2618" i="3"/>
  <c r="C2618" i="3"/>
  <c r="E2617" i="3"/>
  <c r="C2617" i="3"/>
  <c r="E2616" i="3"/>
  <c r="C2616" i="3"/>
  <c r="E2615" i="3"/>
  <c r="C2615" i="3"/>
  <c r="E2614" i="3"/>
  <c r="C2614" i="3"/>
  <c r="E2613" i="3"/>
  <c r="C2613" i="3"/>
  <c r="E2612" i="3"/>
  <c r="C2612" i="3"/>
  <c r="E2611" i="3"/>
  <c r="C2611" i="3"/>
  <c r="E2610" i="3"/>
  <c r="C2610" i="3"/>
  <c r="E2609" i="3"/>
  <c r="C2609" i="3"/>
  <c r="E2608" i="3"/>
  <c r="C2608" i="3"/>
  <c r="E2607" i="3"/>
  <c r="C2607" i="3"/>
  <c r="E2606" i="3"/>
  <c r="C2606" i="3"/>
  <c r="E2605" i="3"/>
  <c r="C2605" i="3"/>
  <c r="E2604" i="3"/>
  <c r="C2604" i="3"/>
  <c r="E2603" i="3"/>
  <c r="C2603" i="3"/>
  <c r="E2602" i="3"/>
  <c r="C2602" i="3"/>
  <c r="E2601" i="3"/>
  <c r="C2601" i="3"/>
  <c r="E2600" i="3"/>
  <c r="C2600" i="3"/>
  <c r="E2599" i="3"/>
  <c r="C2599" i="3"/>
  <c r="E2598" i="3"/>
  <c r="C2598" i="3"/>
  <c r="E2597" i="3"/>
  <c r="C2597" i="3"/>
  <c r="E2596" i="3"/>
  <c r="C2596" i="3"/>
  <c r="E2595" i="3"/>
  <c r="C2595" i="3"/>
  <c r="E2594" i="3"/>
  <c r="C2594" i="3"/>
  <c r="E2593" i="3"/>
  <c r="C2593" i="3"/>
  <c r="E2592" i="3"/>
  <c r="C2592" i="3"/>
  <c r="E2591" i="3"/>
  <c r="C2591" i="3"/>
  <c r="E2590" i="3"/>
  <c r="C2590" i="3"/>
  <c r="E2589" i="3"/>
  <c r="C2589" i="3"/>
  <c r="E2588" i="3"/>
  <c r="C2588" i="3"/>
  <c r="E2587" i="3"/>
  <c r="C2587" i="3"/>
  <c r="E2586" i="3"/>
  <c r="C2586" i="3"/>
  <c r="E2585" i="3"/>
  <c r="C2585" i="3"/>
  <c r="E2584" i="3"/>
  <c r="C2584" i="3"/>
  <c r="E2583" i="3"/>
  <c r="C2583" i="3"/>
  <c r="E2582" i="3"/>
  <c r="C2582" i="3"/>
  <c r="E2581" i="3"/>
  <c r="C2581" i="3"/>
  <c r="E2580" i="3"/>
  <c r="C2580" i="3"/>
  <c r="E2579" i="3"/>
  <c r="C2579" i="3"/>
  <c r="E2578" i="3"/>
  <c r="C2578" i="3"/>
  <c r="E2577" i="3"/>
  <c r="C2577" i="3"/>
  <c r="E2576" i="3"/>
  <c r="C2576" i="3"/>
  <c r="E2575" i="3"/>
  <c r="C2575" i="3"/>
  <c r="E2574" i="3"/>
  <c r="C2574" i="3"/>
  <c r="E2573" i="3"/>
  <c r="C2573" i="3"/>
  <c r="E2572" i="3"/>
  <c r="C2572" i="3"/>
  <c r="E2571" i="3"/>
  <c r="C2571" i="3"/>
  <c r="E2570" i="3"/>
  <c r="C2570" i="3"/>
  <c r="E2569" i="3"/>
  <c r="C2569" i="3"/>
  <c r="E2568" i="3"/>
  <c r="C2568" i="3"/>
  <c r="E2567" i="3"/>
  <c r="C2567" i="3"/>
  <c r="E2566" i="3"/>
  <c r="C2566" i="3"/>
  <c r="E2565" i="3"/>
  <c r="C2565" i="3"/>
  <c r="E2564" i="3"/>
  <c r="C2564" i="3"/>
  <c r="E2563" i="3"/>
  <c r="C2563" i="3"/>
  <c r="E2562" i="3"/>
  <c r="C2562" i="3"/>
  <c r="E2561" i="3"/>
  <c r="C2561" i="3"/>
  <c r="E2560" i="3"/>
  <c r="C2560" i="3"/>
  <c r="E2559" i="3"/>
  <c r="C2559" i="3"/>
  <c r="E2558" i="3"/>
  <c r="C2558" i="3"/>
  <c r="E2557" i="3"/>
  <c r="C2557" i="3"/>
  <c r="E2556" i="3"/>
  <c r="C2556" i="3"/>
  <c r="E2555" i="3"/>
  <c r="C2555" i="3"/>
  <c r="E2554" i="3"/>
  <c r="C2554" i="3"/>
  <c r="E2553" i="3"/>
  <c r="C2553" i="3"/>
  <c r="E2552" i="3"/>
  <c r="C2552" i="3"/>
  <c r="E2551" i="3"/>
  <c r="C2551" i="3"/>
  <c r="E2550" i="3"/>
  <c r="C2550" i="3"/>
  <c r="E2549" i="3"/>
  <c r="C2549" i="3"/>
  <c r="E2548" i="3"/>
  <c r="C2548" i="3"/>
  <c r="E2547" i="3"/>
  <c r="C2547" i="3"/>
  <c r="E2546" i="3"/>
  <c r="C2546" i="3"/>
  <c r="E2545" i="3"/>
  <c r="C2545" i="3"/>
  <c r="E2544" i="3"/>
  <c r="C2544" i="3"/>
  <c r="E2543" i="3"/>
  <c r="C2543" i="3"/>
  <c r="E2542" i="3"/>
  <c r="C2542" i="3"/>
  <c r="E2541" i="3"/>
  <c r="C2541" i="3"/>
  <c r="E2540" i="3"/>
  <c r="C2540" i="3"/>
  <c r="E2539" i="3"/>
  <c r="C2539" i="3"/>
  <c r="E2538" i="3"/>
  <c r="C2538" i="3"/>
  <c r="E2537" i="3"/>
  <c r="C2537" i="3"/>
  <c r="E2536" i="3"/>
  <c r="C2536" i="3"/>
  <c r="E2535" i="3"/>
  <c r="C2535" i="3"/>
  <c r="E2534" i="3"/>
  <c r="C2534" i="3"/>
  <c r="E2533" i="3"/>
  <c r="C2533" i="3"/>
  <c r="E2532" i="3"/>
  <c r="C2532" i="3"/>
  <c r="E2531" i="3"/>
  <c r="C2531" i="3"/>
  <c r="E2530" i="3"/>
  <c r="C2530" i="3"/>
  <c r="E2529" i="3"/>
  <c r="C2529" i="3"/>
  <c r="E2528" i="3"/>
  <c r="C2528" i="3"/>
  <c r="E2527" i="3"/>
  <c r="C2527" i="3"/>
  <c r="E2526" i="3"/>
  <c r="C2526" i="3"/>
  <c r="E2525" i="3"/>
  <c r="C2525" i="3"/>
  <c r="E2524" i="3"/>
  <c r="C2524" i="3"/>
  <c r="E2523" i="3"/>
  <c r="C2523" i="3"/>
  <c r="E2522" i="3"/>
  <c r="C2522" i="3"/>
  <c r="E2521" i="3"/>
  <c r="C2521" i="3"/>
  <c r="E2520" i="3"/>
  <c r="C2520" i="3"/>
  <c r="E2519" i="3"/>
  <c r="C2519" i="3"/>
  <c r="E2518" i="3"/>
  <c r="C2518" i="3"/>
  <c r="E2517" i="3"/>
  <c r="C2517" i="3"/>
  <c r="E2516" i="3"/>
  <c r="C2516" i="3"/>
  <c r="E2515" i="3"/>
  <c r="C2515" i="3"/>
  <c r="E2514" i="3"/>
  <c r="C2514" i="3"/>
  <c r="E2513" i="3"/>
  <c r="C2513" i="3"/>
  <c r="E2512" i="3"/>
  <c r="C2512" i="3"/>
  <c r="E2511" i="3"/>
  <c r="C2511" i="3"/>
  <c r="E2510" i="3"/>
  <c r="C2510" i="3"/>
  <c r="E2509" i="3"/>
  <c r="C2509" i="3"/>
  <c r="E2508" i="3"/>
  <c r="C2508" i="3"/>
  <c r="E2507" i="3"/>
  <c r="C2507" i="3"/>
  <c r="E2506" i="3"/>
  <c r="C2506" i="3"/>
  <c r="E2505" i="3"/>
  <c r="C2505" i="3"/>
  <c r="E2504" i="3"/>
  <c r="C2504" i="3"/>
  <c r="E2503" i="3"/>
  <c r="C2503" i="3"/>
  <c r="E2502" i="3"/>
  <c r="C2502" i="3"/>
  <c r="E2501" i="3"/>
  <c r="C2501" i="3"/>
  <c r="E2500" i="3"/>
  <c r="C2500" i="3"/>
  <c r="E2499" i="3"/>
  <c r="C2499" i="3"/>
  <c r="E2498" i="3"/>
  <c r="C2498" i="3"/>
  <c r="E2497" i="3"/>
  <c r="C2497" i="3"/>
  <c r="E2496" i="3"/>
  <c r="C2496" i="3"/>
  <c r="E2495" i="3"/>
  <c r="C2495" i="3"/>
  <c r="E2494" i="3"/>
  <c r="C2494" i="3"/>
  <c r="E2493" i="3"/>
  <c r="C2493" i="3"/>
  <c r="E2492" i="3"/>
  <c r="C2492" i="3"/>
  <c r="E2491" i="3"/>
  <c r="C2491" i="3"/>
  <c r="E2490" i="3"/>
  <c r="C2490" i="3"/>
  <c r="E2489" i="3"/>
  <c r="C2489" i="3"/>
  <c r="E2488" i="3"/>
  <c r="C2488" i="3"/>
  <c r="E2487" i="3"/>
  <c r="C2487" i="3"/>
  <c r="E2486" i="3"/>
  <c r="C2486" i="3"/>
  <c r="E2485" i="3"/>
  <c r="C2485" i="3"/>
  <c r="E2484" i="3"/>
  <c r="C2484" i="3"/>
  <c r="E2483" i="3"/>
  <c r="C2483" i="3"/>
  <c r="E2482" i="3"/>
  <c r="C2482" i="3"/>
  <c r="E2481" i="3"/>
  <c r="C2481" i="3"/>
  <c r="E2480" i="3"/>
  <c r="C2480" i="3"/>
  <c r="E2479" i="3"/>
  <c r="C2479" i="3"/>
  <c r="E2478" i="3"/>
  <c r="C2478" i="3"/>
  <c r="E2477" i="3"/>
  <c r="C2477" i="3"/>
  <c r="E2476" i="3"/>
  <c r="C2476" i="3"/>
  <c r="E2475" i="3"/>
  <c r="C2475" i="3"/>
  <c r="E2474" i="3"/>
  <c r="C2474" i="3"/>
  <c r="E2473" i="3"/>
  <c r="C2473" i="3"/>
  <c r="E2472" i="3"/>
  <c r="C2472" i="3"/>
  <c r="E2471" i="3"/>
  <c r="C2471" i="3"/>
  <c r="E2470" i="3"/>
  <c r="C2470" i="3"/>
  <c r="E2469" i="3"/>
  <c r="C2469" i="3"/>
  <c r="E2468" i="3"/>
  <c r="C2468" i="3"/>
  <c r="E2467" i="3"/>
  <c r="C2467" i="3"/>
  <c r="E2466" i="3"/>
  <c r="C2466" i="3"/>
  <c r="E2465" i="3"/>
  <c r="C2465" i="3"/>
  <c r="E2464" i="3"/>
  <c r="C2464" i="3"/>
  <c r="E2463" i="3"/>
  <c r="C2463" i="3"/>
  <c r="E2462" i="3"/>
  <c r="C2462" i="3"/>
  <c r="E2461" i="3"/>
  <c r="C2461" i="3"/>
  <c r="E2460" i="3"/>
  <c r="C2460" i="3"/>
  <c r="E2459" i="3"/>
  <c r="C2459" i="3"/>
  <c r="E2458" i="3"/>
  <c r="C2458" i="3"/>
  <c r="E2457" i="3"/>
  <c r="C2457" i="3"/>
  <c r="E2456" i="3"/>
  <c r="C2456" i="3"/>
  <c r="E2455" i="3"/>
  <c r="C2455" i="3"/>
  <c r="E2454" i="3"/>
  <c r="C2454" i="3"/>
  <c r="E2453" i="3"/>
  <c r="C2453" i="3"/>
  <c r="E2452" i="3"/>
  <c r="C2452" i="3"/>
  <c r="E2451" i="3"/>
  <c r="C2451" i="3"/>
  <c r="E2450" i="3"/>
  <c r="C2450" i="3"/>
  <c r="E2449" i="3"/>
  <c r="C2449" i="3"/>
  <c r="E2448" i="3"/>
  <c r="C2448" i="3"/>
  <c r="E2447" i="3"/>
  <c r="C2447" i="3"/>
  <c r="E2446" i="3"/>
  <c r="C2446" i="3"/>
  <c r="E2445" i="3"/>
  <c r="C2445" i="3"/>
  <c r="E2444" i="3"/>
  <c r="C2444" i="3"/>
  <c r="E2443" i="3"/>
  <c r="C2443" i="3"/>
  <c r="E2442" i="3"/>
  <c r="C2442" i="3"/>
  <c r="E2441" i="3"/>
  <c r="C2441" i="3"/>
  <c r="E2440" i="3"/>
  <c r="C2440" i="3"/>
  <c r="E2439" i="3"/>
  <c r="C2439" i="3"/>
  <c r="E2438" i="3"/>
  <c r="C2438" i="3"/>
  <c r="E2437" i="3"/>
  <c r="C2437" i="3"/>
  <c r="E2436" i="3"/>
  <c r="C2436" i="3"/>
  <c r="E2435" i="3"/>
  <c r="C2435" i="3"/>
  <c r="E2434" i="3"/>
  <c r="C2434" i="3"/>
  <c r="E2433" i="3"/>
  <c r="C2433" i="3"/>
  <c r="E2432" i="3"/>
  <c r="C2432" i="3"/>
  <c r="E2431" i="3"/>
  <c r="C2431" i="3"/>
  <c r="E2430" i="3"/>
  <c r="C2430" i="3"/>
  <c r="E2429" i="3"/>
  <c r="C2429" i="3"/>
  <c r="E2428" i="3"/>
  <c r="C2428" i="3"/>
  <c r="E2427" i="3"/>
  <c r="C2427" i="3"/>
  <c r="E2426" i="3"/>
  <c r="C2426" i="3"/>
  <c r="E2425" i="3"/>
  <c r="C2425" i="3"/>
  <c r="E2424" i="3"/>
  <c r="C2424" i="3"/>
  <c r="E2423" i="3"/>
  <c r="C2423" i="3"/>
  <c r="E2422" i="3"/>
  <c r="C2422" i="3"/>
  <c r="E2421" i="3"/>
  <c r="C2421" i="3"/>
  <c r="E2420" i="3"/>
  <c r="C2420" i="3"/>
  <c r="E2419" i="3"/>
  <c r="C2419" i="3"/>
  <c r="E2418" i="3"/>
  <c r="C2418" i="3"/>
  <c r="E2417" i="3"/>
  <c r="C2417" i="3"/>
  <c r="E2416" i="3"/>
  <c r="C2416" i="3"/>
  <c r="E2415" i="3"/>
  <c r="C2415" i="3"/>
  <c r="E2414" i="3"/>
  <c r="C2414" i="3"/>
  <c r="E2413" i="3"/>
  <c r="C2413" i="3"/>
  <c r="E2412" i="3"/>
  <c r="C2412" i="3"/>
  <c r="E2411" i="3"/>
  <c r="C2411" i="3"/>
  <c r="E2410" i="3"/>
  <c r="C2410" i="3"/>
  <c r="E2409" i="3"/>
  <c r="C2409" i="3"/>
  <c r="E2408" i="3"/>
  <c r="C2408" i="3"/>
  <c r="E2407" i="3"/>
  <c r="C2407" i="3"/>
  <c r="E2406" i="3"/>
  <c r="C2406" i="3"/>
  <c r="E2405" i="3"/>
  <c r="C2405" i="3"/>
  <c r="E2404" i="3"/>
  <c r="C2404" i="3"/>
  <c r="E2403" i="3"/>
  <c r="C2403" i="3"/>
  <c r="E2402" i="3"/>
  <c r="C2402" i="3"/>
  <c r="E2401" i="3"/>
  <c r="C2401" i="3"/>
  <c r="E2400" i="3"/>
  <c r="C2400" i="3"/>
  <c r="E2399" i="3"/>
  <c r="C2399" i="3"/>
  <c r="E2398" i="3"/>
  <c r="C2398" i="3"/>
  <c r="E2397" i="3"/>
  <c r="C2397" i="3"/>
  <c r="E2396" i="3"/>
  <c r="C2396" i="3"/>
  <c r="E2395" i="3"/>
  <c r="C2395" i="3"/>
  <c r="E2394" i="3"/>
  <c r="C2394" i="3"/>
  <c r="E2393" i="3"/>
  <c r="C2393" i="3"/>
  <c r="E2392" i="3"/>
  <c r="C2392" i="3"/>
  <c r="E2391" i="3"/>
  <c r="C2391" i="3"/>
  <c r="E2390" i="3"/>
  <c r="C2390" i="3"/>
  <c r="E2389" i="3"/>
  <c r="C2389" i="3"/>
  <c r="E2388" i="3"/>
  <c r="C2388" i="3"/>
  <c r="E2387" i="3"/>
  <c r="C2387" i="3"/>
  <c r="E2386" i="3"/>
  <c r="C2386" i="3"/>
  <c r="E2385" i="3"/>
  <c r="C2385" i="3"/>
  <c r="E2384" i="3"/>
  <c r="C2384" i="3"/>
  <c r="E2383" i="3"/>
  <c r="C2383" i="3"/>
  <c r="E2382" i="3"/>
  <c r="C2382" i="3"/>
  <c r="E2381" i="3"/>
  <c r="C2381" i="3"/>
  <c r="E2380" i="3"/>
  <c r="C2380" i="3"/>
  <c r="E2379" i="3"/>
  <c r="C2379" i="3"/>
  <c r="E2378" i="3"/>
  <c r="C2378" i="3"/>
  <c r="E2377" i="3"/>
  <c r="C2377" i="3"/>
  <c r="E2376" i="3"/>
  <c r="C2376" i="3"/>
  <c r="E2375" i="3"/>
  <c r="C2375" i="3"/>
  <c r="E2374" i="3"/>
  <c r="C2374" i="3"/>
  <c r="E2373" i="3"/>
  <c r="C2373" i="3"/>
  <c r="E2372" i="3"/>
  <c r="C2372" i="3"/>
  <c r="E2371" i="3"/>
  <c r="C2371" i="3"/>
  <c r="E2370" i="3"/>
  <c r="C2370" i="3"/>
  <c r="E2369" i="3"/>
  <c r="C2369" i="3"/>
  <c r="E2368" i="3"/>
  <c r="C2368" i="3"/>
  <c r="E2367" i="3"/>
  <c r="C2367" i="3"/>
  <c r="E2366" i="3"/>
  <c r="C2366" i="3"/>
  <c r="E2365" i="3"/>
  <c r="C2365" i="3"/>
  <c r="E2364" i="3"/>
  <c r="C2364" i="3"/>
  <c r="E2363" i="3"/>
  <c r="C2363" i="3"/>
  <c r="E2362" i="3"/>
  <c r="C2362" i="3"/>
  <c r="E2361" i="3"/>
  <c r="C2361" i="3"/>
  <c r="E2360" i="3"/>
  <c r="C2360" i="3"/>
  <c r="E2359" i="3"/>
  <c r="C2359" i="3"/>
  <c r="E2358" i="3"/>
  <c r="C2358" i="3"/>
  <c r="E2357" i="3"/>
  <c r="C2357" i="3"/>
  <c r="E2356" i="3"/>
  <c r="C2356" i="3"/>
  <c r="E2355" i="3"/>
  <c r="C2355" i="3"/>
  <c r="E2354" i="3"/>
  <c r="C2354" i="3"/>
  <c r="E2353" i="3"/>
  <c r="C2353" i="3"/>
  <c r="E2352" i="3"/>
  <c r="C2352" i="3"/>
  <c r="E2351" i="3"/>
  <c r="C2351" i="3"/>
  <c r="E2350" i="3"/>
  <c r="C2350" i="3"/>
  <c r="E2349" i="3"/>
  <c r="C2349" i="3"/>
  <c r="E2348" i="3"/>
  <c r="C2348" i="3"/>
  <c r="E2347" i="3"/>
  <c r="C2347" i="3"/>
  <c r="E2346" i="3"/>
  <c r="C2346" i="3"/>
  <c r="E2345" i="3"/>
  <c r="C2345" i="3"/>
  <c r="E2344" i="3"/>
  <c r="C2344" i="3"/>
  <c r="E2343" i="3"/>
  <c r="C2343" i="3"/>
  <c r="E2342" i="3"/>
  <c r="C2342" i="3"/>
  <c r="E2341" i="3"/>
  <c r="C2341" i="3"/>
  <c r="E2340" i="3"/>
  <c r="C2340" i="3"/>
  <c r="E2339" i="3"/>
  <c r="C2339" i="3"/>
  <c r="E2338" i="3"/>
  <c r="C2338" i="3"/>
  <c r="E2337" i="3"/>
  <c r="C2337" i="3"/>
  <c r="E2336" i="3"/>
  <c r="C2336" i="3"/>
  <c r="E2335" i="3"/>
  <c r="C2335" i="3"/>
  <c r="E2334" i="3"/>
  <c r="C2334" i="3"/>
  <c r="E2333" i="3"/>
  <c r="C2333" i="3"/>
  <c r="E2332" i="3"/>
  <c r="C2332" i="3"/>
  <c r="E2331" i="3"/>
  <c r="C2331" i="3"/>
  <c r="E2330" i="3"/>
  <c r="C2330" i="3"/>
  <c r="E2329" i="3"/>
  <c r="C2329" i="3"/>
  <c r="E2328" i="3"/>
  <c r="C2328" i="3"/>
  <c r="E2327" i="3"/>
  <c r="C2327" i="3"/>
  <c r="E2326" i="3"/>
  <c r="C2326" i="3"/>
  <c r="E2325" i="3"/>
  <c r="C2325" i="3"/>
  <c r="E2324" i="3"/>
  <c r="C2324" i="3"/>
  <c r="E2323" i="3"/>
  <c r="C2323" i="3"/>
  <c r="E2322" i="3"/>
  <c r="C2322" i="3"/>
  <c r="E2321" i="3"/>
  <c r="C2321" i="3"/>
  <c r="E2320" i="3"/>
  <c r="C2320" i="3"/>
  <c r="E2319" i="3"/>
  <c r="C2319" i="3"/>
  <c r="E2318" i="3"/>
  <c r="C2318" i="3"/>
  <c r="E2317" i="3"/>
  <c r="C2317" i="3"/>
  <c r="E2316" i="3"/>
  <c r="C2316" i="3"/>
  <c r="E2315" i="3"/>
  <c r="C2315" i="3"/>
  <c r="E2314" i="3"/>
  <c r="C2314" i="3"/>
  <c r="E2313" i="3"/>
  <c r="C2313" i="3"/>
  <c r="E2312" i="3"/>
  <c r="C2312" i="3"/>
  <c r="E2311" i="3"/>
  <c r="C2311" i="3"/>
  <c r="E2310" i="3"/>
  <c r="C2310" i="3"/>
  <c r="E2309" i="3"/>
  <c r="C2309" i="3"/>
  <c r="E2308" i="3"/>
  <c r="C2308" i="3"/>
  <c r="E2307" i="3"/>
  <c r="C2307" i="3"/>
  <c r="E2306" i="3"/>
  <c r="C2306" i="3"/>
  <c r="E2305" i="3"/>
  <c r="C2305" i="3"/>
  <c r="E2304" i="3"/>
  <c r="C2304" i="3"/>
  <c r="E2303" i="3"/>
  <c r="C2303" i="3"/>
  <c r="E2302" i="3"/>
  <c r="C2302" i="3"/>
  <c r="E2301" i="3"/>
  <c r="C2301" i="3"/>
  <c r="E2300" i="3"/>
  <c r="C2300" i="3"/>
  <c r="E2299" i="3"/>
  <c r="C2299" i="3"/>
  <c r="E2298" i="3"/>
  <c r="C2298" i="3"/>
  <c r="E2297" i="3"/>
  <c r="C2297" i="3"/>
  <c r="E2296" i="3"/>
  <c r="C2296" i="3"/>
  <c r="E2295" i="3"/>
  <c r="C2295" i="3"/>
  <c r="E2294" i="3"/>
  <c r="C2294" i="3"/>
  <c r="E2293" i="3"/>
  <c r="C2293" i="3"/>
  <c r="E2292" i="3"/>
  <c r="C2292" i="3"/>
  <c r="E2291" i="3"/>
  <c r="C2291" i="3"/>
  <c r="E2290" i="3"/>
  <c r="C2290" i="3"/>
  <c r="E2289" i="3"/>
  <c r="C2289" i="3"/>
  <c r="E2288" i="3"/>
  <c r="C2288" i="3"/>
  <c r="E2287" i="3"/>
  <c r="C2287" i="3"/>
  <c r="E2286" i="3"/>
  <c r="C2286" i="3"/>
  <c r="E2285" i="3"/>
  <c r="C2285" i="3"/>
  <c r="E2284" i="3"/>
  <c r="C2284" i="3"/>
  <c r="E2283" i="3"/>
  <c r="C2283" i="3"/>
  <c r="E2282" i="3"/>
  <c r="C2282" i="3"/>
  <c r="E2281" i="3"/>
  <c r="C2281" i="3"/>
  <c r="E2280" i="3"/>
  <c r="C2280" i="3"/>
  <c r="E2279" i="3"/>
  <c r="C2279" i="3"/>
  <c r="E2278" i="3"/>
  <c r="C2278" i="3"/>
  <c r="E2277" i="3"/>
  <c r="C2277" i="3"/>
  <c r="E2276" i="3"/>
  <c r="C2276" i="3"/>
  <c r="E2275" i="3"/>
  <c r="C2275" i="3"/>
  <c r="E2274" i="3"/>
  <c r="C2274" i="3"/>
  <c r="E2273" i="3"/>
  <c r="C2273" i="3"/>
  <c r="E2272" i="3"/>
  <c r="C2272" i="3"/>
  <c r="E2271" i="3"/>
  <c r="C2271" i="3"/>
  <c r="E2270" i="3"/>
  <c r="C2270" i="3"/>
  <c r="E2269" i="3"/>
  <c r="C2269" i="3"/>
  <c r="E2268" i="3"/>
  <c r="C2268" i="3"/>
  <c r="E2267" i="3"/>
  <c r="C2267" i="3"/>
  <c r="E2266" i="3"/>
  <c r="C2266" i="3"/>
  <c r="E2265" i="3"/>
  <c r="C2265" i="3"/>
  <c r="E2264" i="3"/>
  <c r="C2264" i="3"/>
  <c r="E2263" i="3"/>
  <c r="C2263" i="3"/>
  <c r="E2262" i="3"/>
  <c r="C2262" i="3"/>
  <c r="E2261" i="3"/>
  <c r="C2261" i="3"/>
  <c r="E2260" i="3"/>
  <c r="C2260" i="3"/>
  <c r="E2259" i="3"/>
  <c r="C2259" i="3"/>
  <c r="E2258" i="3"/>
  <c r="C2258" i="3"/>
  <c r="E2257" i="3"/>
  <c r="C2257" i="3"/>
  <c r="E2256" i="3"/>
  <c r="C2256" i="3"/>
  <c r="E2255" i="3"/>
  <c r="C2255" i="3"/>
  <c r="E2254" i="3"/>
  <c r="C2254" i="3"/>
  <c r="E2253" i="3"/>
  <c r="C2253" i="3"/>
  <c r="E2252" i="3"/>
  <c r="C2252" i="3"/>
  <c r="E2251" i="3"/>
  <c r="C2251" i="3"/>
  <c r="E2250" i="3"/>
  <c r="C2250" i="3"/>
  <c r="E2249" i="3"/>
  <c r="C2249" i="3"/>
  <c r="E2248" i="3"/>
  <c r="C2248" i="3"/>
  <c r="E2247" i="3"/>
  <c r="C2247" i="3"/>
  <c r="E2246" i="3"/>
  <c r="C2246" i="3"/>
  <c r="E2245" i="3"/>
  <c r="C2245" i="3"/>
  <c r="E2244" i="3"/>
  <c r="C2244" i="3"/>
  <c r="E2243" i="3"/>
  <c r="C2243" i="3"/>
  <c r="E2242" i="3"/>
  <c r="C2242" i="3"/>
  <c r="E2241" i="3"/>
  <c r="C2241" i="3"/>
  <c r="E2240" i="3"/>
  <c r="C2240" i="3"/>
  <c r="E2239" i="3"/>
  <c r="C2239" i="3"/>
  <c r="E2238" i="3"/>
  <c r="C2238" i="3"/>
  <c r="E2237" i="3"/>
  <c r="C2237" i="3"/>
  <c r="E2236" i="3"/>
  <c r="C2236" i="3"/>
  <c r="E2235" i="3"/>
  <c r="C2235" i="3"/>
  <c r="E2234" i="3"/>
  <c r="C2234" i="3"/>
  <c r="E2233" i="3"/>
  <c r="C2233" i="3"/>
  <c r="E2232" i="3"/>
  <c r="C2232" i="3"/>
  <c r="E2231" i="3"/>
  <c r="C2231" i="3"/>
  <c r="E2230" i="3"/>
  <c r="C2230" i="3"/>
  <c r="E2229" i="3"/>
  <c r="C2229" i="3"/>
  <c r="E2228" i="3"/>
  <c r="C2228" i="3"/>
  <c r="E2227" i="3"/>
  <c r="C2227" i="3"/>
  <c r="E2226" i="3"/>
  <c r="C2226" i="3"/>
  <c r="E2225" i="3"/>
  <c r="C2225" i="3"/>
  <c r="E2224" i="3"/>
  <c r="C2224" i="3"/>
  <c r="E2223" i="3"/>
  <c r="C2223" i="3"/>
  <c r="E2222" i="3"/>
  <c r="C2222" i="3"/>
  <c r="E2221" i="3"/>
  <c r="C2221" i="3"/>
  <c r="E2220" i="3"/>
  <c r="C2220" i="3"/>
  <c r="E2219" i="3"/>
  <c r="C2219" i="3"/>
  <c r="E2218" i="3"/>
  <c r="C2218" i="3"/>
  <c r="E2217" i="3"/>
  <c r="C2217" i="3"/>
  <c r="E2216" i="3"/>
  <c r="C2216" i="3"/>
  <c r="E2215" i="3"/>
  <c r="C2215" i="3"/>
  <c r="E2214" i="3"/>
  <c r="C2214" i="3"/>
  <c r="E2213" i="3"/>
  <c r="C2213" i="3"/>
  <c r="E2212" i="3"/>
  <c r="C2212" i="3"/>
  <c r="E2211" i="3"/>
  <c r="C2211" i="3"/>
  <c r="E2210" i="3"/>
  <c r="C2210" i="3"/>
  <c r="E2209" i="3"/>
  <c r="C2209" i="3"/>
  <c r="E2208" i="3"/>
  <c r="C2208" i="3"/>
  <c r="E2207" i="3"/>
  <c r="C2207" i="3"/>
  <c r="E2206" i="3"/>
  <c r="C2206" i="3"/>
  <c r="E2205" i="3"/>
  <c r="C2205" i="3"/>
  <c r="E2204" i="3"/>
  <c r="C2204" i="3"/>
  <c r="E2203" i="3"/>
  <c r="C2203" i="3"/>
  <c r="E2202" i="3"/>
  <c r="C2202" i="3"/>
  <c r="E2201" i="3"/>
  <c r="C2201" i="3"/>
  <c r="E2200" i="3"/>
  <c r="C2200" i="3"/>
  <c r="E2199" i="3"/>
  <c r="C2199" i="3"/>
  <c r="E2198" i="3"/>
  <c r="C2198" i="3"/>
  <c r="E2197" i="3"/>
  <c r="C2197" i="3"/>
  <c r="E2196" i="3"/>
  <c r="C2196" i="3"/>
  <c r="E2195" i="3"/>
  <c r="C2195" i="3"/>
  <c r="E2194" i="3"/>
  <c r="C2194" i="3"/>
  <c r="E2193" i="3"/>
  <c r="C2193" i="3"/>
  <c r="E2192" i="3"/>
  <c r="C2192" i="3"/>
  <c r="E2191" i="3"/>
  <c r="C2191" i="3"/>
  <c r="E2190" i="3"/>
  <c r="C2190" i="3"/>
  <c r="E2189" i="3"/>
  <c r="C2189" i="3"/>
  <c r="E2188" i="3"/>
  <c r="C2188" i="3"/>
  <c r="E2187" i="3"/>
  <c r="C2187" i="3"/>
  <c r="E2186" i="3"/>
  <c r="C2186" i="3"/>
  <c r="E2185" i="3"/>
  <c r="C2185" i="3"/>
  <c r="E2184" i="3"/>
  <c r="C2184" i="3"/>
  <c r="E2183" i="3"/>
  <c r="C2183" i="3"/>
  <c r="E2182" i="3"/>
  <c r="C2182" i="3"/>
  <c r="E2181" i="3"/>
  <c r="C2181" i="3"/>
  <c r="E2180" i="3"/>
  <c r="C2180" i="3"/>
  <c r="E2179" i="3"/>
  <c r="C2179" i="3"/>
  <c r="E2178" i="3"/>
  <c r="C2178" i="3"/>
  <c r="E2177" i="3"/>
  <c r="C2177" i="3"/>
  <c r="E2176" i="3"/>
  <c r="C2176" i="3"/>
  <c r="E2175" i="3"/>
  <c r="C2175" i="3"/>
  <c r="E2174" i="3"/>
  <c r="C2174" i="3"/>
  <c r="E2173" i="3"/>
  <c r="C2173" i="3"/>
  <c r="E2172" i="3"/>
  <c r="C2172" i="3"/>
  <c r="E2171" i="3"/>
  <c r="C2171" i="3"/>
  <c r="E2170" i="3"/>
  <c r="C2170" i="3"/>
  <c r="E2169" i="3"/>
  <c r="C2169" i="3"/>
  <c r="E2168" i="3"/>
  <c r="C2168" i="3"/>
  <c r="E2167" i="3"/>
  <c r="C2167" i="3"/>
  <c r="E2166" i="3"/>
  <c r="C2166" i="3"/>
  <c r="E2165" i="3"/>
  <c r="C2165" i="3"/>
  <c r="E2164" i="3"/>
  <c r="C2164" i="3"/>
  <c r="E2163" i="3"/>
  <c r="C2163" i="3"/>
  <c r="E2162" i="3"/>
  <c r="C2162" i="3"/>
  <c r="E2161" i="3"/>
  <c r="C2161" i="3"/>
  <c r="E2160" i="3"/>
  <c r="C2160" i="3"/>
  <c r="E2159" i="3"/>
  <c r="C2159" i="3"/>
  <c r="E2158" i="3"/>
  <c r="C2158" i="3"/>
  <c r="E2157" i="3"/>
  <c r="C2157" i="3"/>
  <c r="E2156" i="3"/>
  <c r="C2156" i="3"/>
  <c r="E2155" i="3"/>
  <c r="C2155" i="3"/>
  <c r="E2154" i="3"/>
  <c r="C2154" i="3"/>
  <c r="E2153" i="3"/>
  <c r="C2153" i="3"/>
  <c r="E2152" i="3"/>
  <c r="C2152" i="3"/>
  <c r="E2151" i="3"/>
  <c r="C2151" i="3"/>
  <c r="E2150" i="3"/>
  <c r="C2150" i="3"/>
  <c r="E2149" i="3"/>
  <c r="C2149" i="3"/>
  <c r="E2148" i="3"/>
  <c r="C2148" i="3"/>
  <c r="E2147" i="3"/>
  <c r="C2147" i="3"/>
  <c r="E2146" i="3"/>
  <c r="C2146" i="3"/>
  <c r="E2145" i="3"/>
  <c r="C2145" i="3"/>
  <c r="E2144" i="3"/>
  <c r="C2144" i="3"/>
  <c r="E2143" i="3"/>
  <c r="C2143" i="3"/>
  <c r="E2142" i="3"/>
  <c r="C2142" i="3"/>
  <c r="E2141" i="3"/>
  <c r="C2141" i="3"/>
  <c r="E2140" i="3"/>
  <c r="C2140" i="3"/>
  <c r="E2139" i="3"/>
  <c r="C2139" i="3"/>
  <c r="E2138" i="3"/>
  <c r="C2138" i="3"/>
  <c r="E2137" i="3"/>
  <c r="C2137" i="3"/>
  <c r="E2136" i="3"/>
  <c r="C2136" i="3"/>
  <c r="E2135" i="3"/>
  <c r="C2135" i="3"/>
  <c r="E2134" i="3"/>
  <c r="C2134" i="3"/>
  <c r="E2133" i="3"/>
  <c r="C2133" i="3"/>
  <c r="E2132" i="3"/>
  <c r="C2132" i="3"/>
  <c r="E2131" i="3"/>
  <c r="C2131" i="3"/>
  <c r="E2130" i="3"/>
  <c r="C2130" i="3"/>
  <c r="E2129" i="3"/>
  <c r="C2129" i="3"/>
  <c r="E2128" i="3"/>
  <c r="C2128" i="3"/>
  <c r="E2127" i="3"/>
  <c r="C2127" i="3"/>
  <c r="E2126" i="3"/>
  <c r="C2126" i="3"/>
  <c r="E2125" i="3"/>
  <c r="C2125" i="3"/>
  <c r="E2124" i="3"/>
  <c r="C2124" i="3"/>
  <c r="E2123" i="3"/>
  <c r="C2123" i="3"/>
  <c r="E2122" i="3"/>
  <c r="C2122" i="3"/>
  <c r="E2121" i="3"/>
  <c r="C2121" i="3"/>
  <c r="E2120" i="3"/>
  <c r="C2120" i="3"/>
  <c r="E2119" i="3"/>
  <c r="C2119" i="3"/>
  <c r="E2118" i="3"/>
  <c r="C2118" i="3"/>
  <c r="E2117" i="3"/>
  <c r="C2117" i="3"/>
  <c r="E2116" i="3"/>
  <c r="C2116" i="3"/>
  <c r="E2115" i="3"/>
  <c r="C2115" i="3"/>
  <c r="E2114" i="3"/>
  <c r="C2114" i="3"/>
  <c r="E2113" i="3"/>
  <c r="C2113" i="3"/>
  <c r="E2112" i="3"/>
  <c r="C2112" i="3"/>
  <c r="E2111" i="3"/>
  <c r="C2111" i="3"/>
  <c r="E2110" i="3"/>
  <c r="C2110" i="3"/>
  <c r="E2109" i="3"/>
  <c r="C2109" i="3"/>
  <c r="E2108" i="3"/>
  <c r="C2108" i="3"/>
  <c r="E2107" i="3"/>
  <c r="C2107" i="3"/>
  <c r="E2106" i="3"/>
  <c r="C2106" i="3"/>
  <c r="E2105" i="3"/>
  <c r="C2105" i="3"/>
  <c r="E2104" i="3"/>
  <c r="C2104" i="3"/>
  <c r="E2103" i="3"/>
  <c r="C2103" i="3"/>
  <c r="E2102" i="3"/>
  <c r="C2102" i="3"/>
  <c r="E2101" i="3"/>
  <c r="C2101" i="3"/>
  <c r="E2100" i="3"/>
  <c r="C2100" i="3"/>
  <c r="E2099" i="3"/>
  <c r="C2099" i="3"/>
  <c r="E2098" i="3"/>
  <c r="C2098" i="3"/>
  <c r="E2097" i="3"/>
  <c r="C2097" i="3"/>
  <c r="E2096" i="3"/>
  <c r="C2096" i="3"/>
  <c r="E2095" i="3"/>
  <c r="C2095" i="3"/>
  <c r="E2094" i="3"/>
  <c r="C2094" i="3"/>
  <c r="E2093" i="3"/>
  <c r="C2093" i="3"/>
  <c r="E2092" i="3"/>
  <c r="C2092" i="3"/>
  <c r="E2091" i="3"/>
  <c r="C2091" i="3"/>
  <c r="E2090" i="3"/>
  <c r="C2090" i="3"/>
  <c r="E2089" i="3"/>
  <c r="C2089" i="3"/>
  <c r="E2088" i="3"/>
  <c r="C2088" i="3"/>
  <c r="E2087" i="3"/>
  <c r="C2087" i="3"/>
  <c r="E2086" i="3"/>
  <c r="C2086" i="3"/>
  <c r="E2085" i="3"/>
  <c r="C2085" i="3"/>
  <c r="E2084" i="3"/>
  <c r="C2084" i="3"/>
  <c r="E2083" i="3"/>
  <c r="C2083" i="3"/>
  <c r="E2082" i="3"/>
  <c r="C2082" i="3"/>
  <c r="E2081" i="3"/>
  <c r="C2081" i="3"/>
  <c r="E2080" i="3"/>
  <c r="C2080" i="3"/>
  <c r="E2079" i="3"/>
  <c r="C2079" i="3"/>
  <c r="E2078" i="3"/>
  <c r="C2078" i="3"/>
  <c r="E2077" i="3"/>
  <c r="C2077" i="3"/>
  <c r="E2076" i="3"/>
  <c r="C2076" i="3"/>
  <c r="E2075" i="3"/>
  <c r="C2075" i="3"/>
  <c r="E2074" i="3"/>
  <c r="C2074" i="3"/>
  <c r="E2073" i="3"/>
  <c r="C2073" i="3"/>
  <c r="E2072" i="3"/>
  <c r="C2072" i="3"/>
  <c r="E2071" i="3"/>
  <c r="C2071" i="3"/>
  <c r="E2070" i="3"/>
  <c r="C2070" i="3"/>
  <c r="E2069" i="3"/>
  <c r="C2069" i="3"/>
  <c r="E2068" i="3"/>
  <c r="C2068" i="3"/>
  <c r="E2067" i="3"/>
  <c r="C2067" i="3"/>
  <c r="E2066" i="3"/>
  <c r="C2066" i="3"/>
  <c r="E2065" i="3"/>
  <c r="C2065" i="3"/>
  <c r="E2064" i="3"/>
  <c r="C2064" i="3"/>
  <c r="E2063" i="3"/>
  <c r="C2063" i="3"/>
  <c r="E2062" i="3"/>
  <c r="C2062" i="3"/>
  <c r="E2061" i="3"/>
  <c r="C2061" i="3"/>
  <c r="E2060" i="3"/>
  <c r="C2060" i="3"/>
  <c r="E2059" i="3"/>
  <c r="C2059" i="3"/>
  <c r="E2058" i="3"/>
  <c r="C2058" i="3"/>
  <c r="E2057" i="3"/>
  <c r="C2057" i="3"/>
  <c r="E2056" i="3"/>
  <c r="C2056" i="3"/>
  <c r="E2055" i="3"/>
  <c r="C2055" i="3"/>
  <c r="E2054" i="3"/>
  <c r="C2054" i="3"/>
  <c r="E2053" i="3"/>
  <c r="C2053" i="3"/>
  <c r="E2052" i="3"/>
  <c r="C2052" i="3"/>
  <c r="E2051" i="3"/>
  <c r="C2051" i="3"/>
  <c r="E2050" i="3"/>
  <c r="C2050" i="3"/>
  <c r="E2049" i="3"/>
  <c r="C2049" i="3"/>
  <c r="E2048" i="3"/>
  <c r="C2048" i="3"/>
  <c r="E2047" i="3"/>
  <c r="C2047" i="3"/>
  <c r="E2046" i="3"/>
  <c r="C2046" i="3"/>
  <c r="E2045" i="3"/>
  <c r="C2045" i="3"/>
  <c r="E2044" i="3"/>
  <c r="C2044" i="3"/>
  <c r="E2043" i="3"/>
  <c r="C2043" i="3"/>
  <c r="E2042" i="3"/>
  <c r="C2042" i="3"/>
  <c r="E2041" i="3"/>
  <c r="C2041" i="3"/>
  <c r="E2040" i="3"/>
  <c r="C2040" i="3"/>
  <c r="E2039" i="3"/>
  <c r="C2039" i="3"/>
  <c r="E2038" i="3"/>
  <c r="C2038" i="3"/>
  <c r="E2037" i="3"/>
  <c r="C2037" i="3"/>
  <c r="E2036" i="3"/>
  <c r="C2036" i="3"/>
  <c r="E2035" i="3"/>
  <c r="C2035" i="3"/>
  <c r="E2034" i="3"/>
  <c r="C2034" i="3"/>
  <c r="E2033" i="3"/>
  <c r="C2033" i="3"/>
  <c r="E2032" i="3"/>
  <c r="C2032" i="3"/>
  <c r="E2031" i="3"/>
  <c r="C2031" i="3"/>
  <c r="E2030" i="3"/>
  <c r="C2030" i="3"/>
  <c r="E2029" i="3"/>
  <c r="C2029" i="3"/>
  <c r="E2028" i="3"/>
  <c r="C2028" i="3"/>
  <c r="E2027" i="3"/>
  <c r="C2027" i="3"/>
  <c r="E2026" i="3"/>
  <c r="C2026" i="3"/>
  <c r="E2025" i="3"/>
  <c r="C2025" i="3"/>
  <c r="E2024" i="3"/>
  <c r="C2024" i="3"/>
  <c r="E2023" i="3"/>
  <c r="C2023" i="3"/>
  <c r="E2022" i="3"/>
  <c r="C2022" i="3"/>
  <c r="E2021" i="3"/>
  <c r="C2021" i="3"/>
  <c r="E2020" i="3"/>
  <c r="C2020" i="3"/>
  <c r="E2019" i="3"/>
  <c r="C2019" i="3"/>
  <c r="E2018" i="3"/>
  <c r="C2018" i="3"/>
  <c r="E2017" i="3"/>
  <c r="C2017" i="3"/>
  <c r="E2016" i="3"/>
  <c r="C2016" i="3"/>
  <c r="E2015" i="3"/>
  <c r="C2015" i="3"/>
  <c r="E2014" i="3"/>
  <c r="C2014" i="3"/>
  <c r="E2013" i="3"/>
  <c r="C2013" i="3"/>
  <c r="E2012" i="3"/>
  <c r="C2012" i="3"/>
  <c r="E2011" i="3"/>
  <c r="C2011" i="3"/>
  <c r="E2010" i="3"/>
  <c r="C2010" i="3"/>
  <c r="E2009" i="3"/>
  <c r="C2009" i="3"/>
  <c r="E2008" i="3"/>
  <c r="C2008" i="3"/>
  <c r="E2007" i="3"/>
  <c r="C2007" i="3"/>
  <c r="E2006" i="3"/>
  <c r="C2006" i="3"/>
  <c r="E2005" i="3"/>
  <c r="C2005" i="3"/>
  <c r="E2004" i="3"/>
  <c r="C2004" i="3"/>
  <c r="E2003" i="3"/>
  <c r="C2003" i="3"/>
  <c r="E2002" i="3"/>
  <c r="C2002" i="3"/>
  <c r="E2001" i="3"/>
  <c r="C2001" i="3"/>
  <c r="E2000" i="3"/>
  <c r="C2000" i="3"/>
  <c r="E1999" i="3"/>
  <c r="C1999" i="3"/>
  <c r="E1998" i="3"/>
  <c r="C1998" i="3"/>
  <c r="E1997" i="3"/>
  <c r="C1997" i="3"/>
  <c r="E1996" i="3"/>
  <c r="C1996" i="3"/>
  <c r="E1995" i="3"/>
  <c r="C1995" i="3"/>
  <c r="E1994" i="3"/>
  <c r="C1994" i="3"/>
  <c r="E1993" i="3"/>
  <c r="C1993" i="3"/>
  <c r="E1992" i="3"/>
  <c r="C1992" i="3"/>
  <c r="E1991" i="3"/>
  <c r="C1991" i="3"/>
  <c r="E1990" i="3"/>
  <c r="C1990" i="3"/>
  <c r="E1989" i="3"/>
  <c r="C1989" i="3"/>
  <c r="E1988" i="3"/>
  <c r="C1988" i="3"/>
  <c r="E1987" i="3"/>
  <c r="C1987" i="3"/>
  <c r="E1986" i="3"/>
  <c r="C1986" i="3"/>
  <c r="E1985" i="3"/>
  <c r="C1985" i="3"/>
  <c r="E1984" i="3"/>
  <c r="C1984" i="3"/>
  <c r="E1983" i="3"/>
  <c r="C1983" i="3"/>
  <c r="E1982" i="3"/>
  <c r="C1982" i="3"/>
  <c r="E1981" i="3"/>
  <c r="C1981" i="3"/>
  <c r="E1980" i="3"/>
  <c r="C1980" i="3"/>
  <c r="E1979" i="3"/>
  <c r="C1979" i="3"/>
  <c r="E1978" i="3"/>
  <c r="C1978" i="3"/>
  <c r="E1977" i="3"/>
  <c r="C1977" i="3"/>
  <c r="E1976" i="3"/>
  <c r="C1976" i="3"/>
  <c r="E1975" i="3"/>
  <c r="C1975" i="3"/>
  <c r="E1974" i="3"/>
  <c r="C1974" i="3"/>
  <c r="E1973" i="3"/>
  <c r="C1973" i="3"/>
  <c r="E1972" i="3"/>
  <c r="C1972" i="3"/>
  <c r="E1971" i="3"/>
  <c r="C1971" i="3"/>
  <c r="E1970" i="3"/>
  <c r="C1970" i="3"/>
  <c r="E1969" i="3"/>
  <c r="C1969" i="3"/>
  <c r="E1968" i="3"/>
  <c r="C1968" i="3"/>
  <c r="E1967" i="3"/>
  <c r="C1967" i="3"/>
  <c r="E1966" i="3"/>
  <c r="C1966" i="3"/>
  <c r="E1965" i="3"/>
  <c r="C1965" i="3"/>
  <c r="E1964" i="3"/>
  <c r="C1964" i="3"/>
  <c r="E1963" i="3"/>
  <c r="C1963" i="3"/>
  <c r="E1962" i="3"/>
  <c r="C1962" i="3"/>
  <c r="E1961" i="3"/>
  <c r="C1961" i="3"/>
  <c r="E1960" i="3"/>
  <c r="C1960" i="3"/>
  <c r="E1959" i="3"/>
  <c r="C1959" i="3"/>
  <c r="E1958" i="3"/>
  <c r="C1958" i="3"/>
  <c r="E1957" i="3"/>
  <c r="C1957" i="3"/>
  <c r="E1956" i="3"/>
  <c r="C1956" i="3"/>
  <c r="E1955" i="3"/>
  <c r="C1955" i="3"/>
  <c r="E1954" i="3"/>
  <c r="C1954" i="3"/>
  <c r="E1953" i="3"/>
  <c r="C1953" i="3"/>
  <c r="E1952" i="3"/>
  <c r="C1952" i="3"/>
  <c r="E1951" i="3"/>
  <c r="C1951" i="3"/>
  <c r="E1950" i="3"/>
  <c r="C1950" i="3"/>
  <c r="E1949" i="3"/>
  <c r="C1949" i="3"/>
  <c r="E1948" i="3"/>
  <c r="C1948" i="3"/>
  <c r="E1947" i="3"/>
  <c r="C1947" i="3"/>
  <c r="E1946" i="3"/>
  <c r="C1946" i="3"/>
  <c r="E1945" i="3"/>
  <c r="C1945" i="3"/>
  <c r="E1944" i="3"/>
  <c r="C1944" i="3"/>
  <c r="E1943" i="3"/>
  <c r="C1943" i="3"/>
  <c r="E1942" i="3"/>
  <c r="C1942" i="3"/>
  <c r="E1941" i="3"/>
  <c r="C1941" i="3"/>
  <c r="E1940" i="3"/>
  <c r="C1940" i="3"/>
  <c r="E1939" i="3"/>
  <c r="C1939" i="3"/>
  <c r="E1938" i="3"/>
  <c r="C1938" i="3"/>
  <c r="E1937" i="3"/>
  <c r="C1937" i="3"/>
  <c r="E1936" i="3"/>
  <c r="C1936" i="3"/>
  <c r="E1935" i="3"/>
  <c r="C1935" i="3"/>
  <c r="E1934" i="3"/>
  <c r="C1934" i="3"/>
  <c r="E1933" i="3"/>
  <c r="C1933" i="3"/>
  <c r="E1932" i="3"/>
  <c r="C1932" i="3"/>
  <c r="E1931" i="3"/>
  <c r="C1931" i="3"/>
  <c r="E1930" i="3"/>
  <c r="C1930" i="3"/>
  <c r="E1929" i="3"/>
  <c r="C1929" i="3"/>
  <c r="E1928" i="3"/>
  <c r="C1928" i="3"/>
  <c r="E1927" i="3"/>
  <c r="C1927" i="3"/>
  <c r="E1926" i="3"/>
  <c r="C1926" i="3"/>
  <c r="E1925" i="3"/>
  <c r="C1925" i="3"/>
  <c r="E1924" i="3"/>
  <c r="C1924" i="3"/>
  <c r="E1923" i="3"/>
  <c r="C1923" i="3"/>
  <c r="E1922" i="3"/>
  <c r="C1922" i="3"/>
  <c r="E1921" i="3"/>
  <c r="C1921" i="3"/>
  <c r="E1920" i="3"/>
  <c r="C1920" i="3"/>
  <c r="E1919" i="3"/>
  <c r="C1919" i="3"/>
  <c r="E1918" i="3"/>
  <c r="C1918" i="3"/>
  <c r="E1917" i="3"/>
  <c r="C1917" i="3"/>
  <c r="E1916" i="3"/>
  <c r="C1916" i="3"/>
  <c r="E1915" i="3"/>
  <c r="C1915" i="3"/>
  <c r="E1914" i="3"/>
  <c r="C1914" i="3"/>
  <c r="E1913" i="3"/>
  <c r="C1913" i="3"/>
  <c r="E1912" i="3"/>
  <c r="C1912" i="3"/>
  <c r="E1911" i="3"/>
  <c r="C1911" i="3"/>
  <c r="E1910" i="3"/>
  <c r="C1910" i="3"/>
  <c r="E1909" i="3"/>
  <c r="C1909" i="3"/>
  <c r="E1908" i="3"/>
  <c r="C1908" i="3"/>
  <c r="E1907" i="3"/>
  <c r="C1907" i="3"/>
  <c r="E1906" i="3"/>
  <c r="C1906" i="3"/>
  <c r="E1905" i="3"/>
  <c r="C1905" i="3"/>
  <c r="E1904" i="3"/>
  <c r="C1904" i="3"/>
  <c r="E1903" i="3"/>
  <c r="C1903" i="3"/>
  <c r="E1902" i="3"/>
  <c r="C1902" i="3"/>
  <c r="E1901" i="3"/>
  <c r="C1901" i="3"/>
  <c r="E1900" i="3"/>
  <c r="C1900" i="3"/>
  <c r="E1899" i="3"/>
  <c r="C1899" i="3"/>
  <c r="E1898" i="3"/>
  <c r="C1898" i="3"/>
  <c r="E1897" i="3"/>
  <c r="C1897" i="3"/>
  <c r="E1896" i="3"/>
  <c r="C1896" i="3"/>
  <c r="E1895" i="3"/>
  <c r="C1895" i="3"/>
  <c r="E1894" i="3"/>
  <c r="C1894" i="3"/>
  <c r="E1893" i="3"/>
  <c r="C1893" i="3"/>
  <c r="E1892" i="3"/>
  <c r="C1892" i="3"/>
  <c r="E1891" i="3"/>
  <c r="C1891" i="3"/>
  <c r="E1890" i="3"/>
  <c r="C1890" i="3"/>
  <c r="E1889" i="3"/>
  <c r="C1889" i="3"/>
  <c r="E1888" i="3"/>
  <c r="C1888" i="3"/>
  <c r="E1887" i="3"/>
  <c r="C1887" i="3"/>
  <c r="E1886" i="3"/>
  <c r="C1886" i="3"/>
  <c r="E1885" i="3"/>
  <c r="C1885" i="3"/>
  <c r="E1884" i="3"/>
  <c r="C1884" i="3"/>
  <c r="E1883" i="3"/>
  <c r="C1883" i="3"/>
  <c r="E1882" i="3"/>
  <c r="C1882" i="3"/>
  <c r="E1881" i="3"/>
  <c r="C1881" i="3"/>
  <c r="E1880" i="3"/>
  <c r="C1880" i="3"/>
  <c r="E1879" i="3"/>
  <c r="C1879" i="3"/>
  <c r="E1878" i="3"/>
  <c r="C1878" i="3"/>
  <c r="E1877" i="3"/>
  <c r="C1877" i="3"/>
  <c r="E1876" i="3"/>
  <c r="C1876" i="3"/>
  <c r="E1875" i="3"/>
  <c r="C1875" i="3"/>
  <c r="E1874" i="3"/>
  <c r="C1874" i="3"/>
  <c r="E1873" i="3"/>
  <c r="C1873" i="3"/>
  <c r="E1872" i="3"/>
  <c r="C1872" i="3"/>
  <c r="E1871" i="3"/>
  <c r="C1871" i="3"/>
  <c r="E1870" i="3"/>
  <c r="C1870" i="3"/>
  <c r="E1869" i="3"/>
  <c r="C1869" i="3"/>
  <c r="E1868" i="3"/>
  <c r="C1868" i="3"/>
  <c r="E1867" i="3"/>
  <c r="C1867" i="3"/>
  <c r="E1866" i="3"/>
  <c r="C1866" i="3"/>
  <c r="E1865" i="3"/>
  <c r="C1865" i="3"/>
  <c r="E1864" i="3"/>
  <c r="C1864" i="3"/>
  <c r="E1863" i="3"/>
  <c r="C1863" i="3"/>
  <c r="E1862" i="3"/>
  <c r="C1862" i="3"/>
  <c r="E1861" i="3"/>
  <c r="C1861" i="3"/>
  <c r="E1860" i="3"/>
  <c r="C1860" i="3"/>
  <c r="E1859" i="3"/>
  <c r="C1859" i="3"/>
  <c r="E1858" i="3"/>
  <c r="C1858" i="3"/>
  <c r="E1857" i="3"/>
  <c r="C1857" i="3"/>
  <c r="E1856" i="3"/>
  <c r="C1856" i="3"/>
  <c r="E1855" i="3"/>
  <c r="C1855" i="3"/>
  <c r="E1854" i="3"/>
  <c r="C1854" i="3"/>
  <c r="E1853" i="3"/>
  <c r="C1853" i="3"/>
  <c r="E1852" i="3"/>
  <c r="C1852" i="3"/>
  <c r="E1851" i="3"/>
  <c r="C1851" i="3"/>
  <c r="E1850" i="3"/>
  <c r="C1850" i="3"/>
  <c r="E1849" i="3"/>
  <c r="C1849" i="3"/>
  <c r="E1848" i="3"/>
  <c r="C1848" i="3"/>
  <c r="E1847" i="3"/>
  <c r="C1847" i="3"/>
  <c r="E1846" i="3"/>
  <c r="C1846" i="3"/>
  <c r="E1845" i="3"/>
  <c r="C1845" i="3"/>
  <c r="E1844" i="3"/>
  <c r="C1844" i="3"/>
  <c r="E1843" i="3"/>
  <c r="C1843" i="3"/>
  <c r="E1842" i="3"/>
  <c r="C1842" i="3"/>
  <c r="E1841" i="3"/>
  <c r="C1841" i="3"/>
  <c r="E1840" i="3"/>
  <c r="C1840" i="3"/>
  <c r="E1839" i="3"/>
  <c r="C1839" i="3"/>
  <c r="E1838" i="3"/>
  <c r="C1838" i="3"/>
  <c r="E1837" i="3"/>
  <c r="C1837" i="3"/>
  <c r="E1836" i="3"/>
  <c r="C1836" i="3"/>
  <c r="E1835" i="3"/>
  <c r="C1835" i="3"/>
  <c r="E1834" i="3"/>
  <c r="C1834" i="3"/>
  <c r="E1833" i="3"/>
  <c r="C1833" i="3"/>
  <c r="E1832" i="3"/>
  <c r="C1832" i="3"/>
  <c r="E1831" i="3"/>
  <c r="C1831" i="3"/>
  <c r="E1830" i="3"/>
  <c r="C1830" i="3"/>
  <c r="E1829" i="3"/>
  <c r="C1829" i="3"/>
  <c r="E1828" i="3"/>
  <c r="C1828" i="3"/>
  <c r="E1827" i="3"/>
  <c r="C1827" i="3"/>
  <c r="E1826" i="3"/>
  <c r="C1826" i="3"/>
  <c r="E1825" i="3"/>
  <c r="C1825" i="3"/>
  <c r="E1824" i="3"/>
  <c r="C1824" i="3"/>
  <c r="E1823" i="3"/>
  <c r="C1823" i="3"/>
  <c r="E1822" i="3"/>
  <c r="C1822" i="3"/>
  <c r="E1821" i="3"/>
  <c r="C1821" i="3"/>
  <c r="E1820" i="3"/>
  <c r="C1820" i="3"/>
  <c r="E1819" i="3"/>
  <c r="C1819" i="3"/>
  <c r="E1818" i="3"/>
  <c r="C1818" i="3"/>
  <c r="E1817" i="3"/>
  <c r="C1817" i="3"/>
  <c r="E1816" i="3"/>
  <c r="C1816" i="3"/>
  <c r="E1815" i="3"/>
  <c r="C1815" i="3"/>
  <c r="E1814" i="3"/>
  <c r="C1814" i="3"/>
  <c r="E1813" i="3"/>
  <c r="C1813" i="3"/>
  <c r="E1812" i="3"/>
  <c r="C1812" i="3"/>
  <c r="E1811" i="3"/>
  <c r="C1811" i="3"/>
  <c r="E1810" i="3"/>
  <c r="C1810" i="3"/>
  <c r="E1809" i="3"/>
  <c r="C1809" i="3"/>
  <c r="E1808" i="3"/>
  <c r="C1808" i="3"/>
  <c r="E1807" i="3"/>
  <c r="C1807" i="3"/>
  <c r="E1806" i="3"/>
  <c r="C1806" i="3"/>
  <c r="E1805" i="3"/>
  <c r="C1805" i="3"/>
  <c r="E1804" i="3"/>
  <c r="C1804" i="3"/>
  <c r="E1803" i="3"/>
  <c r="C1803" i="3"/>
  <c r="E1802" i="3"/>
  <c r="C1802" i="3"/>
  <c r="E1801" i="3"/>
  <c r="C1801" i="3"/>
  <c r="E1800" i="3"/>
  <c r="C1800" i="3"/>
  <c r="E1799" i="3"/>
  <c r="C1799" i="3"/>
  <c r="E1798" i="3"/>
  <c r="C1798" i="3"/>
  <c r="E1797" i="3"/>
  <c r="C1797" i="3"/>
  <c r="E1796" i="3"/>
  <c r="C1796" i="3"/>
  <c r="E1795" i="3"/>
  <c r="C1795" i="3"/>
  <c r="E1794" i="3"/>
  <c r="C1794" i="3"/>
  <c r="E1793" i="3"/>
  <c r="C1793" i="3"/>
  <c r="E1792" i="3"/>
  <c r="C1792" i="3"/>
  <c r="E1791" i="3"/>
  <c r="C1791" i="3"/>
  <c r="E1790" i="3"/>
  <c r="C1790" i="3"/>
  <c r="E1789" i="3"/>
  <c r="C1789" i="3"/>
  <c r="E1788" i="3"/>
  <c r="C1788" i="3"/>
  <c r="E1787" i="3"/>
  <c r="C1787" i="3"/>
  <c r="E1786" i="3"/>
  <c r="C1786" i="3"/>
  <c r="E1785" i="3"/>
  <c r="C1785" i="3"/>
  <c r="E1784" i="3"/>
  <c r="C1784" i="3"/>
  <c r="E1783" i="3"/>
  <c r="C1783" i="3"/>
  <c r="E1782" i="3"/>
  <c r="C1782" i="3"/>
  <c r="E1781" i="3"/>
  <c r="C1781" i="3"/>
  <c r="E1780" i="3"/>
  <c r="C1780" i="3"/>
  <c r="E1779" i="3"/>
  <c r="C1779" i="3"/>
  <c r="E1778" i="3"/>
  <c r="C1778" i="3"/>
  <c r="E1777" i="3"/>
  <c r="C1777" i="3"/>
  <c r="E1776" i="3"/>
  <c r="C1776" i="3"/>
  <c r="E1775" i="3"/>
  <c r="C1775" i="3"/>
  <c r="E1774" i="3"/>
  <c r="C1774" i="3"/>
  <c r="E1773" i="3"/>
  <c r="C1773" i="3"/>
  <c r="E1772" i="3"/>
  <c r="C1772" i="3"/>
  <c r="E1771" i="3"/>
  <c r="C1771" i="3"/>
  <c r="E1770" i="3"/>
  <c r="C1770" i="3"/>
  <c r="E1769" i="3"/>
  <c r="C1769" i="3"/>
  <c r="E1768" i="3"/>
  <c r="C1768" i="3"/>
  <c r="E1767" i="3"/>
  <c r="C1767" i="3"/>
  <c r="E1766" i="3"/>
  <c r="C1766" i="3"/>
  <c r="E1765" i="3"/>
  <c r="C1765" i="3"/>
  <c r="E1764" i="3"/>
  <c r="C1764" i="3"/>
  <c r="E1763" i="3"/>
  <c r="C1763" i="3"/>
  <c r="E1762" i="3"/>
  <c r="C1762" i="3"/>
  <c r="E1761" i="3"/>
  <c r="C1761" i="3"/>
  <c r="E1760" i="3"/>
  <c r="C1760" i="3"/>
  <c r="E1759" i="3"/>
  <c r="C1759" i="3"/>
  <c r="E1758" i="3"/>
  <c r="C1758" i="3"/>
  <c r="E1757" i="3"/>
  <c r="C1757" i="3"/>
  <c r="E1756" i="3"/>
  <c r="C1756" i="3"/>
  <c r="E1755" i="3"/>
  <c r="C1755" i="3"/>
  <c r="E1754" i="3"/>
  <c r="C1754" i="3"/>
  <c r="E1753" i="3"/>
  <c r="C1753" i="3"/>
  <c r="E1752" i="3"/>
  <c r="C1752" i="3"/>
  <c r="E1751" i="3"/>
  <c r="C1751" i="3"/>
  <c r="E1750" i="3"/>
  <c r="C1750" i="3"/>
  <c r="E1749" i="3"/>
  <c r="C1749" i="3"/>
  <c r="E1748" i="3"/>
  <c r="C1748" i="3"/>
  <c r="E1747" i="3"/>
  <c r="C1747" i="3"/>
  <c r="E1746" i="3"/>
  <c r="C1746" i="3"/>
  <c r="E1745" i="3"/>
  <c r="C1745" i="3"/>
  <c r="E1744" i="3"/>
  <c r="C1744" i="3"/>
  <c r="E1743" i="3"/>
  <c r="C1743" i="3"/>
  <c r="E1742" i="3"/>
  <c r="C1742" i="3"/>
  <c r="E1741" i="3"/>
  <c r="C1741" i="3"/>
  <c r="E1740" i="3"/>
  <c r="C1740" i="3"/>
  <c r="E1739" i="3"/>
  <c r="C1739" i="3"/>
  <c r="E1738" i="3"/>
  <c r="C1738" i="3"/>
  <c r="E1737" i="3"/>
  <c r="C1737" i="3"/>
  <c r="E1736" i="3"/>
  <c r="C1736" i="3"/>
  <c r="E1735" i="3"/>
  <c r="C1735" i="3"/>
  <c r="E1734" i="3"/>
  <c r="C1734" i="3"/>
  <c r="E1733" i="3"/>
  <c r="C1733" i="3"/>
  <c r="E1732" i="3"/>
  <c r="C1732" i="3"/>
  <c r="E1731" i="3"/>
  <c r="C1731" i="3"/>
  <c r="E1730" i="3"/>
  <c r="C1730" i="3"/>
  <c r="E1729" i="3"/>
  <c r="C1729" i="3"/>
  <c r="E1728" i="3"/>
  <c r="C1728" i="3"/>
  <c r="E1727" i="3"/>
  <c r="C1727" i="3"/>
  <c r="E1726" i="3"/>
  <c r="C1726" i="3"/>
  <c r="E1725" i="3"/>
  <c r="C1725" i="3"/>
  <c r="E1724" i="3"/>
  <c r="C1724" i="3"/>
  <c r="E1723" i="3"/>
  <c r="C1723" i="3"/>
  <c r="E1722" i="3"/>
  <c r="C1722" i="3"/>
  <c r="E1721" i="3"/>
  <c r="C1721" i="3"/>
  <c r="E1720" i="3"/>
  <c r="C1720" i="3"/>
  <c r="E1719" i="3"/>
  <c r="C1719" i="3"/>
  <c r="E1718" i="3"/>
  <c r="C1718" i="3"/>
  <c r="E1717" i="3"/>
  <c r="C1717" i="3"/>
  <c r="E1716" i="3"/>
  <c r="C1716" i="3"/>
  <c r="E1715" i="3"/>
  <c r="C1715" i="3"/>
  <c r="E1714" i="3"/>
  <c r="C1714" i="3"/>
  <c r="E1713" i="3"/>
  <c r="C1713" i="3"/>
  <c r="E1712" i="3"/>
  <c r="C1712" i="3"/>
  <c r="E1711" i="3"/>
  <c r="C1711" i="3"/>
  <c r="E1710" i="3"/>
  <c r="C1710" i="3"/>
  <c r="E1709" i="3"/>
  <c r="C1709" i="3"/>
  <c r="E1708" i="3"/>
  <c r="C1708" i="3"/>
  <c r="E1707" i="3"/>
  <c r="C1707" i="3"/>
  <c r="E1706" i="3"/>
  <c r="C1706" i="3"/>
  <c r="E1705" i="3"/>
  <c r="C1705" i="3"/>
  <c r="E1704" i="3"/>
  <c r="C1704" i="3"/>
  <c r="E1703" i="3"/>
  <c r="C1703" i="3"/>
  <c r="E1702" i="3"/>
  <c r="C1702" i="3"/>
  <c r="E1701" i="3"/>
  <c r="C1701" i="3"/>
  <c r="E1700" i="3"/>
  <c r="C1700" i="3"/>
  <c r="E1699" i="3"/>
  <c r="C1699" i="3"/>
  <c r="E1698" i="3"/>
  <c r="C1698" i="3"/>
  <c r="E1697" i="3"/>
  <c r="C1697" i="3"/>
  <c r="E1696" i="3"/>
  <c r="C1696" i="3"/>
  <c r="E1695" i="3"/>
  <c r="C1695" i="3"/>
  <c r="E1694" i="3"/>
  <c r="C1694" i="3"/>
  <c r="E1693" i="3"/>
  <c r="C1693" i="3"/>
  <c r="E1692" i="3"/>
  <c r="C1692" i="3"/>
  <c r="E1691" i="3"/>
  <c r="C1691" i="3"/>
  <c r="E1690" i="3"/>
  <c r="C1690" i="3"/>
  <c r="E1689" i="3"/>
  <c r="C1689" i="3"/>
  <c r="E1688" i="3"/>
  <c r="C1688" i="3"/>
  <c r="E1687" i="3"/>
  <c r="C1687" i="3"/>
  <c r="E1686" i="3"/>
  <c r="C1686" i="3"/>
  <c r="E1685" i="3"/>
  <c r="C1685" i="3"/>
  <c r="E1684" i="3"/>
  <c r="C1684" i="3"/>
  <c r="E1683" i="3"/>
  <c r="C1683" i="3"/>
  <c r="E1682" i="3"/>
  <c r="C1682" i="3"/>
  <c r="E1681" i="3"/>
  <c r="C1681" i="3"/>
  <c r="E1680" i="3"/>
  <c r="C1680" i="3"/>
  <c r="E1679" i="3"/>
  <c r="C1679" i="3"/>
  <c r="E1678" i="3"/>
  <c r="C1678" i="3"/>
  <c r="E1677" i="3"/>
  <c r="C1677" i="3"/>
  <c r="E1676" i="3"/>
  <c r="C1676" i="3"/>
  <c r="E1675" i="3"/>
  <c r="C1675" i="3"/>
  <c r="E1674" i="3"/>
  <c r="C1674" i="3"/>
  <c r="E1673" i="3"/>
  <c r="C1673" i="3"/>
  <c r="E1672" i="3"/>
  <c r="C1672" i="3"/>
  <c r="E1671" i="3"/>
  <c r="C1671" i="3"/>
  <c r="E1670" i="3"/>
  <c r="C1670" i="3"/>
  <c r="E1669" i="3"/>
  <c r="C1669" i="3"/>
  <c r="E1668" i="3"/>
  <c r="C1668" i="3"/>
  <c r="E1667" i="3"/>
  <c r="C1667" i="3"/>
  <c r="E1666" i="3"/>
  <c r="C1666" i="3"/>
  <c r="E1665" i="3"/>
  <c r="C1665" i="3"/>
  <c r="E1664" i="3"/>
  <c r="C1664" i="3"/>
  <c r="E1663" i="3"/>
  <c r="C1663" i="3"/>
  <c r="E1662" i="3"/>
  <c r="C1662" i="3"/>
  <c r="E1661" i="3"/>
  <c r="C1661" i="3"/>
  <c r="E1660" i="3"/>
  <c r="C1660" i="3"/>
  <c r="E1659" i="3"/>
  <c r="C1659" i="3"/>
  <c r="E1658" i="3"/>
  <c r="C1658" i="3"/>
  <c r="E1657" i="3"/>
  <c r="C1657" i="3"/>
  <c r="E1656" i="3"/>
  <c r="C1656" i="3"/>
  <c r="E1655" i="3"/>
  <c r="C1655" i="3"/>
  <c r="E1654" i="3"/>
  <c r="C1654" i="3"/>
  <c r="E1653" i="3"/>
  <c r="C1653" i="3"/>
  <c r="E1652" i="3"/>
  <c r="C1652" i="3"/>
  <c r="E1651" i="3"/>
  <c r="C1651" i="3"/>
  <c r="E1650" i="3"/>
  <c r="C1650" i="3"/>
  <c r="E1649" i="3"/>
  <c r="C1649" i="3"/>
  <c r="E1648" i="3"/>
  <c r="C1648" i="3"/>
  <c r="E1647" i="3"/>
  <c r="C1647" i="3"/>
  <c r="E1646" i="3"/>
  <c r="C1646" i="3"/>
  <c r="E1645" i="3"/>
  <c r="C1645" i="3"/>
  <c r="E1644" i="3"/>
  <c r="C1644" i="3"/>
  <c r="E1643" i="3"/>
  <c r="C1643" i="3"/>
  <c r="E1642" i="3"/>
  <c r="C1642" i="3"/>
  <c r="E1641" i="3"/>
  <c r="C1641" i="3"/>
  <c r="E1640" i="3"/>
  <c r="C1640" i="3"/>
  <c r="E1639" i="3"/>
  <c r="C1639" i="3"/>
  <c r="E1638" i="3"/>
  <c r="C1638" i="3"/>
  <c r="E1637" i="3"/>
  <c r="C1637" i="3"/>
  <c r="E1636" i="3"/>
  <c r="C1636" i="3"/>
  <c r="E1635" i="3"/>
  <c r="C1635" i="3"/>
  <c r="E1634" i="3"/>
  <c r="C1634" i="3"/>
  <c r="E1633" i="3"/>
  <c r="C1633" i="3"/>
  <c r="E1632" i="3"/>
  <c r="C1632" i="3"/>
  <c r="E1631" i="3"/>
  <c r="C1631" i="3"/>
  <c r="E1630" i="3"/>
  <c r="C1630" i="3"/>
  <c r="E1629" i="3"/>
  <c r="C1629" i="3"/>
  <c r="E1628" i="3"/>
  <c r="C1628" i="3"/>
  <c r="E1627" i="3"/>
  <c r="C1627" i="3"/>
  <c r="E1626" i="3"/>
  <c r="C1626" i="3"/>
  <c r="E1625" i="3"/>
  <c r="C1625" i="3"/>
  <c r="E1624" i="3"/>
  <c r="C1624" i="3"/>
  <c r="E1623" i="3"/>
  <c r="C1623" i="3"/>
  <c r="E1622" i="3"/>
  <c r="C1622" i="3"/>
  <c r="E1621" i="3"/>
  <c r="C1621" i="3"/>
  <c r="E1620" i="3"/>
  <c r="C1620" i="3"/>
  <c r="E1619" i="3"/>
  <c r="C1619" i="3"/>
  <c r="E1618" i="3"/>
  <c r="C1618" i="3"/>
  <c r="E1617" i="3"/>
  <c r="C1617" i="3"/>
  <c r="E1616" i="3"/>
  <c r="C1616" i="3"/>
  <c r="E1615" i="3"/>
  <c r="C1615" i="3"/>
  <c r="E1614" i="3"/>
  <c r="C1614" i="3"/>
  <c r="E1613" i="3"/>
  <c r="C1613" i="3"/>
  <c r="E1612" i="3"/>
  <c r="C1612" i="3"/>
  <c r="E1611" i="3"/>
  <c r="C1611" i="3"/>
  <c r="E1610" i="3"/>
  <c r="C1610" i="3"/>
  <c r="E1609" i="3"/>
  <c r="C1609" i="3"/>
  <c r="E1608" i="3"/>
  <c r="C1608" i="3"/>
  <c r="E1607" i="3"/>
  <c r="C1607" i="3"/>
  <c r="E1606" i="3"/>
  <c r="C1606" i="3"/>
  <c r="E1605" i="3"/>
  <c r="C1605" i="3"/>
  <c r="E1604" i="3"/>
  <c r="C1604" i="3"/>
  <c r="E1603" i="3"/>
  <c r="C1603" i="3"/>
  <c r="E1602" i="3"/>
  <c r="C1602" i="3"/>
  <c r="E1601" i="3"/>
  <c r="C1601" i="3"/>
  <c r="E1600" i="3"/>
  <c r="C1600" i="3"/>
  <c r="E1599" i="3"/>
  <c r="C1599" i="3"/>
  <c r="E1598" i="3"/>
  <c r="C1598" i="3"/>
  <c r="E1597" i="3"/>
  <c r="C1597" i="3"/>
  <c r="E1596" i="3"/>
  <c r="C1596" i="3"/>
  <c r="E1595" i="3"/>
  <c r="C1595" i="3"/>
  <c r="E1594" i="3"/>
  <c r="C1594" i="3"/>
  <c r="E1593" i="3"/>
  <c r="C1593" i="3"/>
  <c r="E1592" i="3"/>
  <c r="C1592" i="3"/>
  <c r="E1591" i="3"/>
  <c r="C1591" i="3"/>
  <c r="E1590" i="3"/>
  <c r="C1590" i="3"/>
  <c r="E1589" i="3"/>
  <c r="C1589" i="3"/>
  <c r="E1588" i="3"/>
  <c r="C1588" i="3"/>
  <c r="E1587" i="3"/>
  <c r="C1587" i="3"/>
  <c r="E1586" i="3"/>
  <c r="C1586" i="3"/>
  <c r="E1585" i="3"/>
  <c r="C1585" i="3"/>
  <c r="E1584" i="3"/>
  <c r="C1584" i="3"/>
  <c r="E1583" i="3"/>
  <c r="C1583" i="3"/>
  <c r="E1582" i="3"/>
  <c r="C1582" i="3"/>
  <c r="E1581" i="3"/>
  <c r="C1581" i="3"/>
  <c r="E1580" i="3"/>
  <c r="C1580" i="3"/>
  <c r="E1579" i="3"/>
  <c r="C1579" i="3"/>
  <c r="E1578" i="3"/>
  <c r="C1578" i="3"/>
  <c r="E1577" i="3"/>
  <c r="C1577" i="3"/>
  <c r="E1576" i="3"/>
  <c r="C1576" i="3"/>
  <c r="E1575" i="3"/>
  <c r="C1575" i="3"/>
  <c r="E1574" i="3"/>
  <c r="C1574" i="3"/>
  <c r="E1573" i="3"/>
  <c r="C1573" i="3"/>
  <c r="E1572" i="3"/>
  <c r="C1572" i="3"/>
  <c r="E1571" i="3"/>
  <c r="C1571" i="3"/>
  <c r="E1570" i="3"/>
  <c r="C1570" i="3"/>
  <c r="E1569" i="3"/>
  <c r="C1569" i="3"/>
  <c r="E1568" i="3"/>
  <c r="C1568" i="3"/>
  <c r="E1567" i="3"/>
  <c r="C1567" i="3"/>
  <c r="E1566" i="3"/>
  <c r="C1566" i="3"/>
  <c r="E1565" i="3"/>
  <c r="C1565" i="3"/>
  <c r="E1564" i="3"/>
  <c r="C1564" i="3"/>
  <c r="E1563" i="3"/>
  <c r="C1563" i="3"/>
  <c r="E1562" i="3"/>
  <c r="C1562" i="3"/>
  <c r="E1561" i="3"/>
  <c r="C1561" i="3"/>
  <c r="E1560" i="3"/>
  <c r="C1560" i="3"/>
  <c r="E1559" i="3"/>
  <c r="C1559" i="3"/>
  <c r="E1558" i="3"/>
  <c r="C1558" i="3"/>
  <c r="E1557" i="3"/>
  <c r="C1557" i="3"/>
  <c r="E1556" i="3"/>
  <c r="C1556" i="3"/>
  <c r="E1555" i="3"/>
  <c r="C1555" i="3"/>
  <c r="E1554" i="3"/>
  <c r="C1554" i="3"/>
  <c r="E1553" i="3"/>
  <c r="C1553" i="3"/>
  <c r="E1552" i="3"/>
  <c r="C1552" i="3"/>
  <c r="E1551" i="3"/>
  <c r="C1551" i="3"/>
  <c r="E1550" i="3"/>
  <c r="C1550" i="3"/>
  <c r="E1549" i="3"/>
  <c r="C1549" i="3"/>
  <c r="E1548" i="3"/>
  <c r="C1548" i="3"/>
  <c r="E1547" i="3"/>
  <c r="C1547" i="3"/>
  <c r="E1546" i="3"/>
  <c r="C1546" i="3"/>
  <c r="E1545" i="3"/>
  <c r="C1545" i="3"/>
  <c r="E1544" i="3"/>
  <c r="C1544" i="3"/>
  <c r="E1543" i="3"/>
  <c r="C1543" i="3"/>
  <c r="E1542" i="3"/>
  <c r="C1542" i="3"/>
  <c r="E1541" i="3"/>
  <c r="C1541" i="3"/>
  <c r="E1540" i="3"/>
  <c r="C1540" i="3"/>
  <c r="E1539" i="3"/>
  <c r="C1539" i="3"/>
  <c r="E1538" i="3"/>
  <c r="C1538" i="3"/>
  <c r="E1537" i="3"/>
  <c r="C1537" i="3"/>
  <c r="E1536" i="3"/>
  <c r="C1536" i="3"/>
  <c r="E1535" i="3"/>
  <c r="C1535" i="3"/>
  <c r="E1534" i="3"/>
  <c r="C1534" i="3"/>
  <c r="E1533" i="3"/>
  <c r="C1533" i="3"/>
  <c r="E1532" i="3"/>
  <c r="C1532" i="3"/>
  <c r="E1531" i="3"/>
  <c r="C1531" i="3"/>
  <c r="E1530" i="3"/>
  <c r="C1530" i="3"/>
  <c r="E1529" i="3"/>
  <c r="C1529" i="3"/>
  <c r="E1528" i="3"/>
  <c r="C1528" i="3"/>
  <c r="E1527" i="3"/>
  <c r="C1527" i="3"/>
  <c r="E1526" i="3"/>
  <c r="C1526" i="3"/>
  <c r="E1525" i="3"/>
  <c r="C1525" i="3"/>
  <c r="E1524" i="3"/>
  <c r="C1524" i="3"/>
  <c r="E1523" i="3"/>
  <c r="C1523" i="3"/>
  <c r="E1522" i="3"/>
  <c r="C1522" i="3"/>
  <c r="E1521" i="3"/>
  <c r="C1521" i="3"/>
  <c r="E1520" i="3"/>
  <c r="C1520" i="3"/>
  <c r="E1519" i="3"/>
  <c r="C1519" i="3"/>
  <c r="E1518" i="3"/>
  <c r="C1518" i="3"/>
  <c r="E1517" i="3"/>
  <c r="C1517" i="3"/>
  <c r="E1516" i="3"/>
  <c r="C1516" i="3"/>
  <c r="E1515" i="3"/>
  <c r="C1515" i="3"/>
  <c r="E1514" i="3"/>
  <c r="C1514" i="3"/>
  <c r="E1513" i="3"/>
  <c r="C1513" i="3"/>
  <c r="E1512" i="3"/>
  <c r="C1512" i="3"/>
  <c r="E1511" i="3"/>
  <c r="C1511" i="3"/>
  <c r="E1510" i="3"/>
  <c r="C1510" i="3"/>
  <c r="E1509" i="3"/>
  <c r="C1509" i="3"/>
  <c r="E1508" i="3"/>
  <c r="C1508" i="3"/>
  <c r="E1507" i="3"/>
  <c r="C1507" i="3"/>
  <c r="E1506" i="3"/>
  <c r="C1506" i="3"/>
  <c r="E1505" i="3"/>
  <c r="C1505" i="3"/>
  <c r="E1504" i="3"/>
  <c r="C1504" i="3"/>
  <c r="E1503" i="3"/>
  <c r="C1503" i="3"/>
  <c r="E1502" i="3"/>
  <c r="C1502" i="3"/>
  <c r="E1501" i="3"/>
  <c r="C1501" i="3"/>
  <c r="E1500" i="3"/>
  <c r="C1500" i="3"/>
  <c r="E1499" i="3"/>
  <c r="C1499" i="3"/>
  <c r="E1498" i="3"/>
  <c r="C1498" i="3"/>
  <c r="E1497" i="3"/>
  <c r="C1497" i="3"/>
  <c r="E1496" i="3"/>
  <c r="C1496" i="3"/>
  <c r="E1495" i="3"/>
  <c r="C1495" i="3"/>
  <c r="E1494" i="3"/>
  <c r="C1494" i="3"/>
  <c r="E1493" i="3"/>
  <c r="C1493" i="3"/>
  <c r="E1492" i="3"/>
  <c r="C1492" i="3"/>
  <c r="E1491" i="3"/>
  <c r="C1491" i="3"/>
  <c r="E1490" i="3"/>
  <c r="C1490" i="3"/>
  <c r="E1489" i="3"/>
  <c r="C1489" i="3"/>
  <c r="E1488" i="3"/>
  <c r="C1488" i="3"/>
  <c r="E1487" i="3"/>
  <c r="C1487" i="3"/>
  <c r="E1486" i="3"/>
  <c r="C1486" i="3"/>
  <c r="E1485" i="3"/>
  <c r="C1485" i="3"/>
  <c r="E1484" i="3"/>
  <c r="C1484" i="3"/>
  <c r="E1483" i="3"/>
  <c r="C1483" i="3"/>
  <c r="E1482" i="3"/>
  <c r="C1482" i="3"/>
  <c r="E1481" i="3"/>
  <c r="C1481" i="3"/>
  <c r="E1480" i="3"/>
  <c r="C1480" i="3"/>
  <c r="E1479" i="3"/>
  <c r="C1479" i="3"/>
  <c r="E1478" i="3"/>
  <c r="C1478" i="3"/>
  <c r="E1477" i="3"/>
  <c r="C1477" i="3"/>
  <c r="E1476" i="3"/>
  <c r="C1476" i="3"/>
  <c r="E1475" i="3"/>
  <c r="C1475" i="3"/>
  <c r="E1474" i="3"/>
  <c r="C1474" i="3"/>
  <c r="E1473" i="3"/>
  <c r="C1473" i="3"/>
  <c r="E1472" i="3"/>
  <c r="C1472" i="3"/>
  <c r="E1471" i="3"/>
  <c r="C1471" i="3"/>
  <c r="E1470" i="3"/>
  <c r="C1470" i="3"/>
  <c r="E1469" i="3"/>
  <c r="C1469" i="3"/>
  <c r="E1468" i="3"/>
  <c r="C1468" i="3"/>
  <c r="E1467" i="3"/>
  <c r="C1467" i="3"/>
  <c r="E1466" i="3"/>
  <c r="C1466" i="3"/>
  <c r="E1465" i="3"/>
  <c r="C1465" i="3"/>
  <c r="E1464" i="3"/>
  <c r="C1464" i="3"/>
  <c r="E1463" i="3"/>
  <c r="C1463" i="3"/>
  <c r="E1462" i="3"/>
  <c r="C1462" i="3"/>
  <c r="E1461" i="3"/>
  <c r="C1461" i="3"/>
  <c r="E1460" i="3"/>
  <c r="C1460" i="3"/>
  <c r="E1459" i="3"/>
  <c r="C1459" i="3"/>
  <c r="E1458" i="3"/>
  <c r="C1458" i="3"/>
  <c r="E1457" i="3"/>
  <c r="C1457" i="3"/>
  <c r="E1456" i="3"/>
  <c r="C1456" i="3"/>
  <c r="E1455" i="3"/>
  <c r="C1455" i="3"/>
  <c r="E1454" i="3"/>
  <c r="C1454" i="3"/>
  <c r="E1453" i="3"/>
  <c r="C1453" i="3"/>
  <c r="E1452" i="3"/>
  <c r="C1452" i="3"/>
  <c r="E1451" i="3"/>
  <c r="C1451" i="3"/>
  <c r="E1450" i="3"/>
  <c r="C1450" i="3"/>
  <c r="E1449" i="3"/>
  <c r="C1449" i="3"/>
  <c r="E1448" i="3"/>
  <c r="C1448" i="3"/>
  <c r="E1447" i="3"/>
  <c r="C1447" i="3"/>
  <c r="E1446" i="3"/>
  <c r="C1446" i="3"/>
  <c r="E1445" i="3"/>
  <c r="C1445" i="3"/>
  <c r="E1444" i="3"/>
  <c r="C1444" i="3"/>
  <c r="E1443" i="3"/>
  <c r="C1443" i="3"/>
  <c r="E1442" i="3"/>
  <c r="C1442" i="3"/>
  <c r="E1441" i="3"/>
  <c r="C1441" i="3"/>
  <c r="E1440" i="3"/>
  <c r="C1440" i="3"/>
  <c r="E1439" i="3"/>
  <c r="C1439" i="3"/>
  <c r="E1438" i="3"/>
  <c r="C1438" i="3"/>
  <c r="E1437" i="3"/>
  <c r="C1437" i="3"/>
  <c r="E1436" i="3"/>
  <c r="C1436" i="3"/>
  <c r="E1435" i="3"/>
  <c r="C1435" i="3"/>
  <c r="E1434" i="3"/>
  <c r="C1434" i="3"/>
  <c r="E1433" i="3"/>
  <c r="C1433" i="3"/>
  <c r="E1432" i="3"/>
  <c r="C1432" i="3"/>
  <c r="E1431" i="3"/>
  <c r="C1431" i="3"/>
  <c r="E1430" i="3"/>
  <c r="C1430" i="3"/>
  <c r="E1429" i="3"/>
  <c r="C1429" i="3"/>
  <c r="E1428" i="3"/>
  <c r="C1428" i="3"/>
  <c r="E1427" i="3"/>
  <c r="C1427" i="3"/>
  <c r="E1426" i="3"/>
  <c r="C1426" i="3"/>
  <c r="E1425" i="3"/>
  <c r="C1425" i="3"/>
  <c r="E1424" i="3"/>
  <c r="C1424" i="3"/>
  <c r="E1423" i="3"/>
  <c r="C1423" i="3"/>
  <c r="E1422" i="3"/>
  <c r="C1422" i="3"/>
  <c r="E1421" i="3"/>
  <c r="C1421" i="3"/>
  <c r="E1420" i="3"/>
  <c r="C1420" i="3"/>
  <c r="E1419" i="3"/>
  <c r="C1419" i="3"/>
  <c r="E1418" i="3"/>
  <c r="C1418" i="3"/>
  <c r="E1417" i="3"/>
  <c r="C1417" i="3"/>
  <c r="E1416" i="3"/>
  <c r="C1416" i="3"/>
  <c r="E1415" i="3"/>
  <c r="C1415" i="3"/>
  <c r="E1414" i="3"/>
  <c r="C1414" i="3"/>
  <c r="E1413" i="3"/>
  <c r="C1413" i="3"/>
  <c r="E1412" i="3"/>
  <c r="C1412" i="3"/>
  <c r="E1411" i="3"/>
  <c r="C1411" i="3"/>
  <c r="E1410" i="3"/>
  <c r="C1410" i="3"/>
  <c r="E1409" i="3"/>
  <c r="C1409" i="3"/>
  <c r="E1408" i="3"/>
  <c r="C1408" i="3"/>
  <c r="E1407" i="3"/>
  <c r="C1407" i="3"/>
  <c r="E1406" i="3"/>
  <c r="C1406" i="3"/>
  <c r="E1405" i="3"/>
  <c r="C1405" i="3"/>
  <c r="E1404" i="3"/>
  <c r="C1404" i="3"/>
  <c r="E1403" i="3"/>
  <c r="C1403" i="3"/>
  <c r="E1402" i="3"/>
  <c r="C1402" i="3"/>
  <c r="E1401" i="3"/>
  <c r="C1401" i="3"/>
  <c r="E1400" i="3"/>
  <c r="C1400" i="3"/>
  <c r="E1399" i="3"/>
  <c r="C1399" i="3"/>
  <c r="E1398" i="3"/>
  <c r="C1398" i="3"/>
  <c r="E1397" i="3"/>
  <c r="C1397" i="3"/>
  <c r="E1396" i="3"/>
  <c r="C1396" i="3"/>
  <c r="E1395" i="3"/>
  <c r="C1395" i="3"/>
  <c r="E1394" i="3"/>
  <c r="C1394" i="3"/>
  <c r="E1393" i="3"/>
  <c r="C1393" i="3"/>
  <c r="E1392" i="3"/>
  <c r="C1392" i="3"/>
  <c r="E1391" i="3"/>
  <c r="C1391" i="3"/>
  <c r="E1390" i="3"/>
  <c r="C1390" i="3"/>
  <c r="E1389" i="3"/>
  <c r="C1389" i="3"/>
  <c r="E1388" i="3"/>
  <c r="C1388" i="3"/>
  <c r="E1387" i="3"/>
  <c r="C1387" i="3"/>
  <c r="E1386" i="3"/>
  <c r="C1386" i="3"/>
  <c r="E1385" i="3"/>
  <c r="C1385" i="3"/>
  <c r="E1384" i="3"/>
  <c r="C1384" i="3"/>
  <c r="E1383" i="3"/>
  <c r="C1383" i="3"/>
  <c r="E1382" i="3"/>
  <c r="C1382" i="3"/>
  <c r="E1381" i="3"/>
  <c r="C1381" i="3"/>
  <c r="E1380" i="3"/>
  <c r="C1380" i="3"/>
  <c r="E1379" i="3"/>
  <c r="C1379" i="3"/>
  <c r="E1378" i="3"/>
  <c r="C1378" i="3"/>
  <c r="E1377" i="3"/>
  <c r="C1377" i="3"/>
  <c r="E1376" i="3"/>
  <c r="C1376" i="3"/>
  <c r="E1375" i="3"/>
  <c r="C1375" i="3"/>
  <c r="E1374" i="3"/>
  <c r="C1374" i="3"/>
  <c r="E1373" i="3"/>
  <c r="C1373" i="3"/>
  <c r="E1372" i="3"/>
  <c r="C1372" i="3"/>
  <c r="E1371" i="3"/>
  <c r="C1371" i="3"/>
  <c r="E1370" i="3"/>
  <c r="C1370" i="3"/>
  <c r="E1369" i="3"/>
  <c r="C1369" i="3"/>
  <c r="E1368" i="3"/>
  <c r="C1368" i="3"/>
  <c r="E1367" i="3"/>
  <c r="C1367" i="3"/>
  <c r="E1366" i="3"/>
  <c r="C1366" i="3"/>
  <c r="E1365" i="3"/>
  <c r="C1365" i="3"/>
  <c r="E1364" i="3"/>
  <c r="C1364" i="3"/>
  <c r="E1363" i="3"/>
  <c r="C1363" i="3"/>
  <c r="E1362" i="3"/>
  <c r="C1362" i="3"/>
  <c r="E1361" i="3"/>
  <c r="C1361" i="3"/>
  <c r="E1360" i="3"/>
  <c r="C1360" i="3"/>
  <c r="E1359" i="3"/>
  <c r="C1359" i="3"/>
  <c r="E1358" i="3"/>
  <c r="C1358" i="3"/>
  <c r="E1357" i="3"/>
  <c r="C1357" i="3"/>
  <c r="E1356" i="3"/>
  <c r="C1356" i="3"/>
  <c r="E1355" i="3"/>
  <c r="C1355" i="3"/>
  <c r="E1354" i="3"/>
  <c r="C1354" i="3"/>
  <c r="E1353" i="3"/>
  <c r="C1353" i="3"/>
  <c r="E1352" i="3"/>
  <c r="C1352" i="3"/>
  <c r="E1351" i="3"/>
  <c r="C1351" i="3"/>
  <c r="E1350" i="3"/>
  <c r="C1350" i="3"/>
  <c r="E1349" i="3"/>
  <c r="C1349" i="3"/>
  <c r="E1348" i="3"/>
  <c r="C1348" i="3"/>
  <c r="E1347" i="3"/>
  <c r="C1347" i="3"/>
  <c r="E1346" i="3"/>
  <c r="C1346" i="3"/>
  <c r="E1345" i="3"/>
  <c r="C1345" i="3"/>
  <c r="E1344" i="3"/>
  <c r="C1344" i="3"/>
  <c r="E1343" i="3"/>
  <c r="C1343" i="3"/>
  <c r="E1342" i="3"/>
  <c r="C1342" i="3"/>
  <c r="E1341" i="3"/>
  <c r="C1341" i="3"/>
  <c r="E1340" i="3"/>
  <c r="C1340" i="3"/>
  <c r="E1339" i="3"/>
  <c r="C1339" i="3"/>
  <c r="E1338" i="3"/>
  <c r="C1338" i="3"/>
  <c r="E1337" i="3"/>
  <c r="C1337" i="3"/>
  <c r="E1336" i="3"/>
  <c r="C1336" i="3"/>
  <c r="E1335" i="3"/>
  <c r="C1335" i="3"/>
  <c r="E1334" i="3"/>
  <c r="C1334" i="3"/>
  <c r="E1333" i="3"/>
  <c r="C1333" i="3"/>
  <c r="E1332" i="3"/>
  <c r="C1332" i="3"/>
  <c r="E1331" i="3"/>
  <c r="C1331" i="3"/>
  <c r="E1330" i="3"/>
  <c r="C1330" i="3"/>
  <c r="E1329" i="3"/>
  <c r="C1329" i="3"/>
  <c r="E1328" i="3"/>
  <c r="C1328" i="3"/>
  <c r="E1327" i="3"/>
  <c r="C1327" i="3"/>
  <c r="E1326" i="3"/>
  <c r="C1326" i="3"/>
  <c r="E1325" i="3"/>
  <c r="C1325" i="3"/>
  <c r="E1324" i="3"/>
  <c r="C1324" i="3"/>
  <c r="E1323" i="3"/>
  <c r="C1323" i="3"/>
  <c r="E1322" i="3"/>
  <c r="C1322" i="3"/>
  <c r="E1321" i="3"/>
  <c r="C1321" i="3"/>
  <c r="E1320" i="3"/>
  <c r="C1320" i="3"/>
  <c r="E1319" i="3"/>
  <c r="C1319" i="3"/>
  <c r="E1318" i="3"/>
  <c r="C1318" i="3"/>
  <c r="E1317" i="3"/>
  <c r="C1317" i="3"/>
  <c r="E1316" i="3"/>
  <c r="C1316" i="3"/>
  <c r="E1315" i="3"/>
  <c r="C1315" i="3"/>
  <c r="E1314" i="3"/>
  <c r="C1314" i="3"/>
  <c r="E1313" i="3"/>
  <c r="C1313" i="3"/>
  <c r="E1312" i="3"/>
  <c r="C1312" i="3"/>
  <c r="E1311" i="3"/>
  <c r="C1311" i="3"/>
  <c r="E1310" i="3"/>
  <c r="C1310" i="3"/>
  <c r="E1309" i="3"/>
  <c r="C1309" i="3"/>
  <c r="E1308" i="3"/>
  <c r="C1308" i="3"/>
  <c r="E1307" i="3"/>
  <c r="C1307" i="3"/>
  <c r="E1306" i="3"/>
  <c r="C1306" i="3"/>
  <c r="E1305" i="3"/>
  <c r="C1305" i="3"/>
  <c r="E1304" i="3"/>
  <c r="C1304" i="3"/>
  <c r="E1303" i="3"/>
  <c r="C1303" i="3"/>
  <c r="E1302" i="3"/>
  <c r="C1302" i="3"/>
  <c r="E1301" i="3"/>
  <c r="C1301" i="3"/>
  <c r="E1300" i="3"/>
  <c r="C1300" i="3"/>
  <c r="E1299" i="3"/>
  <c r="C1299" i="3"/>
  <c r="E1298" i="3"/>
  <c r="C1298" i="3"/>
  <c r="E1297" i="3"/>
  <c r="C1297" i="3"/>
  <c r="E1296" i="3"/>
  <c r="C1296" i="3"/>
  <c r="E1295" i="3"/>
  <c r="C1295" i="3"/>
  <c r="E1294" i="3"/>
  <c r="C1294" i="3"/>
  <c r="E1293" i="3"/>
  <c r="C1293" i="3"/>
  <c r="E1292" i="3"/>
  <c r="C1292" i="3"/>
  <c r="E1291" i="3"/>
  <c r="C1291" i="3"/>
  <c r="E1290" i="3"/>
  <c r="C1290" i="3"/>
  <c r="E1289" i="3"/>
  <c r="C1289" i="3"/>
  <c r="E1288" i="3"/>
  <c r="C1288" i="3"/>
  <c r="E1287" i="3"/>
  <c r="C1287" i="3"/>
  <c r="E1286" i="3"/>
  <c r="C1286" i="3"/>
  <c r="E1285" i="3"/>
  <c r="C1285" i="3"/>
  <c r="E1284" i="3"/>
  <c r="C1284" i="3"/>
  <c r="E1283" i="3"/>
  <c r="C1283" i="3"/>
  <c r="E1282" i="3"/>
  <c r="C1282" i="3"/>
  <c r="E1281" i="3"/>
  <c r="C1281" i="3"/>
  <c r="E1280" i="3"/>
  <c r="C1280" i="3"/>
  <c r="E1279" i="3"/>
  <c r="C1279" i="3"/>
  <c r="E1278" i="3"/>
  <c r="C1278" i="3"/>
  <c r="E1277" i="3"/>
  <c r="C1277" i="3"/>
  <c r="E1276" i="3"/>
  <c r="C1276" i="3"/>
  <c r="E1275" i="3"/>
  <c r="C1275" i="3"/>
  <c r="E1274" i="3"/>
  <c r="C1274" i="3"/>
  <c r="E1273" i="3"/>
  <c r="C1273" i="3"/>
  <c r="E1272" i="3"/>
  <c r="C1272" i="3"/>
  <c r="E1271" i="3"/>
  <c r="C1271" i="3"/>
  <c r="E1270" i="3"/>
  <c r="C1270" i="3"/>
  <c r="E1269" i="3"/>
  <c r="C1269" i="3"/>
  <c r="E1268" i="3"/>
  <c r="C1268" i="3"/>
  <c r="E1267" i="3"/>
  <c r="C1267" i="3"/>
  <c r="E1266" i="3"/>
  <c r="C1266" i="3"/>
  <c r="E1265" i="3"/>
  <c r="C1265" i="3"/>
  <c r="E1264" i="3"/>
  <c r="C1264" i="3"/>
  <c r="E1263" i="3"/>
  <c r="C1263" i="3"/>
  <c r="E1262" i="3"/>
  <c r="C1262" i="3"/>
  <c r="E1261" i="3"/>
  <c r="C1261" i="3"/>
  <c r="E1260" i="3"/>
  <c r="C1260" i="3"/>
  <c r="E1259" i="3"/>
  <c r="C1259" i="3"/>
  <c r="E1258" i="3"/>
  <c r="C1258" i="3"/>
  <c r="E1257" i="3"/>
  <c r="C1257" i="3"/>
  <c r="E1256" i="3"/>
  <c r="C1256" i="3"/>
  <c r="E1255" i="3"/>
  <c r="C1255" i="3"/>
  <c r="E1254" i="3"/>
  <c r="C1254" i="3"/>
  <c r="E1253" i="3"/>
  <c r="C1253" i="3"/>
  <c r="E1252" i="3"/>
  <c r="C1252" i="3"/>
  <c r="E1251" i="3"/>
  <c r="C1251" i="3"/>
  <c r="E1250" i="3"/>
  <c r="C1250" i="3"/>
  <c r="E1249" i="3"/>
  <c r="C1249" i="3"/>
  <c r="E1248" i="3"/>
  <c r="C1248" i="3"/>
  <c r="E1247" i="3"/>
  <c r="C1247" i="3"/>
  <c r="E1246" i="3"/>
  <c r="C1246" i="3"/>
  <c r="E1245" i="3"/>
  <c r="C1245" i="3"/>
  <c r="E1244" i="3"/>
  <c r="C1244" i="3"/>
  <c r="E1243" i="3"/>
  <c r="C1243" i="3"/>
  <c r="E1242" i="3"/>
  <c r="C1242" i="3"/>
  <c r="E1241" i="3"/>
  <c r="C1241" i="3"/>
  <c r="E1240" i="3"/>
  <c r="C1240" i="3"/>
  <c r="E1239" i="3"/>
  <c r="C1239" i="3"/>
  <c r="E1238" i="3"/>
  <c r="C1238" i="3"/>
  <c r="E1237" i="3"/>
  <c r="C1237" i="3"/>
  <c r="E1236" i="3"/>
  <c r="C1236" i="3"/>
  <c r="E1235" i="3"/>
  <c r="C1235" i="3"/>
  <c r="E1234" i="3"/>
  <c r="C1234" i="3"/>
  <c r="E1233" i="3"/>
  <c r="C1233" i="3"/>
  <c r="E1232" i="3"/>
  <c r="C1232" i="3"/>
  <c r="E1231" i="3"/>
  <c r="C1231" i="3"/>
  <c r="E1230" i="3"/>
  <c r="C1230" i="3"/>
  <c r="E1229" i="3"/>
  <c r="C1229" i="3"/>
  <c r="E1228" i="3"/>
  <c r="C1228" i="3"/>
  <c r="E1227" i="3"/>
  <c r="C1227" i="3"/>
  <c r="E1226" i="3"/>
  <c r="C1226" i="3"/>
  <c r="E1225" i="3"/>
  <c r="C1225" i="3"/>
  <c r="E1224" i="3"/>
  <c r="C1224" i="3"/>
  <c r="E1223" i="3"/>
  <c r="C1223" i="3"/>
  <c r="E1222" i="3"/>
  <c r="C1222" i="3"/>
  <c r="E1221" i="3"/>
  <c r="C1221" i="3"/>
  <c r="E1220" i="3"/>
  <c r="C1220" i="3"/>
  <c r="E1219" i="3"/>
  <c r="C1219" i="3"/>
  <c r="E1218" i="3"/>
  <c r="C1218" i="3"/>
  <c r="E1217" i="3"/>
  <c r="C1217" i="3"/>
  <c r="E1216" i="3"/>
  <c r="C1216" i="3"/>
  <c r="E1215" i="3"/>
  <c r="C1215" i="3"/>
  <c r="E1214" i="3"/>
  <c r="C1214" i="3"/>
  <c r="E1213" i="3"/>
  <c r="C1213" i="3"/>
  <c r="E1212" i="3"/>
  <c r="C1212" i="3"/>
  <c r="E1211" i="3"/>
  <c r="C1211" i="3"/>
  <c r="E1210" i="3"/>
  <c r="C1210" i="3"/>
  <c r="E1209" i="3"/>
  <c r="C1209" i="3"/>
  <c r="E1208" i="3"/>
  <c r="C1208" i="3"/>
  <c r="E1207" i="3"/>
  <c r="C1207" i="3"/>
  <c r="E1206" i="3"/>
  <c r="C1206" i="3"/>
  <c r="E1205" i="3"/>
  <c r="C1205" i="3"/>
  <c r="E1204" i="3"/>
  <c r="C1204" i="3"/>
  <c r="E1203" i="3"/>
  <c r="C1203" i="3"/>
  <c r="E1202" i="3"/>
  <c r="C1202" i="3"/>
  <c r="E1201" i="3"/>
  <c r="C1201" i="3"/>
  <c r="E1200" i="3"/>
  <c r="C1200" i="3"/>
  <c r="E1199" i="3"/>
  <c r="C1199" i="3"/>
  <c r="E1198" i="3"/>
  <c r="C1198" i="3"/>
  <c r="E1197" i="3"/>
  <c r="C1197" i="3"/>
  <c r="E1196" i="3"/>
  <c r="C1196" i="3"/>
  <c r="E1195" i="3"/>
  <c r="C1195" i="3"/>
  <c r="E1194" i="3"/>
  <c r="C1194" i="3"/>
  <c r="E1193" i="3"/>
  <c r="C1193" i="3"/>
  <c r="E1192" i="3"/>
  <c r="C1192" i="3"/>
  <c r="E1191" i="3"/>
  <c r="C1191" i="3"/>
  <c r="E1190" i="3"/>
  <c r="C1190" i="3"/>
  <c r="E1189" i="3"/>
  <c r="C1189" i="3"/>
  <c r="E1188" i="3"/>
  <c r="C1188" i="3"/>
  <c r="E1187" i="3"/>
  <c r="C1187" i="3"/>
  <c r="E1186" i="3"/>
  <c r="C1186" i="3"/>
  <c r="E1185" i="3"/>
  <c r="C1185" i="3"/>
  <c r="E1184" i="3"/>
  <c r="C1184" i="3"/>
  <c r="E1183" i="3"/>
  <c r="C1183" i="3"/>
  <c r="E1182" i="3"/>
  <c r="C1182" i="3"/>
  <c r="E1181" i="3"/>
  <c r="C1181" i="3"/>
  <c r="E1180" i="3"/>
  <c r="C1180" i="3"/>
  <c r="E1179" i="3"/>
  <c r="C1179" i="3"/>
  <c r="E1178" i="3"/>
  <c r="C1178" i="3"/>
  <c r="E1177" i="3"/>
  <c r="C1177" i="3"/>
  <c r="E1176" i="3"/>
  <c r="C1176" i="3"/>
  <c r="E1175" i="3"/>
  <c r="C1175" i="3"/>
  <c r="E1174" i="3"/>
  <c r="C1174" i="3"/>
  <c r="E1173" i="3"/>
  <c r="C1173" i="3"/>
  <c r="E1172" i="3"/>
  <c r="C1172" i="3"/>
  <c r="E1171" i="3"/>
  <c r="C1171" i="3"/>
  <c r="E1170" i="3"/>
  <c r="C1170" i="3"/>
  <c r="E1169" i="3"/>
  <c r="C1169" i="3"/>
  <c r="E1168" i="3"/>
  <c r="C1168" i="3"/>
  <c r="E1167" i="3"/>
  <c r="C1167" i="3"/>
  <c r="E1166" i="3"/>
  <c r="C1166" i="3"/>
  <c r="E1165" i="3"/>
  <c r="C1165" i="3"/>
  <c r="E1164" i="3"/>
  <c r="C1164" i="3"/>
  <c r="E1163" i="3"/>
  <c r="C1163" i="3"/>
  <c r="E1162" i="3"/>
  <c r="C1162" i="3"/>
  <c r="E1161" i="3"/>
  <c r="C1161" i="3"/>
  <c r="E1160" i="3"/>
  <c r="C1160" i="3"/>
  <c r="E1159" i="3"/>
  <c r="C1159" i="3"/>
  <c r="E1158" i="3"/>
  <c r="C1158" i="3"/>
  <c r="E1157" i="3"/>
  <c r="C1157" i="3"/>
  <c r="E1156" i="3"/>
  <c r="C1156" i="3"/>
  <c r="E1155" i="3"/>
  <c r="C1155" i="3"/>
  <c r="E1154" i="3"/>
  <c r="C1154" i="3"/>
  <c r="E1153" i="3"/>
  <c r="C1153" i="3"/>
  <c r="C1152" i="3"/>
  <c r="E1151" i="3"/>
  <c r="C1151" i="3"/>
  <c r="E1150" i="3"/>
  <c r="C1150" i="3"/>
  <c r="E1149" i="3"/>
  <c r="C1149" i="3"/>
  <c r="E1148" i="3"/>
  <c r="C1148" i="3"/>
  <c r="E1147" i="3"/>
  <c r="C1147" i="3"/>
  <c r="E1146" i="3"/>
  <c r="C1146" i="3"/>
  <c r="E1145" i="3"/>
  <c r="C1145" i="3"/>
  <c r="E1144" i="3"/>
  <c r="C1144" i="3"/>
  <c r="E1143" i="3"/>
  <c r="C1143" i="3"/>
  <c r="E1142" i="3"/>
  <c r="C1142" i="3"/>
  <c r="E1141" i="3"/>
  <c r="C1141" i="3"/>
  <c r="E1140" i="3"/>
  <c r="C1140" i="3"/>
  <c r="E1139" i="3"/>
  <c r="C1139" i="3"/>
  <c r="E1138" i="3"/>
  <c r="C1138" i="3"/>
  <c r="E1137" i="3"/>
  <c r="C1137" i="3"/>
  <c r="E1136" i="3"/>
  <c r="C1136" i="3"/>
  <c r="E1135" i="3"/>
  <c r="C1135" i="3"/>
  <c r="E1134" i="3"/>
  <c r="C1134" i="3"/>
  <c r="E1133" i="3"/>
  <c r="C1133" i="3"/>
  <c r="E1132" i="3"/>
  <c r="C1132" i="3"/>
  <c r="E1131" i="3"/>
  <c r="C1131" i="3"/>
  <c r="E1130" i="3"/>
  <c r="C1130" i="3"/>
  <c r="E1129" i="3"/>
  <c r="C1129" i="3"/>
  <c r="E1128" i="3"/>
  <c r="C1128" i="3"/>
  <c r="E1127" i="3"/>
  <c r="C1127" i="3"/>
  <c r="E1126" i="3"/>
  <c r="C1126" i="3"/>
  <c r="E1125" i="3"/>
  <c r="C1125" i="3"/>
  <c r="E1124" i="3"/>
  <c r="C1124" i="3"/>
  <c r="E1123" i="3"/>
  <c r="C1123" i="3"/>
  <c r="E1122" i="3"/>
  <c r="C1122" i="3"/>
  <c r="E1121" i="3"/>
  <c r="C1121" i="3"/>
  <c r="E1120" i="3"/>
  <c r="C1120" i="3"/>
  <c r="E1119" i="3"/>
  <c r="C1119" i="3"/>
  <c r="E1118" i="3"/>
  <c r="C1118" i="3"/>
  <c r="E1117" i="3"/>
  <c r="C1117" i="3"/>
  <c r="E1116" i="3"/>
  <c r="C1116" i="3"/>
  <c r="E1115" i="3"/>
  <c r="C1115" i="3"/>
  <c r="E1114" i="3"/>
  <c r="C1114" i="3"/>
  <c r="E1113" i="3"/>
  <c r="C1113" i="3"/>
  <c r="E1112" i="3"/>
  <c r="C1112" i="3"/>
  <c r="E1111" i="3"/>
  <c r="C1111" i="3"/>
  <c r="E1110" i="3"/>
  <c r="C1110" i="3"/>
  <c r="E1109" i="3"/>
  <c r="C1109" i="3"/>
  <c r="E1108" i="3"/>
  <c r="C1108" i="3"/>
  <c r="E1107" i="3"/>
  <c r="C1107" i="3"/>
  <c r="E1106" i="3"/>
  <c r="C1106" i="3"/>
  <c r="E1105" i="3"/>
  <c r="C1105" i="3"/>
  <c r="E1104" i="3"/>
  <c r="C1104" i="3"/>
  <c r="E1103" i="3"/>
  <c r="C1103" i="3"/>
  <c r="E1102" i="3"/>
  <c r="C1102" i="3"/>
  <c r="C1101" i="3"/>
  <c r="E1100" i="3"/>
  <c r="C1100" i="3"/>
  <c r="E1099" i="3"/>
  <c r="C1099" i="3"/>
  <c r="C1098" i="3"/>
  <c r="E1097" i="3"/>
  <c r="C1097" i="3"/>
  <c r="E1096" i="3"/>
  <c r="C1096" i="3"/>
  <c r="E1095" i="3"/>
  <c r="C1095" i="3"/>
  <c r="E1094" i="3"/>
  <c r="C1094" i="3"/>
  <c r="E1093" i="3"/>
  <c r="C1093" i="3"/>
  <c r="E1092" i="3"/>
  <c r="C1092" i="3"/>
  <c r="E1091" i="3"/>
  <c r="C1091" i="3"/>
  <c r="E1090" i="3"/>
  <c r="C1090" i="3"/>
  <c r="E1089" i="3"/>
  <c r="C1089" i="3"/>
  <c r="E1088" i="3"/>
  <c r="C1088" i="3"/>
  <c r="E1087" i="3"/>
  <c r="C1087" i="3"/>
  <c r="E1086" i="3"/>
  <c r="C1086" i="3"/>
  <c r="E1085" i="3"/>
  <c r="C1085" i="3"/>
  <c r="E1084" i="3"/>
  <c r="C1084" i="3"/>
  <c r="E1083" i="3"/>
  <c r="C1083" i="3"/>
  <c r="E1082" i="3"/>
  <c r="C1082" i="3"/>
  <c r="E1081" i="3"/>
  <c r="C1081" i="3"/>
  <c r="E1080" i="3"/>
  <c r="C1080" i="3"/>
  <c r="E1079" i="3"/>
  <c r="C1079" i="3"/>
  <c r="E1078" i="3"/>
  <c r="C1078" i="3"/>
  <c r="E1077" i="3"/>
  <c r="C1077" i="3"/>
  <c r="E1076" i="3"/>
  <c r="C1076" i="3"/>
  <c r="E1075" i="3"/>
  <c r="C1075" i="3"/>
  <c r="E1074" i="3"/>
  <c r="C1074" i="3"/>
  <c r="E1073" i="3"/>
  <c r="C1073" i="3"/>
  <c r="E1072" i="3"/>
  <c r="C1072" i="3"/>
  <c r="E1071" i="3"/>
  <c r="C1071" i="3"/>
  <c r="C1070" i="3"/>
  <c r="E1069" i="3"/>
  <c r="C1069" i="3"/>
  <c r="E1068" i="3"/>
  <c r="C1068" i="3"/>
  <c r="C1067" i="3"/>
  <c r="C1066" i="3"/>
  <c r="E1065" i="3"/>
  <c r="C1065" i="3"/>
  <c r="E1064" i="3"/>
  <c r="C1064" i="3"/>
  <c r="E1063" i="3"/>
  <c r="C1063" i="3"/>
  <c r="E1062" i="3"/>
  <c r="C1062" i="3"/>
  <c r="E1061" i="3"/>
  <c r="C1061" i="3"/>
  <c r="E1060" i="3"/>
  <c r="C1060" i="3"/>
  <c r="E1059" i="3"/>
  <c r="C1059" i="3"/>
  <c r="E1058" i="3"/>
  <c r="C1058" i="3"/>
  <c r="E1057" i="3"/>
  <c r="C1057" i="3"/>
  <c r="E1056" i="3"/>
  <c r="C1056" i="3"/>
  <c r="E1055" i="3"/>
  <c r="C1055" i="3"/>
  <c r="E1054" i="3"/>
  <c r="C1054" i="3"/>
  <c r="E1053" i="3"/>
  <c r="C1053" i="3"/>
  <c r="E1052" i="3"/>
  <c r="C1052" i="3"/>
  <c r="E1051" i="3"/>
  <c r="C1051" i="3"/>
  <c r="E1050" i="3"/>
  <c r="C1050" i="3"/>
  <c r="E1049" i="3"/>
  <c r="C1049" i="3"/>
  <c r="E1048" i="3"/>
  <c r="C1048" i="3"/>
  <c r="E1047" i="3"/>
  <c r="C1047" i="3"/>
  <c r="E1046" i="3"/>
  <c r="C1046" i="3"/>
  <c r="E1045" i="3"/>
  <c r="C1045" i="3"/>
  <c r="E1044" i="3"/>
  <c r="C1044" i="3"/>
  <c r="E1043" i="3"/>
  <c r="C1043" i="3"/>
  <c r="E1042" i="3"/>
  <c r="C1042" i="3"/>
  <c r="C1041" i="3"/>
  <c r="E1040" i="3"/>
  <c r="C1040" i="3"/>
  <c r="E1039" i="3"/>
  <c r="C1039" i="3"/>
  <c r="E1038" i="3"/>
  <c r="C1038" i="3"/>
  <c r="E1037" i="3"/>
  <c r="C1037" i="3"/>
  <c r="E1036" i="3"/>
  <c r="C1036" i="3"/>
  <c r="E1035" i="3"/>
  <c r="C1035" i="3"/>
  <c r="E1034" i="3"/>
  <c r="C1034" i="3"/>
  <c r="E1033" i="3"/>
  <c r="C1033" i="3"/>
  <c r="E1032" i="3"/>
  <c r="C1032" i="3"/>
  <c r="E1031" i="3"/>
  <c r="C1031" i="3"/>
  <c r="E1030" i="3"/>
  <c r="C1030" i="3"/>
  <c r="E1029" i="3"/>
  <c r="C1029" i="3"/>
  <c r="E1028" i="3"/>
  <c r="C1028" i="3"/>
  <c r="E1027" i="3"/>
  <c r="C1027" i="3"/>
  <c r="E1026" i="3"/>
  <c r="C1026" i="3"/>
  <c r="E1025" i="3"/>
  <c r="C1025" i="3"/>
  <c r="E1024" i="3"/>
  <c r="C1024" i="3"/>
  <c r="E1023" i="3"/>
  <c r="C1023" i="3"/>
  <c r="E1022" i="3"/>
  <c r="C1022" i="3"/>
  <c r="E1021" i="3"/>
  <c r="C1021" i="3"/>
  <c r="E1020" i="3"/>
  <c r="C1020" i="3"/>
  <c r="E1019" i="3"/>
  <c r="C1019" i="3"/>
  <c r="E1018" i="3"/>
  <c r="C1018" i="3"/>
  <c r="E1017" i="3"/>
  <c r="C1017" i="3"/>
  <c r="E1016" i="3"/>
  <c r="C1016" i="3"/>
  <c r="E1015" i="3"/>
  <c r="C1015" i="3"/>
  <c r="E1014" i="3"/>
  <c r="C1014" i="3"/>
  <c r="E1013" i="3"/>
  <c r="C1013" i="3"/>
  <c r="E1012" i="3"/>
  <c r="C1012" i="3"/>
  <c r="E1011" i="3"/>
  <c r="C1011" i="3"/>
  <c r="E1010" i="3"/>
  <c r="C1010" i="3"/>
  <c r="E1009" i="3"/>
  <c r="C1009" i="3"/>
  <c r="E1008" i="3"/>
  <c r="C1008" i="3"/>
  <c r="E1007" i="3"/>
  <c r="C1007" i="3"/>
  <c r="E1006" i="3"/>
  <c r="C1006" i="3"/>
  <c r="E1005" i="3"/>
  <c r="C1005" i="3"/>
  <c r="E1004" i="3"/>
  <c r="C1004" i="3"/>
  <c r="E1003" i="3"/>
  <c r="C1003" i="3"/>
  <c r="E1002" i="3"/>
  <c r="C1002" i="3"/>
  <c r="C1001" i="3"/>
  <c r="E1000" i="3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C971" i="3"/>
  <c r="E970" i="3"/>
  <c r="C970" i="3"/>
  <c r="E969" i="3"/>
  <c r="C969" i="3"/>
  <c r="C968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D926" i="3"/>
  <c r="C926" i="3"/>
  <c r="E925" i="3"/>
  <c r="C925" i="3"/>
  <c r="E924" i="3"/>
  <c r="D924" i="3"/>
  <c r="C924" i="3"/>
  <c r="E923" i="3"/>
  <c r="C923" i="3"/>
  <c r="E922" i="3"/>
  <c r="D922" i="3"/>
  <c r="C922" i="3"/>
  <c r="E921" i="3"/>
  <c r="C921" i="3"/>
  <c r="E920" i="3"/>
  <c r="D920" i="3"/>
  <c r="C920" i="3"/>
  <c r="E919" i="3"/>
  <c r="D919" i="3"/>
  <c r="C919" i="3"/>
  <c r="E918" i="3"/>
  <c r="C918" i="3"/>
  <c r="E917" i="3"/>
  <c r="C917" i="3"/>
  <c r="E916" i="3"/>
  <c r="D916" i="3"/>
  <c r="C916" i="3"/>
  <c r="E915" i="3"/>
  <c r="D915" i="3"/>
  <c r="C915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D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C829" i="3"/>
  <c r="E828" i="3"/>
  <c r="E827" i="3"/>
  <c r="C827" i="3"/>
  <c r="C826" i="3"/>
  <c r="E825" i="3"/>
  <c r="C825" i="3"/>
  <c r="C824" i="3"/>
  <c r="C823" i="3"/>
  <c r="E822" i="3"/>
  <c r="C822" i="3"/>
  <c r="C821" i="3"/>
  <c r="C820" i="3"/>
  <c r="E819" i="3"/>
  <c r="C819" i="3"/>
  <c r="C818" i="3"/>
  <c r="C817" i="3"/>
  <c r="C816" i="3"/>
  <c r="E815" i="3"/>
  <c r="C815" i="3"/>
  <c r="C814" i="3"/>
  <c r="E813" i="3"/>
  <c r="C813" i="3"/>
  <c r="C812" i="3"/>
  <c r="C811" i="3"/>
  <c r="E810" i="3"/>
  <c r="C810" i="3"/>
  <c r="C809" i="3"/>
  <c r="C808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C763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D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D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C673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D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C594" i="3"/>
  <c r="E593" i="3"/>
  <c r="C593" i="3"/>
  <c r="E592" i="3"/>
  <c r="C592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C576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C458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D417" i="3"/>
  <c r="C417" i="3"/>
  <c r="E416" i="3"/>
  <c r="C416" i="3"/>
  <c r="E415" i="3"/>
  <c r="C415" i="3"/>
  <c r="E414" i="3"/>
  <c r="C414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C337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C264" i="3"/>
  <c r="C263" i="3"/>
  <c r="E262" i="3"/>
  <c r="C262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C241" i="3"/>
  <c r="E240" i="3"/>
  <c r="C240" i="3"/>
  <c r="E239" i="3"/>
  <c r="C239" i="3"/>
  <c r="E238" i="3"/>
  <c r="C238" i="3"/>
  <c r="E237" i="3"/>
  <c r="C237" i="3"/>
  <c r="E236" i="3"/>
  <c r="D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C200" i="3"/>
  <c r="C199" i="3"/>
  <c r="E198" i="3"/>
  <c r="C198" i="3"/>
  <c r="E197" i="3"/>
  <c r="C197" i="3"/>
  <c r="E196" i="3"/>
  <c r="C196" i="3"/>
  <c r="C195" i="3"/>
  <c r="C194" i="3"/>
  <c r="E193" i="3"/>
  <c r="C193" i="3"/>
  <c r="E192" i="3"/>
  <c r="C192" i="3"/>
  <c r="E191" i="3"/>
  <c r="C191" i="3"/>
  <c r="C190" i="3"/>
  <c r="C189" i="3"/>
  <c r="E188" i="3"/>
  <c r="C188" i="3"/>
  <c r="E187" i="3"/>
  <c r="C187" i="3"/>
  <c r="E186" i="3"/>
  <c r="C186" i="3"/>
  <c r="C185" i="3"/>
  <c r="C184" i="3"/>
  <c r="E183" i="3"/>
  <c r="C183" i="3"/>
  <c r="E182" i="3"/>
  <c r="C182" i="3"/>
  <c r="E181" i="3"/>
  <c r="C181" i="3"/>
  <c r="C180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C164" i="3"/>
  <c r="E163" i="3"/>
  <c r="C163" i="3"/>
  <c r="E162" i="3"/>
  <c r="C162" i="3"/>
  <c r="E161" i="3"/>
  <c r="C161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C130" i="3"/>
  <c r="E129" i="3"/>
  <c r="C129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D4" i="3"/>
  <c r="C4" i="3"/>
  <c r="E3" i="3"/>
  <c r="C3" i="3"/>
  <c r="E2" i="3"/>
  <c r="C2" i="3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D186" i="2"/>
  <c r="C186" i="2"/>
  <c r="E185" i="2"/>
  <c r="D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C166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D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D45" i="2"/>
  <c r="C45" i="2"/>
  <c r="E44" i="2"/>
  <c r="D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C17" i="2"/>
  <c r="E16" i="2"/>
  <c r="C16" i="2"/>
  <c r="E15" i="2"/>
  <c r="E14" i="2"/>
  <c r="C14" i="2"/>
  <c r="E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E5" i="2"/>
  <c r="C5" i="2"/>
  <c r="E4" i="2"/>
  <c r="C4" i="2"/>
  <c r="E3" i="2"/>
  <c r="C3" i="2"/>
  <c r="E2" i="2"/>
  <c r="C2" i="2"/>
  <c r="H604" i="1"/>
  <c r="G604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D592" i="1"/>
  <c r="H591" i="1"/>
  <c r="G591" i="1"/>
  <c r="D591" i="1"/>
  <c r="E123" i="2" s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D584" i="1"/>
  <c r="E184" i="3" s="1"/>
  <c r="H583" i="1"/>
  <c r="G583" i="1"/>
  <c r="H582" i="1"/>
  <c r="G582" i="1"/>
  <c r="H581" i="1"/>
  <c r="G581" i="1"/>
  <c r="H580" i="1"/>
  <c r="G580" i="1"/>
  <c r="D580" i="1"/>
  <c r="H579" i="1"/>
  <c r="G579" i="1"/>
  <c r="D579" i="1"/>
  <c r="H578" i="1"/>
  <c r="G578" i="1"/>
  <c r="D578" i="1"/>
  <c r="H577" i="1"/>
  <c r="G577" i="1"/>
  <c r="D577" i="1"/>
  <c r="H576" i="1"/>
  <c r="G576" i="1"/>
  <c r="D576" i="1"/>
  <c r="H575" i="1"/>
  <c r="G575" i="1"/>
  <c r="D575" i="1"/>
  <c r="H574" i="1"/>
  <c r="G574" i="1"/>
  <c r="D574" i="1"/>
  <c r="H573" i="1"/>
  <c r="G573" i="1"/>
  <c r="D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D566" i="1"/>
  <c r="E1101" i="3" s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D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D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D294" i="1"/>
  <c r="H293" i="1"/>
  <c r="G293" i="1"/>
  <c r="H292" i="1"/>
  <c r="G292" i="1"/>
  <c r="H291" i="1"/>
  <c r="G291" i="1"/>
  <c r="D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D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F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D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D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D62" i="1"/>
  <c r="H61" i="1"/>
  <c r="G61" i="1"/>
  <c r="D61" i="1"/>
  <c r="H60" i="1"/>
  <c r="G60" i="1"/>
  <c r="D60" i="1"/>
  <c r="E336" i="3" s="1"/>
  <c r="H59" i="1"/>
  <c r="G59" i="1"/>
  <c r="H58" i="1"/>
  <c r="G58" i="1"/>
  <c r="D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D13" i="1"/>
  <c r="H12" i="1"/>
  <c r="G12" i="1"/>
  <c r="I12" i="1" s="1"/>
  <c r="J12" i="1" s="1"/>
  <c r="H11" i="1"/>
  <c r="G11" i="1"/>
  <c r="H10" i="1"/>
  <c r="G10" i="1"/>
  <c r="I10" i="1" s="1"/>
  <c r="J10" i="1" s="1"/>
  <c r="H9" i="1"/>
  <c r="G9" i="1"/>
  <c r="H8" i="1"/>
  <c r="G8" i="1"/>
  <c r="I8" i="1" s="1"/>
  <c r="J8" i="1" s="1"/>
  <c r="H7" i="1"/>
  <c r="G7" i="1"/>
  <c r="H6" i="1"/>
  <c r="G6" i="1"/>
  <c r="I6" i="1" s="1"/>
  <c r="J6" i="1" s="1"/>
  <c r="H5" i="1"/>
  <c r="G5" i="1"/>
  <c r="H4" i="1"/>
  <c r="G4" i="1"/>
  <c r="I4" i="1" s="1"/>
  <c r="J4" i="1" s="1"/>
  <c r="H3" i="1"/>
  <c r="G3" i="1"/>
  <c r="H2" i="1"/>
  <c r="G2" i="1"/>
  <c r="I2" i="1" s="1"/>
  <c r="J2" i="1" s="1"/>
  <c r="I59" i="1" l="1"/>
  <c r="J59" i="1" s="1"/>
  <c r="I205" i="1"/>
  <c r="J205" i="1" s="1"/>
  <c r="I207" i="1"/>
  <c r="J207" i="1" s="1"/>
  <c r="I258" i="1"/>
  <c r="J258" i="1" s="1"/>
  <c r="I260" i="1"/>
  <c r="J260" i="1" s="1"/>
  <c r="I262" i="1"/>
  <c r="J262" i="1" s="1"/>
  <c r="I264" i="1"/>
  <c r="J264" i="1" s="1"/>
  <c r="I153" i="1"/>
  <c r="I155" i="1"/>
  <c r="J155" i="1" s="1"/>
  <c r="I157" i="1"/>
  <c r="J157" i="1" s="1"/>
  <c r="I159" i="1"/>
  <c r="J159" i="1" s="1"/>
  <c r="I161" i="1"/>
  <c r="J161" i="1" s="1"/>
  <c r="I163" i="1"/>
  <c r="J163" i="1" s="1"/>
  <c r="I165" i="1"/>
  <c r="J165" i="1" s="1"/>
  <c r="I167" i="1"/>
  <c r="J167" i="1" s="1"/>
  <c r="I169" i="1"/>
  <c r="J169" i="1" s="1"/>
  <c r="I171" i="1"/>
  <c r="J171" i="1" s="1"/>
  <c r="I173" i="1"/>
  <c r="J173" i="1" s="1"/>
  <c r="I175" i="1"/>
  <c r="J175" i="1" s="1"/>
  <c r="I177" i="1"/>
  <c r="J177" i="1" s="1"/>
  <c r="I179" i="1"/>
  <c r="J179" i="1" s="1"/>
  <c r="I181" i="1"/>
  <c r="J181" i="1" s="1"/>
  <c r="I183" i="1"/>
  <c r="J183" i="1" s="1"/>
  <c r="I185" i="1"/>
  <c r="J185" i="1" s="1"/>
  <c r="I187" i="1"/>
  <c r="J187" i="1" s="1"/>
  <c r="I189" i="1"/>
  <c r="J189" i="1" s="1"/>
  <c r="I191" i="1"/>
  <c r="J191" i="1" s="1"/>
  <c r="I193" i="1"/>
  <c r="J193" i="1" s="1"/>
  <c r="I195" i="1"/>
  <c r="J195" i="1" s="1"/>
  <c r="I197" i="1"/>
  <c r="J197" i="1" s="1"/>
  <c r="I199" i="1"/>
  <c r="J199" i="1" s="1"/>
  <c r="I201" i="1"/>
  <c r="J201" i="1" s="1"/>
  <c r="I203" i="1"/>
  <c r="J203" i="1" s="1"/>
  <c r="I238" i="1"/>
  <c r="J238" i="1" s="1"/>
  <c r="I240" i="1"/>
  <c r="J240" i="1" s="1"/>
  <c r="I242" i="1"/>
  <c r="J242" i="1" s="1"/>
  <c r="I244" i="1"/>
  <c r="J244" i="1" s="1"/>
  <c r="I246" i="1"/>
  <c r="J246" i="1" s="1"/>
  <c r="I248" i="1"/>
  <c r="J248" i="1" s="1"/>
  <c r="I250" i="1"/>
  <c r="J250" i="1" s="1"/>
  <c r="I252" i="1"/>
  <c r="J252" i="1" s="1"/>
  <c r="I254" i="1"/>
  <c r="J254" i="1" s="1"/>
  <c r="I256" i="1"/>
  <c r="J256" i="1" s="1"/>
  <c r="I291" i="1"/>
  <c r="J291" i="1" s="1"/>
  <c r="I293" i="1"/>
  <c r="J293" i="1" s="1"/>
  <c r="I350" i="1"/>
  <c r="J350" i="1" s="1"/>
  <c r="I352" i="1"/>
  <c r="J352" i="1" s="1"/>
  <c r="I354" i="1"/>
  <c r="J354" i="1" s="1"/>
  <c r="I356" i="1"/>
  <c r="J356" i="1" s="1"/>
  <c r="I358" i="1"/>
  <c r="J358" i="1" s="1"/>
  <c r="I360" i="1"/>
  <c r="J360" i="1" s="1"/>
  <c r="I362" i="1"/>
  <c r="J362" i="1" s="1"/>
  <c r="I364" i="1"/>
  <c r="J364" i="1" s="1"/>
  <c r="I366" i="1"/>
  <c r="J366" i="1" s="1"/>
  <c r="I368" i="1"/>
  <c r="J368" i="1" s="1"/>
  <c r="I370" i="1"/>
  <c r="J370" i="1" s="1"/>
  <c r="I372" i="1"/>
  <c r="J372" i="1" s="1"/>
  <c r="I429" i="1"/>
  <c r="J429" i="1" s="1"/>
  <c r="I431" i="1"/>
  <c r="J431" i="1" s="1"/>
  <c r="I433" i="1"/>
  <c r="J433" i="1" s="1"/>
  <c r="I435" i="1"/>
  <c r="J435" i="1" s="1"/>
  <c r="I437" i="1"/>
  <c r="J437" i="1" s="1"/>
  <c r="I439" i="1"/>
  <c r="J439" i="1" s="1"/>
  <c r="I441" i="1"/>
  <c r="J441" i="1" s="1"/>
  <c r="I443" i="1"/>
  <c r="J443" i="1" s="1"/>
  <c r="I445" i="1"/>
  <c r="J445" i="1" s="1"/>
  <c r="I447" i="1"/>
  <c r="J447" i="1" s="1"/>
  <c r="I449" i="1"/>
  <c r="J449" i="1" s="1"/>
  <c r="I451" i="1"/>
  <c r="J451" i="1" s="1"/>
  <c r="I453" i="1"/>
  <c r="J453" i="1" s="1"/>
  <c r="I455" i="1"/>
  <c r="J455" i="1" s="1"/>
  <c r="I457" i="1"/>
  <c r="J457" i="1" s="1"/>
  <c r="I459" i="1"/>
  <c r="J459" i="1" s="1"/>
  <c r="I461" i="1"/>
  <c r="J461" i="1" s="1"/>
  <c r="I463" i="1"/>
  <c r="J463" i="1" s="1"/>
  <c r="I465" i="1"/>
  <c r="J465" i="1" s="1"/>
  <c r="I467" i="1"/>
  <c r="J467" i="1" s="1"/>
  <c r="I469" i="1"/>
  <c r="J469" i="1" s="1"/>
  <c r="I471" i="1"/>
  <c r="J471" i="1" s="1"/>
  <c r="I473" i="1"/>
  <c r="J473" i="1" s="1"/>
  <c r="I475" i="1"/>
  <c r="J475" i="1" s="1"/>
  <c r="I477" i="1"/>
  <c r="J477" i="1" s="1"/>
  <c r="I479" i="1"/>
  <c r="J479" i="1" s="1"/>
  <c r="I481" i="1"/>
  <c r="J481" i="1" s="1"/>
  <c r="I483" i="1"/>
  <c r="J483" i="1" s="1"/>
  <c r="I485" i="1"/>
  <c r="J485" i="1" s="1"/>
  <c r="I487" i="1"/>
  <c r="J487" i="1" s="1"/>
  <c r="I489" i="1"/>
  <c r="J489" i="1" s="1"/>
  <c r="I491" i="1"/>
  <c r="J491" i="1" s="1"/>
  <c r="I493" i="1"/>
  <c r="J493" i="1" s="1"/>
  <c r="I568" i="1"/>
  <c r="J568" i="1" s="1"/>
  <c r="I570" i="1"/>
  <c r="J570" i="1" s="1"/>
  <c r="I572" i="1"/>
  <c r="J572" i="1" s="1"/>
  <c r="I576" i="1"/>
  <c r="I580" i="1"/>
  <c r="J580" i="1" s="1"/>
  <c r="I582" i="1"/>
  <c r="J582" i="1" s="1"/>
  <c r="I591" i="1"/>
  <c r="I3" i="1"/>
  <c r="J3" i="1" s="1"/>
  <c r="I5" i="1"/>
  <c r="J5" i="1" s="1"/>
  <c r="I7" i="1"/>
  <c r="J7" i="1" s="1"/>
  <c r="I9" i="1"/>
  <c r="J9" i="1" s="1"/>
  <c r="I11" i="1"/>
  <c r="J11" i="1" s="1"/>
  <c r="I58" i="1"/>
  <c r="J58" i="1" s="1"/>
  <c r="I61" i="1"/>
  <c r="J61" i="1" s="1"/>
  <c r="I154" i="1"/>
  <c r="J154" i="1" s="1"/>
  <c r="I156" i="1"/>
  <c r="J156" i="1" s="1"/>
  <c r="I158" i="1"/>
  <c r="J158" i="1" s="1"/>
  <c r="I160" i="1"/>
  <c r="J160" i="1" s="1"/>
  <c r="I162" i="1"/>
  <c r="J162" i="1" s="1"/>
  <c r="I164" i="1"/>
  <c r="J164" i="1" s="1"/>
  <c r="I166" i="1"/>
  <c r="J166" i="1" s="1"/>
  <c r="I168" i="1"/>
  <c r="J168" i="1" s="1"/>
  <c r="I170" i="1"/>
  <c r="J170" i="1" s="1"/>
  <c r="I172" i="1"/>
  <c r="J172" i="1" s="1"/>
  <c r="I174" i="1"/>
  <c r="J174" i="1" s="1"/>
  <c r="I176" i="1"/>
  <c r="J176" i="1" s="1"/>
  <c r="I178" i="1"/>
  <c r="J178" i="1" s="1"/>
  <c r="I180" i="1"/>
  <c r="J180" i="1" s="1"/>
  <c r="I182" i="1"/>
  <c r="J182" i="1" s="1"/>
  <c r="I184" i="1"/>
  <c r="J184" i="1" s="1"/>
  <c r="I186" i="1"/>
  <c r="J186" i="1" s="1"/>
  <c r="I188" i="1"/>
  <c r="J188" i="1" s="1"/>
  <c r="I190" i="1"/>
  <c r="J190" i="1" s="1"/>
  <c r="I192" i="1"/>
  <c r="J192" i="1" s="1"/>
  <c r="I194" i="1"/>
  <c r="J194" i="1" s="1"/>
  <c r="I196" i="1"/>
  <c r="J196" i="1" s="1"/>
  <c r="I198" i="1"/>
  <c r="J198" i="1" s="1"/>
  <c r="I200" i="1"/>
  <c r="J200" i="1" s="1"/>
  <c r="I202" i="1"/>
  <c r="J202" i="1" s="1"/>
  <c r="I204" i="1"/>
  <c r="J204" i="1" s="1"/>
  <c r="I206" i="1"/>
  <c r="J206" i="1" s="1"/>
  <c r="I208" i="1"/>
  <c r="J208" i="1" s="1"/>
  <c r="I239" i="1"/>
  <c r="J239" i="1" s="1"/>
  <c r="I241" i="1"/>
  <c r="J241" i="1" s="1"/>
  <c r="I243" i="1"/>
  <c r="J243" i="1" s="1"/>
  <c r="I245" i="1"/>
  <c r="J245" i="1" s="1"/>
  <c r="I247" i="1"/>
  <c r="J247" i="1" s="1"/>
  <c r="I249" i="1"/>
  <c r="J249" i="1" s="1"/>
  <c r="I251" i="1"/>
  <c r="J251" i="1" s="1"/>
  <c r="I253" i="1"/>
  <c r="J253" i="1" s="1"/>
  <c r="I255" i="1"/>
  <c r="J255" i="1" s="1"/>
  <c r="I257" i="1"/>
  <c r="J257" i="1" s="1"/>
  <c r="I259" i="1"/>
  <c r="J259" i="1" s="1"/>
  <c r="I261" i="1"/>
  <c r="J261" i="1" s="1"/>
  <c r="I263" i="1"/>
  <c r="J263" i="1" s="1"/>
  <c r="I292" i="1"/>
  <c r="J292" i="1" s="1"/>
  <c r="I349" i="1"/>
  <c r="J349" i="1" s="1"/>
  <c r="I351" i="1"/>
  <c r="J351" i="1" s="1"/>
  <c r="I353" i="1"/>
  <c r="J353" i="1" s="1"/>
  <c r="I355" i="1"/>
  <c r="J355" i="1" s="1"/>
  <c r="I357" i="1"/>
  <c r="J357" i="1" s="1"/>
  <c r="I359" i="1"/>
  <c r="J359" i="1" s="1"/>
  <c r="I361" i="1"/>
  <c r="J361" i="1" s="1"/>
  <c r="I363" i="1"/>
  <c r="J363" i="1" s="1"/>
  <c r="I365" i="1"/>
  <c r="J365" i="1" s="1"/>
  <c r="I367" i="1"/>
  <c r="J367" i="1" s="1"/>
  <c r="I369" i="1"/>
  <c r="J369" i="1" s="1"/>
  <c r="I371" i="1"/>
  <c r="J371" i="1" s="1"/>
  <c r="I373" i="1"/>
  <c r="J373" i="1" s="1"/>
  <c r="I426" i="1"/>
  <c r="J426" i="1" s="1"/>
  <c r="I428" i="1"/>
  <c r="J428" i="1" s="1"/>
  <c r="I430" i="1"/>
  <c r="J430" i="1" s="1"/>
  <c r="I432" i="1"/>
  <c r="J432" i="1" s="1"/>
  <c r="I434" i="1"/>
  <c r="J434" i="1" s="1"/>
  <c r="I436" i="1"/>
  <c r="J436" i="1" s="1"/>
  <c r="I438" i="1"/>
  <c r="J438" i="1" s="1"/>
  <c r="I440" i="1"/>
  <c r="J440" i="1" s="1"/>
  <c r="I442" i="1"/>
  <c r="J442" i="1" s="1"/>
  <c r="I444" i="1"/>
  <c r="J444" i="1" s="1"/>
  <c r="I446" i="1"/>
  <c r="J446" i="1" s="1"/>
  <c r="I448" i="1"/>
  <c r="J448" i="1" s="1"/>
  <c r="I450" i="1"/>
  <c r="J450" i="1" s="1"/>
  <c r="I452" i="1"/>
  <c r="J452" i="1" s="1"/>
  <c r="I454" i="1"/>
  <c r="J454" i="1" s="1"/>
  <c r="I456" i="1"/>
  <c r="J456" i="1" s="1"/>
  <c r="I458" i="1"/>
  <c r="J458" i="1" s="1"/>
  <c r="I460" i="1"/>
  <c r="J460" i="1" s="1"/>
  <c r="I462" i="1"/>
  <c r="J462" i="1" s="1"/>
  <c r="I464" i="1"/>
  <c r="J464" i="1" s="1"/>
  <c r="I466" i="1"/>
  <c r="J466" i="1" s="1"/>
  <c r="I468" i="1"/>
  <c r="J468" i="1" s="1"/>
  <c r="I470" i="1"/>
  <c r="J470" i="1" s="1"/>
  <c r="I472" i="1"/>
  <c r="J472" i="1" s="1"/>
  <c r="I474" i="1"/>
  <c r="J474" i="1" s="1"/>
  <c r="I476" i="1"/>
  <c r="J476" i="1" s="1"/>
  <c r="I478" i="1"/>
  <c r="J478" i="1" s="1"/>
  <c r="I480" i="1"/>
  <c r="J480" i="1" s="1"/>
  <c r="I482" i="1"/>
  <c r="J482" i="1" s="1"/>
  <c r="I484" i="1"/>
  <c r="J484" i="1" s="1"/>
  <c r="I486" i="1"/>
  <c r="J486" i="1" s="1"/>
  <c r="I488" i="1"/>
  <c r="J488" i="1" s="1"/>
  <c r="I490" i="1"/>
  <c r="J490" i="1" s="1"/>
  <c r="I492" i="1"/>
  <c r="J492" i="1" s="1"/>
  <c r="I494" i="1"/>
  <c r="J494" i="1" s="1"/>
  <c r="I567" i="1"/>
  <c r="J567" i="1" s="1"/>
  <c r="I569" i="1"/>
  <c r="J569" i="1" s="1"/>
  <c r="I571" i="1"/>
  <c r="J571" i="1" s="1"/>
  <c r="I574" i="1"/>
  <c r="I578" i="1"/>
  <c r="I581" i="1"/>
  <c r="J581" i="1" s="1"/>
  <c r="I583" i="1"/>
  <c r="J583" i="1" s="1"/>
  <c r="I427" i="1"/>
  <c r="J427" i="1" s="1"/>
  <c r="I566" i="1"/>
  <c r="J566" i="1" s="1"/>
  <c r="E109" i="5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60" i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1" i="1"/>
  <c r="J151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2" i="1"/>
  <c r="J312" i="1" s="1"/>
  <c r="I314" i="1"/>
  <c r="J314" i="1" s="1"/>
  <c r="I316" i="1"/>
  <c r="J316" i="1" s="1"/>
  <c r="I318" i="1"/>
  <c r="J318" i="1" s="1"/>
  <c r="I320" i="1"/>
  <c r="J320" i="1" s="1"/>
  <c r="I322" i="1"/>
  <c r="J322" i="1" s="1"/>
  <c r="I324" i="1"/>
  <c r="J324" i="1" s="1"/>
  <c r="I326" i="1"/>
  <c r="J326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50" i="1"/>
  <c r="J550" i="1" s="1"/>
  <c r="I552" i="1"/>
  <c r="J552" i="1" s="1"/>
  <c r="I554" i="1"/>
  <c r="J554" i="1" s="1"/>
  <c r="I556" i="1"/>
  <c r="J556" i="1" s="1"/>
  <c r="I558" i="1"/>
  <c r="J558" i="1" s="1"/>
  <c r="I560" i="1"/>
  <c r="J560" i="1" s="1"/>
  <c r="I562" i="1"/>
  <c r="J562" i="1" s="1"/>
  <c r="I564" i="1"/>
  <c r="J564" i="1" s="1"/>
  <c r="I575" i="1"/>
  <c r="J575" i="1" s="1"/>
  <c r="I577" i="1"/>
  <c r="J577" i="1" s="1"/>
  <c r="I579" i="1"/>
  <c r="J579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I600" i="1"/>
  <c r="I601" i="1"/>
  <c r="I602" i="1"/>
  <c r="I604" i="1"/>
  <c r="J604" i="1" s="1"/>
  <c r="J60" i="1"/>
  <c r="E1098" i="3"/>
  <c r="E1070" i="3"/>
  <c r="E1067" i="3"/>
  <c r="E1066" i="3"/>
  <c r="E829" i="3"/>
  <c r="E263" i="3"/>
  <c r="E261" i="3"/>
  <c r="E241" i="3"/>
  <c r="E165" i="2"/>
  <c r="E826" i="3"/>
  <c r="E823" i="3"/>
  <c r="E820" i="3"/>
  <c r="E817" i="3"/>
  <c r="E816" i="3"/>
  <c r="E814" i="3"/>
  <c r="E811" i="3"/>
  <c r="E809" i="3"/>
  <c r="E808" i="3"/>
  <c r="E762" i="3"/>
  <c r="E672" i="3"/>
  <c r="E195" i="3"/>
  <c r="E190" i="3"/>
  <c r="E189" i="3"/>
  <c r="E180" i="3"/>
  <c r="E32" i="3"/>
  <c r="J153" i="1"/>
  <c r="E1152" i="3"/>
  <c r="E591" i="3"/>
  <c r="E139" i="2"/>
  <c r="E719" i="3"/>
  <c r="E118" i="3"/>
  <c r="E337" i="3"/>
  <c r="E264" i="3"/>
  <c r="E166" i="2"/>
  <c r="E824" i="3"/>
  <c r="E821" i="3"/>
  <c r="E818" i="3"/>
  <c r="E812" i="3"/>
  <c r="E763" i="3"/>
  <c r="E673" i="3"/>
  <c r="E194" i="3"/>
  <c r="E179" i="3"/>
  <c r="I150" i="1"/>
  <c r="J150" i="1" s="1"/>
  <c r="I152" i="1"/>
  <c r="J152" i="1" s="1"/>
  <c r="I311" i="1"/>
  <c r="J311" i="1" s="1"/>
  <c r="I313" i="1"/>
  <c r="J313" i="1" s="1"/>
  <c r="I315" i="1"/>
  <c r="J315" i="1" s="1"/>
  <c r="I317" i="1"/>
  <c r="J317" i="1" s="1"/>
  <c r="I319" i="1"/>
  <c r="J319" i="1" s="1"/>
  <c r="I321" i="1"/>
  <c r="J321" i="1" s="1"/>
  <c r="I323" i="1"/>
  <c r="J323" i="1" s="1"/>
  <c r="I325" i="1"/>
  <c r="J325" i="1" s="1"/>
  <c r="I327" i="1"/>
  <c r="J327" i="1" s="1"/>
  <c r="E967" i="3"/>
  <c r="E576" i="3"/>
  <c r="E185" i="3"/>
  <c r="E160" i="3"/>
  <c r="E968" i="3"/>
  <c r="E575" i="3"/>
  <c r="E397" i="3"/>
  <c r="E742" i="3"/>
  <c r="E130" i="3"/>
  <c r="E1041" i="3"/>
  <c r="E1001" i="3"/>
  <c r="E379" i="3"/>
  <c r="E200" i="3"/>
  <c r="E971" i="3"/>
  <c r="E594" i="3"/>
  <c r="E413" i="3"/>
  <c r="E151" i="2"/>
  <c r="E476" i="3"/>
  <c r="E199" i="3"/>
  <c r="E15" i="3"/>
  <c r="E17" i="2"/>
  <c r="I549" i="1"/>
  <c r="J549" i="1" s="1"/>
  <c r="I551" i="1"/>
  <c r="J551" i="1" s="1"/>
  <c r="I553" i="1"/>
  <c r="J553" i="1" s="1"/>
  <c r="I555" i="1"/>
  <c r="J555" i="1" s="1"/>
  <c r="I557" i="1"/>
  <c r="J557" i="1" s="1"/>
  <c r="I559" i="1"/>
  <c r="J559" i="1" s="1"/>
  <c r="I561" i="1"/>
  <c r="J561" i="1" s="1"/>
  <c r="I563" i="1"/>
  <c r="J563" i="1" s="1"/>
  <c r="I565" i="1"/>
  <c r="J565" i="1" s="1"/>
  <c r="I573" i="1"/>
  <c r="J573" i="1" s="1"/>
  <c r="J576" i="1"/>
  <c r="J578" i="1"/>
  <c r="J574" i="1"/>
  <c r="E69" i="2"/>
  <c r="E128" i="3"/>
  <c r="E164" i="3"/>
  <c r="E457" i="3"/>
  <c r="E458" i="3"/>
  <c r="E734" i="3"/>
  <c r="E914" i="3"/>
  <c r="J591" i="1"/>
</calcChain>
</file>

<file path=xl/comments1.xml><?xml version="1.0" encoding="utf-8"?>
<comments xmlns="http://schemas.openxmlformats.org/spreadsheetml/2006/main">
  <authors>
    <author/>
  </authors>
  <commentList>
    <comment ref="D2900" authorId="0" shapeId="0">
      <text>
        <r>
          <rPr>
            <sz val="11"/>
            <color theme="1"/>
            <rFont val="Calibri"/>
            <family val="2"/>
            <scheme val="minor"/>
          </rPr>
          <t>3set balik 2set, tukar cup 40
======</t>
        </r>
      </text>
    </comment>
  </commentList>
</comments>
</file>

<file path=xl/sharedStrings.xml><?xml version="1.0" encoding="utf-8"?>
<sst xmlns="http://schemas.openxmlformats.org/spreadsheetml/2006/main" count="7439" uniqueCount="1535">
  <si>
    <t>TGL</t>
  </si>
  <si>
    <t>CODE</t>
  </si>
  <si>
    <t>DESCRIPTION</t>
  </si>
  <si>
    <t>HARGA</t>
  </si>
  <si>
    <t>SATUAN</t>
  </si>
  <si>
    <t>STOCK AWAL</t>
  </si>
  <si>
    <t>MASUK</t>
  </si>
  <si>
    <t>KELUAR</t>
  </si>
  <si>
    <t>TOTAL STOK</t>
  </si>
  <si>
    <t>JUMLAH</t>
  </si>
  <si>
    <t>KETERANGAN</t>
  </si>
  <si>
    <t>Column1</t>
  </si>
  <si>
    <t>ACCESORIES</t>
  </si>
  <si>
    <t>A28</t>
  </si>
  <si>
    <t>RENDA PUTIH</t>
  </si>
  <si>
    <t>PACK</t>
  </si>
  <si>
    <t>NON MOVING</t>
  </si>
  <si>
    <t>A29</t>
  </si>
  <si>
    <t>RENDA COKLAT</t>
  </si>
  <si>
    <t>A34</t>
  </si>
  <si>
    <t>KLAM L PINTU MONZA</t>
  </si>
  <si>
    <t>PCS</t>
  </si>
  <si>
    <t>SLOW MOVING</t>
  </si>
  <si>
    <t>ACC 001</t>
  </si>
  <si>
    <t>GLAIDER/SEPATU PLASTIK COKLAT</t>
  </si>
  <si>
    <t>FAST MOVING</t>
  </si>
  <si>
    <t>ACC 002</t>
  </si>
  <si>
    <t>SEPATU KARPET DROLLA BULAT</t>
  </si>
  <si>
    <t>48 BULAT, 70 KOTAK</t>
  </si>
  <si>
    <t>ACC 003</t>
  </si>
  <si>
    <t>SEPATU KARET KOIN MEDIUM</t>
  </si>
  <si>
    <t>ACC 004</t>
  </si>
  <si>
    <t>SEPATU KARET KOIN SMALL</t>
  </si>
  <si>
    <t>ACC 007</t>
  </si>
  <si>
    <t>RODA SLIDING HUBEN</t>
  </si>
  <si>
    <t>ACC 008</t>
  </si>
  <si>
    <t>SEPATU KARET KOTAK 2CM</t>
  </si>
  <si>
    <t>ACC 009</t>
  </si>
  <si>
    <t>CEKATIL GALVANIS</t>
  </si>
  <si>
    <t>ACC 010</t>
  </si>
  <si>
    <t>PALU GALVANIS</t>
  </si>
  <si>
    <t>ACC 011</t>
  </si>
  <si>
    <t>KUNCI KOPER</t>
  </si>
  <si>
    <t>ACC 012</t>
  </si>
  <si>
    <t>SEPATU SLOP MANTEN</t>
  </si>
  <si>
    <t>ACC 013</t>
  </si>
  <si>
    <t>ENGSEL DEER</t>
  </si>
  <si>
    <t>SET</t>
  </si>
  <si>
    <t>HND 027</t>
  </si>
  <si>
    <t>KANCING KRISTAL</t>
  </si>
  <si>
    <t>HND 113</t>
  </si>
  <si>
    <t>KUNCI PAS 17</t>
  </si>
  <si>
    <t>HND 116</t>
  </si>
  <si>
    <t>RODA SWIVEL CASTOR RANGER 3"</t>
  </si>
  <si>
    <t>MPJ 083</t>
  </si>
  <si>
    <t>PLAT FIGURA GALVANIS</t>
  </si>
  <si>
    <t>HARDWARE</t>
  </si>
  <si>
    <t>A105</t>
  </si>
  <si>
    <t>ENGSEL KOBOI 3"</t>
  </si>
  <si>
    <t>A120</t>
  </si>
  <si>
    <t>ENGSEL KOBOI 4"</t>
  </si>
  <si>
    <t>A125</t>
  </si>
  <si>
    <t>RELL RODA 45 CM</t>
  </si>
  <si>
    <t>A24</t>
  </si>
  <si>
    <t>PITA MERAH</t>
  </si>
  <si>
    <t>ROLL</t>
  </si>
  <si>
    <t>A25</t>
  </si>
  <si>
    <t>RELL DROLLA SOFT CLOSE 40CM</t>
  </si>
  <si>
    <t>A26</t>
  </si>
  <si>
    <t>RELL DROLLA SOFT CLOSE 35CM</t>
  </si>
  <si>
    <t>A27</t>
  </si>
  <si>
    <t>RELL DROLLA SOFT CLOSE 50CM</t>
  </si>
  <si>
    <t>A30</t>
  </si>
  <si>
    <t>BAUT HARDWARE -5CM</t>
  </si>
  <si>
    <t>A31</t>
  </si>
  <si>
    <t>BAUT HARDWARE +1,5CM</t>
  </si>
  <si>
    <t>A32</t>
  </si>
  <si>
    <t>BAUT HARDWARE +2CM</t>
  </si>
  <si>
    <t>A35</t>
  </si>
  <si>
    <t>HANDLE GAWANG 13X25CM</t>
  </si>
  <si>
    <t>A36</t>
  </si>
  <si>
    <t>RELL BEARING HUBEN 30CM</t>
  </si>
  <si>
    <t>A37</t>
  </si>
  <si>
    <t>RELL BEARING HUBEN 40CM</t>
  </si>
  <si>
    <t>A38</t>
  </si>
  <si>
    <t>RELL BEARING HUBEN 45CM</t>
  </si>
  <si>
    <t>A49</t>
  </si>
  <si>
    <t>RELL BEARING HAFELLE 40CM</t>
  </si>
  <si>
    <t>A50</t>
  </si>
  <si>
    <t>HANDLE SUNGU KEBO</t>
  </si>
  <si>
    <t>A51</t>
  </si>
  <si>
    <t>HANDLE COAK BESAR</t>
  </si>
  <si>
    <t>A52</t>
  </si>
  <si>
    <t>RELL BALL BEARING DROLLA PUSH OPEN 40CM</t>
  </si>
  <si>
    <t>A53</t>
  </si>
  <si>
    <t>RELL BALL BEARING DROLLA PUSH OPEN 50CM</t>
  </si>
  <si>
    <t>A54</t>
  </si>
  <si>
    <t>ENGSEL WAYANG 30CM</t>
  </si>
  <si>
    <t>A55</t>
  </si>
  <si>
    <t>KUNCI PAS 12-13</t>
  </si>
  <si>
    <t>A64</t>
  </si>
  <si>
    <t>ENGSEL SLIDE ON FULL TEKUK CUP 35" (DROLLA)</t>
  </si>
  <si>
    <t>A65</t>
  </si>
  <si>
    <t>ENGSEL SOFT CLOSE FULL TEKUK CUP 35"(DROLLA)</t>
  </si>
  <si>
    <t>A67</t>
  </si>
  <si>
    <t>ENGSEL SOFT CLOSE LURUS CUP 35" (DROLLA)</t>
  </si>
  <si>
    <t>A68</t>
  </si>
  <si>
    <t>RELL SOFT CLOSE DOUBLE 40CM DROLLA</t>
  </si>
  <si>
    <t>A69</t>
  </si>
  <si>
    <t>HANDLE I 223</t>
  </si>
  <si>
    <t>A70</t>
  </si>
  <si>
    <t>HANDLE I 228</t>
  </si>
  <si>
    <t>A71</t>
  </si>
  <si>
    <t>ENGSEL WAYANG KUNINGAN 30CM</t>
  </si>
  <si>
    <t>A74</t>
  </si>
  <si>
    <t>TUNDAN RH 113 (KACA CEPIT)</t>
  </si>
  <si>
    <t>A75</t>
  </si>
  <si>
    <t>HANDLE TA 16/224</t>
  </si>
  <si>
    <t>A76</t>
  </si>
  <si>
    <t>BAUT BAJA 6*20</t>
  </si>
  <si>
    <t>A77</t>
  </si>
  <si>
    <t>TUNDAN KAYU 651</t>
  </si>
  <si>
    <t>A84</t>
  </si>
  <si>
    <t>SS BAUT HEX M 10*25</t>
  </si>
  <si>
    <t>A86</t>
  </si>
  <si>
    <t>RELL DROLLA SOFT CLOSE 45CM</t>
  </si>
  <si>
    <t>A87</t>
  </si>
  <si>
    <t>RELL TANDEM SOFT CLOSE FULL EXT 35CM</t>
  </si>
  <si>
    <t>A90</t>
  </si>
  <si>
    <t>RELL BALL BEARING PUSH OPEN 45CM</t>
  </si>
  <si>
    <t>A91</t>
  </si>
  <si>
    <t>ENGSEL FULL TEKUK DOUBLE CUP 35</t>
  </si>
  <si>
    <t>A92</t>
  </si>
  <si>
    <t>RELL BALL BEARING PUSH OPEN 35CM</t>
  </si>
  <si>
    <t>A97</t>
  </si>
  <si>
    <t>ENGSEL ROBOT 35-ROB-ST</t>
  </si>
  <si>
    <t>ACC 006</t>
  </si>
  <si>
    <t>RELL SOFT CLOSE DROLLA 25CM</t>
  </si>
  <si>
    <t>EGS 001</t>
  </si>
  <si>
    <t>ENGSEL 1/2 TEKUK CUP 35" (DROLLA)</t>
  </si>
  <si>
    <t>35-RCO-ST</t>
  </si>
  <si>
    <t>EGS 002</t>
  </si>
  <si>
    <t>ENGSEL FULL TEKUK CUP 35"(DROLLA)</t>
  </si>
  <si>
    <t>35-RCO-T</t>
  </si>
  <si>
    <t>EGS 003</t>
  </si>
  <si>
    <t>ENGSEL LURUS CUP 35"(DROLLA)</t>
  </si>
  <si>
    <t>35-RCO-L</t>
  </si>
  <si>
    <t>EGS 004</t>
  </si>
  <si>
    <t>ENGSEL MODERN  2-1/2" ANTIK</t>
  </si>
  <si>
    <t>EGS 005</t>
  </si>
  <si>
    <t>ENGSEL PANAH</t>
  </si>
  <si>
    <t>EGS 006</t>
  </si>
  <si>
    <t>ENGSEL WAYANG</t>
  </si>
  <si>
    <t>EGS 007</t>
  </si>
  <si>
    <t>HANG SISTEM HAFELLE</t>
  </si>
  <si>
    <t>EGS 008</t>
  </si>
  <si>
    <t>ENGSEL HAFELLE LURUS CUP 40"</t>
  </si>
  <si>
    <t>EGS 009</t>
  </si>
  <si>
    <t>ENGSEL HAFELLE FULL TEKUK CUP 40"</t>
  </si>
  <si>
    <t>EGS 010</t>
  </si>
  <si>
    <t>ENGSEL HAFELLE SETENGAH TEKUK CUP 40"</t>
  </si>
  <si>
    <t>EGS 011</t>
  </si>
  <si>
    <t>ENGSEL MODERN 2" ANTIK</t>
  </si>
  <si>
    <t>EGS 012</t>
  </si>
  <si>
    <t>ENGSEL MODERN 1-1/2" ANTIK</t>
  </si>
  <si>
    <t>EGS 013</t>
  </si>
  <si>
    <t>ENGSEL GOYANG ANTIK</t>
  </si>
  <si>
    <t>EGS 014</t>
  </si>
  <si>
    <t>ENGSEL CENDOK KACA</t>
  </si>
  <si>
    <t>HDW 001</t>
  </si>
  <si>
    <t>CEKATIL BESAR</t>
  </si>
  <si>
    <t>HDW 002</t>
  </si>
  <si>
    <t>CEKATIL KECIL</t>
  </si>
  <si>
    <t>HDW 003</t>
  </si>
  <si>
    <t>KECHES CETIKAN ANTIK</t>
  </si>
  <si>
    <t>HDW 004</t>
  </si>
  <si>
    <t>KECHES CETIKAN GALVANIS</t>
  </si>
  <si>
    <t>HDW 005</t>
  </si>
  <si>
    <t>KLIK KLOK</t>
  </si>
  <si>
    <t>HDW 006</t>
  </si>
  <si>
    <t>PLAT FIGURA BIASA</t>
  </si>
  <si>
    <t>HDW 007</t>
  </si>
  <si>
    <t>PLAT FIGURA BESI WARSO</t>
  </si>
  <si>
    <t>HDW 008</t>
  </si>
  <si>
    <t>BASING KRISTAL</t>
  </si>
  <si>
    <t>HKD 001</t>
  </si>
  <si>
    <t>GRENDEL ANTIK</t>
  </si>
  <si>
    <t>HND 002</t>
  </si>
  <si>
    <t>CACING ANTIK 7</t>
  </si>
  <si>
    <t>HND 003</t>
  </si>
  <si>
    <t>CACING ANTIK 9</t>
  </si>
  <si>
    <t>HND 004</t>
  </si>
  <si>
    <t>CACING KUNING 7</t>
  </si>
  <si>
    <t>HND 005</t>
  </si>
  <si>
    <t>CACING KUNING 9</t>
  </si>
  <si>
    <t>HND 006</t>
  </si>
  <si>
    <t>HANDLE CH 325 TARIKAN</t>
  </si>
  <si>
    <t>HND 007</t>
  </si>
  <si>
    <t>HANDLE CH 325 2</t>
  </si>
  <si>
    <t>HND 008</t>
  </si>
  <si>
    <t>HANDLE CH 347 1 SLIDING  BESAR</t>
  </si>
  <si>
    <t>HND 009</t>
  </si>
  <si>
    <t>HANDLE CH 347 2 SLIDING SILVER</t>
  </si>
  <si>
    <t>HND 010</t>
  </si>
  <si>
    <t>HANDLE CH 368 1 ANTIK (TARIKAN)</t>
  </si>
  <si>
    <t>HND 011</t>
  </si>
  <si>
    <t>HANDLE CH 368 1 CROM</t>
  </si>
  <si>
    <t>HND 012</t>
  </si>
  <si>
    <t>HANDLE CH 368 2 ANTIK</t>
  </si>
  <si>
    <t>HND 013</t>
  </si>
  <si>
    <t>HANDLE CH 368 2 CROM</t>
  </si>
  <si>
    <t>HND 014</t>
  </si>
  <si>
    <t>HANDLE CH 368 3 ANTIK</t>
  </si>
  <si>
    <t>HND 015</t>
  </si>
  <si>
    <t>HANDLE CH 374 1 KERANG (ANTIK) CML</t>
  </si>
  <si>
    <t>HND 016</t>
  </si>
  <si>
    <t xml:space="preserve">HANDLE CH 374 2 KERANG ANTIK </t>
  </si>
  <si>
    <t>HND 017</t>
  </si>
  <si>
    <t>HANDLE CH 374 KERANG CROM</t>
  </si>
  <si>
    <t>HND 018</t>
  </si>
  <si>
    <t>HANDLE KOLONG BESAR ANTIK</t>
  </si>
  <si>
    <t>HND 019</t>
  </si>
  <si>
    <t>HANDLE KOLONG BESAR KUNING</t>
  </si>
  <si>
    <t>HND 020</t>
  </si>
  <si>
    <t>HANDLE KOLONG EDWARD</t>
  </si>
  <si>
    <t>HND 021</t>
  </si>
  <si>
    <t>HANDLE KOLONG KECIL ANTIK</t>
  </si>
  <si>
    <t>HND 022</t>
  </si>
  <si>
    <t>HANDLE KOLONG KECIL KUNING</t>
  </si>
  <si>
    <t>HND 023</t>
  </si>
  <si>
    <t>HANDLE GODHO ANTIK</t>
  </si>
  <si>
    <t>HND 024</t>
  </si>
  <si>
    <t>HANDLE GODHO KUNING</t>
  </si>
  <si>
    <t>HND 025</t>
  </si>
  <si>
    <t>HANDLE INTRACO ANTIK</t>
  </si>
  <si>
    <t>HND 026</t>
  </si>
  <si>
    <t>HANDLE INTRACO KUNING</t>
  </si>
  <si>
    <t>HND 028</t>
  </si>
  <si>
    <t>HANDLE KNOP ANTIK</t>
  </si>
  <si>
    <t>HND 030</t>
  </si>
  <si>
    <t>HANDLE KNOP ANTIK KECIL</t>
  </si>
  <si>
    <t>HND 032</t>
  </si>
  <si>
    <t>HANDLE KNOP KOTAK KARTONO</t>
  </si>
  <si>
    <t>HND 033</t>
  </si>
  <si>
    <t>HANDLE KNOP KOTAK WARSO</t>
  </si>
  <si>
    <t>HND 034</t>
  </si>
  <si>
    <t>HANDLE KNOP KRISTAL</t>
  </si>
  <si>
    <t>HND 035</t>
  </si>
  <si>
    <t>HANDLE KNOP KUNING</t>
  </si>
  <si>
    <t>HND 036</t>
  </si>
  <si>
    <t>ENGSEL CABUT ANTIK</t>
  </si>
  <si>
    <t>HND 037</t>
  </si>
  <si>
    <t>HANDLE KNOP PAMERAN ANTIK</t>
  </si>
  <si>
    <t>HND 038</t>
  </si>
  <si>
    <t>HANDLE KNOP STAINLESS</t>
  </si>
  <si>
    <t>HND 039</t>
  </si>
  <si>
    <t>ENGSEL CABUT CROME</t>
  </si>
  <si>
    <t>HND 040</t>
  </si>
  <si>
    <t>ENSEL CABUT GOLD</t>
  </si>
  <si>
    <t>HND 041</t>
  </si>
  <si>
    <t>HANDLE JULIET BESAR</t>
  </si>
  <si>
    <t>HND 042</t>
  </si>
  <si>
    <t>HANDLE JULIET KECIL</t>
  </si>
  <si>
    <t>HND 045</t>
  </si>
  <si>
    <t>HND 047</t>
  </si>
  <si>
    <t>HANDLE TRENTO</t>
  </si>
  <si>
    <t>HND 048</t>
  </si>
  <si>
    <t>KNOP TAHU WOUTER</t>
  </si>
  <si>
    <t>HND 049</t>
  </si>
  <si>
    <t>CANTOLAN FIGURA ANTIQ</t>
  </si>
  <si>
    <t>HND 050</t>
  </si>
  <si>
    <t>HANDLE COLUMBUS</t>
  </si>
  <si>
    <t>HND 051</t>
  </si>
  <si>
    <t>KNOP KREPYAK</t>
  </si>
  <si>
    <t>HND 052</t>
  </si>
  <si>
    <t>HANDLE KNOP KREPYAK</t>
  </si>
  <si>
    <t>HND 053</t>
  </si>
  <si>
    <t>HANDLE IFFEX 15CM</t>
  </si>
  <si>
    <t>HND 054</t>
  </si>
  <si>
    <t>HANDLE CH 347 NO 2 SLIDING PINUS</t>
  </si>
  <si>
    <t>HND 055</t>
  </si>
  <si>
    <t>BRAKET KUPINGAN PIPA</t>
  </si>
  <si>
    <t>HND 056</t>
  </si>
  <si>
    <t>HANDLE KNOP EDWARD</t>
  </si>
  <si>
    <t>HND 057</t>
  </si>
  <si>
    <t>HANDLE CAKAR ANTIK</t>
  </si>
  <si>
    <t>HND 058</t>
  </si>
  <si>
    <t>ENGSEL KOLIBI MAHKOTA ANTIK</t>
  </si>
  <si>
    <t>HND 059</t>
  </si>
  <si>
    <t>LUBANG KUNCI KERIS ANTIK</t>
  </si>
  <si>
    <t>HND 060</t>
  </si>
  <si>
    <t>LOGO BRISTOL</t>
  </si>
  <si>
    <t>HND 061</t>
  </si>
  <si>
    <t>HANDLE IFFEX 23CM</t>
  </si>
  <si>
    <t>HND 062</t>
  </si>
  <si>
    <t>HANDLE BUNGA BONENUIT</t>
  </si>
  <si>
    <t>HND 063</t>
  </si>
  <si>
    <t>HANDLE CAKAR SILVER</t>
  </si>
  <si>
    <t>HND 064</t>
  </si>
  <si>
    <t>HANDLE CAKAR GOLD</t>
  </si>
  <si>
    <t>HND 065</t>
  </si>
  <si>
    <t>ENGSEL KOLIBI MAHKOTA SILVER</t>
  </si>
  <si>
    <t>HND 066</t>
  </si>
  <si>
    <t>ENGSEL KOLIBI MAHKOTA GOLD</t>
  </si>
  <si>
    <t>HND 067</t>
  </si>
  <si>
    <t>LUBANG KUNCI KERIS SILVER</t>
  </si>
  <si>
    <t>HND 068</t>
  </si>
  <si>
    <t>LUBANG KUNCI KERIS GOLD</t>
  </si>
  <si>
    <t>HND 069</t>
  </si>
  <si>
    <t>KOLONG MATAHARI KECIL</t>
  </si>
  <si>
    <t>HND 070</t>
  </si>
  <si>
    <t>KOLONG MATAHARI BESAR</t>
  </si>
  <si>
    <t>HND 072</t>
  </si>
  <si>
    <t>KNOP TAHU ALUMUNIUM</t>
  </si>
  <si>
    <t>HND 073</t>
  </si>
  <si>
    <t>HANDLE IFFEX 15cm ALUMUNIUM</t>
  </si>
  <si>
    <t>HND 074</t>
  </si>
  <si>
    <t>HANDLE GAWANG 679 (15CM)</t>
  </si>
  <si>
    <t>HND 075</t>
  </si>
  <si>
    <t>HD 93 (20CM)</t>
  </si>
  <si>
    <t>HND 076</t>
  </si>
  <si>
    <t>HANDLE KNOP PAKU</t>
  </si>
  <si>
    <t>HND 077</t>
  </si>
  <si>
    <t>HANDLE BESI 25CM</t>
  </si>
  <si>
    <t>HND 078</t>
  </si>
  <si>
    <t>KNOP MASCIO ALUMUNIUM</t>
  </si>
  <si>
    <t>HND 079</t>
  </si>
  <si>
    <t>ENGSEL DROLLA LURUS FULL OVERLAY CUP 40"</t>
  </si>
  <si>
    <t>40RCO-L</t>
  </si>
  <si>
    <t>HND 080</t>
  </si>
  <si>
    <t>SIDE RELL GALVANIS (HAK DIPAN)</t>
  </si>
  <si>
    <t>HND 081</t>
  </si>
  <si>
    <t>GRENDEL SILVER</t>
  </si>
  <si>
    <t>HND 082</t>
  </si>
  <si>
    <t>GRENDEL KUNING</t>
  </si>
  <si>
    <t>HND 083</t>
  </si>
  <si>
    <t>KUNCI SILVER 3CM</t>
  </si>
  <si>
    <t>HND 084</t>
  </si>
  <si>
    <t>KUNCI KUNING 3CM</t>
  </si>
  <si>
    <t>HND 085</t>
  </si>
  <si>
    <t>KUNCI PASS 19</t>
  </si>
  <si>
    <t>HND 086</t>
  </si>
  <si>
    <t>HAK DIPAN GALVANIS</t>
  </si>
  <si>
    <t>HND 087</t>
  </si>
  <si>
    <t>KNOP NEWTON SILVER</t>
  </si>
  <si>
    <t>HND 088</t>
  </si>
  <si>
    <t>HANDLE INTRACO SILVER</t>
  </si>
  <si>
    <t>HND 089</t>
  </si>
  <si>
    <t>HANDLE COAK ANTIK i029</t>
  </si>
  <si>
    <t>HND 091</t>
  </si>
  <si>
    <t>KUNCI PASS 10</t>
  </si>
  <si>
    <t>HND 092</t>
  </si>
  <si>
    <t>HANDLE KUNCI JEGLOK</t>
  </si>
  <si>
    <t>HND 093</t>
  </si>
  <si>
    <t>ENGSEL MODERN 3" (7CM) HITAM</t>
  </si>
  <si>
    <t>HND 101</t>
  </si>
  <si>
    <t>BESI TEMPAT LILIN</t>
  </si>
  <si>
    <t>HND 102</t>
  </si>
  <si>
    <t>PAKU BETON</t>
  </si>
  <si>
    <t>HND 103</t>
  </si>
  <si>
    <t>ENGSEL WAYANG KECIL</t>
  </si>
  <si>
    <t>HND 104</t>
  </si>
  <si>
    <t>KNOP MASCIO DRAT BESI</t>
  </si>
  <si>
    <t>HND 105</t>
  </si>
  <si>
    <t>CH 368 NO 4 CROME (4*6)</t>
  </si>
  <si>
    <t>HND 106</t>
  </si>
  <si>
    <t>HANDLE TUSLA ALUMUNIUM</t>
  </si>
  <si>
    <t>HND 108</t>
  </si>
  <si>
    <t>SPANYOLET 30CM</t>
  </si>
  <si>
    <t>HND 109</t>
  </si>
  <si>
    <t>SPANYOLET 60CM</t>
  </si>
  <si>
    <t>HND 110</t>
  </si>
  <si>
    <t>SPANYOLET 100CM</t>
  </si>
  <si>
    <t>HND 111</t>
  </si>
  <si>
    <t>CANTOLAN KAPSTOK BESAR H71</t>
  </si>
  <si>
    <t>HND 112</t>
  </si>
  <si>
    <t>HANDLE GAWANG 13CM ANTIK</t>
  </si>
  <si>
    <t>HND 114</t>
  </si>
  <si>
    <t>KERANG POLOS NO 4</t>
  </si>
  <si>
    <t>HND 115</t>
  </si>
  <si>
    <t>KUNCI COR KUNINGAN 3CM (ANTIK)</t>
  </si>
  <si>
    <t>HND 117</t>
  </si>
  <si>
    <t>ENGSEL WAYANG KUNINGAN</t>
  </si>
  <si>
    <t>HND 118</t>
  </si>
  <si>
    <t>ENGSEL HAFELLE 1/2 TEKUK CUP 35"</t>
  </si>
  <si>
    <t>HND 119</t>
  </si>
  <si>
    <t>HANDLE 15CM BESI</t>
  </si>
  <si>
    <t>HND 121</t>
  </si>
  <si>
    <t>CH 385 (HANDLE NAMPAN)</t>
  </si>
  <si>
    <t>HND 122</t>
  </si>
  <si>
    <t>HANDLE ALUMUNIUM PESARO</t>
  </si>
  <si>
    <t>HND 123</t>
  </si>
  <si>
    <t>PITA KUNINGAN</t>
  </si>
  <si>
    <t>KNC 005</t>
  </si>
  <si>
    <t>KUNCI LUBANG 4CM</t>
  </si>
  <si>
    <t>KNC 006</t>
  </si>
  <si>
    <t>LUBANG KUNCI BUNGA</t>
  </si>
  <si>
    <t>KNC 007</t>
  </si>
  <si>
    <t>KUNCI LUBANG 3CM</t>
  </si>
  <si>
    <t>KNC 008</t>
  </si>
  <si>
    <t>LUBANG KUNCI SEGI EMPAT (EDWARD)</t>
  </si>
  <si>
    <t>MGN 001</t>
  </si>
  <si>
    <t>MAGNET BESAR</t>
  </si>
  <si>
    <t>MGN 002</t>
  </si>
  <si>
    <t>MAGNET KECIL</t>
  </si>
  <si>
    <t>MGN 003</t>
  </si>
  <si>
    <t>MAGNET KACA</t>
  </si>
  <si>
    <t>MPJ 008</t>
  </si>
  <si>
    <t>TUNDAN KACA</t>
  </si>
  <si>
    <t>RLL 001</t>
  </si>
  <si>
    <t>RELL SOFT CLOSING 25CM HAFELLE</t>
  </si>
  <si>
    <t>RLL 002</t>
  </si>
  <si>
    <t>RELL SOFT CLOSING FULL 30CM HAFELLE</t>
  </si>
  <si>
    <t>RLL 003</t>
  </si>
  <si>
    <t>RELL SOFT CLOSING FULL 35CM HAFELLE</t>
  </si>
  <si>
    <t>RLL 004</t>
  </si>
  <si>
    <t>RELL SOFT CLOSING FULL 40CM HAFELLE</t>
  </si>
  <si>
    <t>RLL 005</t>
  </si>
  <si>
    <t>RELL SOFT CLOSING FULL 45CM HAFELLE</t>
  </si>
  <si>
    <t>RLL 006</t>
  </si>
  <si>
    <t>RELL SOFT CLOSING SINGLE 30CM HAFELLE</t>
  </si>
  <si>
    <t>RLL 007</t>
  </si>
  <si>
    <t>RELL SOFT CLOSING SINGLE 35CM HAFELLE</t>
  </si>
  <si>
    <t>RLL 008</t>
  </si>
  <si>
    <t xml:space="preserve">RELL SOFT CLOSING SINGLE 40CM HAFELLE </t>
  </si>
  <si>
    <t>RLL 009</t>
  </si>
  <si>
    <t>RELL SOFT CLOSING SINGLE 45CM HAFELLE</t>
  </si>
  <si>
    <t>RLL 010</t>
  </si>
  <si>
    <t>RELL RODA 50CM</t>
  </si>
  <si>
    <t>RLL 011</t>
  </si>
  <si>
    <t>RELL RODA 40CM</t>
  </si>
  <si>
    <t>RLL 012</t>
  </si>
  <si>
    <t>RELL RODA 35CM</t>
  </si>
  <si>
    <t>3set hitam</t>
  </si>
  <si>
    <t>RLL 013</t>
  </si>
  <si>
    <t>RELL BEARING DROLLA 40CM</t>
  </si>
  <si>
    <t>RLL 014</t>
  </si>
  <si>
    <t>RELL BEARING DROLLA 35CM</t>
  </si>
  <si>
    <t>RLL 015</t>
  </si>
  <si>
    <t>RELL BEARING DROLLA 30CM</t>
  </si>
  <si>
    <t>RLL 016</t>
  </si>
  <si>
    <t>RELL BEARING DROLLA 25CM</t>
  </si>
  <si>
    <t>RLL 017</t>
  </si>
  <si>
    <t>RELL BEARING DROLLA 50CM</t>
  </si>
  <si>
    <t>RLL 018</t>
  </si>
  <si>
    <t>RELL RODA 25CM</t>
  </si>
  <si>
    <t>KNOCDOWN HARDWARE</t>
  </si>
  <si>
    <t>A33</t>
  </si>
  <si>
    <t>BAUT SAL X ARYA DEKA</t>
  </si>
  <si>
    <t>BAO 001</t>
  </si>
  <si>
    <t>BAUT DIPAN</t>
  </si>
  <si>
    <t>BAO 002</t>
  </si>
  <si>
    <t>BAUT M12*18 GALPANIES</t>
  </si>
  <si>
    <t>BAO 003</t>
  </si>
  <si>
    <t>BAUT 12*18 ANTIK</t>
  </si>
  <si>
    <t>BAO 004</t>
  </si>
  <si>
    <t>BAUT JEMBATAN 10*13 ANTIK</t>
  </si>
  <si>
    <t>BAO 005</t>
  </si>
  <si>
    <t>BAUT JEMBATAN 12*13 GLVNS</t>
  </si>
  <si>
    <t>BAO 006</t>
  </si>
  <si>
    <t>BAUT JATI LAWAS  8*13*19</t>
  </si>
  <si>
    <t>BAO 007</t>
  </si>
  <si>
    <t>BAUT NANASAN ANTIK 8*10</t>
  </si>
  <si>
    <t>BAO 008</t>
  </si>
  <si>
    <t>BAUT NANASAN ANTIK 8*5</t>
  </si>
  <si>
    <t>BAO 009</t>
  </si>
  <si>
    <t>BAUT NANASAN GALPANIES 8*5</t>
  </si>
  <si>
    <t>TANPA NANASAN</t>
  </si>
  <si>
    <t>BAO 010</t>
  </si>
  <si>
    <t>BAUT NANASAN ANTIK 8*8</t>
  </si>
  <si>
    <t>BAO 011</t>
  </si>
  <si>
    <t>BAUT NANASAN GALPANIES 8*10</t>
  </si>
  <si>
    <t>BAO 012</t>
  </si>
  <si>
    <t>BAUT NANASAN GALPANIES 8*6</t>
  </si>
  <si>
    <t>BAO 013</t>
  </si>
  <si>
    <t>BAUT NANASAN GALPANIES 8*8</t>
  </si>
  <si>
    <t>BAO 014</t>
  </si>
  <si>
    <t>BAUT PALU ANTIK 8*13</t>
  </si>
  <si>
    <t>BAO 015</t>
  </si>
  <si>
    <t>BAUT PALU GALPANIES 8*10</t>
  </si>
  <si>
    <t>BAO 016</t>
  </si>
  <si>
    <t>BAUT PALU GALPANIES 8*13</t>
  </si>
  <si>
    <t>BAO 017</t>
  </si>
  <si>
    <t>BAUT PLAT ANTIK 10*8</t>
  </si>
  <si>
    <t>BAO 018</t>
  </si>
  <si>
    <t>BAUT RING DOUBLE 8*13</t>
  </si>
  <si>
    <t>BAO 019</t>
  </si>
  <si>
    <t>BAUT VERSALLES</t>
  </si>
  <si>
    <t>BAO 020</t>
  </si>
  <si>
    <t>HAK DIPAN</t>
  </si>
  <si>
    <t>BAO 021</t>
  </si>
  <si>
    <t>BAUT JEMBATAN M8*10</t>
  </si>
  <si>
    <t>BAO 024</t>
  </si>
  <si>
    <t>BAUT M12*25 ANTIQ</t>
  </si>
  <si>
    <t>BAO 025</t>
  </si>
  <si>
    <t>BAUT HARDWARE +4CM</t>
  </si>
  <si>
    <t>BAO 026</t>
  </si>
  <si>
    <t>BAUT  HARDWARE -4CM</t>
  </si>
  <si>
    <t>BAO 027</t>
  </si>
  <si>
    <t xml:space="preserve">BAUT NANAS GALVANIS M8*9 </t>
  </si>
  <si>
    <t>BAO 028</t>
  </si>
  <si>
    <t>BAUT JEMBATAN GALVANIS M10*13</t>
  </si>
  <si>
    <t>350 LAMA</t>
  </si>
  <si>
    <t>BAO 029</t>
  </si>
  <si>
    <t>BAUT M8*70</t>
  </si>
  <si>
    <t>BAO 030</t>
  </si>
  <si>
    <t>BAUT HARDWARE+ 3,5CM</t>
  </si>
  <si>
    <t>BAO 031</t>
  </si>
  <si>
    <t>BAUT HARDWARE + 2,5CM</t>
  </si>
  <si>
    <t>BAO 032</t>
  </si>
  <si>
    <t>BAUT NANAS GALVANIS M8*4</t>
  </si>
  <si>
    <t>BAO 033</t>
  </si>
  <si>
    <t>BAUT GALVANIS M8*3</t>
  </si>
  <si>
    <t>BAO 034</t>
  </si>
  <si>
    <t>BAUT GALVANIS M8*5</t>
  </si>
  <si>
    <t>BAO 035</t>
  </si>
  <si>
    <t>AS DRAT M8</t>
  </si>
  <si>
    <t>BATANG</t>
  </si>
  <si>
    <t>KNC 001</t>
  </si>
  <si>
    <t>KUNCI PASS 14</t>
  </si>
  <si>
    <t>KNC 003</t>
  </si>
  <si>
    <t>KUNCI L 12</t>
  </si>
  <si>
    <t>KNC 004</t>
  </si>
  <si>
    <t>KUNCI L 19</t>
  </si>
  <si>
    <t>MATERIAL FINISHING</t>
  </si>
  <si>
    <t>A1</t>
  </si>
  <si>
    <t>OPL DUCO NC METALIC STANDARD</t>
  </si>
  <si>
    <t>LITER</t>
  </si>
  <si>
    <t>A10</t>
  </si>
  <si>
    <t>IMPRA WS 162 DARK BROWN</t>
  </si>
  <si>
    <t>A100</t>
  </si>
  <si>
    <t>NC SANDING LUXOR</t>
  </si>
  <si>
    <t>PAIL</t>
  </si>
  <si>
    <t>A101</t>
  </si>
  <si>
    <t>A GLAZE GREEN UMBER</t>
  </si>
  <si>
    <t>A102</t>
  </si>
  <si>
    <t>OPL PROPAN DUROGLOSS DOFF B LTR</t>
  </si>
  <si>
    <t>A103</t>
  </si>
  <si>
    <t>NIPPON MATTE BLACK</t>
  </si>
  <si>
    <t>A104</t>
  </si>
  <si>
    <t>BLOCKING BENTAGI WBT 6074 CLEAR</t>
  </si>
  <si>
    <t>A106</t>
  </si>
  <si>
    <t>NC WHITE KW 1 LIBERTY</t>
  </si>
  <si>
    <t>A108</t>
  </si>
  <si>
    <t>OPL DULUX T922D</t>
  </si>
  <si>
    <t>GALON</t>
  </si>
  <si>
    <t>COKLAT</t>
  </si>
  <si>
    <t>A11</t>
  </si>
  <si>
    <t>IMPRA WS 162 B GREEN</t>
  </si>
  <si>
    <t>A110</t>
  </si>
  <si>
    <t>OPL PROPAN DUROGLOSS DOFF C LTR</t>
  </si>
  <si>
    <t>A111</t>
  </si>
  <si>
    <t>PN NC 5860-0001M WHITE FLAT</t>
  </si>
  <si>
    <t>A112</t>
  </si>
  <si>
    <t>NC PRIMER WHITE LIBERTY</t>
  </si>
  <si>
    <t>A114</t>
  </si>
  <si>
    <t>TENOKOTE YELLOW</t>
  </si>
  <si>
    <t>A116</t>
  </si>
  <si>
    <t>MSS 5014 SANDING WHITE</t>
  </si>
  <si>
    <t>A117</t>
  </si>
  <si>
    <t>OPL PROPAN EE GL C KG</t>
  </si>
  <si>
    <t>KG</t>
  </si>
  <si>
    <t>A118</t>
  </si>
  <si>
    <t>AM0549 BODY STAIN TAWNY</t>
  </si>
  <si>
    <t>A119</t>
  </si>
  <si>
    <t>OPL NIPPON VINILEX ACCENT KG</t>
  </si>
  <si>
    <t>A12</t>
  </si>
  <si>
    <t>IMPRA WS WALLNUT BROWN</t>
  </si>
  <si>
    <t>A13</t>
  </si>
  <si>
    <t xml:space="preserve">GOLDEN CARE HONEY BROWN </t>
  </si>
  <si>
    <t>A14</t>
  </si>
  <si>
    <t>BIOCIDE SURFACE PRESERVATIVE 100GR</t>
  </si>
  <si>
    <t>A15</t>
  </si>
  <si>
    <t>BAYCLEAN 1000ML</t>
  </si>
  <si>
    <t>A16</t>
  </si>
  <si>
    <t>SOKLIN PEMUTIH 500ML</t>
  </si>
  <si>
    <t>A17</t>
  </si>
  <si>
    <t>AM 0549 OLD TEAK</t>
  </si>
  <si>
    <t>A18</t>
  </si>
  <si>
    <t>EL 87003/C</t>
  </si>
  <si>
    <t>A19</t>
  </si>
  <si>
    <t>AF 0618100</t>
  </si>
  <si>
    <t>A2</t>
  </si>
  <si>
    <t>CAT AVIAN MERAH</t>
  </si>
  <si>
    <t>A20</t>
  </si>
  <si>
    <t>AF 5405/00</t>
  </si>
  <si>
    <t>A21</t>
  </si>
  <si>
    <t>XA 4394 BROWN TAWNY</t>
  </si>
  <si>
    <t>A3</t>
  </si>
  <si>
    <t>CAT AVIAN PUTIH</t>
  </si>
  <si>
    <t>A4</t>
  </si>
  <si>
    <t>CAT BINTANG KUNING</t>
  </si>
  <si>
    <t>A5</t>
  </si>
  <si>
    <t>NIPPE 2000 LEMON YELLOW</t>
  </si>
  <si>
    <t>A57</t>
  </si>
  <si>
    <t>OPL PROPAN DUROGLOSS GLOSS BASE C</t>
  </si>
  <si>
    <t>A6</t>
  </si>
  <si>
    <t>A GLAZE VAN DICK BLACK</t>
  </si>
  <si>
    <t>A60</t>
  </si>
  <si>
    <t>EPOXY CLEAR COAT</t>
  </si>
  <si>
    <t>A61</t>
  </si>
  <si>
    <t>EPOXY HARDENER CLEAR COAT</t>
  </si>
  <si>
    <t>A63</t>
  </si>
  <si>
    <t>OPL PROPAN DUROGLOSS DOFF BASE C GLN</t>
  </si>
  <si>
    <t>A7</t>
  </si>
  <si>
    <t>WS COCOA LUXOR</t>
  </si>
  <si>
    <t>A72</t>
  </si>
  <si>
    <t>PROPAN ECO PLAMUR ECP 4030</t>
  </si>
  <si>
    <t>A73</t>
  </si>
  <si>
    <t>NC SANDING WHITE LIBERTY</t>
  </si>
  <si>
    <t>A8</t>
  </si>
  <si>
    <t>WS SALAK LUXOR</t>
  </si>
  <si>
    <t>A81</t>
  </si>
  <si>
    <t>KUAS ADMIRAL 2"</t>
  </si>
  <si>
    <t>A82</t>
  </si>
  <si>
    <t>AM 0475 GREY</t>
  </si>
  <si>
    <t>A85</t>
  </si>
  <si>
    <t>OPL PROPAN EE GL C / TOSCA</t>
  </si>
  <si>
    <t>A9</t>
  </si>
  <si>
    <t>IMPRA WS 162 CANDI BROWN CA</t>
  </si>
  <si>
    <t>A96</t>
  </si>
  <si>
    <t>AM0549 MONARCH</t>
  </si>
  <si>
    <t>A98</t>
  </si>
  <si>
    <t>DARK BROWN BIO</t>
  </si>
  <si>
    <t>JIRIGEN</t>
  </si>
  <si>
    <t>MFS 003</t>
  </si>
  <si>
    <t>POLISH AXE</t>
  </si>
  <si>
    <t>BOTOL</t>
  </si>
  <si>
    <t>MFS 004</t>
  </si>
  <si>
    <t>PRODO EMAS</t>
  </si>
  <si>
    <t>MFS 005</t>
  </si>
  <si>
    <t>PRODO SILVER</t>
  </si>
  <si>
    <t>MFS 007</t>
  </si>
  <si>
    <t>U-POX</t>
  </si>
  <si>
    <t>KALENG</t>
  </si>
  <si>
    <t>MFS 008</t>
  </si>
  <si>
    <t>WAX PROPAN PFW 333</t>
  </si>
  <si>
    <t>MFS 014</t>
  </si>
  <si>
    <t>THINER GLAZE THGZ 72200-20LJ</t>
  </si>
  <si>
    <t>MFS 015</t>
  </si>
  <si>
    <t>MILAN MSS 251</t>
  </si>
  <si>
    <t>MFS 016</t>
  </si>
  <si>
    <t>MILAN MP 2591</t>
  </si>
  <si>
    <t>MFS 017</t>
  </si>
  <si>
    <t>MILAN DC 190 NEW WHITE</t>
  </si>
  <si>
    <t>MFS 018</t>
  </si>
  <si>
    <t>MILAN DC 190 SEMI RPF</t>
  </si>
  <si>
    <t>MFS 019</t>
  </si>
  <si>
    <t>IMPRA NC CLEAR DOFF</t>
  </si>
  <si>
    <t>MFS 020</t>
  </si>
  <si>
    <t>LUXOR MSS</t>
  </si>
  <si>
    <t>MFS 021</t>
  </si>
  <si>
    <t>IMPRA WS BLACK</t>
  </si>
  <si>
    <t>MFS 022</t>
  </si>
  <si>
    <t>THINER NC TRIRING</t>
  </si>
  <si>
    <t>MFS 023</t>
  </si>
  <si>
    <t>PARAGON</t>
  </si>
  <si>
    <t>MFS 024</t>
  </si>
  <si>
    <t>PENTA GOLD</t>
  </si>
  <si>
    <t>MFS 025</t>
  </si>
  <si>
    <t>NIPE SILVER</t>
  </si>
  <si>
    <t>MFS 026</t>
  </si>
  <si>
    <t>MILAN THINER PU 71308 SA</t>
  </si>
  <si>
    <t>MFS 027</t>
  </si>
  <si>
    <t>MILAN ML HARDENER</t>
  </si>
  <si>
    <t>jrg</t>
  </si>
  <si>
    <t>MFS 028</t>
  </si>
  <si>
    <t>IMPRA NC DOFF</t>
  </si>
  <si>
    <t>MFS 029</t>
  </si>
  <si>
    <t>TC LIGHT IVORY 1156</t>
  </si>
  <si>
    <t>MFS 030</t>
  </si>
  <si>
    <t>PROPAN PUL 51307 CLEAR</t>
  </si>
  <si>
    <t>MFS 031</t>
  </si>
  <si>
    <t>PROPAN PUH 57202 ly</t>
  </si>
  <si>
    <t>MFS 032</t>
  </si>
  <si>
    <t>PROPAN THNC 71100 ND</t>
  </si>
  <si>
    <t>MFS 033</t>
  </si>
  <si>
    <t>PROPAN MEP 12003</t>
  </si>
  <si>
    <t>MFS 034</t>
  </si>
  <si>
    <t>IMPRA NC SANDING SEALER</t>
  </si>
  <si>
    <t>MFS 035</t>
  </si>
  <si>
    <t>PROPAN GLAZE PCA 31100</t>
  </si>
  <si>
    <t>MFS 036</t>
  </si>
  <si>
    <t>PU 91 sanding</t>
  </si>
  <si>
    <t>MFS 037</t>
  </si>
  <si>
    <t>GLAZE VANDICK BROWN</t>
  </si>
  <si>
    <t>MFS 038</t>
  </si>
  <si>
    <t>GROME EMAS KW 1</t>
  </si>
  <si>
    <t>MFS 039</t>
  </si>
  <si>
    <t>PN NC 5467 BRILLIANT GOLD MET</t>
  </si>
  <si>
    <t>MFS 040</t>
  </si>
  <si>
    <t>PN NC 5460 SILVER</t>
  </si>
  <si>
    <t>MFS 041</t>
  </si>
  <si>
    <t>CAT DULUX PENTALITE 50YR08/038</t>
  </si>
  <si>
    <t>WARNA GEORGIA</t>
  </si>
  <si>
    <t>MFS 043</t>
  </si>
  <si>
    <t>AQUA LACQUER CLEAR GLOSS</t>
  </si>
  <si>
    <t>MFS 044</t>
  </si>
  <si>
    <t>SPET MEIJI F100</t>
  </si>
  <si>
    <t>MFS 045</t>
  </si>
  <si>
    <t>DEMPUL ISAMU</t>
  </si>
  <si>
    <t>MFS 046</t>
  </si>
  <si>
    <t>IMPRA WF 115 JATI</t>
  </si>
  <si>
    <t>MFS 048</t>
  </si>
  <si>
    <t>NYL DOFF</t>
  </si>
  <si>
    <t>MFS 049</t>
  </si>
  <si>
    <t>KUAS 1.5"</t>
  </si>
  <si>
    <t>MFS 050</t>
  </si>
  <si>
    <t>PU 91 CLEAR DOFF PROPAN</t>
  </si>
  <si>
    <t>MFS 052</t>
  </si>
  <si>
    <t>WS SALAK IMPRA</t>
  </si>
  <si>
    <t>MFS 053</t>
  </si>
  <si>
    <t>TEAR KUPU</t>
  </si>
  <si>
    <t>MFS 054</t>
  </si>
  <si>
    <t>AFDUNER</t>
  </si>
  <si>
    <t>MFS 055</t>
  </si>
  <si>
    <t>MINYAK TANAH</t>
  </si>
  <si>
    <t>MFS 056</t>
  </si>
  <si>
    <t>KUAS ADMIRAL 2.5"</t>
  </si>
  <si>
    <t>MFS 058</t>
  </si>
  <si>
    <t>FLINKOTE</t>
  </si>
  <si>
    <t>MFS 059</t>
  </si>
  <si>
    <t>WAX ANTI JAMUR PFW 330</t>
  </si>
  <si>
    <t>MFS 060</t>
  </si>
  <si>
    <t>IMPRA WS COCOA</t>
  </si>
  <si>
    <t>MFS 061</t>
  </si>
  <si>
    <t>IMPRA WS RED</t>
  </si>
  <si>
    <t>MFS 062</t>
  </si>
  <si>
    <t>BIO POLISH BESSWAX</t>
  </si>
  <si>
    <t>200G</t>
  </si>
  <si>
    <t>MFS 063</t>
  </si>
  <si>
    <t>DEMPUL SANPOLAK</t>
  </si>
  <si>
    <t>MFS 064</t>
  </si>
  <si>
    <t>TC BLACK DOFF</t>
  </si>
  <si>
    <t>MFS 065</t>
  </si>
  <si>
    <t>DEMPUL ALFA GALON</t>
  </si>
  <si>
    <t>MFS 066</t>
  </si>
  <si>
    <t>GOLDEN CARE TEAK PROTECTOR</t>
  </si>
  <si>
    <t>JERIGEN</t>
  </si>
  <si>
    <t>MFS 067</t>
  </si>
  <si>
    <t>DNT EPOXY GREY</t>
  </si>
  <si>
    <t>MFS 068</t>
  </si>
  <si>
    <t>AQUA WOOD FINISH GLOSS</t>
  </si>
  <si>
    <t>MFS 069</t>
  </si>
  <si>
    <t>GROM PERAK</t>
  </si>
  <si>
    <t>MFS 070</t>
  </si>
  <si>
    <t>PARAGON KG</t>
  </si>
  <si>
    <t>2 HIJAU, 1 BIRU</t>
  </si>
  <si>
    <t>MFS 071</t>
  </si>
  <si>
    <t>AQUA TEAK POLYTUR</t>
  </si>
  <si>
    <t>MFS 072</t>
  </si>
  <si>
    <t>DEMPUL ALFA KG</t>
  </si>
  <si>
    <t>MFS 073</t>
  </si>
  <si>
    <t>REMOVER VIP</t>
  </si>
  <si>
    <t>MFS 074</t>
  </si>
  <si>
    <t>SH-114 WHITE IMPRA</t>
  </si>
  <si>
    <t>MFS 075</t>
  </si>
  <si>
    <t>TC 0020 BLACK TT</t>
  </si>
  <si>
    <t>MFS 076</t>
  </si>
  <si>
    <t>MSS PASTI GLOSS</t>
  </si>
  <si>
    <t>MFS 077</t>
  </si>
  <si>
    <t>AGLAZE WHITE</t>
  </si>
  <si>
    <t>MFS 078</t>
  </si>
  <si>
    <t>ML GLOSS PASTIGLOSS</t>
  </si>
  <si>
    <t>MFS 079</t>
  </si>
  <si>
    <t>NC SS LUXOR</t>
  </si>
  <si>
    <t>MFS 080</t>
  </si>
  <si>
    <t>BIO WHITE AGENT 250</t>
  </si>
  <si>
    <t>JRG</t>
  </si>
  <si>
    <t>MFS 081</t>
  </si>
  <si>
    <t>EPOXY DAIMARU BLACK</t>
  </si>
  <si>
    <t>MFS 082</t>
  </si>
  <si>
    <t>WS WALLNUT LUXOR</t>
  </si>
  <si>
    <t>MFS 083</t>
  </si>
  <si>
    <t xml:space="preserve">SELO </t>
  </si>
  <si>
    <t>MFS 084</t>
  </si>
  <si>
    <t>TEAK OIL ULTRA 555</t>
  </si>
  <si>
    <t>MFS 085</t>
  </si>
  <si>
    <t>NC GLOSS IMPRA</t>
  </si>
  <si>
    <t>MFS 086</t>
  </si>
  <si>
    <t>HARDENER LIBERTY &amp; NAPOLI</t>
  </si>
  <si>
    <t>MFS 087</t>
  </si>
  <si>
    <t>NC DOFF LUXOR</t>
  </si>
  <si>
    <t>MFS 088</t>
  </si>
  <si>
    <t>PARAGON PAIL</t>
  </si>
  <si>
    <t>MFS 089</t>
  </si>
  <si>
    <t>AQUA LACQUER CLEAR DOFF</t>
  </si>
  <si>
    <t>MFS 090</t>
  </si>
  <si>
    <t>GLAZE PCA MIX</t>
  </si>
  <si>
    <t>MFS 091</t>
  </si>
  <si>
    <t>GOLDEN CARE TEAK SHILD HARDWOOD</t>
  </si>
  <si>
    <t>MFS 092</t>
  </si>
  <si>
    <t>XT 0590/0012 DEMPUL SAYERLACK</t>
  </si>
  <si>
    <t>MFS 093</t>
  </si>
  <si>
    <t>TC 0001 WHITE TT</t>
  </si>
  <si>
    <t>MFS 096</t>
  </si>
  <si>
    <t>OBAT ANTIK</t>
  </si>
  <si>
    <t>MATERIAL PACKING</t>
  </si>
  <si>
    <t>A83</t>
  </si>
  <si>
    <t>SIKU EDGE PROTECTOR 5*5*3M</t>
  </si>
  <si>
    <t>PCK 001</t>
  </si>
  <si>
    <t>FOAM SHEET 0,5MM</t>
  </si>
  <si>
    <t>METER</t>
  </si>
  <si>
    <t>800M</t>
  </si>
  <si>
    <t>PCK 003</t>
  </si>
  <si>
    <t>ISI CUTTER</t>
  </si>
  <si>
    <t>PCK 005</t>
  </si>
  <si>
    <t>KERTAS LAMINASI</t>
  </si>
  <si>
    <t>PCK 006</t>
  </si>
  <si>
    <t>LAKBAN BENING</t>
  </si>
  <si>
    <t>1 DUS 72PCS</t>
  </si>
  <si>
    <t>PCK 007</t>
  </si>
  <si>
    <t>LAKBAN KERTAS</t>
  </si>
  <si>
    <t>1 SLOP 12PCS</t>
  </si>
  <si>
    <t>PCK 008</t>
  </si>
  <si>
    <t>PLASTIK PACKING</t>
  </si>
  <si>
    <t>MERK KIJANG</t>
  </si>
  <si>
    <t>PCK 009</t>
  </si>
  <si>
    <t>POLICELL BUBLE WRAP</t>
  </si>
  <si>
    <t>PCK 010</t>
  </si>
  <si>
    <t>RAFIA 1KG</t>
  </si>
  <si>
    <t>1 BALL 10ROLL</t>
  </si>
  <si>
    <t>PCK 012</t>
  </si>
  <si>
    <t>SILICA GELL</t>
  </si>
  <si>
    <t>1 PAK 50PCS</t>
  </si>
  <si>
    <t>PCK 013</t>
  </si>
  <si>
    <t>SINGLE FACE 160</t>
  </si>
  <si>
    <t>PCK 014</t>
  </si>
  <si>
    <t>STERO FOAM 1CM</t>
  </si>
  <si>
    <t>PCK 017</t>
  </si>
  <si>
    <t>TALI STRAPING</t>
  </si>
  <si>
    <t>PCK 021</t>
  </si>
  <si>
    <t>GASPER</t>
  </si>
  <si>
    <t>PCK 023</t>
  </si>
  <si>
    <t>STD CORNER INJECT 2cm</t>
  </si>
  <si>
    <t>1 BALL 400PCS</t>
  </si>
  <si>
    <t>PCK 024</t>
  </si>
  <si>
    <t>STERO FOAM MDM</t>
  </si>
  <si>
    <t>PCK 025</t>
  </si>
  <si>
    <t>STERO FOAM 2CM</t>
  </si>
  <si>
    <t>PCK 026</t>
  </si>
  <si>
    <t>FOAM SHEET 2MM</t>
  </si>
  <si>
    <t>PCK 029</t>
  </si>
  <si>
    <t>SIKU CORNER PANJANG 2CM</t>
  </si>
  <si>
    <t>PCK 030</t>
  </si>
  <si>
    <t>STD CORNER INJECT 1CM</t>
  </si>
  <si>
    <t>PCK 032</t>
  </si>
  <si>
    <t>FOAM SHEET 1MM</t>
  </si>
  <si>
    <t>500M</t>
  </si>
  <si>
    <t>PCK 033</t>
  </si>
  <si>
    <t>SILICA GELL 20GR</t>
  </si>
  <si>
    <t>MATERIAL PENDUKUNG</t>
  </si>
  <si>
    <t>A22</t>
  </si>
  <si>
    <t>AMPLAS SLENDER 120</t>
  </si>
  <si>
    <t>A23</t>
  </si>
  <si>
    <t>AMPLAS SLENDER 60</t>
  </si>
  <si>
    <t>A56</t>
  </si>
  <si>
    <t>LEM PUTIH NAPOLLI</t>
  </si>
  <si>
    <t>4kg/gln</t>
  </si>
  <si>
    <t>A79</t>
  </si>
  <si>
    <t>LEM POXY HARDNER</t>
  </si>
  <si>
    <t>ACC 005</t>
  </si>
  <si>
    <t>AJUSTER</t>
  </si>
  <si>
    <t>AMP 001</t>
  </si>
  <si>
    <t>AMPLAS 120</t>
  </si>
  <si>
    <t>50M/ROL</t>
  </si>
  <si>
    <t>AMP 002</t>
  </si>
  <si>
    <t>AMPLAS 180</t>
  </si>
  <si>
    <t>AMP 003</t>
  </si>
  <si>
    <t>AMPLAS 240</t>
  </si>
  <si>
    <t>AMP 004</t>
  </si>
  <si>
    <t>AMPLAS 400</t>
  </si>
  <si>
    <t>AMP 005</t>
  </si>
  <si>
    <t>AMPLAS GRENDA 80</t>
  </si>
  <si>
    <t>AMP 006</t>
  </si>
  <si>
    <t>AMPLAS KERTAS AA360</t>
  </si>
  <si>
    <t>AMP 007</t>
  </si>
  <si>
    <t>AMPLAS SLENDER  100</t>
  </si>
  <si>
    <t>AMP 008</t>
  </si>
  <si>
    <t>AMPLAS SLENDER  240</t>
  </si>
  <si>
    <t>AMP 009</t>
  </si>
  <si>
    <t>MIRKA</t>
  </si>
  <si>
    <t>AMP 010</t>
  </si>
  <si>
    <t>AMPLAS TUMPUK FLAP DISK</t>
  </si>
  <si>
    <t>AMP 011</t>
  </si>
  <si>
    <t>AMPLAS 80</t>
  </si>
  <si>
    <t>AMP 012</t>
  </si>
  <si>
    <t>AMPLAS 100</t>
  </si>
  <si>
    <t>AMP 013</t>
  </si>
  <si>
    <t>AMPLAS HITAM CC 1000</t>
  </si>
  <si>
    <t>AMP 014</t>
  </si>
  <si>
    <t>AMPLAS 320</t>
  </si>
  <si>
    <t>AMP 015</t>
  </si>
  <si>
    <t>AMPLAS 60</t>
  </si>
  <si>
    <t>BAO 022</t>
  </si>
  <si>
    <t>BAUT HARDWARE -3CM</t>
  </si>
  <si>
    <t>BAO 023</t>
  </si>
  <si>
    <t>BAUT HARDWARE +3CM</t>
  </si>
  <si>
    <t>BOR 001</t>
  </si>
  <si>
    <t>MATA BOR KAYU 5MM</t>
  </si>
  <si>
    <t>BOR 002</t>
  </si>
  <si>
    <t>MATA DREY +</t>
  </si>
  <si>
    <t>BOR 003</t>
  </si>
  <si>
    <t>SALAD CUTER</t>
  </si>
  <si>
    <t>LEM 002</t>
  </si>
  <si>
    <t>HARDENER AKZONOBEL 1999</t>
  </si>
  <si>
    <t>LEM 003</t>
  </si>
  <si>
    <t>LEM PINUS AKZONOBEL 1970</t>
  </si>
  <si>
    <t>30kg</t>
  </si>
  <si>
    <t>LEM 004</t>
  </si>
  <si>
    <t>LEM ALTECO HANDSOME</t>
  </si>
  <si>
    <t>LEM 005</t>
  </si>
  <si>
    <t>LEM DN SIP</t>
  </si>
  <si>
    <t>LEM 007</t>
  </si>
  <si>
    <t>LEM JATI PVAC 3333 @30KG</t>
  </si>
  <si>
    <t>LEM 008</t>
  </si>
  <si>
    <t>OKER</t>
  </si>
  <si>
    <t>LEM 009</t>
  </si>
  <si>
    <t>HARDENER 3334 @3KG</t>
  </si>
  <si>
    <t>LEM 010</t>
  </si>
  <si>
    <t>SILIKON GELL</t>
  </si>
  <si>
    <t>LEM 012</t>
  </si>
  <si>
    <t>LEM POXY RESIN</t>
  </si>
  <si>
    <t>LEM 013</t>
  </si>
  <si>
    <t>LEM DN SIP GALON</t>
  </si>
  <si>
    <t>MFS 001</t>
  </si>
  <si>
    <t>FUNGIFLEX</t>
  </si>
  <si>
    <t>MFS 002</t>
  </si>
  <si>
    <t>KACA KERIK</t>
  </si>
  <si>
    <t>MFS 006</t>
  </si>
  <si>
    <t>PYLOX</t>
  </si>
  <si>
    <t>MFS 009</t>
  </si>
  <si>
    <t>STILLWOLL HALUS</t>
  </si>
  <si>
    <t>MFS 010</t>
  </si>
  <si>
    <t>STILLWOLL KASAR</t>
  </si>
  <si>
    <t>MFS 011</t>
  </si>
  <si>
    <t>LANTREX</t>
  </si>
  <si>
    <t>MFS 012</t>
  </si>
  <si>
    <t>KAIN POP</t>
  </si>
  <si>
    <t>MFS 013</t>
  </si>
  <si>
    <t>KAIN JAHIT</t>
  </si>
  <si>
    <t>MGR 001</t>
  </si>
  <si>
    <t>CLEAR N STRIP (SCOTH BRITE)</t>
  </si>
  <si>
    <t>MGR 002</t>
  </si>
  <si>
    <t>SIKAT RUSTIK  KAYU UNION BIRU</t>
  </si>
  <si>
    <t>MGR 003</t>
  </si>
  <si>
    <t>SIKAT RUSTIK BESI UNION KUNING</t>
  </si>
  <si>
    <t>MGR 004</t>
  </si>
  <si>
    <t>VELL CROW</t>
  </si>
  <si>
    <t>MGR 005</t>
  </si>
  <si>
    <t>GRENDA POTONG 14"</t>
  </si>
  <si>
    <t>MGR 006</t>
  </si>
  <si>
    <t>ASAHAN GRENDA</t>
  </si>
  <si>
    <t>MPJ 001</t>
  </si>
  <si>
    <t>KAPUR PUTIH</t>
  </si>
  <si>
    <t>DOS</t>
  </si>
  <si>
    <t>MPJ 002</t>
  </si>
  <si>
    <t>LILIN</t>
  </si>
  <si>
    <t>MPJ 003</t>
  </si>
  <si>
    <t>MASKER</t>
  </si>
  <si>
    <t>MPJ 004</t>
  </si>
  <si>
    <t>SPET ANGIN</t>
  </si>
  <si>
    <t>MPJ 005</t>
  </si>
  <si>
    <t>PHILIPS HALOGEN 500W</t>
  </si>
  <si>
    <t>MPJ 006</t>
  </si>
  <si>
    <t>BATRAI ALKALINE</t>
  </si>
  <si>
    <t>MPJ 007</t>
  </si>
  <si>
    <t xml:space="preserve">WILAH PASAH </t>
  </si>
  <si>
    <t>MPJ 009</t>
  </si>
  <si>
    <t>DOWEL 8MM</t>
  </si>
  <si>
    <t>IKAT</t>
  </si>
  <si>
    <t>MPJ 010</t>
  </si>
  <si>
    <t>V BELT PLANER</t>
  </si>
  <si>
    <t>MPJ 011</t>
  </si>
  <si>
    <t>KUAS 4"</t>
  </si>
  <si>
    <t>MPJ 012</t>
  </si>
  <si>
    <t>BOR BESI 8MM</t>
  </si>
  <si>
    <t>MPJ 013</t>
  </si>
  <si>
    <t>PENSIL MAKITA</t>
  </si>
  <si>
    <t>MPJ 014</t>
  </si>
  <si>
    <t>DOWEL 10MM</t>
  </si>
  <si>
    <t>MPJ 017</t>
  </si>
  <si>
    <t>METERAN 5METER</t>
  </si>
  <si>
    <t>MPJ 018</t>
  </si>
  <si>
    <t>DOWEL 12MM</t>
  </si>
  <si>
    <t>MPJ 019</t>
  </si>
  <si>
    <t xml:space="preserve">KACA MATA </t>
  </si>
  <si>
    <t>MPJ 020</t>
  </si>
  <si>
    <t>SARUNG TANGAN HALUS</t>
  </si>
  <si>
    <t>MPJ 021</t>
  </si>
  <si>
    <t>SARUNG TANGAN RAJUT</t>
  </si>
  <si>
    <t>MPJ 022</t>
  </si>
  <si>
    <t>KAPUR WARNA</t>
  </si>
  <si>
    <t>DUS</t>
  </si>
  <si>
    <t>MPJ 023</t>
  </si>
  <si>
    <t>KIKIR 4*</t>
  </si>
  <si>
    <t>MPJ 024</t>
  </si>
  <si>
    <t>KUAS COLOK 12</t>
  </si>
  <si>
    <t>MPJ 025</t>
  </si>
  <si>
    <t>KUAS 3"</t>
  </si>
  <si>
    <t>MPJ 027</t>
  </si>
  <si>
    <t>GERGAJI JIGSAW</t>
  </si>
  <si>
    <t>MPJ 028</t>
  </si>
  <si>
    <t>UNGKAL BATU</t>
  </si>
  <si>
    <t>MPJ 029</t>
  </si>
  <si>
    <t>SIKAT WC</t>
  </si>
  <si>
    <t>MPJ 030</t>
  </si>
  <si>
    <t>BENANG WOLL</t>
  </si>
  <si>
    <t>MPJ 035</t>
  </si>
  <si>
    <t>UNGKAL RUSTIK</t>
  </si>
  <si>
    <t>MPJ 036</t>
  </si>
  <si>
    <t>DOWEL 6MM</t>
  </si>
  <si>
    <t>MPJ 038</t>
  </si>
  <si>
    <t>WD-40</t>
  </si>
  <si>
    <t>MPJ 039</t>
  </si>
  <si>
    <t>SCOT BRITE PUTIH</t>
  </si>
  <si>
    <t>MPJ 040</t>
  </si>
  <si>
    <t>SELANG TRANSPARAN</t>
  </si>
  <si>
    <t>MPJ 041</t>
  </si>
  <si>
    <t>PENGGARIS SIKU</t>
  </si>
  <si>
    <t>MPJ 044</t>
  </si>
  <si>
    <t>SPON 12MM</t>
  </si>
  <si>
    <t>LEMBAR</t>
  </si>
  <si>
    <t>MPJ 047</t>
  </si>
  <si>
    <t>KLEM SELANG</t>
  </si>
  <si>
    <t>MPJ 049</t>
  </si>
  <si>
    <t>GELASAN PROPIL</t>
  </si>
  <si>
    <t>MPJ 050</t>
  </si>
  <si>
    <t>TALI TAMBANG</t>
  </si>
  <si>
    <t>MPJ 051</t>
  </si>
  <si>
    <t>PISAU WILAH SERUT MULER</t>
  </si>
  <si>
    <t>MPJ 052</t>
  </si>
  <si>
    <t>KARET SERUT</t>
  </si>
  <si>
    <t>MPJ 061</t>
  </si>
  <si>
    <t>BATU BARA SUPER</t>
  </si>
  <si>
    <t>SAK</t>
  </si>
  <si>
    <t>MPJ 062</t>
  </si>
  <si>
    <t>BATU BARA BIASA</t>
  </si>
  <si>
    <t>MPJ 066</t>
  </si>
  <si>
    <t>OVER PALL</t>
  </si>
  <si>
    <t>MPJ 069</t>
  </si>
  <si>
    <t>SELANG SPIRAL</t>
  </si>
  <si>
    <t>MPJ 073</t>
  </si>
  <si>
    <t>LEM DEXTON</t>
  </si>
  <si>
    <t>MPJ 074</t>
  </si>
  <si>
    <t>COMPOUND</t>
  </si>
  <si>
    <t>MPJ 075</t>
  </si>
  <si>
    <t xml:space="preserve">LEM FOX 901VN </t>
  </si>
  <si>
    <t>DRUM</t>
  </si>
  <si>
    <t>MPJ 077</t>
  </si>
  <si>
    <t>ANTI TIP KIT</t>
  </si>
  <si>
    <t>MPJ 079</t>
  </si>
  <si>
    <t>LEM PRESTO POLYCHEMIE</t>
  </si>
  <si>
    <t>MPJ 080</t>
  </si>
  <si>
    <t>WOVEN KECIL</t>
  </si>
  <si>
    <t>MPJ 081</t>
  </si>
  <si>
    <t>PAKU CACING 5/8</t>
  </si>
  <si>
    <t>MPJ 085</t>
  </si>
  <si>
    <t>LEM EXCEL ONE</t>
  </si>
  <si>
    <t>MPJ 086</t>
  </si>
  <si>
    <t>RODA TROLY</t>
  </si>
  <si>
    <t>MPJ 087</t>
  </si>
  <si>
    <t>KALAR</t>
  </si>
  <si>
    <t>MPJ 088</t>
  </si>
  <si>
    <t>SIKAT BAJA HALUS</t>
  </si>
  <si>
    <t>PCK 004</t>
  </si>
  <si>
    <t>KARET GAMBANG BESAR</t>
  </si>
  <si>
    <t>PCK 015</t>
  </si>
  <si>
    <t>MR MUSCLE</t>
  </si>
  <si>
    <t>PKU 001</t>
  </si>
  <si>
    <t>PAKU CACING</t>
  </si>
  <si>
    <t>PKU 002</t>
  </si>
  <si>
    <t>PAKU LOGO HITAM</t>
  </si>
  <si>
    <t>PKU 004</t>
  </si>
  <si>
    <t>PAKU TEMBAK 410 J</t>
  </si>
  <si>
    <t>PKU 005</t>
  </si>
  <si>
    <t>PAKU TEMBAK F10</t>
  </si>
  <si>
    <t>PKU 006</t>
  </si>
  <si>
    <t>PAKU TEMBAK F15</t>
  </si>
  <si>
    <t>PKU 007</t>
  </si>
  <si>
    <t>PAKU TEMBAK F20</t>
  </si>
  <si>
    <t>PKU 008</t>
  </si>
  <si>
    <t>PAKU TEMBAK F25</t>
  </si>
  <si>
    <t>PKU 009</t>
  </si>
  <si>
    <t>PAKU TEMBAK F30</t>
  </si>
  <si>
    <t>PKU 011</t>
  </si>
  <si>
    <t>PAKU 4CM</t>
  </si>
  <si>
    <t>PKU 012</t>
  </si>
  <si>
    <t>PAKU 3CM</t>
  </si>
  <si>
    <t>RNG 001</t>
  </si>
  <si>
    <t>RING 5MM</t>
  </si>
  <si>
    <t>RNG 002</t>
  </si>
  <si>
    <t>RING 4MM</t>
  </si>
  <si>
    <t>RNG 003</t>
  </si>
  <si>
    <t>RING TEBAL 1,5MM HITAM</t>
  </si>
  <si>
    <t>RNG 004</t>
  </si>
  <si>
    <t>RING TEBAL 3MM HITAM</t>
  </si>
  <si>
    <t>SCR 001</t>
  </si>
  <si>
    <t>SEKRUP 6*3/4" KUNING</t>
  </si>
  <si>
    <t>SCR 003</t>
  </si>
  <si>
    <t>SEKRUP FAB 4*5/8 PUTIH (1,5CM)</t>
  </si>
  <si>
    <t>2000/DUS</t>
  </si>
  <si>
    <t>SCR 004</t>
  </si>
  <si>
    <t>SEKRUP FAB 4*5/8 HITAM(1,5CM)</t>
  </si>
  <si>
    <t>SCR 005</t>
  </si>
  <si>
    <t>SEKRUP FAB 8*1" (2.5CM)</t>
  </si>
  <si>
    <t>1000/DUS</t>
  </si>
  <si>
    <t>SCR 006</t>
  </si>
  <si>
    <t>SEKRUP FAB 6*1/2" HITAM</t>
  </si>
  <si>
    <t>SCR 007</t>
  </si>
  <si>
    <t>SEKRUP FAB 6*1/2" PUTIH</t>
  </si>
  <si>
    <t>SCR 008</t>
  </si>
  <si>
    <t>SEKRUP FAB 6*3/4" HITAM (1CM)</t>
  </si>
  <si>
    <t>SCR 009</t>
  </si>
  <si>
    <t>SEKRUP FAB 6*3/4" PUTIH (1CM)</t>
  </si>
  <si>
    <t>SCR 010</t>
  </si>
  <si>
    <t>SEKRUP FAB 8*1-1/4" (3CM)</t>
  </si>
  <si>
    <t>SCR 011</t>
  </si>
  <si>
    <t>SEKRUP FAB 8*1-1/2" (4CM)</t>
  </si>
  <si>
    <t>SCR 012</t>
  </si>
  <si>
    <t>SEKRUP FAB 8*2" (5CM)</t>
  </si>
  <si>
    <t>SCR 014</t>
  </si>
  <si>
    <t>SEKRUP ROT 8* 1/2"</t>
  </si>
  <si>
    <t>SCR 015</t>
  </si>
  <si>
    <t>SEKRUP ROT 6*3/4"</t>
  </si>
  <si>
    <t>SCR 016</t>
  </si>
  <si>
    <t>SEKRUP ROT 8*1" (2,5CM)</t>
  </si>
  <si>
    <t>2.500/DUS</t>
  </si>
  <si>
    <t>SCR 017</t>
  </si>
  <si>
    <t>SEKRUP FAB 8*3" (7CM)</t>
  </si>
  <si>
    <t>500/DUS</t>
  </si>
  <si>
    <t>SCR 018</t>
  </si>
  <si>
    <t>SEKRUP FAB 6*5/8" (1,5CM)</t>
  </si>
  <si>
    <t>SCR 019</t>
  </si>
  <si>
    <t>SEKRUP ROT 8*1 1/2" (4CM)</t>
  </si>
  <si>
    <t>1.500/DUS</t>
  </si>
  <si>
    <t>SCR 020</t>
  </si>
  <si>
    <t>FISHER</t>
  </si>
  <si>
    <t>SCR 021</t>
  </si>
  <si>
    <t>SEKRUP ROT 8*1 1/4 (3CM)</t>
  </si>
  <si>
    <t>SCR 022</t>
  </si>
  <si>
    <t>SEKRUP 4*1/2" HITAM 1cm</t>
  </si>
  <si>
    <t>4.000/dus</t>
  </si>
  <si>
    <t>SCR 023</t>
  </si>
  <si>
    <t>SEKRUP 4*1/2" PUTIH</t>
  </si>
  <si>
    <t>SCR 024</t>
  </si>
  <si>
    <t>SEKRUP 4*3/8" (1/2cm)</t>
  </si>
  <si>
    <t>SCR 025</t>
  </si>
  <si>
    <t>SEKRUP FAB 8*3/4 (2cm)</t>
  </si>
  <si>
    <t>SCR 026</t>
  </si>
  <si>
    <t>BAUT HADWARE 1" - (2,5CM)</t>
  </si>
  <si>
    <t>SCR 027</t>
  </si>
  <si>
    <t>SEKRUP ROT 6*2" (5CM)</t>
  </si>
  <si>
    <t>SCR 028</t>
  </si>
  <si>
    <t>SEKRUP FAB 6*1"</t>
  </si>
  <si>
    <t>UPHOLSTERY</t>
  </si>
  <si>
    <t>A39</t>
  </si>
  <si>
    <t>MSD 014-33 SILK GOLD</t>
  </si>
  <si>
    <t>A40</t>
  </si>
  <si>
    <t>MSD 014-39 SILK BLACK</t>
  </si>
  <si>
    <t>A41</t>
  </si>
  <si>
    <t>MSD 014-21 SILK CREAM</t>
  </si>
  <si>
    <t>A42</t>
  </si>
  <si>
    <t>MSD 014-15 SILK GREY</t>
  </si>
  <si>
    <t>A43</t>
  </si>
  <si>
    <t>MSD 014-45 SILK LYLAC</t>
  </si>
  <si>
    <t>A44</t>
  </si>
  <si>
    <t>PURPLE FAUX SUEDE</t>
  </si>
  <si>
    <t>A45</t>
  </si>
  <si>
    <t>OSCAR ACCURA</t>
  </si>
  <si>
    <t>A46</t>
  </si>
  <si>
    <t>C 130 CREAM</t>
  </si>
  <si>
    <t>A47</t>
  </si>
  <si>
    <t>C 142 COKLAT</t>
  </si>
  <si>
    <t>A48</t>
  </si>
  <si>
    <t>MSD 001-01 HIJAU</t>
  </si>
  <si>
    <t>JOK 001</t>
  </si>
  <si>
    <t>DAKRON</t>
  </si>
  <si>
    <t>JOK 002</t>
  </si>
  <si>
    <t>WEBING/ KARET JOK</t>
  </si>
  <si>
    <t>JOK 003</t>
  </si>
  <si>
    <t>RENDA CREAM</t>
  </si>
  <si>
    <t>JOK 004</t>
  </si>
  <si>
    <t>RENDA HITAM</t>
  </si>
  <si>
    <t>JOK 005</t>
  </si>
  <si>
    <t>TALI  GODJER</t>
  </si>
  <si>
    <t>JOK 006</t>
  </si>
  <si>
    <t>TALI KUR 6mm</t>
  </si>
  <si>
    <t>JOK 007</t>
  </si>
  <si>
    <t>KARTON KUNING</t>
  </si>
  <si>
    <t>JOK 008</t>
  </si>
  <si>
    <t>PAKU PINES ANTIK POLOS</t>
  </si>
  <si>
    <t>JOK 009</t>
  </si>
  <si>
    <t>KAIN TROSO R3 (PUTIH)</t>
  </si>
  <si>
    <t>LEM 001</t>
  </si>
  <si>
    <t>LEM LILIN /GLUE STICK</t>
  </si>
  <si>
    <t>LEM 006</t>
  </si>
  <si>
    <t>LEM FOX</t>
  </si>
  <si>
    <t>PKU 003</t>
  </si>
  <si>
    <t>PAKU STAPLES 1010 J</t>
  </si>
  <si>
    <t>A107</t>
  </si>
  <si>
    <t>SUPER DRY TOWER</t>
  </si>
  <si>
    <t>A109</t>
  </si>
  <si>
    <t>KUNCI HUBEN</t>
  </si>
  <si>
    <t>A113</t>
  </si>
  <si>
    <t>FITTING LAMPU</t>
  </si>
  <si>
    <t>5 antik 5 glv</t>
  </si>
  <si>
    <t>A115</t>
  </si>
  <si>
    <t>FAB 6*1 1/4</t>
  </si>
  <si>
    <t>A121</t>
  </si>
  <si>
    <t>BAUT GALVANIS 8*11</t>
  </si>
  <si>
    <t>A122</t>
  </si>
  <si>
    <t>BAUT GALVANIS 8*8</t>
  </si>
  <si>
    <t>A123</t>
  </si>
  <si>
    <t>BAUT GALVANIS 8*6</t>
  </si>
  <si>
    <t>A126</t>
  </si>
  <si>
    <t>THINNER V-500 20L</t>
  </si>
  <si>
    <t>A127</t>
  </si>
  <si>
    <t>TR4027/00 25L</t>
  </si>
  <si>
    <t>A128</t>
  </si>
  <si>
    <t>XT4028/00 5L</t>
  </si>
  <si>
    <t>A129</t>
  </si>
  <si>
    <t>586:001 5L</t>
  </si>
  <si>
    <t>A130</t>
  </si>
  <si>
    <t>S62NY0400-8958 VDB GLAZE 5KG</t>
  </si>
  <si>
    <t>A131</t>
  </si>
  <si>
    <t>210W1739M GNC WHITE PRIMER 20KG</t>
  </si>
  <si>
    <t>A132</t>
  </si>
  <si>
    <t>430C12411M TOP COAT (10) 20L</t>
  </si>
  <si>
    <t>A133</t>
  </si>
  <si>
    <t>430C12411M TURQUIS 20L</t>
  </si>
  <si>
    <t>A134</t>
  </si>
  <si>
    <t>WENGE PROTECTOR</t>
  </si>
  <si>
    <t>A135</t>
  </si>
  <si>
    <t>RELL DROLLA SOFT CLOSE 30CM</t>
  </si>
  <si>
    <t>A136</t>
  </si>
  <si>
    <t>RELL BALL BEARING PUSH OPEN 25CM</t>
  </si>
  <si>
    <t>A137</t>
  </si>
  <si>
    <t>ENGSEL PUSH OPEN FULL TEKUK CUP 35 DROLLA</t>
  </si>
  <si>
    <t>A58</t>
  </si>
  <si>
    <t>PLAT T</t>
  </si>
  <si>
    <t>A59</t>
  </si>
  <si>
    <t>PLAT FIGURA TEBAL</t>
  </si>
  <si>
    <t>A62</t>
  </si>
  <si>
    <t>PENGHILANG KARAT</t>
  </si>
  <si>
    <t>A78</t>
  </si>
  <si>
    <t>TATAAN MEJA TARIK</t>
  </si>
  <si>
    <t>A80</t>
  </si>
  <si>
    <t>TENOKOTE WHITE</t>
  </si>
  <si>
    <t>A93</t>
  </si>
  <si>
    <t>LEM FOX 300G</t>
  </si>
  <si>
    <t>A94</t>
  </si>
  <si>
    <t>SUPER DRY</t>
  </si>
  <si>
    <t>A95</t>
  </si>
  <si>
    <t>586:001 GLAZE REDUCER</t>
  </si>
  <si>
    <t>A99</t>
  </si>
  <si>
    <t>KUAS CIB NO.10</t>
  </si>
  <si>
    <t>A138</t>
  </si>
  <si>
    <t>NC TOP COAT 6024 WHITE GLOSS</t>
  </si>
  <si>
    <t>A139</t>
  </si>
  <si>
    <t>MAGNET BULAT DROLLA COKLAT</t>
  </si>
  <si>
    <t>A140</t>
  </si>
  <si>
    <t>MAGNET BULAT DROLLA PUTIH</t>
  </si>
  <si>
    <t>A141</t>
  </si>
  <si>
    <t>WS TEA B IMPRA</t>
  </si>
  <si>
    <t>A142</t>
  </si>
  <si>
    <t>SWIVEL CASTOR RANGER 3" GALV WITH BRAKE GREY</t>
  </si>
  <si>
    <t>SCRB-3-G</t>
  </si>
  <si>
    <t>A143</t>
  </si>
  <si>
    <t>PARAGON GREY 369 GALON</t>
  </si>
  <si>
    <t>5KG</t>
  </si>
  <si>
    <t>A144</t>
  </si>
  <si>
    <t>XA1327 BLACK GREY PATINA</t>
  </si>
  <si>
    <t>L</t>
  </si>
  <si>
    <t>A145</t>
  </si>
  <si>
    <t>RELL BEARING DROLLA 45CM</t>
  </si>
  <si>
    <t>A146</t>
  </si>
  <si>
    <t>HANDLE KNOP PAMERAN GOLD</t>
  </si>
  <si>
    <t>A147</t>
  </si>
  <si>
    <t>JUMLAH MASUK</t>
  </si>
  <si>
    <t>PO</t>
  </si>
  <si>
    <t>Column2</t>
  </si>
  <si>
    <t>egs 006</t>
  </si>
  <si>
    <t>cemel 21-24</t>
  </si>
  <si>
    <t>MOJO INDAH</t>
  </si>
  <si>
    <t>TOWER 5010105</t>
  </si>
  <si>
    <t>CEMEL INHOUSE</t>
  </si>
  <si>
    <t>TOWER 5010035</t>
  </si>
  <si>
    <t>FINISHING LOKAL</t>
  </si>
  <si>
    <t>DHARMA YATINDO</t>
  </si>
  <si>
    <t>DIVINO 1711.1</t>
  </si>
  <si>
    <t>LOKAL</t>
  </si>
  <si>
    <t>DARWI BRASS</t>
  </si>
  <si>
    <t>TOWER 5010106</t>
  </si>
  <si>
    <t>TGL PO</t>
  </si>
  <si>
    <t>CEMEL 21-23</t>
  </si>
  <si>
    <t>MITRA USAHA</t>
  </si>
  <si>
    <t>FINISHING UMAR + HERI</t>
  </si>
  <si>
    <t>EDWARD</t>
  </si>
  <si>
    <t>RENDAM BARANG NEWTON</t>
  </si>
  <si>
    <t>MITRA ARTHA MANDIRI</t>
  </si>
  <si>
    <t>CEMEL 21-27</t>
  </si>
  <si>
    <t>PALET LOKAL</t>
  </si>
  <si>
    <t>LESTARI</t>
  </si>
  <si>
    <t>VARY ISTANA HARDWARE</t>
  </si>
  <si>
    <t>POTONG BESI IPIN</t>
  </si>
  <si>
    <t>MESIN SERUT</t>
  </si>
  <si>
    <t>INOTEC</t>
  </si>
  <si>
    <t>CANNA BALI</t>
  </si>
  <si>
    <t>JARWI BRASS</t>
  </si>
  <si>
    <t>PRODUKSI</t>
  </si>
  <si>
    <t>TCT</t>
  </si>
  <si>
    <t>TUTUP MESIN PRODUKSI</t>
  </si>
  <si>
    <t>TOOLMANS 0504</t>
  </si>
  <si>
    <t>PT KREASI SENTOSA ABADI</t>
  </si>
  <si>
    <t>TOWER</t>
  </si>
  <si>
    <t>INHOUSE SAROZI</t>
  </si>
  <si>
    <t>FIN UMAR LOKAL</t>
  </si>
  <si>
    <t>FINISHING</t>
  </si>
  <si>
    <t>CEMEL 21-24</t>
  </si>
  <si>
    <t>STUFFING</t>
  </si>
  <si>
    <t>TK YUSUF</t>
  </si>
  <si>
    <t>STOCK</t>
  </si>
  <si>
    <t>NOJO INDAH</t>
  </si>
  <si>
    <t>PT SILICA LOBAL INTERNATIONAL</t>
  </si>
  <si>
    <t>SURABAYA</t>
  </si>
  <si>
    <t>CV CAHYA INDAH SENTOSA</t>
  </si>
  <si>
    <t>FIN UMAR</t>
  </si>
  <si>
    <t>LK PAK ANDI</t>
  </si>
  <si>
    <t>CEMEL 22-8</t>
  </si>
  <si>
    <t>CEMEL 22-10</t>
  </si>
  <si>
    <t>ARIN JAYA</t>
  </si>
  <si>
    <t>CEMEL 22-9</t>
  </si>
  <si>
    <t>CEMEL 22-4</t>
  </si>
  <si>
    <t>PYLOX BESI</t>
  </si>
  <si>
    <t>FINISHING BESI UMAR</t>
  </si>
  <si>
    <t>FIN UMAR &amp; HERI</t>
  </si>
  <si>
    <t>CAT LAYOUT</t>
  </si>
  <si>
    <t>PROPAN</t>
  </si>
  <si>
    <t>hnd 030</t>
  </si>
  <si>
    <t>HARTO BRASS</t>
  </si>
  <si>
    <t>SETIA KAWAN</t>
  </si>
  <si>
    <t>TOKO KELONTONG</t>
  </si>
  <si>
    <t>MEJA TARIK CEMEL</t>
  </si>
  <si>
    <t>CEMEL</t>
  </si>
  <si>
    <t>FIN LOKAL UMAR</t>
  </si>
  <si>
    <t>FIN CEMEL HERI</t>
  </si>
  <si>
    <t>mpj 079</t>
  </si>
  <si>
    <t>PT POLYCHEMIE</t>
  </si>
  <si>
    <t>BUKAN PALU</t>
  </si>
  <si>
    <t>FIN HERI</t>
  </si>
  <si>
    <t>INHOUSE</t>
  </si>
  <si>
    <t>ABDI TEKNIK</t>
  </si>
  <si>
    <t>TOLLMAN</t>
  </si>
  <si>
    <t>YUSUF</t>
  </si>
  <si>
    <t>FIN LOKAL</t>
  </si>
  <si>
    <t>ADIPENI</t>
  </si>
  <si>
    <t>TK VARY 2</t>
  </si>
  <si>
    <t>CV SENTRAL FASTINDO</t>
  </si>
  <si>
    <t>SERVICE PINUS</t>
  </si>
  <si>
    <t>SURABAYA 0804</t>
  </si>
  <si>
    <t>AL JAWAD</t>
  </si>
  <si>
    <t>KREATIVE LIVING</t>
  </si>
  <si>
    <t>JUMLAH KELUAR</t>
  </si>
  <si>
    <t>PRICE</t>
  </si>
  <si>
    <t xml:space="preserve"> </t>
  </si>
  <si>
    <t>ALI</t>
  </si>
  <si>
    <t>SAOR</t>
  </si>
  <si>
    <t>FAHRUDIN</t>
  </si>
  <si>
    <t>HERI</t>
  </si>
  <si>
    <t>CEMEL 21-25</t>
  </si>
  <si>
    <t>SARONZI</t>
  </si>
  <si>
    <t>UMAR</t>
  </si>
  <si>
    <t>SUKARNO</t>
  </si>
  <si>
    <t>REPLACEMENT</t>
  </si>
  <si>
    <t>NURIAH</t>
  </si>
  <si>
    <t>KHAMID</t>
  </si>
  <si>
    <t>ALI MURTANDHO</t>
  </si>
  <si>
    <t>REP CEMEL</t>
  </si>
  <si>
    <t>JOKO</t>
  </si>
  <si>
    <t>ALI M</t>
  </si>
  <si>
    <t>SULIYAH</t>
  </si>
  <si>
    <t>LK EVA FAUZIAH</t>
  </si>
  <si>
    <t>NENENG</t>
  </si>
  <si>
    <t>KAMIDI</t>
  </si>
  <si>
    <t>LK IBU LIENA</t>
  </si>
  <si>
    <t>LK CAROLIN</t>
  </si>
  <si>
    <t>SERVICE JATI</t>
  </si>
  <si>
    <t>CANA BALI</t>
  </si>
  <si>
    <t>SOLEKAN</t>
  </si>
  <si>
    <t>HANDTAG</t>
  </si>
  <si>
    <t>AMIR</t>
  </si>
  <si>
    <t>BASORI</t>
  </si>
  <si>
    <t>scr 019</t>
  </si>
  <si>
    <t>DIVINO 1711</t>
  </si>
  <si>
    <t>ANTOK</t>
  </si>
  <si>
    <t>MUALIFIN</t>
  </si>
  <si>
    <t>KAYU APP</t>
  </si>
  <si>
    <t>SOKHIBUL HADI</t>
  </si>
  <si>
    <t>YUNUS</t>
  </si>
  <si>
    <t>LK BU ANA</t>
  </si>
  <si>
    <t>LK BU ERIKA</t>
  </si>
  <si>
    <t>LK PAK RIO</t>
  </si>
  <si>
    <t>RS INTERIOR</t>
  </si>
  <si>
    <t>CL 671</t>
  </si>
  <si>
    <t>ERLINA DARMI</t>
  </si>
  <si>
    <t>TASAN</t>
  </si>
  <si>
    <t>LUKMAN</t>
  </si>
  <si>
    <t>SAS</t>
  </si>
  <si>
    <t>REP</t>
  </si>
  <si>
    <t>DICINO 1711</t>
  </si>
  <si>
    <t>LANTREK TEMBOK</t>
  </si>
  <si>
    <t>ERIK</t>
  </si>
  <si>
    <t>TOLLMAN 0504-2022</t>
  </si>
  <si>
    <t>HIMAM</t>
  </si>
  <si>
    <t>mpj 003</t>
  </si>
  <si>
    <t>LK RAY SUSILO</t>
  </si>
  <si>
    <t>LK ARIANTI</t>
  </si>
  <si>
    <t>CEME; 22-8</t>
  </si>
  <si>
    <t>SENO</t>
  </si>
  <si>
    <t>KOMPONEN</t>
  </si>
  <si>
    <t>LATIF</t>
  </si>
  <si>
    <t>LABEL KAYU APP</t>
  </si>
  <si>
    <t>DICINO 1711.1</t>
  </si>
  <si>
    <t>CEMEL 22-5</t>
  </si>
  <si>
    <t>SUP HARWOKO</t>
  </si>
  <si>
    <t>rng 001</t>
  </si>
  <si>
    <t>PF 0109</t>
  </si>
  <si>
    <t>PF 0106</t>
  </si>
  <si>
    <t>PF 0101</t>
  </si>
  <si>
    <t>CEMEL 22-6</t>
  </si>
  <si>
    <t>a100</t>
  </si>
  <si>
    <t>SUP MUSTAIN</t>
  </si>
  <si>
    <t>LK IBU TITIN</t>
  </si>
  <si>
    <t>UD KAYU KAYU</t>
  </si>
  <si>
    <t>QA</t>
  </si>
  <si>
    <t>CEMEL 21-9</t>
  </si>
  <si>
    <t>MASKUR</t>
  </si>
  <si>
    <t>KHOTIM</t>
  </si>
  <si>
    <t>LK IBU RYKA</t>
  </si>
  <si>
    <t>pck 006</t>
  </si>
  <si>
    <t>IPIN CAT BESI</t>
  </si>
  <si>
    <t>KL 0236</t>
  </si>
  <si>
    <t>MUSA</t>
  </si>
  <si>
    <t>RUKANAH</t>
  </si>
  <si>
    <t>TOLLMANS</t>
  </si>
  <si>
    <t>DUL</t>
  </si>
  <si>
    <t>CEMEL 22-1</t>
  </si>
  <si>
    <t>LK IBU SARI</t>
  </si>
  <si>
    <t>LK BU TITIN</t>
  </si>
  <si>
    <t>KHAMIDI</t>
  </si>
  <si>
    <t>PF 0104</t>
  </si>
  <si>
    <t>PF 0107</t>
  </si>
  <si>
    <t>SHOKIBUL HADI</t>
  </si>
  <si>
    <t>SURABAYA 0408</t>
  </si>
  <si>
    <t>mpj 009</t>
  </si>
  <si>
    <t>MAINTENANCE</t>
  </si>
  <si>
    <t>IRFAN</t>
  </si>
  <si>
    <t>KAYULAMA</t>
  </si>
  <si>
    <t>LK BU RIKA</t>
  </si>
  <si>
    <t>lem 004</t>
  </si>
  <si>
    <t>LK BU RAHMA</t>
  </si>
  <si>
    <t>LK BU RYKA</t>
  </si>
  <si>
    <t>amp 001</t>
  </si>
  <si>
    <t>SUP IFAN</t>
  </si>
  <si>
    <t>LKALEXANDER</t>
  </si>
  <si>
    <t>PACKING</t>
  </si>
  <si>
    <t>LOGISTIK</t>
  </si>
  <si>
    <t>FITRI</t>
  </si>
  <si>
    <t>PENGGANTIAN TOWER</t>
  </si>
  <si>
    <t>amp 002</t>
  </si>
  <si>
    <t>amp 011</t>
  </si>
  <si>
    <t>SLAMET</t>
  </si>
  <si>
    <t>ILIM</t>
  </si>
  <si>
    <t>CEMEL 21-23 REV4</t>
  </si>
  <si>
    <t>KLAM SLIDING</t>
  </si>
  <si>
    <t>LK MIA SOLO</t>
  </si>
  <si>
    <t>TOWER BO</t>
  </si>
  <si>
    <t>BHARTI ASWANI</t>
  </si>
  <si>
    <t>SELUR</t>
  </si>
  <si>
    <t>WAYNELOH</t>
  </si>
  <si>
    <t>KOTAK ALAT</t>
  </si>
  <si>
    <t>PALET</t>
  </si>
  <si>
    <t>GRADE</t>
  </si>
  <si>
    <t>KL 0226</t>
  </si>
  <si>
    <t>KL 0221</t>
  </si>
  <si>
    <t>PF 0100</t>
  </si>
  <si>
    <t>LISTIO</t>
  </si>
  <si>
    <t>DIKIN</t>
  </si>
  <si>
    <t>PLANG BESI</t>
  </si>
  <si>
    <t>IPIN</t>
  </si>
  <si>
    <t>STOCK SATPAM</t>
  </si>
  <si>
    <t>STOCK CARD NEWTON</t>
  </si>
  <si>
    <t>CREATIVE LIVING</t>
  </si>
  <si>
    <t>RV 0201</t>
  </si>
  <si>
    <t>LK BU JENY</t>
  </si>
  <si>
    <t>CEMEL 21-24 REV 4</t>
  </si>
  <si>
    <t>CATUR ANDI</t>
  </si>
  <si>
    <t>LK SHINTA AYUNDA</t>
  </si>
  <si>
    <t>SUP ALI</t>
  </si>
  <si>
    <t>NEW DESIGN</t>
  </si>
  <si>
    <t>MR 3</t>
  </si>
  <si>
    <t>C1</t>
  </si>
  <si>
    <t>SETEL</t>
  </si>
  <si>
    <t>CL 653</t>
  </si>
  <si>
    <t>GANTI BUAT TOWER</t>
  </si>
  <si>
    <t>NEW 01</t>
  </si>
  <si>
    <t>CL 662</t>
  </si>
  <si>
    <t>CL 651</t>
  </si>
  <si>
    <t>KL 0220</t>
  </si>
  <si>
    <t>CL 670</t>
  </si>
  <si>
    <t>RELL POCKET 40CM</t>
  </si>
  <si>
    <t>BELLA</t>
  </si>
  <si>
    <t>TAMBAHAN</t>
  </si>
  <si>
    <t>QTY</t>
  </si>
  <si>
    <t>TOTAL PRCE</t>
  </si>
  <si>
    <t>NEW 225</t>
  </si>
  <si>
    <t>AMPLAS KERTAS</t>
  </si>
  <si>
    <t>CKT 004</t>
  </si>
  <si>
    <t>CETIKAN ANTIK</t>
  </si>
  <si>
    <t>ENGSEL KUPU 2-1/2"</t>
  </si>
  <si>
    <t>ENGSEL KUPU 2"</t>
  </si>
  <si>
    <t>ENGSEL KUPU 1-1/2"</t>
  </si>
  <si>
    <t>ENGSEL GOYANG</t>
  </si>
  <si>
    <t>HKD 002</t>
  </si>
  <si>
    <t>COLONG BESAR ANTIK</t>
  </si>
  <si>
    <t>COLONG KECIL ANTIK</t>
  </si>
  <si>
    <t>GODHO ANTIK</t>
  </si>
  <si>
    <t>INTRACO ANTIK</t>
  </si>
  <si>
    <t>KNOP ANTIK</t>
  </si>
  <si>
    <t>KNOP KRISTAL</t>
  </si>
  <si>
    <t>LEM ALTECO</t>
  </si>
  <si>
    <t>KAPUR</t>
  </si>
  <si>
    <t>NEW 002</t>
  </si>
  <si>
    <t>PLASTIK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</si>
</sst>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_);_(* \(#,##0\);_(* &quot;-&quot;_);_(@_)"/>
    <numFmt numFmtId="165" formatCode="_(* #,##0.00_);_(* \(#,##0.00\);_(* &quot;-&quot;??_);_(@_)"/>
    <numFmt numFmtId="166" formatCode="[$-409]d\-mmm\-yy"/>
    <numFmt numFmtId="167" formatCode="_(* #,##0.0_);_(* \(#,##0.0\);_(* &quot;-&quot;_);_(@_)"/>
    <numFmt numFmtId="168" formatCode="_(* #,##0_);_(* \(#,##0\);_(* &quot;-&quot;??_);_(@_)"/>
    <numFmt numFmtId="169" formatCode="_(* #,##0.00_);_(* \(#,##0.00\);_(* &quot;-&quot;_);_(@_)"/>
    <numFmt numFmtId="170" formatCode="_(* #,##0.0_);_(* \(#,##0.0\);_(* &quot;-&quot;??_);_(@_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/>
      <bottom/>
      <diagonal/>
    </border>
    <border>
      <left/>
      <right style="thin">
        <color rgb="FF95B3D7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4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164" fontId="1" fillId="3" borderId="1" xfId="0" applyNumberFormat="1" applyFont="1" applyFill="1" applyBorder="1" applyAlignment="1"/>
    <xf numFmtId="0" fontId="1" fillId="3" borderId="0" xfId="0" applyFont="1" applyFill="1" applyAlignment="1">
      <alignment horizontal="left"/>
    </xf>
    <xf numFmtId="164" fontId="2" fillId="3" borderId="2" xfId="0" applyNumberFormat="1" applyFont="1" applyFill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0" fontId="3" fillId="3" borderId="0" xfId="0" applyFont="1" applyFill="1" applyAlignment="1"/>
    <xf numFmtId="9" fontId="1" fillId="0" borderId="0" xfId="0" applyNumberFormat="1" applyFont="1" applyAlignment="1"/>
    <xf numFmtId="165" fontId="1" fillId="0" borderId="0" xfId="0" applyNumberFormat="1" applyFont="1" applyAlignment="1"/>
    <xf numFmtId="0" fontId="4" fillId="3" borderId="0" xfId="0" applyFont="1" applyFill="1" applyAlignment="1"/>
    <xf numFmtId="164" fontId="1" fillId="0" borderId="0" xfId="0" applyNumberFormat="1" applyFont="1" applyAlignment="1"/>
    <xf numFmtId="166" fontId="1" fillId="2" borderId="0" xfId="0" applyNumberFormat="1" applyFont="1" applyFill="1" applyAlignment="1"/>
    <xf numFmtId="167" fontId="1" fillId="2" borderId="0" xfId="0" applyNumberFormat="1" applyFont="1" applyFill="1" applyAlignment="1"/>
    <xf numFmtId="168" fontId="1" fillId="2" borderId="0" xfId="0" applyNumberFormat="1" applyFont="1" applyFill="1" applyAlignment="1"/>
    <xf numFmtId="166" fontId="1" fillId="3" borderId="0" xfId="0" applyNumberFormat="1" applyFont="1" applyFill="1" applyAlignment="1">
      <alignment horizontal="right"/>
    </xf>
    <xf numFmtId="168" fontId="1" fillId="3" borderId="0" xfId="0" applyNumberFormat="1" applyFont="1" applyFill="1" applyAlignment="1"/>
    <xf numFmtId="166" fontId="1" fillId="3" borderId="0" xfId="0" applyNumberFormat="1" applyFont="1" applyFill="1" applyAlignment="1">
      <alignment horizontal="right"/>
    </xf>
    <xf numFmtId="169" fontId="1" fillId="3" borderId="0" xfId="0" applyNumberFormat="1" applyFont="1" applyFill="1" applyAlignment="1"/>
    <xf numFmtId="167" fontId="1" fillId="3" borderId="0" xfId="0" applyNumberFormat="1" applyFont="1" applyFill="1" applyAlignment="1"/>
    <xf numFmtId="0" fontId="2" fillId="5" borderId="2" xfId="0" applyFont="1" applyFill="1" applyBorder="1" applyAlignment="1"/>
    <xf numFmtId="166" fontId="1" fillId="6" borderId="0" xfId="0" applyNumberFormat="1" applyFont="1" applyFill="1" applyAlignment="1">
      <alignment horizontal="right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168" fontId="1" fillId="6" borderId="0" xfId="0" applyNumberFormat="1" applyFont="1" applyFill="1" applyAlignment="1"/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/>
    <xf numFmtId="168" fontId="1" fillId="0" borderId="0" xfId="0" applyNumberFormat="1" applyFont="1" applyAlignment="1"/>
    <xf numFmtId="166" fontId="1" fillId="0" borderId="0" xfId="0" applyNumberFormat="1" applyFont="1" applyAlignment="1"/>
    <xf numFmtId="16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7" fontId="1" fillId="2" borderId="0" xfId="0" applyNumberFormat="1" applyFont="1" applyFill="1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167" fontId="1" fillId="3" borderId="0" xfId="0" applyNumberFormat="1" applyFont="1" applyFill="1" applyAlignment="1">
      <alignment horizontal="center" vertical="center"/>
    </xf>
    <xf numFmtId="169" fontId="1" fillId="3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9" fontId="1" fillId="3" borderId="0" xfId="0" applyNumberFormat="1" applyFont="1" applyFill="1" applyAlignment="1">
      <alignment horizontal="center" vertical="center"/>
    </xf>
    <xf numFmtId="0" fontId="1" fillId="3" borderId="4" xfId="0" applyFont="1" applyFill="1" applyBorder="1" applyAlignment="1"/>
    <xf numFmtId="0" fontId="4" fillId="3" borderId="0" xfId="0" applyFont="1" applyFill="1" applyAlignment="1"/>
    <xf numFmtId="166" fontId="5" fillId="3" borderId="0" xfId="0" applyNumberFormat="1" applyFont="1" applyFill="1" applyAlignment="1">
      <alignment horizontal="left"/>
    </xf>
    <xf numFmtId="16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/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/>
    <xf numFmtId="166" fontId="1" fillId="3" borderId="0" xfId="0" applyNumberFormat="1" applyFont="1" applyFill="1" applyAlignment="1">
      <alignment horizontal="left"/>
    </xf>
    <xf numFmtId="167" fontId="1" fillId="3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4" xfId="0" applyFont="1" applyFill="1" applyBorder="1" applyAlignment="1">
      <alignment horizontal="left"/>
    </xf>
    <xf numFmtId="170" fontId="1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/>
    <xf numFmtId="166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 vertical="center"/>
    </xf>
    <xf numFmtId="0" fontId="6" fillId="0" borderId="0" xfId="0" applyFont="1"/>
    <xf numFmtId="164" fontId="1" fillId="3" borderId="6" xfId="0" applyNumberFormat="1" applyFont="1" applyFill="1" applyBorder="1" applyAlignment="1"/>
    <xf numFmtId="164" fontId="1" fillId="0" borderId="7" xfId="0" applyNumberFormat="1" applyFont="1" applyBorder="1" applyAlignment="1"/>
    <xf numFmtId="0" fontId="1" fillId="0" borderId="4" xfId="0" applyFont="1" applyBorder="1" applyAlignment="1"/>
    <xf numFmtId="164" fontId="1" fillId="0" borderId="8" xfId="0" applyNumberFormat="1" applyFont="1" applyBorder="1" applyAlignment="1"/>
    <xf numFmtId="164" fontId="1" fillId="3" borderId="9" xfId="0" applyNumberFormat="1" applyFont="1" applyFill="1" applyBorder="1" applyAlignment="1"/>
    <xf numFmtId="164" fontId="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001"/>
  <sheetViews>
    <sheetView tabSelected="1" topLeftCell="B1" workbookViewId="0">
      <pane ySplit="1" topLeftCell="A359" activePane="bottomLeft" state="frozen"/>
      <selection pane="bottomLeft" activeCell="C373" sqref="C373"/>
    </sheetView>
  </sheetViews>
  <sheetFormatPr defaultColWidth="14.42578125" defaultRowHeight="15" customHeight="1" x14ac:dyDescent="0.25"/>
  <cols>
    <col min="1" max="1" width="20" customWidth="1"/>
    <col min="2" max="2" width="12.28515625" customWidth="1"/>
    <col min="3" max="3" width="43.85546875" customWidth="1"/>
    <col min="4" max="4" width="13.140625" customWidth="1"/>
    <col min="5" max="5" width="9.7109375" customWidth="1"/>
    <col min="6" max="9" width="8" customWidth="1"/>
    <col min="10" max="10" width="14.140625" customWidth="1"/>
    <col min="11" max="11" width="27.85546875" customWidth="1"/>
    <col min="12" max="12" width="25" customWidth="1"/>
    <col min="13" max="14" width="9.28515625" customWidth="1"/>
    <col min="15" max="24" width="8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idden="1" x14ac:dyDescent="0.25">
      <c r="A2" s="5" t="s">
        <v>12</v>
      </c>
      <c r="B2" s="5" t="s">
        <v>13</v>
      </c>
      <c r="C2" s="5" t="s">
        <v>14</v>
      </c>
      <c r="D2" s="6">
        <v>25000</v>
      </c>
      <c r="E2" s="5" t="s">
        <v>15</v>
      </c>
      <c r="F2" s="7">
        <v>3</v>
      </c>
      <c r="G2" s="5">
        <f>SUMIF(masuk!$B$2:$B$857,Database!B2,masuk!$D$2:$D$857)</f>
        <v>0</v>
      </c>
      <c r="H2" s="5">
        <f>SUMIF(keluar!$B$2:$B$3559,Database!B2,keluar!$D$2:$D$3559)</f>
        <v>0</v>
      </c>
      <c r="I2" s="5">
        <f t="shared" ref="I2:I602" si="0">F2+G2-H2</f>
        <v>3</v>
      </c>
      <c r="J2" s="6">
        <f t="shared" ref="J2:J598" si="1">D2*I2</f>
        <v>75000</v>
      </c>
      <c r="K2" s="5"/>
      <c r="L2" s="5" t="s">
        <v>16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idden="1" x14ac:dyDescent="0.25">
      <c r="A3" s="5" t="s">
        <v>12</v>
      </c>
      <c r="B3" s="5" t="s">
        <v>17</v>
      </c>
      <c r="C3" s="5" t="s">
        <v>18</v>
      </c>
      <c r="D3" s="6">
        <v>25000</v>
      </c>
      <c r="E3" s="5" t="s">
        <v>15</v>
      </c>
      <c r="F3" s="7">
        <v>2</v>
      </c>
      <c r="G3" s="5">
        <f>SUMIF(masuk!$B$2:$B$857,Database!B3,masuk!$D$2:$D$857)</f>
        <v>0</v>
      </c>
      <c r="H3" s="5">
        <f>SUMIF(keluar!$B$2:$B$3559,Database!B3,keluar!$D$2:$D$3559)</f>
        <v>0</v>
      </c>
      <c r="I3" s="5">
        <f t="shared" si="0"/>
        <v>2</v>
      </c>
      <c r="J3" s="6">
        <f t="shared" si="1"/>
        <v>50000</v>
      </c>
      <c r="K3" s="5"/>
      <c r="L3" s="5" t="s">
        <v>16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idden="1" x14ac:dyDescent="0.25">
      <c r="A4" s="5" t="s">
        <v>12</v>
      </c>
      <c r="B4" s="5" t="s">
        <v>19</v>
      </c>
      <c r="C4" s="5" t="s">
        <v>20</v>
      </c>
      <c r="D4" s="8">
        <v>9000</v>
      </c>
      <c r="E4" s="5" t="s">
        <v>21</v>
      </c>
      <c r="F4" s="7">
        <v>12</v>
      </c>
      <c r="G4" s="5">
        <f>SUMIF(masuk!$B$2:$B$857,Database!B4,masuk!$D$2:$D$857)</f>
        <v>30</v>
      </c>
      <c r="H4" s="5">
        <f>SUMIF(keluar!$B$2:$B$3559,Database!B4,keluar!$D$2:$D$3559)</f>
        <v>18</v>
      </c>
      <c r="I4" s="5">
        <f t="shared" si="0"/>
        <v>24</v>
      </c>
      <c r="J4" s="6">
        <f t="shared" si="1"/>
        <v>216000</v>
      </c>
      <c r="K4" s="5"/>
      <c r="L4" s="5" t="s">
        <v>22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idden="1" x14ac:dyDescent="0.25">
      <c r="A5" s="5" t="s">
        <v>12</v>
      </c>
      <c r="B5" s="5" t="s">
        <v>23</v>
      </c>
      <c r="C5" s="5" t="s">
        <v>24</v>
      </c>
      <c r="D5" s="6">
        <v>75000</v>
      </c>
      <c r="E5" s="5" t="s">
        <v>15</v>
      </c>
      <c r="F5" s="7">
        <v>7</v>
      </c>
      <c r="G5" s="5">
        <f>SUMIF(masuk!$B$2:$B$857,Database!B5,masuk!$D$2:$D$857)</f>
        <v>6</v>
      </c>
      <c r="H5" s="5">
        <f>SUMIF(keluar!$B$2:$B$3559,Database!B5,keluar!$D$2:$D$3559)</f>
        <v>3</v>
      </c>
      <c r="I5" s="5">
        <f t="shared" si="0"/>
        <v>10</v>
      </c>
      <c r="J5" s="6">
        <f t="shared" si="1"/>
        <v>750000</v>
      </c>
      <c r="K5" s="5"/>
      <c r="L5" s="5" t="s">
        <v>25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idden="1" x14ac:dyDescent="0.25">
      <c r="A6" s="5" t="s">
        <v>12</v>
      </c>
      <c r="B6" s="5" t="s">
        <v>26</v>
      </c>
      <c r="C6" s="7" t="s">
        <v>27</v>
      </c>
      <c r="D6" s="8">
        <v>600</v>
      </c>
      <c r="E6" s="5" t="s">
        <v>21</v>
      </c>
      <c r="F6" s="7">
        <v>118</v>
      </c>
      <c r="G6" s="5">
        <f>SUMIF(masuk!$B$2:$B$857,Database!B6,masuk!$D$2:$D$857)</f>
        <v>250</v>
      </c>
      <c r="H6" s="5">
        <f>SUMIF(keluar!$B$2:$B$3559,Database!B6,keluar!$D$2:$D$3559)</f>
        <v>0</v>
      </c>
      <c r="I6" s="5">
        <f t="shared" si="0"/>
        <v>368</v>
      </c>
      <c r="J6" s="6">
        <f t="shared" si="1"/>
        <v>220800</v>
      </c>
      <c r="K6" s="5" t="s">
        <v>28</v>
      </c>
      <c r="L6" s="5" t="s">
        <v>16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idden="1" x14ac:dyDescent="0.25">
      <c r="A7" s="5" t="s">
        <v>12</v>
      </c>
      <c r="B7" s="5" t="s">
        <v>29</v>
      </c>
      <c r="C7" s="5" t="s">
        <v>30</v>
      </c>
      <c r="D7" s="6">
        <v>1000</v>
      </c>
      <c r="E7" s="5" t="s">
        <v>21</v>
      </c>
      <c r="F7" s="7">
        <v>200</v>
      </c>
      <c r="G7" s="5">
        <f>SUMIF(masuk!$B$2:$B$857,Database!B7,masuk!$D$2:$D$857)</f>
        <v>200</v>
      </c>
      <c r="H7" s="5">
        <f>SUMIF(keluar!$B$2:$B$3559,Database!B7,keluar!$D$2:$D$3559)</f>
        <v>432</v>
      </c>
      <c r="I7" s="5">
        <f t="shared" si="0"/>
        <v>-32</v>
      </c>
      <c r="J7" s="6">
        <f t="shared" si="1"/>
        <v>-32000</v>
      </c>
      <c r="K7" s="5"/>
      <c r="L7" s="5" t="s">
        <v>25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idden="1" x14ac:dyDescent="0.25">
      <c r="A8" s="5" t="s">
        <v>12</v>
      </c>
      <c r="B8" s="5" t="s">
        <v>31</v>
      </c>
      <c r="C8" s="5" t="s">
        <v>32</v>
      </c>
      <c r="D8" s="6">
        <v>1000</v>
      </c>
      <c r="E8" s="5" t="s">
        <v>21</v>
      </c>
      <c r="F8" s="7">
        <v>0</v>
      </c>
      <c r="G8" s="5">
        <f>SUMIF(masuk!$B$2:$B$857,Database!B8,masuk!$D$2:$D$857)</f>
        <v>0</v>
      </c>
      <c r="H8" s="5">
        <f>SUMIF(keluar!$B$2:$B$3559,Database!B8,keluar!$D$2:$D$3559)</f>
        <v>0</v>
      </c>
      <c r="I8" s="5">
        <f t="shared" si="0"/>
        <v>0</v>
      </c>
      <c r="J8" s="6">
        <f t="shared" si="1"/>
        <v>0</v>
      </c>
      <c r="K8" s="5"/>
      <c r="L8" s="5" t="s">
        <v>22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idden="1" x14ac:dyDescent="0.25">
      <c r="A9" s="5" t="s">
        <v>12</v>
      </c>
      <c r="B9" s="5" t="s">
        <v>33</v>
      </c>
      <c r="C9" s="5" t="s">
        <v>34</v>
      </c>
      <c r="D9" s="9">
        <v>22000</v>
      </c>
      <c r="E9" s="5" t="s">
        <v>21</v>
      </c>
      <c r="F9" s="7">
        <v>0</v>
      </c>
      <c r="G9" s="5">
        <f>SUMIF(masuk!$B$2:$B$857,Database!B9,masuk!$D$2:$D$857)</f>
        <v>4</v>
      </c>
      <c r="H9" s="5">
        <f>SUMIF(keluar!$B$2:$B$3559,Database!B9,keluar!$D$2:$D$3559)</f>
        <v>0</v>
      </c>
      <c r="I9" s="5">
        <f t="shared" si="0"/>
        <v>4</v>
      </c>
      <c r="J9" s="6">
        <f t="shared" si="1"/>
        <v>88000</v>
      </c>
      <c r="K9" s="5"/>
      <c r="L9" s="5" t="s">
        <v>25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idden="1" x14ac:dyDescent="0.25">
      <c r="A10" s="5" t="s">
        <v>12</v>
      </c>
      <c r="B10" s="5" t="s">
        <v>35</v>
      </c>
      <c r="C10" s="5" t="s">
        <v>36</v>
      </c>
      <c r="D10" s="6">
        <v>2000</v>
      </c>
      <c r="E10" s="5" t="s">
        <v>21</v>
      </c>
      <c r="F10" s="7">
        <v>46</v>
      </c>
      <c r="G10" s="5">
        <f>SUMIF(masuk!$B$2:$B$857,Database!B10,masuk!$D$2:$D$857)</f>
        <v>0</v>
      </c>
      <c r="H10" s="5">
        <f>SUMIF(keluar!$B$2:$B$3559,Database!B10,keluar!$D$2:$D$3559)</f>
        <v>0</v>
      </c>
      <c r="I10" s="5">
        <f t="shared" si="0"/>
        <v>46</v>
      </c>
      <c r="J10" s="6">
        <f t="shared" si="1"/>
        <v>92000</v>
      </c>
      <c r="K10" s="5"/>
      <c r="L10" s="5" t="s">
        <v>16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idden="1" x14ac:dyDescent="0.25">
      <c r="A11" s="5" t="s">
        <v>12</v>
      </c>
      <c r="B11" s="5" t="s">
        <v>37</v>
      </c>
      <c r="C11" s="5" t="s">
        <v>38</v>
      </c>
      <c r="D11" s="9">
        <v>2000</v>
      </c>
      <c r="E11" s="5" t="s">
        <v>21</v>
      </c>
      <c r="F11" s="7">
        <v>181</v>
      </c>
      <c r="G11" s="5">
        <f>SUMIF(masuk!$B$2:$B$857,Database!B11,masuk!$D$2:$D$857)</f>
        <v>200</v>
      </c>
      <c r="H11" s="5">
        <f>SUMIF(keluar!$B$2:$B$3559,Database!B11,keluar!$D$2:$D$3559)</f>
        <v>180</v>
      </c>
      <c r="I11" s="5">
        <f t="shared" si="0"/>
        <v>201</v>
      </c>
      <c r="J11" s="6">
        <f t="shared" si="1"/>
        <v>402000</v>
      </c>
      <c r="K11" s="5"/>
      <c r="L11" s="5" t="s">
        <v>25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idden="1" x14ac:dyDescent="0.25">
      <c r="A12" s="5" t="s">
        <v>12</v>
      </c>
      <c r="B12" s="5" t="s">
        <v>39</v>
      </c>
      <c r="C12" s="5" t="s">
        <v>40</v>
      </c>
      <c r="D12" s="6">
        <v>2600</v>
      </c>
      <c r="E12" s="5" t="s">
        <v>21</v>
      </c>
      <c r="F12" s="7">
        <v>0</v>
      </c>
      <c r="G12" s="5">
        <f>SUMIF(masuk!$B$2:$B$857,Database!B12,masuk!$D$2:$D$857)</f>
        <v>0</v>
      </c>
      <c r="H12" s="5">
        <f>SUMIF(keluar!$B$2:$B$3559,Database!B12,keluar!$D$2:$D$3559)</f>
        <v>0</v>
      </c>
      <c r="I12" s="5">
        <f t="shared" si="0"/>
        <v>0</v>
      </c>
      <c r="J12" s="6">
        <f t="shared" si="1"/>
        <v>0</v>
      </c>
      <c r="K12" s="5"/>
      <c r="L12" s="5" t="s">
        <v>25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idden="1" x14ac:dyDescent="0.25">
      <c r="A13" s="5" t="s">
        <v>12</v>
      </c>
      <c r="B13" s="5" t="s">
        <v>41</v>
      </c>
      <c r="C13" s="5" t="s">
        <v>42</v>
      </c>
      <c r="D13" s="6">
        <f>18999.99*110%</f>
        <v>20899.989000000005</v>
      </c>
      <c r="E13" s="5" t="s">
        <v>21</v>
      </c>
      <c r="F13" s="7">
        <v>32</v>
      </c>
      <c r="G13" s="5">
        <f>SUMIF(masuk!$B$2:$B$857,Database!B13,masuk!$D$2:$D$857)</f>
        <v>30</v>
      </c>
      <c r="H13" s="5">
        <f>SUMIF(keluar!$B$2:$B$3559,Database!B13,keluar!$D$2:$D$3559)</f>
        <v>46</v>
      </c>
      <c r="I13" s="5">
        <f t="shared" si="0"/>
        <v>16</v>
      </c>
      <c r="J13" s="6">
        <f t="shared" si="1"/>
        <v>334399.82400000008</v>
      </c>
      <c r="K13" s="5"/>
      <c r="L13" s="5" t="s">
        <v>25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idden="1" x14ac:dyDescent="0.25">
      <c r="A14" s="5" t="s">
        <v>12</v>
      </c>
      <c r="B14" s="5" t="s">
        <v>43</v>
      </c>
      <c r="C14" s="5" t="s">
        <v>44</v>
      </c>
      <c r="D14" s="6">
        <v>1100</v>
      </c>
      <c r="E14" s="5" t="s">
        <v>21</v>
      </c>
      <c r="F14" s="7">
        <v>180</v>
      </c>
      <c r="G14" s="5">
        <f>SUMIF(masuk!$B$2:$B$857,Database!B14,masuk!$D$2:$D$857)</f>
        <v>0</v>
      </c>
      <c r="H14" s="5">
        <f>SUMIF(keluar!$B$2:$B$3559,Database!B14,keluar!$D$2:$D$3559)</f>
        <v>0</v>
      </c>
      <c r="I14" s="5">
        <f t="shared" si="0"/>
        <v>180</v>
      </c>
      <c r="J14" s="6">
        <f t="shared" si="1"/>
        <v>198000</v>
      </c>
      <c r="K14" s="5"/>
      <c r="L14" s="5" t="s">
        <v>25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idden="1" x14ac:dyDescent="0.25">
      <c r="A15" s="5" t="s">
        <v>12</v>
      </c>
      <c r="B15" s="5" t="s">
        <v>45</v>
      </c>
      <c r="C15" s="5" t="s">
        <v>46</v>
      </c>
      <c r="D15" s="9">
        <v>24000</v>
      </c>
      <c r="E15" s="5" t="s">
        <v>47</v>
      </c>
      <c r="F15" s="7">
        <v>6</v>
      </c>
      <c r="G15" s="5">
        <f>SUMIF(masuk!$B$2:$B$857,Database!B15,masuk!$D$2:$D$857)</f>
        <v>12</v>
      </c>
      <c r="H15" s="5">
        <f>SUMIF(keluar!$B$2:$B$3559,Database!B15,keluar!$D$2:$D$3559)</f>
        <v>1</v>
      </c>
      <c r="I15" s="5">
        <f t="shared" si="0"/>
        <v>17</v>
      </c>
      <c r="J15" s="6">
        <f t="shared" si="1"/>
        <v>408000</v>
      </c>
      <c r="K15" s="5"/>
      <c r="L15" s="5" t="s">
        <v>25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idden="1" x14ac:dyDescent="0.25">
      <c r="A16" s="5" t="s">
        <v>12</v>
      </c>
      <c r="B16" s="5" t="s">
        <v>48</v>
      </c>
      <c r="C16" s="5" t="s">
        <v>49</v>
      </c>
      <c r="D16" s="6">
        <v>18000</v>
      </c>
      <c r="E16" s="5" t="s">
        <v>21</v>
      </c>
      <c r="F16" s="7">
        <v>900</v>
      </c>
      <c r="G16" s="5">
        <f>SUMIF(masuk!$B$2:$B$857,Database!B16,masuk!$D$2:$D$857)</f>
        <v>0</v>
      </c>
      <c r="H16" s="5">
        <f>SUMIF(keluar!$B$2:$B$3559,Database!B16,keluar!$D$2:$D$3559)</f>
        <v>0</v>
      </c>
      <c r="I16" s="5">
        <f t="shared" si="0"/>
        <v>900</v>
      </c>
      <c r="J16" s="6">
        <f t="shared" si="1"/>
        <v>16200000</v>
      </c>
      <c r="K16" s="5"/>
      <c r="L16" s="5" t="s">
        <v>16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idden="1" x14ac:dyDescent="0.25">
      <c r="A17" s="5" t="s">
        <v>12</v>
      </c>
      <c r="B17" s="5" t="s">
        <v>50</v>
      </c>
      <c r="C17" s="5" t="s">
        <v>51</v>
      </c>
      <c r="D17" s="6">
        <v>19000</v>
      </c>
      <c r="E17" s="5" t="s">
        <v>21</v>
      </c>
      <c r="F17" s="7">
        <v>8</v>
      </c>
      <c r="G17" s="5">
        <f>SUMIF(masuk!$B$2:$B$857,Database!B17,masuk!$D$2:$D$857)</f>
        <v>0</v>
      </c>
      <c r="H17" s="5">
        <f>SUMIF(keluar!$B$2:$B$3559,Database!B17,keluar!$D$2:$D$3559)</f>
        <v>0</v>
      </c>
      <c r="I17" s="5">
        <f t="shared" si="0"/>
        <v>8</v>
      </c>
      <c r="J17" s="6">
        <f t="shared" si="1"/>
        <v>152000</v>
      </c>
      <c r="K17" s="5"/>
      <c r="L17" s="5" t="s">
        <v>22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idden="1" x14ac:dyDescent="0.25">
      <c r="A18" s="5" t="s">
        <v>12</v>
      </c>
      <c r="B18" s="5" t="s">
        <v>52</v>
      </c>
      <c r="C18" s="5" t="s">
        <v>53</v>
      </c>
      <c r="D18" s="6">
        <v>120000</v>
      </c>
      <c r="E18" s="5" t="s">
        <v>21</v>
      </c>
      <c r="F18" s="7">
        <v>0</v>
      </c>
      <c r="G18" s="5">
        <f>SUMIF(masuk!$B$2:$B$857,Database!B18,masuk!$D$2:$D$857)</f>
        <v>0</v>
      </c>
      <c r="H18" s="5">
        <f>SUMIF(keluar!$B$2:$B$3559,Database!B18,keluar!$D$2:$D$3559)</f>
        <v>0</v>
      </c>
      <c r="I18" s="5">
        <f t="shared" si="0"/>
        <v>0</v>
      </c>
      <c r="J18" s="6">
        <f t="shared" si="1"/>
        <v>0</v>
      </c>
      <c r="K18" s="5"/>
      <c r="L18" s="5" t="s">
        <v>16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idden="1" x14ac:dyDescent="0.25">
      <c r="A19" s="5" t="s">
        <v>12</v>
      </c>
      <c r="B19" s="5" t="s">
        <v>54</v>
      </c>
      <c r="C19" s="5" t="s">
        <v>55</v>
      </c>
      <c r="D19" s="6">
        <v>1000</v>
      </c>
      <c r="E19" s="5" t="s">
        <v>21</v>
      </c>
      <c r="F19" s="7">
        <v>195</v>
      </c>
      <c r="G19" s="5">
        <f>SUMIF(masuk!$B$2:$B$857,Database!B19,masuk!$D$2:$D$857)</f>
        <v>0</v>
      </c>
      <c r="H19" s="5">
        <f>SUMIF(keluar!$B$2:$B$3559,Database!B19,keluar!$D$2:$D$3559)</f>
        <v>0</v>
      </c>
      <c r="I19" s="5">
        <f t="shared" si="0"/>
        <v>195</v>
      </c>
      <c r="J19" s="6">
        <f t="shared" si="1"/>
        <v>195000</v>
      </c>
      <c r="K19" s="5"/>
      <c r="L19" s="5" t="s">
        <v>25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hidden="1" customHeight="1" x14ac:dyDescent="0.25">
      <c r="A20" s="5" t="s">
        <v>56</v>
      </c>
      <c r="B20" s="5" t="s">
        <v>57</v>
      </c>
      <c r="C20" s="5" t="s">
        <v>58</v>
      </c>
      <c r="D20" s="6">
        <v>55000</v>
      </c>
      <c r="E20" s="5" t="s">
        <v>47</v>
      </c>
      <c r="F20" s="7">
        <v>0</v>
      </c>
      <c r="G20" s="5">
        <f>SUMIF(masuk!$B$2:$B$857,Database!B20,masuk!$D$2:$D$857)</f>
        <v>0</v>
      </c>
      <c r="H20" s="5">
        <f>SUMIF(keluar!$B$2:$B$3559,Database!B20,keluar!$D$2:$D$3559)</f>
        <v>0</v>
      </c>
      <c r="I20" s="5">
        <f t="shared" si="0"/>
        <v>0</v>
      </c>
      <c r="J20" s="6">
        <f t="shared" si="1"/>
        <v>0</v>
      </c>
      <c r="K20" s="5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hidden="1" customHeight="1" x14ac:dyDescent="0.25">
      <c r="A21" s="5" t="s">
        <v>56</v>
      </c>
      <c r="B21" s="5" t="s">
        <v>59</v>
      </c>
      <c r="C21" s="5" t="s">
        <v>60</v>
      </c>
      <c r="D21" s="6">
        <v>70000</v>
      </c>
      <c r="E21" s="5" t="s">
        <v>47</v>
      </c>
      <c r="F21" s="7">
        <v>0</v>
      </c>
      <c r="G21" s="5">
        <f>SUMIF(masuk!$B$2:$B$857,Database!B21,masuk!$D$2:$D$857)</f>
        <v>0</v>
      </c>
      <c r="H21" s="5">
        <f>SUMIF(keluar!$B$2:$B$3559,Database!B21,keluar!$D$2:$D$3559)</f>
        <v>0</v>
      </c>
      <c r="I21" s="5">
        <f t="shared" si="0"/>
        <v>0</v>
      </c>
      <c r="J21" s="6">
        <f t="shared" si="1"/>
        <v>0</v>
      </c>
      <c r="K21" s="5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hidden="1" customHeight="1" x14ac:dyDescent="0.25">
      <c r="A22" s="5" t="s">
        <v>56</v>
      </c>
      <c r="B22" s="5" t="s">
        <v>61</v>
      </c>
      <c r="C22" s="5" t="s">
        <v>62</v>
      </c>
      <c r="D22" s="6">
        <v>17500</v>
      </c>
      <c r="E22" s="5" t="s">
        <v>47</v>
      </c>
      <c r="F22" s="7">
        <v>3</v>
      </c>
      <c r="G22" s="5">
        <f>SUMIF(masuk!$B$2:$B$857,Database!B22,masuk!$D$2:$D$857)</f>
        <v>0</v>
      </c>
      <c r="H22" s="5">
        <f>SUMIF(keluar!$B$2:$B$3559,Database!B22,keluar!$D$2:$D$3559)</f>
        <v>0</v>
      </c>
      <c r="I22" s="5">
        <f t="shared" si="0"/>
        <v>3</v>
      </c>
      <c r="J22" s="6">
        <f t="shared" si="1"/>
        <v>52500</v>
      </c>
      <c r="K22" s="5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hidden="1" customHeight="1" x14ac:dyDescent="0.25">
      <c r="A23" s="5" t="s">
        <v>56</v>
      </c>
      <c r="B23" s="5" t="s">
        <v>63</v>
      </c>
      <c r="C23" s="5" t="s">
        <v>64</v>
      </c>
      <c r="D23" s="9">
        <v>4000</v>
      </c>
      <c r="E23" s="5" t="s">
        <v>65</v>
      </c>
      <c r="F23" s="7">
        <v>8</v>
      </c>
      <c r="G23" s="5">
        <f>SUMIF(masuk!$B$2:$B$857,Database!B23,masuk!$D$2:$D$857)</f>
        <v>0</v>
      </c>
      <c r="H23" s="5">
        <f>SUMIF(keluar!$B$2:$B$3559,Database!B23,keluar!$D$2:$D$3559)</f>
        <v>0</v>
      </c>
      <c r="I23" s="5">
        <f t="shared" si="0"/>
        <v>8</v>
      </c>
      <c r="J23" s="6">
        <f t="shared" si="1"/>
        <v>32000</v>
      </c>
      <c r="K23" s="5"/>
      <c r="L23" s="5" t="s">
        <v>16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hidden="1" customHeight="1" x14ac:dyDescent="0.25">
      <c r="A24" s="5" t="s">
        <v>56</v>
      </c>
      <c r="B24" s="5" t="s">
        <v>66</v>
      </c>
      <c r="C24" s="5" t="s">
        <v>67</v>
      </c>
      <c r="D24" s="6">
        <v>114000</v>
      </c>
      <c r="E24" s="5" t="s">
        <v>47</v>
      </c>
      <c r="F24" s="7">
        <v>4</v>
      </c>
      <c r="G24" s="5">
        <f>SUMIF(masuk!$B$2:$B$857,Database!B24,masuk!$D$2:$D$857)</f>
        <v>0</v>
      </c>
      <c r="H24" s="5">
        <f>SUMIF(keluar!$B$2:$B$3559,Database!B24,keluar!$D$2:$D$3559)</f>
        <v>6</v>
      </c>
      <c r="I24" s="5">
        <f t="shared" si="0"/>
        <v>-2</v>
      </c>
      <c r="J24" s="6">
        <f t="shared" si="1"/>
        <v>-228000</v>
      </c>
      <c r="K24" s="5"/>
      <c r="L24" s="5" t="s">
        <v>22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hidden="1" customHeight="1" x14ac:dyDescent="0.25">
      <c r="A25" s="5" t="s">
        <v>56</v>
      </c>
      <c r="B25" s="5" t="s">
        <v>68</v>
      </c>
      <c r="C25" s="5" t="s">
        <v>69</v>
      </c>
      <c r="D25" s="6">
        <v>107000</v>
      </c>
      <c r="E25" s="5" t="s">
        <v>47</v>
      </c>
      <c r="F25" s="7">
        <v>7</v>
      </c>
      <c r="G25" s="5">
        <f>SUMIF(masuk!$B$2:$B$857,Database!B25,masuk!$D$2:$D$857)</f>
        <v>0</v>
      </c>
      <c r="H25" s="5">
        <f>SUMIF(keluar!$B$2:$B$3559,Database!B25,keluar!$D$2:$D$3559)</f>
        <v>0</v>
      </c>
      <c r="I25" s="5">
        <f t="shared" si="0"/>
        <v>7</v>
      </c>
      <c r="J25" s="6">
        <f t="shared" si="1"/>
        <v>749000</v>
      </c>
      <c r="K25" s="5"/>
      <c r="L25" s="5" t="s">
        <v>22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hidden="1" customHeight="1" x14ac:dyDescent="0.25">
      <c r="A26" s="5" t="s">
        <v>56</v>
      </c>
      <c r="B26" s="5" t="s">
        <v>70</v>
      </c>
      <c r="C26" s="5" t="s">
        <v>71</v>
      </c>
      <c r="D26" s="6">
        <v>128000</v>
      </c>
      <c r="E26" s="5" t="s">
        <v>47</v>
      </c>
      <c r="F26" s="7">
        <v>1</v>
      </c>
      <c r="G26" s="5">
        <f>SUMIF(masuk!$B$2:$B$857,Database!B26,masuk!$D$2:$D$857)</f>
        <v>0</v>
      </c>
      <c r="H26" s="5">
        <f>SUMIF(keluar!$B$2:$B$3559,Database!B26,keluar!$D$2:$D$3559)</f>
        <v>0</v>
      </c>
      <c r="I26" s="5">
        <f t="shared" si="0"/>
        <v>1</v>
      </c>
      <c r="J26" s="6">
        <f t="shared" si="1"/>
        <v>128000</v>
      </c>
      <c r="K26" s="5"/>
      <c r="L26" s="5" t="s">
        <v>22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hidden="1" customHeight="1" x14ac:dyDescent="0.25">
      <c r="A27" s="5" t="s">
        <v>56</v>
      </c>
      <c r="B27" s="5" t="s">
        <v>72</v>
      </c>
      <c r="C27" s="5" t="s">
        <v>73</v>
      </c>
      <c r="D27" s="6">
        <v>250</v>
      </c>
      <c r="E27" s="5" t="s">
        <v>21</v>
      </c>
      <c r="F27" s="7">
        <v>3</v>
      </c>
      <c r="G27" s="5">
        <f>SUMIF(masuk!$B$2:$B$857,Database!B27,masuk!$D$2:$D$857)</f>
        <v>0</v>
      </c>
      <c r="H27" s="5">
        <f>SUMIF(keluar!$B$2:$B$3559,Database!B27,keluar!$D$2:$D$3559)</f>
        <v>0</v>
      </c>
      <c r="I27" s="5">
        <f t="shared" si="0"/>
        <v>3</v>
      </c>
      <c r="J27" s="6">
        <f t="shared" si="1"/>
        <v>750</v>
      </c>
      <c r="K27" s="5"/>
      <c r="L27" s="5" t="s">
        <v>25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hidden="1" customHeight="1" x14ac:dyDescent="0.25">
      <c r="A28" s="5" t="s">
        <v>56</v>
      </c>
      <c r="B28" s="5" t="s">
        <v>74</v>
      </c>
      <c r="C28" s="5" t="s">
        <v>75</v>
      </c>
      <c r="D28" s="6">
        <v>17000</v>
      </c>
      <c r="E28" s="5" t="s">
        <v>15</v>
      </c>
      <c r="F28" s="7">
        <v>0</v>
      </c>
      <c r="G28" s="5">
        <f>SUMIF(masuk!$B$2:$B$857,Database!B28,masuk!$D$2:$D$857)</f>
        <v>0</v>
      </c>
      <c r="H28" s="5">
        <f>SUMIF(keluar!$B$2:$B$3559,Database!B28,keluar!$D$2:$D$3559)</f>
        <v>0</v>
      </c>
      <c r="I28" s="5">
        <f t="shared" si="0"/>
        <v>0</v>
      </c>
      <c r="J28" s="6">
        <f t="shared" si="1"/>
        <v>0</v>
      </c>
      <c r="K28" s="5"/>
      <c r="L28" s="5" t="s">
        <v>25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hidden="1" customHeight="1" x14ac:dyDescent="0.25">
      <c r="A29" s="5" t="s">
        <v>56</v>
      </c>
      <c r="B29" s="5" t="s">
        <v>76</v>
      </c>
      <c r="C29" s="5" t="s">
        <v>77</v>
      </c>
      <c r="D29" s="6">
        <v>37500</v>
      </c>
      <c r="E29" s="5" t="s">
        <v>15</v>
      </c>
      <c r="F29" s="7">
        <v>7</v>
      </c>
      <c r="G29" s="5">
        <f>SUMIF(masuk!$B$2:$B$857,Database!B29,masuk!$D$2:$D$857)</f>
        <v>0</v>
      </c>
      <c r="H29" s="5">
        <f>SUMIF(keluar!$B$2:$B$3559,Database!B29,keluar!$D$2:$D$3559)</f>
        <v>3</v>
      </c>
      <c r="I29" s="5">
        <f t="shared" si="0"/>
        <v>4</v>
      </c>
      <c r="J29" s="6">
        <f t="shared" si="1"/>
        <v>150000</v>
      </c>
      <c r="K29" s="5"/>
      <c r="L29" s="5" t="s">
        <v>25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hidden="1" customHeight="1" x14ac:dyDescent="0.25">
      <c r="A30" s="5" t="s">
        <v>56</v>
      </c>
      <c r="B30" s="5" t="s">
        <v>78</v>
      </c>
      <c r="C30" s="5" t="s">
        <v>79</v>
      </c>
      <c r="D30" s="6">
        <v>12500</v>
      </c>
      <c r="E30" s="5" t="s">
        <v>21</v>
      </c>
      <c r="F30" s="7">
        <v>5</v>
      </c>
      <c r="G30" s="5">
        <f>SUMIF(masuk!$B$2:$B$857,Database!B30,masuk!$D$2:$D$857)</f>
        <v>0</v>
      </c>
      <c r="H30" s="5">
        <f>SUMIF(keluar!$B$2:$B$3559,Database!B30,keluar!$D$2:$D$3559)</f>
        <v>0</v>
      </c>
      <c r="I30" s="5">
        <f t="shared" si="0"/>
        <v>5</v>
      </c>
      <c r="J30" s="6">
        <f t="shared" si="1"/>
        <v>62500</v>
      </c>
      <c r="K30" s="5"/>
      <c r="L30" s="5" t="s">
        <v>16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hidden="1" customHeight="1" x14ac:dyDescent="0.25">
      <c r="A31" s="5" t="s">
        <v>56</v>
      </c>
      <c r="B31" s="5" t="s">
        <v>80</v>
      </c>
      <c r="C31" s="5" t="s">
        <v>81</v>
      </c>
      <c r="D31" s="6">
        <v>23000</v>
      </c>
      <c r="E31" s="5" t="s">
        <v>47</v>
      </c>
      <c r="F31" s="7">
        <v>2</v>
      </c>
      <c r="G31" s="5">
        <f>SUMIF(masuk!$B$2:$B$857,Database!B31,masuk!$D$2:$D$857)</f>
        <v>0</v>
      </c>
      <c r="H31" s="5">
        <f>SUMIF(keluar!$B$2:$B$3559,Database!B31,keluar!$D$2:$D$3559)</f>
        <v>0</v>
      </c>
      <c r="I31" s="5">
        <f t="shared" si="0"/>
        <v>2</v>
      </c>
      <c r="J31" s="6">
        <f t="shared" si="1"/>
        <v>46000</v>
      </c>
      <c r="K31" s="5"/>
      <c r="L31" s="5" t="s">
        <v>16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hidden="1" customHeight="1" x14ac:dyDescent="0.25">
      <c r="A32" s="5" t="s">
        <v>56</v>
      </c>
      <c r="B32" s="5" t="s">
        <v>82</v>
      </c>
      <c r="C32" s="5" t="s">
        <v>83</v>
      </c>
      <c r="D32" s="6">
        <v>26000</v>
      </c>
      <c r="E32" s="5" t="s">
        <v>47</v>
      </c>
      <c r="F32" s="7">
        <v>1</v>
      </c>
      <c r="G32" s="5">
        <f>SUMIF(masuk!$B$2:$B$857,Database!B32,masuk!$D$2:$D$857)</f>
        <v>0</v>
      </c>
      <c r="H32" s="5">
        <f>SUMIF(keluar!$B$2:$B$3559,Database!B32,keluar!$D$2:$D$3559)</f>
        <v>0</v>
      </c>
      <c r="I32" s="5">
        <f t="shared" si="0"/>
        <v>1</v>
      </c>
      <c r="J32" s="6">
        <f t="shared" si="1"/>
        <v>26000</v>
      </c>
      <c r="K32" s="5"/>
      <c r="L32" s="5" t="s">
        <v>16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hidden="1" customHeight="1" x14ac:dyDescent="0.25">
      <c r="A33" s="5" t="s">
        <v>56</v>
      </c>
      <c r="B33" s="5" t="s">
        <v>84</v>
      </c>
      <c r="C33" s="7" t="s">
        <v>85</v>
      </c>
      <c r="D33" s="6">
        <v>30000</v>
      </c>
      <c r="E33" s="5" t="s">
        <v>47</v>
      </c>
      <c r="F33" s="7">
        <v>2</v>
      </c>
      <c r="G33" s="5">
        <f>SUMIF(masuk!$B$2:$B$857,Database!B33,masuk!$D$2:$D$857)</f>
        <v>0</v>
      </c>
      <c r="H33" s="5">
        <f>SUMIF(keluar!$B$2:$B$3559,Database!B33,keluar!$D$2:$D$3559)</f>
        <v>0</v>
      </c>
      <c r="I33" s="5">
        <f t="shared" si="0"/>
        <v>2</v>
      </c>
      <c r="J33" s="6">
        <f t="shared" si="1"/>
        <v>60000</v>
      </c>
      <c r="K33" s="5"/>
      <c r="L33" s="5" t="s">
        <v>16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hidden="1" customHeight="1" x14ac:dyDescent="0.25">
      <c r="A34" s="5" t="s">
        <v>56</v>
      </c>
      <c r="B34" s="5" t="s">
        <v>86</v>
      </c>
      <c r="C34" s="5" t="s">
        <v>87</v>
      </c>
      <c r="D34" s="6">
        <v>100800</v>
      </c>
      <c r="E34" s="5" t="s">
        <v>47</v>
      </c>
      <c r="F34" s="7">
        <v>2</v>
      </c>
      <c r="G34" s="5">
        <f>SUMIF(masuk!$B$2:$B$857,Database!B34,masuk!$D$2:$D$857)</f>
        <v>0</v>
      </c>
      <c r="H34" s="5">
        <f>SUMIF(keluar!$B$2:$B$3559,Database!B34,keluar!$D$2:$D$3559)</f>
        <v>0</v>
      </c>
      <c r="I34" s="5">
        <f t="shared" si="0"/>
        <v>2</v>
      </c>
      <c r="J34" s="6">
        <f t="shared" si="1"/>
        <v>201600</v>
      </c>
      <c r="K34" s="5"/>
      <c r="L34" s="5" t="s">
        <v>16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hidden="1" customHeight="1" x14ac:dyDescent="0.25">
      <c r="A35" s="10" t="s">
        <v>56</v>
      </c>
      <c r="B35" s="10" t="s">
        <v>88</v>
      </c>
      <c r="C35" s="11" t="s">
        <v>89</v>
      </c>
      <c r="D35" s="9">
        <v>15000</v>
      </c>
      <c r="E35" s="10" t="s">
        <v>21</v>
      </c>
      <c r="F35" s="12">
        <v>0</v>
      </c>
      <c r="G35" s="10">
        <f>SUMIF(masuk!$B$2:$B$857,Database!B35,masuk!$D$2:$D$857)</f>
        <v>0</v>
      </c>
      <c r="H35" s="10">
        <f>SUMIF(keluar!$B$2:$B$3559,Database!B35,keluar!$D$2:$D$3559)</f>
        <v>0</v>
      </c>
      <c r="I35" s="10">
        <f t="shared" si="0"/>
        <v>0</v>
      </c>
      <c r="J35" s="9">
        <f t="shared" si="1"/>
        <v>0</v>
      </c>
      <c r="K35" s="10"/>
      <c r="L35" s="10" t="s">
        <v>16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hidden="1" customHeight="1" x14ac:dyDescent="0.25">
      <c r="A36" s="10" t="s">
        <v>56</v>
      </c>
      <c r="B36" s="10" t="s">
        <v>90</v>
      </c>
      <c r="C36" s="11" t="s">
        <v>91</v>
      </c>
      <c r="D36" s="9">
        <v>26000</v>
      </c>
      <c r="E36" s="10" t="s">
        <v>21</v>
      </c>
      <c r="F36" s="12">
        <v>0</v>
      </c>
      <c r="G36" s="10">
        <f>SUMIF(masuk!$B$2:$B$857,Database!B36,masuk!$D$2:$D$857)</f>
        <v>0</v>
      </c>
      <c r="H36" s="10">
        <f>SUMIF(keluar!$B$2:$B$3559,Database!B36,keluar!$D$2:$D$3559)</f>
        <v>0</v>
      </c>
      <c r="I36" s="10">
        <f t="shared" si="0"/>
        <v>0</v>
      </c>
      <c r="J36" s="9">
        <f t="shared" si="1"/>
        <v>0</v>
      </c>
      <c r="K36" s="10"/>
      <c r="L36" s="10" t="s">
        <v>16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hidden="1" customHeight="1" x14ac:dyDescent="0.25">
      <c r="A37" s="5" t="s">
        <v>56</v>
      </c>
      <c r="B37" s="5" t="s">
        <v>92</v>
      </c>
      <c r="C37" s="7" t="s">
        <v>93</v>
      </c>
      <c r="D37" s="6">
        <v>121100</v>
      </c>
      <c r="E37" s="5" t="s">
        <v>47</v>
      </c>
      <c r="F37" s="7">
        <v>4</v>
      </c>
      <c r="G37" s="5">
        <f>SUMIF(masuk!$B$2:$B$857,Database!B37,masuk!$D$2:$D$857)</f>
        <v>0</v>
      </c>
      <c r="H37" s="5">
        <f>SUMIF(keluar!$B$2:$B$3559,Database!B37,keluar!$D$2:$D$3559)</f>
        <v>0</v>
      </c>
      <c r="I37" s="5">
        <f t="shared" si="0"/>
        <v>4</v>
      </c>
      <c r="J37" s="6">
        <f t="shared" si="1"/>
        <v>484400</v>
      </c>
      <c r="K37" s="5"/>
      <c r="L37" s="5" t="s">
        <v>22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hidden="1" customHeight="1" x14ac:dyDescent="0.25">
      <c r="A38" s="5" t="s">
        <v>56</v>
      </c>
      <c r="B38" s="5" t="s">
        <v>94</v>
      </c>
      <c r="C38" s="7" t="s">
        <v>95</v>
      </c>
      <c r="D38" s="6">
        <v>130000</v>
      </c>
      <c r="E38" s="5" t="s">
        <v>47</v>
      </c>
      <c r="F38" s="7">
        <v>3</v>
      </c>
      <c r="G38" s="5">
        <f>SUMIF(masuk!$B$2:$B$857,Database!B38,masuk!$D$2:$D$857)</f>
        <v>0</v>
      </c>
      <c r="H38" s="5">
        <f>SUMIF(keluar!$B$2:$B$3559,Database!B38,keluar!$D$2:$D$3559)</f>
        <v>0</v>
      </c>
      <c r="I38" s="5">
        <f t="shared" si="0"/>
        <v>3</v>
      </c>
      <c r="J38" s="6">
        <f t="shared" si="1"/>
        <v>390000</v>
      </c>
      <c r="K38" s="5"/>
      <c r="L38" s="5" t="s">
        <v>22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hidden="1" customHeight="1" x14ac:dyDescent="0.25">
      <c r="A39" s="5" t="s">
        <v>56</v>
      </c>
      <c r="B39" s="5" t="s">
        <v>96</v>
      </c>
      <c r="C39" s="5" t="s">
        <v>97</v>
      </c>
      <c r="D39" s="6">
        <v>18000</v>
      </c>
      <c r="E39" s="5" t="s">
        <v>47</v>
      </c>
      <c r="F39" s="7">
        <v>0</v>
      </c>
      <c r="G39" s="5">
        <f>SUMIF(masuk!$B$2:$B$857,Database!B39,masuk!$D$2:$D$857)</f>
        <v>0</v>
      </c>
      <c r="H39" s="5">
        <f>SUMIF(keluar!$B$2:$B$3559,Database!B39,keluar!$D$2:$D$3559)</f>
        <v>0</v>
      </c>
      <c r="I39" s="5">
        <f t="shared" si="0"/>
        <v>0</v>
      </c>
      <c r="J39" s="6">
        <f t="shared" si="1"/>
        <v>0</v>
      </c>
      <c r="K39" s="5"/>
      <c r="L39" s="5" t="s">
        <v>22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hidden="1" customHeight="1" x14ac:dyDescent="0.25">
      <c r="A40" s="5" t="s">
        <v>56</v>
      </c>
      <c r="B40" s="5" t="s">
        <v>98</v>
      </c>
      <c r="C40" s="5" t="s">
        <v>99</v>
      </c>
      <c r="D40" s="6">
        <v>6000</v>
      </c>
      <c r="E40" s="5" t="s">
        <v>21</v>
      </c>
      <c r="F40" s="7">
        <v>0</v>
      </c>
      <c r="G40" s="5">
        <f>SUMIF(masuk!$B$2:$B$857,Database!B40,masuk!$D$2:$D$857)</f>
        <v>2</v>
      </c>
      <c r="H40" s="5">
        <f>SUMIF(keluar!$B$2:$B$3559,Database!B40,keluar!$D$2:$D$3559)</f>
        <v>1</v>
      </c>
      <c r="I40" s="5">
        <f t="shared" si="0"/>
        <v>1</v>
      </c>
      <c r="J40" s="6">
        <f t="shared" si="1"/>
        <v>6000</v>
      </c>
      <c r="K40" s="5"/>
      <c r="L40" s="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hidden="1" customHeight="1" x14ac:dyDescent="0.25">
      <c r="A41" s="5" t="s">
        <v>56</v>
      </c>
      <c r="B41" s="5" t="s">
        <v>100</v>
      </c>
      <c r="C41" s="5" t="s">
        <v>101</v>
      </c>
      <c r="D41" s="9">
        <v>33000</v>
      </c>
      <c r="E41" s="5" t="s">
        <v>47</v>
      </c>
      <c r="F41" s="7">
        <v>0</v>
      </c>
      <c r="G41" s="5">
        <f>SUMIF(masuk!$B$2:$B$857,Database!B41,masuk!$D$2:$D$857)</f>
        <v>0</v>
      </c>
      <c r="H41" s="5">
        <f>SUMIF(keluar!$B$2:$B$3559,Database!B41,keluar!$D$2:$D$3559)</f>
        <v>0</v>
      </c>
      <c r="I41" s="5">
        <f t="shared" si="0"/>
        <v>0</v>
      </c>
      <c r="J41" s="6">
        <f t="shared" si="1"/>
        <v>0</v>
      </c>
      <c r="K41" s="5"/>
      <c r="L41" s="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hidden="1" customHeight="1" x14ac:dyDescent="0.25">
      <c r="A42" s="5" t="s">
        <v>56</v>
      </c>
      <c r="B42" s="5" t="s">
        <v>102</v>
      </c>
      <c r="C42" s="5" t="s">
        <v>103</v>
      </c>
      <c r="D42" s="9">
        <v>33000</v>
      </c>
      <c r="E42" s="5" t="s">
        <v>47</v>
      </c>
      <c r="F42" s="7">
        <v>0</v>
      </c>
      <c r="G42" s="5">
        <f>SUMIF(masuk!$B$2:$B$857,Database!B42,masuk!$D$2:$D$857)</f>
        <v>0</v>
      </c>
      <c r="H42" s="5">
        <f>SUMIF(keluar!$B$2:$B$3559,Database!B42,keluar!$D$2:$D$3559)</f>
        <v>0</v>
      </c>
      <c r="I42" s="5">
        <f t="shared" si="0"/>
        <v>0</v>
      </c>
      <c r="J42" s="6">
        <f t="shared" si="1"/>
        <v>0</v>
      </c>
      <c r="K42" s="5"/>
      <c r="L42" s="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hidden="1" customHeight="1" x14ac:dyDescent="0.25">
      <c r="A43" s="5" t="s">
        <v>56</v>
      </c>
      <c r="B43" s="5" t="s">
        <v>104</v>
      </c>
      <c r="C43" s="5" t="s">
        <v>105</v>
      </c>
      <c r="D43" s="9">
        <v>33000</v>
      </c>
      <c r="E43" s="5" t="s">
        <v>47</v>
      </c>
      <c r="F43" s="7">
        <v>0</v>
      </c>
      <c r="G43" s="5">
        <f>SUMIF(masuk!$B$2:$B$857,Database!B43,masuk!$D$2:$D$857)</f>
        <v>0</v>
      </c>
      <c r="H43" s="5">
        <f>SUMIF(keluar!$B$2:$B$3559,Database!B43,keluar!$D$2:$D$3559)</f>
        <v>0</v>
      </c>
      <c r="I43" s="5">
        <f t="shared" si="0"/>
        <v>0</v>
      </c>
      <c r="J43" s="6">
        <f t="shared" si="1"/>
        <v>0</v>
      </c>
      <c r="K43" s="5"/>
      <c r="L43" s="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hidden="1" customHeight="1" x14ac:dyDescent="0.25">
      <c r="A44" s="5" t="s">
        <v>56</v>
      </c>
      <c r="B44" s="5" t="s">
        <v>106</v>
      </c>
      <c r="C44" s="5" t="s">
        <v>107</v>
      </c>
      <c r="D44" s="6">
        <v>206000</v>
      </c>
      <c r="E44" s="5" t="s">
        <v>47</v>
      </c>
      <c r="F44" s="7">
        <v>0</v>
      </c>
      <c r="G44" s="5">
        <f>SUMIF(masuk!$B$2:$B$857,Database!B44,masuk!$D$2:$D$857)</f>
        <v>0</v>
      </c>
      <c r="H44" s="5">
        <f>SUMIF(keluar!$B$2:$B$3559,Database!B44,keluar!$D$2:$D$3559)</f>
        <v>0</v>
      </c>
      <c r="I44" s="5">
        <f t="shared" si="0"/>
        <v>0</v>
      </c>
      <c r="J44" s="6">
        <f t="shared" si="1"/>
        <v>0</v>
      </c>
      <c r="K44" s="5"/>
      <c r="L44" s="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hidden="1" customHeight="1" x14ac:dyDescent="0.25">
      <c r="A45" s="5" t="s">
        <v>56</v>
      </c>
      <c r="B45" s="5" t="s">
        <v>108</v>
      </c>
      <c r="C45" s="5" t="s">
        <v>109</v>
      </c>
      <c r="D45" s="6">
        <v>13000</v>
      </c>
      <c r="E45" s="5" t="s">
        <v>21</v>
      </c>
      <c r="F45" s="7">
        <v>0</v>
      </c>
      <c r="G45" s="5">
        <f>SUMIF(masuk!$B$2:$B$857,Database!B45,masuk!$D$2:$D$857)</f>
        <v>0</v>
      </c>
      <c r="H45" s="5">
        <f>SUMIF(keluar!$B$2:$B$3559,Database!B45,keluar!$D$2:$D$3559)</f>
        <v>0</v>
      </c>
      <c r="I45" s="5">
        <f t="shared" si="0"/>
        <v>0</v>
      </c>
      <c r="J45" s="6">
        <f t="shared" si="1"/>
        <v>0</v>
      </c>
      <c r="K45" s="5"/>
      <c r="L45" s="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hidden="1" customHeight="1" x14ac:dyDescent="0.25">
      <c r="A46" s="5" t="s">
        <v>56</v>
      </c>
      <c r="B46" s="5" t="s">
        <v>110</v>
      </c>
      <c r="C46" s="5" t="s">
        <v>111</v>
      </c>
      <c r="D46" s="6">
        <v>13000</v>
      </c>
      <c r="E46" s="5" t="s">
        <v>21</v>
      </c>
      <c r="F46" s="7">
        <v>0</v>
      </c>
      <c r="G46" s="5">
        <f>SUMIF(masuk!$B$2:$B$857,Database!B46,masuk!$D$2:$D$857)</f>
        <v>0</v>
      </c>
      <c r="H46" s="5">
        <f>SUMIF(keluar!$B$2:$B$3559,Database!B46,keluar!$D$2:$D$3559)</f>
        <v>0</v>
      </c>
      <c r="I46" s="5">
        <f t="shared" si="0"/>
        <v>0</v>
      </c>
      <c r="J46" s="6">
        <f t="shared" si="1"/>
        <v>0</v>
      </c>
      <c r="K46" s="5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hidden="1" customHeight="1" x14ac:dyDescent="0.25">
      <c r="A47" s="5" t="s">
        <v>56</v>
      </c>
      <c r="B47" s="5" t="s">
        <v>112</v>
      </c>
      <c r="C47" s="5" t="s">
        <v>113</v>
      </c>
      <c r="D47" s="6">
        <v>43000</v>
      </c>
      <c r="E47" s="5" t="s">
        <v>47</v>
      </c>
      <c r="F47" s="7">
        <v>0</v>
      </c>
      <c r="G47" s="5">
        <f>SUMIF(masuk!$B$2:$B$857,Database!B47,masuk!$D$2:$D$857)</f>
        <v>0</v>
      </c>
      <c r="H47" s="5">
        <f>SUMIF(keluar!$B$2:$B$3559,Database!B47,keluar!$D$2:$D$3559)</f>
        <v>0</v>
      </c>
      <c r="I47" s="5">
        <f t="shared" si="0"/>
        <v>0</v>
      </c>
      <c r="J47" s="6">
        <f t="shared" si="1"/>
        <v>0</v>
      </c>
      <c r="K47" s="5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hidden="1" customHeight="1" x14ac:dyDescent="0.25">
      <c r="A48" s="5" t="s">
        <v>56</v>
      </c>
      <c r="B48" s="5" t="s">
        <v>114</v>
      </c>
      <c r="C48" s="5" t="s">
        <v>115</v>
      </c>
      <c r="D48" s="6">
        <v>1500</v>
      </c>
      <c r="E48" s="5" t="s">
        <v>21</v>
      </c>
      <c r="F48" s="7">
        <v>13</v>
      </c>
      <c r="G48" s="5">
        <f>SUMIF(masuk!$B$2:$B$857,Database!B48,masuk!$D$2:$D$857)</f>
        <v>0</v>
      </c>
      <c r="H48" s="5">
        <f>SUMIF(keluar!$B$2:$B$3559,Database!B48,keluar!$D$2:$D$3559)</f>
        <v>0</v>
      </c>
      <c r="I48" s="5">
        <f t="shared" si="0"/>
        <v>13</v>
      </c>
      <c r="J48" s="6">
        <f t="shared" si="1"/>
        <v>19500</v>
      </c>
      <c r="K48" s="5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hidden="1" customHeight="1" x14ac:dyDescent="0.25">
      <c r="A49" s="5" t="s">
        <v>56</v>
      </c>
      <c r="B49" s="5" t="s">
        <v>116</v>
      </c>
      <c r="C49" s="5" t="s">
        <v>117</v>
      </c>
      <c r="D49" s="6">
        <v>23000</v>
      </c>
      <c r="E49" s="5" t="s">
        <v>21</v>
      </c>
      <c r="F49" s="7">
        <v>0</v>
      </c>
      <c r="G49" s="5">
        <f>SUMIF(masuk!$B$2:$B$857,Database!B49,masuk!$D$2:$D$857)</f>
        <v>0</v>
      </c>
      <c r="H49" s="5">
        <f>SUMIF(keluar!$B$2:$B$3559,Database!B49,keluar!$D$2:$D$3559)</f>
        <v>0</v>
      </c>
      <c r="I49" s="5">
        <f t="shared" si="0"/>
        <v>0</v>
      </c>
      <c r="J49" s="6">
        <f t="shared" si="1"/>
        <v>0</v>
      </c>
      <c r="K49" s="5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hidden="1" customHeight="1" x14ac:dyDescent="0.25">
      <c r="A50" s="5" t="s">
        <v>56</v>
      </c>
      <c r="B50" s="5" t="s">
        <v>118</v>
      </c>
      <c r="C50" s="5" t="s">
        <v>119</v>
      </c>
      <c r="D50" s="6">
        <v>1000</v>
      </c>
      <c r="E50" s="5" t="s">
        <v>21</v>
      </c>
      <c r="F50" s="7">
        <v>0</v>
      </c>
      <c r="G50" s="5">
        <f>SUMIF(masuk!$B$2:$B$857,Database!B50,masuk!$D$2:$D$857)</f>
        <v>0</v>
      </c>
      <c r="H50" s="5">
        <f>SUMIF(keluar!$B$2:$B$3559,Database!B50,keluar!$D$2:$D$3559)</f>
        <v>0</v>
      </c>
      <c r="I50" s="5">
        <f t="shared" si="0"/>
        <v>0</v>
      </c>
      <c r="J50" s="6">
        <f t="shared" si="1"/>
        <v>0</v>
      </c>
      <c r="K50" s="5"/>
      <c r="L50" s="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hidden="1" customHeight="1" x14ac:dyDescent="0.25">
      <c r="A51" s="5" t="s">
        <v>56</v>
      </c>
      <c r="B51" s="5" t="s">
        <v>120</v>
      </c>
      <c r="C51" s="5" t="s">
        <v>121</v>
      </c>
      <c r="D51" s="6">
        <v>1000</v>
      </c>
      <c r="E51" s="5" t="s">
        <v>21</v>
      </c>
      <c r="F51" s="7">
        <v>26</v>
      </c>
      <c r="G51" s="5">
        <f>SUMIF(masuk!$B$2:$B$857,Database!B51,masuk!$D$2:$D$857)</f>
        <v>0</v>
      </c>
      <c r="H51" s="5">
        <f>SUMIF(keluar!$B$2:$B$3559,Database!B51,keluar!$D$2:$D$3559)</f>
        <v>0</v>
      </c>
      <c r="I51" s="5">
        <f t="shared" si="0"/>
        <v>26</v>
      </c>
      <c r="J51" s="6">
        <f t="shared" si="1"/>
        <v>26000</v>
      </c>
      <c r="K51" s="5"/>
      <c r="L51" s="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hidden="1" customHeight="1" x14ac:dyDescent="0.25">
      <c r="A52" s="5" t="s">
        <v>56</v>
      </c>
      <c r="B52" s="5" t="s">
        <v>122</v>
      </c>
      <c r="C52" s="5" t="s">
        <v>123</v>
      </c>
      <c r="D52" s="6">
        <v>6100</v>
      </c>
      <c r="E52" s="5" t="s">
        <v>21</v>
      </c>
      <c r="F52" s="7">
        <v>0</v>
      </c>
      <c r="G52" s="5">
        <f>SUMIF(masuk!$B$2:$B$857,Database!B52,masuk!$D$2:$D$857)</f>
        <v>0</v>
      </c>
      <c r="H52" s="5">
        <f>SUMIF(keluar!$B$2:$B$3559,Database!B52,keluar!$D$2:$D$3559)</f>
        <v>0</v>
      </c>
      <c r="I52" s="5">
        <f t="shared" si="0"/>
        <v>0</v>
      </c>
      <c r="J52" s="6">
        <f t="shared" si="1"/>
        <v>0</v>
      </c>
      <c r="K52" s="5"/>
      <c r="L52" s="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hidden="1" customHeight="1" x14ac:dyDescent="0.25">
      <c r="A53" s="5" t="s">
        <v>56</v>
      </c>
      <c r="B53" s="5" t="s">
        <v>124</v>
      </c>
      <c r="C53" s="5" t="s">
        <v>125</v>
      </c>
      <c r="D53" s="6">
        <v>120000</v>
      </c>
      <c r="E53" s="5" t="s">
        <v>47</v>
      </c>
      <c r="F53" s="7">
        <v>0</v>
      </c>
      <c r="G53" s="5">
        <f>SUMIF(masuk!$B$2:$B$857,Database!B53,masuk!$D$2:$D$857)</f>
        <v>0</v>
      </c>
      <c r="H53" s="5">
        <f>SUMIF(keluar!$B$2:$B$3559,Database!B53,keluar!$D$2:$D$3559)</f>
        <v>0</v>
      </c>
      <c r="I53" s="5">
        <f t="shared" si="0"/>
        <v>0</v>
      </c>
      <c r="J53" s="6">
        <f t="shared" si="1"/>
        <v>0</v>
      </c>
      <c r="K53" s="5"/>
      <c r="L53" s="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hidden="1" customHeight="1" x14ac:dyDescent="0.25">
      <c r="A54" s="5" t="s">
        <v>56</v>
      </c>
      <c r="B54" s="5" t="s">
        <v>126</v>
      </c>
      <c r="C54" s="5" t="s">
        <v>127</v>
      </c>
      <c r="D54" s="6">
        <v>277500</v>
      </c>
      <c r="E54" s="5" t="s">
        <v>47</v>
      </c>
      <c r="F54" s="7">
        <v>0</v>
      </c>
      <c r="G54" s="5">
        <f>SUMIF(masuk!$B$2:$B$857,Database!B54,masuk!$D$2:$D$857)</f>
        <v>0</v>
      </c>
      <c r="H54" s="5">
        <f>SUMIF(keluar!$B$2:$B$3559,Database!B54,keluar!$D$2:$D$3559)</f>
        <v>0</v>
      </c>
      <c r="I54" s="5">
        <f t="shared" si="0"/>
        <v>0</v>
      </c>
      <c r="J54" s="6">
        <f t="shared" si="1"/>
        <v>0</v>
      </c>
      <c r="K54" s="5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hidden="1" customHeight="1" x14ac:dyDescent="0.25">
      <c r="A55" s="5" t="s">
        <v>56</v>
      </c>
      <c r="B55" s="5" t="s">
        <v>128</v>
      </c>
      <c r="C55" s="5" t="s">
        <v>129</v>
      </c>
      <c r="D55" s="6">
        <v>125000</v>
      </c>
      <c r="E55" s="5" t="s">
        <v>47</v>
      </c>
      <c r="F55" s="7">
        <v>0</v>
      </c>
      <c r="G55" s="5">
        <f>SUMIF(masuk!$B$2:$B$857,Database!B55,masuk!$D$2:$D$857)</f>
        <v>0</v>
      </c>
      <c r="H55" s="5">
        <f>SUMIF(keluar!$B$2:$B$3559,Database!B55,keluar!$D$2:$D$3559)</f>
        <v>0</v>
      </c>
      <c r="I55" s="5">
        <f t="shared" si="0"/>
        <v>0</v>
      </c>
      <c r="J55" s="6">
        <f t="shared" si="1"/>
        <v>0</v>
      </c>
      <c r="K55" s="5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hidden="1" customHeight="1" x14ac:dyDescent="0.25">
      <c r="A56" s="5" t="s">
        <v>56</v>
      </c>
      <c r="B56" s="5" t="s">
        <v>130</v>
      </c>
      <c r="C56" s="5" t="s">
        <v>131</v>
      </c>
      <c r="D56" s="6">
        <v>42500</v>
      </c>
      <c r="E56" s="5" t="s">
        <v>21</v>
      </c>
      <c r="F56" s="7">
        <v>0</v>
      </c>
      <c r="G56" s="5">
        <f>SUMIF(masuk!$B$2:$B$857,Database!B56,masuk!$D$2:$D$857)</f>
        <v>0</v>
      </c>
      <c r="H56" s="5">
        <f>SUMIF(keluar!$B$2:$B$3559,Database!B56,keluar!$D$2:$D$3559)</f>
        <v>0</v>
      </c>
      <c r="I56" s="5">
        <f t="shared" si="0"/>
        <v>0</v>
      </c>
      <c r="J56" s="6">
        <f t="shared" si="1"/>
        <v>0</v>
      </c>
      <c r="K56" s="5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hidden="1" customHeight="1" x14ac:dyDescent="0.25">
      <c r="A57" s="5" t="s">
        <v>56</v>
      </c>
      <c r="B57" s="5" t="s">
        <v>132</v>
      </c>
      <c r="C57" s="5" t="s">
        <v>133</v>
      </c>
      <c r="D57" s="6">
        <v>125000</v>
      </c>
      <c r="E57" s="5" t="s">
        <v>47</v>
      </c>
      <c r="F57" s="7">
        <v>0</v>
      </c>
      <c r="G57" s="5">
        <f>SUMIF(masuk!$B$2:$B$857,Database!B57,masuk!$D$2:$D$857)</f>
        <v>0</v>
      </c>
      <c r="H57" s="5">
        <f>SUMIF(keluar!$B$2:$B$3559,Database!B57,keluar!$D$2:$D$3559)</f>
        <v>0</v>
      </c>
      <c r="I57" s="5">
        <f t="shared" si="0"/>
        <v>0</v>
      </c>
      <c r="J57" s="6">
        <f t="shared" si="1"/>
        <v>0</v>
      </c>
      <c r="K57" s="5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hidden="1" customHeight="1" x14ac:dyDescent="0.25">
      <c r="A58" s="5" t="s">
        <v>56</v>
      </c>
      <c r="B58" s="5" t="s">
        <v>134</v>
      </c>
      <c r="C58" s="5" t="s">
        <v>135</v>
      </c>
      <c r="D58" s="6">
        <f>38636.36*110%</f>
        <v>42499.996000000006</v>
      </c>
      <c r="E58" s="5" t="s">
        <v>21</v>
      </c>
      <c r="F58" s="7">
        <v>0</v>
      </c>
      <c r="G58" s="5">
        <f>SUMIF(masuk!$B$2:$B$857,Database!B58,masuk!$D$2:$D$857)</f>
        <v>0</v>
      </c>
      <c r="H58" s="5">
        <f>SUMIF(keluar!$B$2:$B$3559,Database!B58,keluar!$D$2:$D$3559)</f>
        <v>0</v>
      </c>
      <c r="I58" s="5">
        <f t="shared" si="0"/>
        <v>0</v>
      </c>
      <c r="J58" s="6">
        <f t="shared" si="1"/>
        <v>0</v>
      </c>
      <c r="K58" s="5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hidden="1" customHeight="1" x14ac:dyDescent="0.25">
      <c r="A59" s="5" t="s">
        <v>56</v>
      </c>
      <c r="B59" s="5" t="s">
        <v>136</v>
      </c>
      <c r="C59" s="5" t="s">
        <v>137</v>
      </c>
      <c r="D59" s="6">
        <v>107750</v>
      </c>
      <c r="E59" s="5" t="s">
        <v>47</v>
      </c>
      <c r="F59" s="7">
        <v>0</v>
      </c>
      <c r="G59" s="5">
        <f>SUMIF(masuk!$B$2:$B$857,Database!B59,masuk!$D$2:$D$857)</f>
        <v>0</v>
      </c>
      <c r="H59" s="5">
        <f>SUMIF(keluar!$B$2:$B$3559,Database!B59,keluar!$D$2:$D$3559)</f>
        <v>0</v>
      </c>
      <c r="I59" s="5">
        <f t="shared" si="0"/>
        <v>0</v>
      </c>
      <c r="J59" s="6">
        <f t="shared" si="1"/>
        <v>0</v>
      </c>
      <c r="K59" s="5"/>
      <c r="L59" s="5" t="s">
        <v>16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hidden="1" customHeight="1" x14ac:dyDescent="0.25">
      <c r="A60" s="5" t="s">
        <v>56</v>
      </c>
      <c r="B60" s="5" t="s">
        <v>138</v>
      </c>
      <c r="C60" s="5" t="s">
        <v>139</v>
      </c>
      <c r="D60" s="9">
        <f>16363.63*2*110%</f>
        <v>35999.986000000004</v>
      </c>
      <c r="E60" s="5" t="s">
        <v>47</v>
      </c>
      <c r="F60" s="7">
        <v>114</v>
      </c>
      <c r="G60" s="5">
        <f>SUMIF(masuk!$B$2:$B$857,Database!B60,masuk!$D$2:$D$857)</f>
        <v>0</v>
      </c>
      <c r="H60" s="5">
        <f>SUMIF(keluar!$B$2:$B$3559,Database!B60,keluar!$D$2:$D$3559)</f>
        <v>2</v>
      </c>
      <c r="I60" s="5">
        <f t="shared" si="0"/>
        <v>112</v>
      </c>
      <c r="J60" s="6">
        <f t="shared" si="1"/>
        <v>4031998.4320000005</v>
      </c>
      <c r="K60" s="5" t="s">
        <v>140</v>
      </c>
      <c r="L60" s="5" t="s">
        <v>25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hidden="1" customHeight="1" x14ac:dyDescent="0.25">
      <c r="A61" s="5" t="s">
        <v>56</v>
      </c>
      <c r="B61" s="5" t="s">
        <v>141</v>
      </c>
      <c r="C61" s="5" t="s">
        <v>142</v>
      </c>
      <c r="D61" s="9">
        <f t="shared" ref="D61:D62" si="2">16363.63*2</f>
        <v>32727.26</v>
      </c>
      <c r="E61" s="5" t="s">
        <v>47</v>
      </c>
      <c r="F61" s="7">
        <v>95</v>
      </c>
      <c r="G61" s="5">
        <f>SUMIF(masuk!$B$2:$B$857,Database!B61,masuk!$D$2:$D$857)</f>
        <v>50</v>
      </c>
      <c r="H61" s="5">
        <f>SUMIF(keluar!$B$2:$B$3559,Database!B61,keluar!$D$2:$D$3559)</f>
        <v>174</v>
      </c>
      <c r="I61" s="5">
        <f t="shared" si="0"/>
        <v>-29</v>
      </c>
      <c r="J61" s="6">
        <f t="shared" si="1"/>
        <v>-949090.53999999992</v>
      </c>
      <c r="K61" s="5" t="s">
        <v>143</v>
      </c>
      <c r="L61" s="5" t="s">
        <v>25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hidden="1" customHeight="1" x14ac:dyDescent="0.25">
      <c r="A62" s="5" t="s">
        <v>56</v>
      </c>
      <c r="B62" s="5" t="s">
        <v>144</v>
      </c>
      <c r="C62" s="5" t="s">
        <v>145</v>
      </c>
      <c r="D62" s="9">
        <f t="shared" si="2"/>
        <v>32727.26</v>
      </c>
      <c r="E62" s="5" t="s">
        <v>47</v>
      </c>
      <c r="F62" s="7">
        <v>63</v>
      </c>
      <c r="G62" s="5">
        <f>SUMIF(masuk!$B$2:$B$857,Database!B62,masuk!$D$2:$D$857)</f>
        <v>100</v>
      </c>
      <c r="H62" s="5">
        <f>SUMIF(keluar!$B$2:$B$3559,Database!B62,keluar!$D$2:$D$3559)</f>
        <v>72</v>
      </c>
      <c r="I62" s="5">
        <f t="shared" si="0"/>
        <v>91</v>
      </c>
      <c r="J62" s="6">
        <f t="shared" si="1"/>
        <v>2978180.6599999997</v>
      </c>
      <c r="K62" s="5" t="s">
        <v>146</v>
      </c>
      <c r="L62" s="5" t="s">
        <v>25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hidden="1" customHeight="1" x14ac:dyDescent="0.25">
      <c r="A63" s="5" t="s">
        <v>56</v>
      </c>
      <c r="B63" s="5" t="s">
        <v>147</v>
      </c>
      <c r="C63" s="5" t="s">
        <v>148</v>
      </c>
      <c r="D63" s="9">
        <v>8750</v>
      </c>
      <c r="E63" s="5" t="s">
        <v>21</v>
      </c>
      <c r="F63" s="7">
        <v>624</v>
      </c>
      <c r="G63" s="5">
        <f>SUMIF(masuk!$B$2:$B$857,Database!B63,masuk!$D$2:$D$857)</f>
        <v>360</v>
      </c>
      <c r="H63" s="5">
        <f>SUMIF(keluar!$B$2:$B$3559,Database!B63,keluar!$D$2:$D$3559)</f>
        <v>268</v>
      </c>
      <c r="I63" s="5">
        <f t="shared" si="0"/>
        <v>716</v>
      </c>
      <c r="J63" s="6">
        <f t="shared" si="1"/>
        <v>6265000</v>
      </c>
      <c r="K63" s="5"/>
      <c r="L63" s="5" t="s">
        <v>25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hidden="1" customHeight="1" x14ac:dyDescent="0.25">
      <c r="A64" s="5" t="s">
        <v>56</v>
      </c>
      <c r="B64" s="5" t="s">
        <v>149</v>
      </c>
      <c r="C64" s="5" t="s">
        <v>150</v>
      </c>
      <c r="D64" s="6">
        <v>16500</v>
      </c>
      <c r="E64" s="5" t="s">
        <v>47</v>
      </c>
      <c r="F64" s="7">
        <v>9</v>
      </c>
      <c r="G64" s="5">
        <f>SUMIF(masuk!$B$2:$B$857,Database!B64,masuk!$D$2:$D$857)</f>
        <v>0</v>
      </c>
      <c r="H64" s="5">
        <f>SUMIF(keluar!$B$2:$B$3559,Database!B64,keluar!$D$2:$D$3559)</f>
        <v>0</v>
      </c>
      <c r="I64" s="5">
        <f t="shared" si="0"/>
        <v>9</v>
      </c>
      <c r="J64" s="6">
        <f t="shared" si="1"/>
        <v>148500</v>
      </c>
      <c r="K64" s="5"/>
      <c r="L64" s="5" t="s">
        <v>16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hidden="1" customHeight="1" x14ac:dyDescent="0.25">
      <c r="A65" s="5" t="s">
        <v>56</v>
      </c>
      <c r="B65" s="5" t="s">
        <v>151</v>
      </c>
      <c r="C65" s="5" t="s">
        <v>152</v>
      </c>
      <c r="D65" s="9">
        <v>20000</v>
      </c>
      <c r="E65" s="5" t="s">
        <v>47</v>
      </c>
      <c r="F65" s="7">
        <v>3</v>
      </c>
      <c r="G65" s="5">
        <f>SUMIF(masuk!$B$2:$B$857,Database!B65,masuk!$D$2:$D$857)</f>
        <v>26</v>
      </c>
      <c r="H65" s="5">
        <f>SUMIF(keluar!$B$2:$B$3559,Database!B65,keluar!$D$2:$D$3559)</f>
        <v>11</v>
      </c>
      <c r="I65" s="5">
        <f t="shared" si="0"/>
        <v>18</v>
      </c>
      <c r="J65" s="6">
        <f t="shared" si="1"/>
        <v>360000</v>
      </c>
      <c r="K65" s="5"/>
      <c r="L65" s="5" t="s">
        <v>25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hidden="1" customHeight="1" x14ac:dyDescent="0.25">
      <c r="A66" s="5" t="s">
        <v>56</v>
      </c>
      <c r="B66" s="5" t="s">
        <v>153</v>
      </c>
      <c r="C66" s="5" t="s">
        <v>154</v>
      </c>
      <c r="D66" s="6">
        <v>45000</v>
      </c>
      <c r="E66" s="5" t="s">
        <v>21</v>
      </c>
      <c r="F66" s="7">
        <v>9</v>
      </c>
      <c r="G66" s="5">
        <f>SUMIF(masuk!$B$2:$B$857,Database!B66,masuk!$D$2:$D$857)</f>
        <v>0</v>
      </c>
      <c r="H66" s="5">
        <f>SUMIF(keluar!$B$2:$B$3559,Database!B66,keluar!$D$2:$D$3559)</f>
        <v>0</v>
      </c>
      <c r="I66" s="5">
        <f t="shared" si="0"/>
        <v>9</v>
      </c>
      <c r="J66" s="6">
        <f t="shared" si="1"/>
        <v>405000</v>
      </c>
      <c r="K66" s="5"/>
      <c r="L66" s="5" t="s">
        <v>16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hidden="1" customHeight="1" x14ac:dyDescent="0.25">
      <c r="A67" s="5" t="s">
        <v>56</v>
      </c>
      <c r="B67" s="5" t="s">
        <v>155</v>
      </c>
      <c r="C67" s="5" t="s">
        <v>156</v>
      </c>
      <c r="D67" s="6">
        <v>82000</v>
      </c>
      <c r="E67" s="5" t="s">
        <v>47</v>
      </c>
      <c r="F67" s="7">
        <v>0</v>
      </c>
      <c r="G67" s="5">
        <f>SUMIF(masuk!$B$2:$B$857,Database!B67,masuk!$D$2:$D$857)</f>
        <v>0</v>
      </c>
      <c r="H67" s="5">
        <f>SUMIF(keluar!$B$2:$B$3559,Database!B67,keluar!$D$2:$D$3559)</f>
        <v>0</v>
      </c>
      <c r="I67" s="5">
        <f t="shared" si="0"/>
        <v>0</v>
      </c>
      <c r="J67" s="6">
        <f t="shared" si="1"/>
        <v>0</v>
      </c>
      <c r="K67" s="5"/>
      <c r="L67" s="5" t="s">
        <v>25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hidden="1" customHeight="1" x14ac:dyDescent="0.25">
      <c r="A68" s="5" t="s">
        <v>56</v>
      </c>
      <c r="B68" s="5" t="s">
        <v>157</v>
      </c>
      <c r="C68" s="5" t="s">
        <v>158</v>
      </c>
      <c r="D68" s="6">
        <v>103000</v>
      </c>
      <c r="E68" s="5" t="s">
        <v>47</v>
      </c>
      <c r="F68" s="7">
        <v>7</v>
      </c>
      <c r="G68" s="5">
        <f>SUMIF(masuk!$B$2:$B$857,Database!B68,masuk!$D$2:$D$857)</f>
        <v>0</v>
      </c>
      <c r="H68" s="5">
        <f>SUMIF(keluar!$B$2:$B$3559,Database!B68,keluar!$D$2:$D$3559)</f>
        <v>0</v>
      </c>
      <c r="I68" s="5">
        <f t="shared" si="0"/>
        <v>7</v>
      </c>
      <c r="J68" s="6">
        <f t="shared" si="1"/>
        <v>721000</v>
      </c>
      <c r="K68" s="5"/>
      <c r="L68" s="5" t="s">
        <v>25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hidden="1" customHeight="1" x14ac:dyDescent="0.25">
      <c r="A69" s="5" t="s">
        <v>56</v>
      </c>
      <c r="B69" s="5" t="s">
        <v>159</v>
      </c>
      <c r="C69" s="5" t="s">
        <v>160</v>
      </c>
      <c r="D69" s="6">
        <v>91200</v>
      </c>
      <c r="E69" s="5" t="s">
        <v>47</v>
      </c>
      <c r="F69" s="7">
        <v>14</v>
      </c>
      <c r="G69" s="5">
        <f>SUMIF(masuk!$B$2:$B$857,Database!B69,masuk!$D$2:$D$857)</f>
        <v>0</v>
      </c>
      <c r="H69" s="5">
        <f>SUMIF(keluar!$B$2:$B$3559,Database!B69,keluar!$D$2:$D$3559)</f>
        <v>0</v>
      </c>
      <c r="I69" s="5">
        <f t="shared" si="0"/>
        <v>14</v>
      </c>
      <c r="J69" s="6">
        <f t="shared" si="1"/>
        <v>1276800</v>
      </c>
      <c r="K69" s="5"/>
      <c r="L69" s="5" t="s">
        <v>25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hidden="1" customHeight="1" x14ac:dyDescent="0.25">
      <c r="A70" s="5" t="s">
        <v>56</v>
      </c>
      <c r="B70" s="5" t="s">
        <v>161</v>
      </c>
      <c r="C70" s="5" t="s">
        <v>162</v>
      </c>
      <c r="D70" s="6">
        <v>5500</v>
      </c>
      <c r="E70" s="5" t="s">
        <v>21</v>
      </c>
      <c r="F70" s="7">
        <v>8</v>
      </c>
      <c r="G70" s="5">
        <f>SUMIF(masuk!$B$2:$B$857,Database!B70,masuk!$D$2:$D$857)</f>
        <v>0</v>
      </c>
      <c r="H70" s="5">
        <f>SUMIF(keluar!$B$2:$B$3559,Database!B70,keluar!$D$2:$D$3559)</f>
        <v>0</v>
      </c>
      <c r="I70" s="5">
        <f t="shared" si="0"/>
        <v>8</v>
      </c>
      <c r="J70" s="6">
        <f t="shared" si="1"/>
        <v>44000</v>
      </c>
      <c r="K70" s="5"/>
      <c r="L70" s="5" t="s">
        <v>22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hidden="1" customHeight="1" x14ac:dyDescent="0.25">
      <c r="A71" s="5" t="s">
        <v>56</v>
      </c>
      <c r="B71" s="5" t="s">
        <v>163</v>
      </c>
      <c r="C71" s="5" t="s">
        <v>164</v>
      </c>
      <c r="D71" s="6">
        <v>5000</v>
      </c>
      <c r="E71" s="5" t="s">
        <v>21</v>
      </c>
      <c r="F71" s="7">
        <v>60</v>
      </c>
      <c r="G71" s="5">
        <f>SUMIF(masuk!$B$2:$B$857,Database!B71,masuk!$D$2:$D$857)</f>
        <v>0</v>
      </c>
      <c r="H71" s="5">
        <f>SUMIF(keluar!$B$2:$B$3559,Database!B71,keluar!$D$2:$D$3559)</f>
        <v>4</v>
      </c>
      <c r="I71" s="5">
        <f t="shared" si="0"/>
        <v>56</v>
      </c>
      <c r="J71" s="6">
        <f t="shared" si="1"/>
        <v>280000</v>
      </c>
      <c r="K71" s="5"/>
      <c r="L71" s="5" t="s">
        <v>16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hidden="1" customHeight="1" x14ac:dyDescent="0.25">
      <c r="A72" s="5" t="s">
        <v>56</v>
      </c>
      <c r="B72" s="5" t="s">
        <v>165</v>
      </c>
      <c r="C72" s="5" t="s">
        <v>166</v>
      </c>
      <c r="D72" s="6">
        <v>4500</v>
      </c>
      <c r="E72" s="5" t="s">
        <v>21</v>
      </c>
      <c r="F72" s="7">
        <v>8</v>
      </c>
      <c r="G72" s="5">
        <f>SUMIF(masuk!$B$2:$B$857,Database!B72,masuk!$D$2:$D$857)</f>
        <v>0</v>
      </c>
      <c r="H72" s="5">
        <f>SUMIF(keluar!$B$2:$B$3559,Database!B72,keluar!$D$2:$D$3559)</f>
        <v>0</v>
      </c>
      <c r="I72" s="5">
        <f t="shared" si="0"/>
        <v>8</v>
      </c>
      <c r="J72" s="6">
        <f t="shared" si="1"/>
        <v>36000</v>
      </c>
      <c r="K72" s="5"/>
      <c r="L72" s="5" t="s">
        <v>16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hidden="1" customHeight="1" x14ac:dyDescent="0.25">
      <c r="A73" s="5" t="s">
        <v>56</v>
      </c>
      <c r="B73" s="5" t="s">
        <v>167</v>
      </c>
      <c r="C73" s="5" t="s">
        <v>168</v>
      </c>
      <c r="D73" s="6">
        <v>5000</v>
      </c>
      <c r="E73" s="5" t="s">
        <v>21</v>
      </c>
      <c r="F73" s="7">
        <v>7</v>
      </c>
      <c r="G73" s="5">
        <f>SUMIF(masuk!$B$2:$B$857,Database!B73,masuk!$D$2:$D$857)</f>
        <v>0</v>
      </c>
      <c r="H73" s="5">
        <f>SUMIF(keluar!$B$2:$B$3559,Database!B73,keluar!$D$2:$D$3559)</f>
        <v>0</v>
      </c>
      <c r="I73" s="5">
        <f t="shared" si="0"/>
        <v>7</v>
      </c>
      <c r="J73" s="6">
        <f t="shared" si="1"/>
        <v>35000</v>
      </c>
      <c r="K73" s="5"/>
      <c r="L73" s="5" t="s">
        <v>16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hidden="1" customHeight="1" x14ac:dyDescent="0.25">
      <c r="A74" s="5" t="s">
        <v>56</v>
      </c>
      <c r="B74" s="5" t="s">
        <v>169</v>
      </c>
      <c r="C74" s="5" t="s">
        <v>170</v>
      </c>
      <c r="D74" s="9">
        <v>3000</v>
      </c>
      <c r="E74" s="5" t="s">
        <v>21</v>
      </c>
      <c r="F74" s="5"/>
      <c r="G74" s="5">
        <f>SUMIF(masuk!$B$2:$B$857,Database!B74,masuk!$D$2:$D$857)</f>
        <v>0</v>
      </c>
      <c r="H74" s="5">
        <f>SUMIF(keluar!$B$2:$B$3559,Database!B74,keluar!$D$2:$D$3559)</f>
        <v>0</v>
      </c>
      <c r="I74" s="5">
        <f t="shared" si="0"/>
        <v>0</v>
      </c>
      <c r="J74" s="6">
        <f t="shared" si="1"/>
        <v>0</v>
      </c>
      <c r="K74" s="5"/>
      <c r="L74" s="5" t="s">
        <v>16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hidden="1" customHeight="1" x14ac:dyDescent="0.25">
      <c r="A75" s="5" t="s">
        <v>56</v>
      </c>
      <c r="B75" s="5" t="s">
        <v>171</v>
      </c>
      <c r="C75" s="5" t="s">
        <v>172</v>
      </c>
      <c r="D75" s="9">
        <v>2400</v>
      </c>
      <c r="E75" s="5" t="s">
        <v>21</v>
      </c>
      <c r="F75" s="7">
        <v>75</v>
      </c>
      <c r="G75" s="5">
        <f>SUMIF(masuk!$B$2:$B$857,Database!B75,masuk!$D$2:$D$857)</f>
        <v>0</v>
      </c>
      <c r="H75" s="5">
        <f>SUMIF(keluar!$B$2:$B$3559,Database!B75,keluar!$D$2:$D$3559)</f>
        <v>36</v>
      </c>
      <c r="I75" s="5">
        <f t="shared" si="0"/>
        <v>39</v>
      </c>
      <c r="J75" s="6">
        <f t="shared" si="1"/>
        <v>93600</v>
      </c>
      <c r="K75" s="5"/>
      <c r="L75" s="5" t="s">
        <v>25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hidden="1" customHeight="1" x14ac:dyDescent="0.25">
      <c r="A76" s="5" t="s">
        <v>56</v>
      </c>
      <c r="B76" s="5" t="s">
        <v>173</v>
      </c>
      <c r="C76" s="5" t="s">
        <v>174</v>
      </c>
      <c r="D76" s="9">
        <v>10000</v>
      </c>
      <c r="E76" s="5" t="s">
        <v>21</v>
      </c>
      <c r="F76" s="7">
        <v>46</v>
      </c>
      <c r="G76" s="5">
        <f>SUMIF(masuk!$B$2:$B$857,Database!B76,masuk!$D$2:$D$857)</f>
        <v>0</v>
      </c>
      <c r="H76" s="5">
        <f>SUMIF(keluar!$B$2:$B$3559,Database!B76,keluar!$D$2:$D$3559)</f>
        <v>30</v>
      </c>
      <c r="I76" s="5">
        <f t="shared" si="0"/>
        <v>16</v>
      </c>
      <c r="J76" s="6">
        <f t="shared" si="1"/>
        <v>160000</v>
      </c>
      <c r="K76" s="5"/>
      <c r="L76" s="5" t="s">
        <v>25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hidden="1" customHeight="1" x14ac:dyDescent="0.25">
      <c r="A77" s="5" t="s">
        <v>56</v>
      </c>
      <c r="B77" s="5" t="s">
        <v>175</v>
      </c>
      <c r="C77" s="5" t="s">
        <v>176</v>
      </c>
      <c r="D77" s="6">
        <v>7500</v>
      </c>
      <c r="E77" s="5" t="s">
        <v>21</v>
      </c>
      <c r="F77" s="7">
        <v>0</v>
      </c>
      <c r="G77" s="5">
        <f>SUMIF(masuk!$B$2:$B$857,Database!B77,masuk!$D$2:$D$857)</f>
        <v>0</v>
      </c>
      <c r="H77" s="5">
        <f>SUMIF(keluar!$B$2:$B$3559,Database!B77,keluar!$D$2:$D$3559)</f>
        <v>0</v>
      </c>
      <c r="I77" s="5">
        <f t="shared" si="0"/>
        <v>0</v>
      </c>
      <c r="J77" s="6">
        <f t="shared" si="1"/>
        <v>0</v>
      </c>
      <c r="K77" s="5"/>
      <c r="L77" s="5" t="s">
        <v>16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hidden="1" customHeight="1" x14ac:dyDescent="0.25">
      <c r="A78" s="5" t="s">
        <v>56</v>
      </c>
      <c r="B78" s="5" t="s">
        <v>177</v>
      </c>
      <c r="C78" s="5" t="s">
        <v>178</v>
      </c>
      <c r="D78" s="6">
        <v>15000</v>
      </c>
      <c r="E78" s="5" t="s">
        <v>21</v>
      </c>
      <c r="F78" s="7">
        <v>7</v>
      </c>
      <c r="G78" s="5">
        <f>SUMIF(masuk!$B$2:$B$857,Database!B78,masuk!$D$2:$D$857)</f>
        <v>0</v>
      </c>
      <c r="H78" s="5">
        <f>SUMIF(keluar!$B$2:$B$3559,Database!B78,keluar!$D$2:$D$3559)</f>
        <v>0</v>
      </c>
      <c r="I78" s="5">
        <f t="shared" si="0"/>
        <v>7</v>
      </c>
      <c r="J78" s="6">
        <f t="shared" si="1"/>
        <v>105000</v>
      </c>
      <c r="K78" s="5"/>
      <c r="L78" s="5" t="s">
        <v>16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hidden="1" customHeight="1" x14ac:dyDescent="0.25">
      <c r="A79" s="5" t="s">
        <v>56</v>
      </c>
      <c r="B79" s="5" t="s">
        <v>179</v>
      </c>
      <c r="C79" s="5" t="s">
        <v>180</v>
      </c>
      <c r="D79" s="6">
        <v>2000</v>
      </c>
      <c r="E79" s="5" t="s">
        <v>21</v>
      </c>
      <c r="F79" s="7">
        <v>45</v>
      </c>
      <c r="G79" s="5">
        <f>SUMIF(masuk!$B$2:$B$857,Database!B79,masuk!$D$2:$D$857)</f>
        <v>100</v>
      </c>
      <c r="H79" s="5">
        <f>SUMIF(keluar!$B$2:$B$3559,Database!B79,keluar!$D$2:$D$3559)</f>
        <v>152</v>
      </c>
      <c r="I79" s="5">
        <f t="shared" si="0"/>
        <v>-7</v>
      </c>
      <c r="J79" s="6">
        <f t="shared" si="1"/>
        <v>-14000</v>
      </c>
      <c r="K79" s="5"/>
      <c r="L79" s="5" t="s">
        <v>25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hidden="1" customHeight="1" x14ac:dyDescent="0.25">
      <c r="A80" s="5" t="s">
        <v>56</v>
      </c>
      <c r="B80" s="5" t="s">
        <v>181</v>
      </c>
      <c r="C80" s="5" t="s">
        <v>182</v>
      </c>
      <c r="D80" s="6">
        <v>5000</v>
      </c>
      <c r="E80" s="5" t="s">
        <v>21</v>
      </c>
      <c r="F80" s="7">
        <v>220</v>
      </c>
      <c r="G80" s="5">
        <f>SUMIF(masuk!$B$2:$B$857,Database!B80,masuk!$D$2:$D$857)</f>
        <v>0</v>
      </c>
      <c r="H80" s="5">
        <f>SUMIF(keluar!$B$2:$B$3559,Database!B80,keluar!$D$2:$D$3559)</f>
        <v>0</v>
      </c>
      <c r="I80" s="5">
        <f t="shared" si="0"/>
        <v>220</v>
      </c>
      <c r="J80" s="6">
        <f t="shared" si="1"/>
        <v>1100000</v>
      </c>
      <c r="K80" s="5"/>
      <c r="L80" s="5" t="s">
        <v>16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hidden="1" customHeight="1" x14ac:dyDescent="0.25">
      <c r="A81" s="5" t="s">
        <v>56</v>
      </c>
      <c r="B81" s="5" t="s">
        <v>183</v>
      </c>
      <c r="C81" s="5" t="s">
        <v>184</v>
      </c>
      <c r="D81" s="6">
        <v>4000</v>
      </c>
      <c r="E81" s="5" t="s">
        <v>21</v>
      </c>
      <c r="F81" s="7">
        <v>100</v>
      </c>
      <c r="G81" s="5">
        <f>SUMIF(masuk!$B$2:$B$857,Database!B81,masuk!$D$2:$D$857)</f>
        <v>0</v>
      </c>
      <c r="H81" s="5">
        <f>SUMIF(keluar!$B$2:$B$3559,Database!B81,keluar!$D$2:$D$3559)</f>
        <v>0</v>
      </c>
      <c r="I81" s="5">
        <f t="shared" si="0"/>
        <v>100</v>
      </c>
      <c r="J81" s="6">
        <f t="shared" si="1"/>
        <v>400000</v>
      </c>
      <c r="K81" s="5"/>
      <c r="L81" s="5" t="s">
        <v>16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hidden="1" customHeight="1" x14ac:dyDescent="0.25">
      <c r="A82" s="5" t="s">
        <v>56</v>
      </c>
      <c r="B82" s="5" t="s">
        <v>185</v>
      </c>
      <c r="C82" s="5" t="s">
        <v>186</v>
      </c>
      <c r="D82" s="6">
        <v>13000</v>
      </c>
      <c r="E82" s="5" t="s">
        <v>21</v>
      </c>
      <c r="F82" s="7">
        <v>3</v>
      </c>
      <c r="G82" s="5">
        <f>SUMIF(masuk!$B$2:$B$857,Database!B82,masuk!$D$2:$D$857)</f>
        <v>0</v>
      </c>
      <c r="H82" s="5">
        <f>SUMIF(keluar!$B$2:$B$3559,Database!B82,keluar!$D$2:$D$3559)</f>
        <v>0</v>
      </c>
      <c r="I82" s="5">
        <f t="shared" si="0"/>
        <v>3</v>
      </c>
      <c r="J82" s="6">
        <f t="shared" si="1"/>
        <v>39000</v>
      </c>
      <c r="K82" s="5"/>
      <c r="L82" s="5" t="s">
        <v>16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hidden="1" customHeight="1" x14ac:dyDescent="0.25">
      <c r="A83" s="5" t="s">
        <v>56</v>
      </c>
      <c r="B83" s="5" t="s">
        <v>187</v>
      </c>
      <c r="C83" s="5" t="s">
        <v>188</v>
      </c>
      <c r="D83" s="6">
        <v>4350</v>
      </c>
      <c r="E83" s="5" t="s">
        <v>21</v>
      </c>
      <c r="F83" s="7">
        <v>60</v>
      </c>
      <c r="G83" s="5">
        <f>SUMIF(masuk!$B$2:$B$857,Database!B83,masuk!$D$2:$D$857)</f>
        <v>0</v>
      </c>
      <c r="H83" s="5">
        <f>SUMIF(keluar!$B$2:$B$3559,Database!B83,keluar!$D$2:$D$3559)</f>
        <v>0</v>
      </c>
      <c r="I83" s="5">
        <f t="shared" si="0"/>
        <v>60</v>
      </c>
      <c r="J83" s="6">
        <f t="shared" si="1"/>
        <v>261000</v>
      </c>
      <c r="K83" s="5"/>
      <c r="L83" s="5" t="s">
        <v>16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hidden="1" customHeight="1" x14ac:dyDescent="0.25">
      <c r="A84" s="5" t="s">
        <v>56</v>
      </c>
      <c r="B84" s="5" t="s">
        <v>189</v>
      </c>
      <c r="C84" s="5" t="s">
        <v>190</v>
      </c>
      <c r="D84" s="6">
        <v>4600</v>
      </c>
      <c r="E84" s="5" t="s">
        <v>21</v>
      </c>
      <c r="F84" s="7">
        <v>100</v>
      </c>
      <c r="G84" s="5">
        <f>SUMIF(masuk!$B$2:$B$857,Database!B84,masuk!$D$2:$D$857)</f>
        <v>0</v>
      </c>
      <c r="H84" s="5">
        <f>SUMIF(keluar!$B$2:$B$3559,Database!B84,keluar!$D$2:$D$3559)</f>
        <v>11</v>
      </c>
      <c r="I84" s="5">
        <f t="shared" si="0"/>
        <v>89</v>
      </c>
      <c r="J84" s="6">
        <f t="shared" si="1"/>
        <v>409400</v>
      </c>
      <c r="K84" s="5"/>
      <c r="L84" s="5" t="s">
        <v>16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hidden="1" customHeight="1" x14ac:dyDescent="0.25">
      <c r="A85" s="5" t="s">
        <v>56</v>
      </c>
      <c r="B85" s="5" t="s">
        <v>191</v>
      </c>
      <c r="C85" s="5" t="s">
        <v>192</v>
      </c>
      <c r="D85" s="6">
        <v>4350</v>
      </c>
      <c r="E85" s="5" t="s">
        <v>21</v>
      </c>
      <c r="F85" s="7">
        <v>50</v>
      </c>
      <c r="G85" s="5">
        <f>SUMIF(masuk!$B$2:$B$857,Database!B85,masuk!$D$2:$D$857)</f>
        <v>0</v>
      </c>
      <c r="H85" s="5">
        <f>SUMIF(keluar!$B$2:$B$3559,Database!B85,keluar!$D$2:$D$3559)</f>
        <v>0</v>
      </c>
      <c r="I85" s="5">
        <f t="shared" si="0"/>
        <v>50</v>
      </c>
      <c r="J85" s="6">
        <f t="shared" si="1"/>
        <v>217500</v>
      </c>
      <c r="K85" s="5"/>
      <c r="L85" s="5" t="s">
        <v>16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hidden="1" customHeight="1" x14ac:dyDescent="0.25">
      <c r="A86" s="5" t="s">
        <v>56</v>
      </c>
      <c r="B86" s="5" t="s">
        <v>193</v>
      </c>
      <c r="C86" s="5" t="s">
        <v>194</v>
      </c>
      <c r="D86" s="6">
        <v>4600</v>
      </c>
      <c r="E86" s="5" t="s">
        <v>21</v>
      </c>
      <c r="F86" s="7">
        <v>50</v>
      </c>
      <c r="G86" s="5">
        <f>SUMIF(masuk!$B$2:$B$857,Database!B86,masuk!$D$2:$D$857)</f>
        <v>0</v>
      </c>
      <c r="H86" s="5">
        <f>SUMIF(keluar!$B$2:$B$3559,Database!B86,keluar!$D$2:$D$3559)</f>
        <v>0</v>
      </c>
      <c r="I86" s="5">
        <f t="shared" si="0"/>
        <v>50</v>
      </c>
      <c r="J86" s="6">
        <f t="shared" si="1"/>
        <v>230000</v>
      </c>
      <c r="K86" s="5"/>
      <c r="L86" s="5" t="s">
        <v>16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hidden="1" customHeight="1" x14ac:dyDescent="0.25">
      <c r="A87" s="5" t="s">
        <v>56</v>
      </c>
      <c r="B87" s="5" t="s">
        <v>195</v>
      </c>
      <c r="C87" s="5" t="s">
        <v>196</v>
      </c>
      <c r="D87" s="6">
        <v>8500</v>
      </c>
      <c r="E87" s="5" t="s">
        <v>21</v>
      </c>
      <c r="F87" s="13">
        <v>5</v>
      </c>
      <c r="G87" s="5">
        <f>SUMIF(masuk!$B$2:$B$857,Database!B87,masuk!$D$2:$D$857)</f>
        <v>0</v>
      </c>
      <c r="H87" s="5">
        <f>SUMIF(keluar!$B$2:$B$3559,Database!B87,keluar!$D$2:$D$3559)</f>
        <v>0</v>
      </c>
      <c r="I87" s="5">
        <f t="shared" si="0"/>
        <v>5</v>
      </c>
      <c r="J87" s="6">
        <f t="shared" si="1"/>
        <v>42500</v>
      </c>
      <c r="K87" s="5"/>
      <c r="L87" s="5" t="s">
        <v>16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hidden="1" customHeight="1" x14ac:dyDescent="0.25">
      <c r="A88" s="5" t="s">
        <v>56</v>
      </c>
      <c r="B88" s="5" t="s">
        <v>197</v>
      </c>
      <c r="C88" s="5" t="s">
        <v>198</v>
      </c>
      <c r="D88" s="6">
        <v>14000</v>
      </c>
      <c r="E88" s="5" t="s">
        <v>21</v>
      </c>
      <c r="F88" s="13">
        <v>6</v>
      </c>
      <c r="G88" s="5">
        <f>SUMIF(masuk!$B$2:$B$857,Database!B88,masuk!$D$2:$D$857)</f>
        <v>0</v>
      </c>
      <c r="H88" s="5">
        <f>SUMIF(keluar!$B$2:$B$3559,Database!B88,keluar!$D$2:$D$3559)</f>
        <v>0</v>
      </c>
      <c r="I88" s="5">
        <f t="shared" si="0"/>
        <v>6</v>
      </c>
      <c r="J88" s="6">
        <f t="shared" si="1"/>
        <v>84000</v>
      </c>
      <c r="K88" s="5"/>
      <c r="L88" s="5" t="s">
        <v>16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hidden="1" customHeight="1" x14ac:dyDescent="0.25">
      <c r="A89" s="5" t="s">
        <v>56</v>
      </c>
      <c r="B89" s="5" t="s">
        <v>199</v>
      </c>
      <c r="C89" s="5" t="s">
        <v>200</v>
      </c>
      <c r="D89" s="6">
        <v>18000</v>
      </c>
      <c r="E89" s="5" t="s">
        <v>21</v>
      </c>
      <c r="F89" s="13">
        <v>17</v>
      </c>
      <c r="G89" s="5">
        <f>SUMIF(masuk!$B$2:$B$857,Database!B89,masuk!$D$2:$D$857)</f>
        <v>0</v>
      </c>
      <c r="H89" s="5">
        <f>SUMIF(keluar!$B$2:$B$3559,Database!B89,keluar!$D$2:$D$3559)</f>
        <v>0</v>
      </c>
      <c r="I89" s="5">
        <f t="shared" si="0"/>
        <v>17</v>
      </c>
      <c r="J89" s="6">
        <f t="shared" si="1"/>
        <v>306000</v>
      </c>
      <c r="K89" s="5"/>
      <c r="L89" s="5" t="s">
        <v>16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hidden="1" customHeight="1" x14ac:dyDescent="0.25">
      <c r="A90" s="5" t="s">
        <v>56</v>
      </c>
      <c r="B90" s="5" t="s">
        <v>201</v>
      </c>
      <c r="C90" s="5" t="s">
        <v>202</v>
      </c>
      <c r="D90" s="6">
        <v>13500</v>
      </c>
      <c r="E90" s="5" t="s">
        <v>21</v>
      </c>
      <c r="F90" s="13">
        <v>4</v>
      </c>
      <c r="G90" s="5">
        <f>SUMIF(masuk!$B$2:$B$857,Database!B90,masuk!$D$2:$D$857)</f>
        <v>0</v>
      </c>
      <c r="H90" s="5">
        <f>SUMIF(keluar!$B$2:$B$3559,Database!B90,keluar!$D$2:$D$3559)</f>
        <v>0</v>
      </c>
      <c r="I90" s="5">
        <f t="shared" si="0"/>
        <v>4</v>
      </c>
      <c r="J90" s="6">
        <f t="shared" si="1"/>
        <v>54000</v>
      </c>
      <c r="K90" s="5"/>
      <c r="L90" s="5" t="s">
        <v>16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hidden="1" customHeight="1" x14ac:dyDescent="0.25">
      <c r="A91" s="5" t="s">
        <v>56</v>
      </c>
      <c r="B91" s="5" t="s">
        <v>203</v>
      </c>
      <c r="C91" s="5" t="s">
        <v>204</v>
      </c>
      <c r="D91" s="6">
        <v>11000</v>
      </c>
      <c r="E91" s="5" t="s">
        <v>21</v>
      </c>
      <c r="F91" s="14">
        <v>14</v>
      </c>
      <c r="G91" s="5">
        <f>SUMIF(masuk!$B$2:$B$857,Database!B91,masuk!$D$2:$D$857)</f>
        <v>0</v>
      </c>
      <c r="H91" s="5">
        <f>SUMIF(keluar!$B$2:$B$3559,Database!B91,keluar!$D$2:$D$3559)</f>
        <v>0</v>
      </c>
      <c r="I91" s="5">
        <f t="shared" si="0"/>
        <v>14</v>
      </c>
      <c r="J91" s="6">
        <f t="shared" si="1"/>
        <v>154000</v>
      </c>
      <c r="K91" s="5"/>
      <c r="L91" s="5" t="s">
        <v>16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hidden="1" customHeight="1" x14ac:dyDescent="0.25">
      <c r="A92" s="5" t="s">
        <v>56</v>
      </c>
      <c r="B92" s="5" t="s">
        <v>205</v>
      </c>
      <c r="C92" s="5" t="s">
        <v>206</v>
      </c>
      <c r="D92" s="6">
        <v>22000</v>
      </c>
      <c r="E92" s="5" t="s">
        <v>21</v>
      </c>
      <c r="F92" s="13">
        <v>12</v>
      </c>
      <c r="G92" s="5">
        <f>SUMIF(masuk!$B$2:$B$857,Database!B92,masuk!$D$2:$D$857)</f>
        <v>0</v>
      </c>
      <c r="H92" s="5">
        <f>SUMIF(keluar!$B$2:$B$3559,Database!B92,keluar!$D$2:$D$3559)</f>
        <v>0</v>
      </c>
      <c r="I92" s="5">
        <f t="shared" si="0"/>
        <v>12</v>
      </c>
      <c r="J92" s="6">
        <f t="shared" si="1"/>
        <v>264000</v>
      </c>
      <c r="K92" s="5"/>
      <c r="L92" s="5" t="s">
        <v>16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hidden="1" customHeight="1" x14ac:dyDescent="0.25">
      <c r="A93" s="5" t="s">
        <v>56</v>
      </c>
      <c r="B93" s="5" t="s">
        <v>207</v>
      </c>
      <c r="C93" s="5" t="s">
        <v>208</v>
      </c>
      <c r="D93" s="9">
        <v>17000</v>
      </c>
      <c r="E93" s="5" t="s">
        <v>21</v>
      </c>
      <c r="F93" s="7">
        <v>292</v>
      </c>
      <c r="G93" s="5">
        <f>SUMIF(masuk!$B$2:$B$857,Database!B93,masuk!$D$2:$D$857)</f>
        <v>440</v>
      </c>
      <c r="H93" s="5">
        <f>SUMIF(keluar!$B$2:$B$3559,Database!B93,keluar!$D$2:$D$3559)</f>
        <v>328</v>
      </c>
      <c r="I93" s="5">
        <f t="shared" si="0"/>
        <v>404</v>
      </c>
      <c r="J93" s="6">
        <f t="shared" si="1"/>
        <v>6868000</v>
      </c>
      <c r="K93" s="5"/>
      <c r="L93" s="5" t="s">
        <v>25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hidden="1" customHeight="1" x14ac:dyDescent="0.25">
      <c r="A94" s="5" t="s">
        <v>56</v>
      </c>
      <c r="B94" s="5" t="s">
        <v>209</v>
      </c>
      <c r="C94" s="5" t="s">
        <v>210</v>
      </c>
      <c r="D94" s="6">
        <v>17000</v>
      </c>
      <c r="E94" s="5" t="s">
        <v>21</v>
      </c>
      <c r="F94" s="7">
        <v>24</v>
      </c>
      <c r="G94" s="5">
        <f>SUMIF(masuk!$B$2:$B$857,Database!B94,masuk!$D$2:$D$857)</f>
        <v>0</v>
      </c>
      <c r="H94" s="5">
        <f>SUMIF(keluar!$B$2:$B$3559,Database!B94,keluar!$D$2:$D$3559)</f>
        <v>0</v>
      </c>
      <c r="I94" s="5">
        <f t="shared" si="0"/>
        <v>24</v>
      </c>
      <c r="J94" s="6">
        <f t="shared" si="1"/>
        <v>408000</v>
      </c>
      <c r="K94" s="5"/>
      <c r="L94" s="5" t="s">
        <v>16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hidden="1" customHeight="1" x14ac:dyDescent="0.25">
      <c r="A95" s="5" t="s">
        <v>56</v>
      </c>
      <c r="B95" s="5" t="s">
        <v>211</v>
      </c>
      <c r="C95" s="5" t="s">
        <v>212</v>
      </c>
      <c r="D95" s="6">
        <v>26500</v>
      </c>
      <c r="E95" s="5" t="s">
        <v>21</v>
      </c>
      <c r="F95" s="7">
        <v>11</v>
      </c>
      <c r="G95" s="5">
        <f>SUMIF(masuk!$B$2:$B$857,Database!B95,masuk!$D$2:$D$857)</f>
        <v>0</v>
      </c>
      <c r="H95" s="5">
        <f>SUMIF(keluar!$B$2:$B$3559,Database!B95,keluar!$D$2:$D$3559)</f>
        <v>0</v>
      </c>
      <c r="I95" s="5">
        <f t="shared" si="0"/>
        <v>11</v>
      </c>
      <c r="J95" s="6">
        <f t="shared" si="1"/>
        <v>291500</v>
      </c>
      <c r="K95" s="5"/>
      <c r="L95" s="5" t="s">
        <v>16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hidden="1" customHeight="1" x14ac:dyDescent="0.25">
      <c r="A96" s="5" t="s">
        <v>56</v>
      </c>
      <c r="B96" s="5" t="s">
        <v>213</v>
      </c>
      <c r="C96" s="5" t="s">
        <v>214</v>
      </c>
      <c r="D96" s="9">
        <v>7500</v>
      </c>
      <c r="E96" s="5" t="s">
        <v>21</v>
      </c>
      <c r="F96" s="7">
        <v>207</v>
      </c>
      <c r="G96" s="5">
        <f>SUMIF(masuk!$B$2:$B$857,Database!B96,masuk!$D$2:$D$857)</f>
        <v>0</v>
      </c>
      <c r="H96" s="5">
        <f>SUMIF(keluar!$B$2:$B$3559,Database!B96,keluar!$D$2:$D$3559)</f>
        <v>20</v>
      </c>
      <c r="I96" s="5">
        <f t="shared" si="0"/>
        <v>187</v>
      </c>
      <c r="J96" s="6">
        <f t="shared" si="1"/>
        <v>1402500</v>
      </c>
      <c r="K96" s="5"/>
      <c r="L96" s="5" t="s">
        <v>25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hidden="1" customHeight="1" x14ac:dyDescent="0.25">
      <c r="A97" s="5" t="s">
        <v>56</v>
      </c>
      <c r="B97" s="5" t="s">
        <v>215</v>
      </c>
      <c r="C97" s="5" t="s">
        <v>216</v>
      </c>
      <c r="D97" s="6">
        <v>13500</v>
      </c>
      <c r="E97" s="5" t="s">
        <v>21</v>
      </c>
      <c r="F97" s="13">
        <v>10</v>
      </c>
      <c r="G97" s="5">
        <f>SUMIF(masuk!$B$2:$B$857,Database!B97,masuk!$D$2:$D$857)</f>
        <v>0</v>
      </c>
      <c r="H97" s="5">
        <f>SUMIF(keluar!$B$2:$B$3559,Database!B97,keluar!$D$2:$D$3559)</f>
        <v>0</v>
      </c>
      <c r="I97" s="5">
        <f t="shared" si="0"/>
        <v>10</v>
      </c>
      <c r="J97" s="6">
        <f t="shared" si="1"/>
        <v>135000</v>
      </c>
      <c r="K97" s="5"/>
      <c r="L97" s="5" t="s">
        <v>16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hidden="1" customHeight="1" x14ac:dyDescent="0.25">
      <c r="A98" s="5" t="s">
        <v>56</v>
      </c>
      <c r="B98" s="5" t="s">
        <v>217</v>
      </c>
      <c r="C98" s="5" t="s">
        <v>218</v>
      </c>
      <c r="D98" s="6">
        <v>22000</v>
      </c>
      <c r="E98" s="5" t="s">
        <v>21</v>
      </c>
      <c r="F98" s="13">
        <v>39</v>
      </c>
      <c r="G98" s="5">
        <f>SUMIF(masuk!$B$2:$B$857,Database!B98,masuk!$D$2:$D$857)</f>
        <v>0</v>
      </c>
      <c r="H98" s="5">
        <f>SUMIF(keluar!$B$2:$B$3559,Database!B98,keluar!$D$2:$D$3559)</f>
        <v>0</v>
      </c>
      <c r="I98" s="5">
        <f t="shared" si="0"/>
        <v>39</v>
      </c>
      <c r="J98" s="6">
        <f t="shared" si="1"/>
        <v>858000</v>
      </c>
      <c r="K98" s="5"/>
      <c r="L98" s="5" t="s">
        <v>16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hidden="1" customHeight="1" x14ac:dyDescent="0.25">
      <c r="A99" s="5" t="s">
        <v>56</v>
      </c>
      <c r="B99" s="5" t="s">
        <v>219</v>
      </c>
      <c r="C99" s="5" t="s">
        <v>220</v>
      </c>
      <c r="D99" s="6">
        <v>3500</v>
      </c>
      <c r="E99" s="5" t="s">
        <v>21</v>
      </c>
      <c r="F99" s="7">
        <v>100</v>
      </c>
      <c r="G99" s="5">
        <f>SUMIF(masuk!$B$2:$B$857,Database!B99,masuk!$D$2:$D$857)</f>
        <v>0</v>
      </c>
      <c r="H99" s="5">
        <f>SUMIF(keluar!$B$2:$B$3559,Database!B99,keluar!$D$2:$D$3559)</f>
        <v>2</v>
      </c>
      <c r="I99" s="5">
        <f t="shared" si="0"/>
        <v>98</v>
      </c>
      <c r="J99" s="6">
        <f t="shared" si="1"/>
        <v>343000</v>
      </c>
      <c r="K99" s="5"/>
      <c r="L99" s="5" t="s">
        <v>16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hidden="1" customHeight="1" x14ac:dyDescent="0.25">
      <c r="A100" s="5" t="s">
        <v>56</v>
      </c>
      <c r="B100" s="5" t="s">
        <v>221</v>
      </c>
      <c r="C100" s="5" t="s">
        <v>222</v>
      </c>
      <c r="D100" s="6">
        <v>3500</v>
      </c>
      <c r="E100" s="5" t="s">
        <v>21</v>
      </c>
      <c r="F100" s="7">
        <v>50</v>
      </c>
      <c r="G100" s="5">
        <f>SUMIF(masuk!$B$2:$B$857,Database!B100,masuk!$D$2:$D$857)</f>
        <v>0</v>
      </c>
      <c r="H100" s="5">
        <f>SUMIF(keluar!$B$2:$B$3559,Database!B100,keluar!$D$2:$D$3559)</f>
        <v>0</v>
      </c>
      <c r="I100" s="5">
        <f t="shared" si="0"/>
        <v>50</v>
      </c>
      <c r="J100" s="6">
        <f t="shared" si="1"/>
        <v>175000</v>
      </c>
      <c r="K100" s="5"/>
      <c r="L100" s="5" t="s">
        <v>16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hidden="1" customHeight="1" x14ac:dyDescent="0.25">
      <c r="A101" s="5" t="s">
        <v>56</v>
      </c>
      <c r="B101" s="5" t="s">
        <v>223</v>
      </c>
      <c r="C101" s="5" t="s">
        <v>224</v>
      </c>
      <c r="D101" s="6">
        <v>3250</v>
      </c>
      <c r="E101" s="5" t="s">
        <v>21</v>
      </c>
      <c r="F101" s="7">
        <v>0</v>
      </c>
      <c r="G101" s="5">
        <f>SUMIF(masuk!$B$2:$B$857,Database!B101,masuk!$D$2:$D$857)</f>
        <v>0</v>
      </c>
      <c r="H101" s="5">
        <f>SUMIF(keluar!$B$2:$B$3559,Database!B101,keluar!$D$2:$D$3559)</f>
        <v>0</v>
      </c>
      <c r="I101" s="5">
        <f t="shared" si="0"/>
        <v>0</v>
      </c>
      <c r="J101" s="6">
        <f t="shared" si="1"/>
        <v>0</v>
      </c>
      <c r="K101" s="5"/>
      <c r="L101" s="5" t="s">
        <v>16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hidden="1" customHeight="1" x14ac:dyDescent="0.25">
      <c r="A102" s="5" t="s">
        <v>56</v>
      </c>
      <c r="B102" s="5" t="s">
        <v>225</v>
      </c>
      <c r="C102" s="5" t="s">
        <v>226</v>
      </c>
      <c r="D102" s="6">
        <v>3250</v>
      </c>
      <c r="E102" s="5" t="s">
        <v>21</v>
      </c>
      <c r="F102" s="7">
        <v>100</v>
      </c>
      <c r="G102" s="5">
        <f>SUMIF(masuk!$B$2:$B$857,Database!B102,masuk!$D$2:$D$857)</f>
        <v>0</v>
      </c>
      <c r="H102" s="5">
        <f>SUMIF(keluar!$B$2:$B$3559,Database!B102,keluar!$D$2:$D$3559)</f>
        <v>0</v>
      </c>
      <c r="I102" s="5">
        <f t="shared" si="0"/>
        <v>100</v>
      </c>
      <c r="J102" s="6">
        <f t="shared" si="1"/>
        <v>325000</v>
      </c>
      <c r="K102" s="5"/>
      <c r="L102" s="5" t="s">
        <v>16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hidden="1" customHeight="1" x14ac:dyDescent="0.25">
      <c r="A103" s="5" t="s">
        <v>56</v>
      </c>
      <c r="B103" s="5" t="s">
        <v>227</v>
      </c>
      <c r="C103" s="5" t="s">
        <v>228</v>
      </c>
      <c r="D103" s="6">
        <v>3250</v>
      </c>
      <c r="E103" s="5" t="s">
        <v>21</v>
      </c>
      <c r="F103" s="5"/>
      <c r="G103" s="5">
        <f>SUMIF(masuk!$B$2:$B$857,Database!B103,masuk!$D$2:$D$857)</f>
        <v>0</v>
      </c>
      <c r="H103" s="5">
        <f>SUMIF(keluar!$B$2:$B$3559,Database!B103,keluar!$D$2:$D$3559)</f>
        <v>0</v>
      </c>
      <c r="I103" s="5">
        <f t="shared" si="0"/>
        <v>0</v>
      </c>
      <c r="J103" s="6">
        <f t="shared" si="1"/>
        <v>0</v>
      </c>
      <c r="K103" s="5"/>
      <c r="L103" s="5" t="s">
        <v>16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hidden="1" customHeight="1" x14ac:dyDescent="0.25">
      <c r="A104" s="5" t="s">
        <v>56</v>
      </c>
      <c r="B104" s="5" t="s">
        <v>229</v>
      </c>
      <c r="C104" s="5" t="s">
        <v>230</v>
      </c>
      <c r="D104" s="6">
        <v>4500</v>
      </c>
      <c r="E104" s="5" t="s">
        <v>21</v>
      </c>
      <c r="F104" s="5"/>
      <c r="G104" s="5">
        <f>SUMIF(masuk!$B$2:$B$857,Database!B104,masuk!$D$2:$D$857)</f>
        <v>0</v>
      </c>
      <c r="H104" s="5">
        <f>SUMIF(keluar!$B$2:$B$3559,Database!B104,keluar!$D$2:$D$3559)</f>
        <v>0</v>
      </c>
      <c r="I104" s="5">
        <f t="shared" si="0"/>
        <v>0</v>
      </c>
      <c r="J104" s="6">
        <f t="shared" si="1"/>
        <v>0</v>
      </c>
      <c r="K104" s="5"/>
      <c r="L104" s="5" t="s">
        <v>16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hidden="1" customHeight="1" x14ac:dyDescent="0.25">
      <c r="A105" s="5" t="s">
        <v>56</v>
      </c>
      <c r="B105" s="5" t="s">
        <v>231</v>
      </c>
      <c r="C105" s="5" t="s">
        <v>232</v>
      </c>
      <c r="D105" s="6">
        <v>4500</v>
      </c>
      <c r="E105" s="5" t="s">
        <v>21</v>
      </c>
      <c r="F105" s="5"/>
      <c r="G105" s="5">
        <f>SUMIF(masuk!$B$2:$B$857,Database!B105,masuk!$D$2:$D$857)</f>
        <v>0</v>
      </c>
      <c r="H105" s="5">
        <f>SUMIF(keluar!$B$2:$B$3559,Database!B105,keluar!$D$2:$D$3559)</f>
        <v>0</v>
      </c>
      <c r="I105" s="5">
        <f t="shared" si="0"/>
        <v>0</v>
      </c>
      <c r="J105" s="6">
        <f t="shared" si="1"/>
        <v>0</v>
      </c>
      <c r="K105" s="5"/>
      <c r="L105" s="5" t="s">
        <v>16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hidden="1" customHeight="1" x14ac:dyDescent="0.25">
      <c r="A106" s="5" t="s">
        <v>56</v>
      </c>
      <c r="B106" s="5" t="s">
        <v>233</v>
      </c>
      <c r="C106" s="5" t="s">
        <v>234</v>
      </c>
      <c r="D106" s="6">
        <v>2900</v>
      </c>
      <c r="E106" s="5" t="s">
        <v>21</v>
      </c>
      <c r="F106" s="7">
        <v>50</v>
      </c>
      <c r="G106" s="5">
        <f>SUMIF(masuk!$B$2:$B$857,Database!B106,masuk!$D$2:$D$857)</f>
        <v>0</v>
      </c>
      <c r="H106" s="5">
        <f>SUMIF(keluar!$B$2:$B$3559,Database!B106,keluar!$D$2:$D$3559)</f>
        <v>0</v>
      </c>
      <c r="I106" s="5">
        <f t="shared" si="0"/>
        <v>50</v>
      </c>
      <c r="J106" s="6">
        <f t="shared" si="1"/>
        <v>145000</v>
      </c>
      <c r="K106" s="5"/>
      <c r="L106" s="5" t="s">
        <v>16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hidden="1" customHeight="1" x14ac:dyDescent="0.25">
      <c r="A107" s="5" t="s">
        <v>56</v>
      </c>
      <c r="B107" s="5" t="s">
        <v>235</v>
      </c>
      <c r="C107" s="5" t="s">
        <v>236</v>
      </c>
      <c r="D107" s="6">
        <v>2900</v>
      </c>
      <c r="E107" s="5" t="s">
        <v>21</v>
      </c>
      <c r="F107" s="7">
        <v>25</v>
      </c>
      <c r="G107" s="5">
        <f>SUMIF(masuk!$B$2:$B$857,Database!B107,masuk!$D$2:$D$857)</f>
        <v>0</v>
      </c>
      <c r="H107" s="5">
        <f>SUMIF(keluar!$B$2:$B$3559,Database!B107,keluar!$D$2:$D$3559)</f>
        <v>0</v>
      </c>
      <c r="I107" s="5">
        <f t="shared" si="0"/>
        <v>25</v>
      </c>
      <c r="J107" s="6">
        <f t="shared" si="1"/>
        <v>72500</v>
      </c>
      <c r="K107" s="5"/>
      <c r="L107" s="5" t="s">
        <v>16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hidden="1" customHeight="1" x14ac:dyDescent="0.25">
      <c r="A108" s="5" t="s">
        <v>56</v>
      </c>
      <c r="B108" s="5" t="s">
        <v>237</v>
      </c>
      <c r="C108" s="5" t="s">
        <v>238</v>
      </c>
      <c r="D108" s="6">
        <v>4000</v>
      </c>
      <c r="E108" s="5" t="s">
        <v>21</v>
      </c>
      <c r="F108" s="7">
        <v>80</v>
      </c>
      <c r="G108" s="5">
        <f>SUMIF(masuk!$B$2:$B$857,Database!B108,masuk!$D$2:$D$857)</f>
        <v>0</v>
      </c>
      <c r="H108" s="5">
        <f>SUMIF(keluar!$B$2:$B$3559,Database!B108,keluar!$D$2:$D$3559)</f>
        <v>4</v>
      </c>
      <c r="I108" s="5">
        <f t="shared" si="0"/>
        <v>76</v>
      </c>
      <c r="J108" s="6">
        <f t="shared" si="1"/>
        <v>304000</v>
      </c>
      <c r="K108" s="5"/>
      <c r="L108" s="5" t="s">
        <v>16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hidden="1" customHeight="1" x14ac:dyDescent="0.25">
      <c r="A109" s="5" t="s">
        <v>56</v>
      </c>
      <c r="B109" s="5" t="s">
        <v>239</v>
      </c>
      <c r="C109" s="5" t="s">
        <v>240</v>
      </c>
      <c r="D109" s="6">
        <v>9900</v>
      </c>
      <c r="E109" s="5" t="s">
        <v>21</v>
      </c>
      <c r="F109" s="7">
        <v>10</v>
      </c>
      <c r="G109" s="5">
        <f>SUMIF(masuk!$B$2:$B$857,Database!B109,masuk!$D$2:$D$857)</f>
        <v>20</v>
      </c>
      <c r="H109" s="5">
        <f>SUMIF(keluar!$B$2:$B$3559,Database!B109,keluar!$D$2:$D$3559)</f>
        <v>28</v>
      </c>
      <c r="I109" s="5">
        <f t="shared" si="0"/>
        <v>2</v>
      </c>
      <c r="J109" s="6">
        <f t="shared" si="1"/>
        <v>19800</v>
      </c>
      <c r="K109" s="5"/>
      <c r="L109" s="5" t="s">
        <v>22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hidden="1" customHeight="1" x14ac:dyDescent="0.25">
      <c r="A110" s="5" t="s">
        <v>56</v>
      </c>
      <c r="B110" s="5" t="s">
        <v>241</v>
      </c>
      <c r="C110" s="5" t="s">
        <v>242</v>
      </c>
      <c r="D110" s="6">
        <v>5500</v>
      </c>
      <c r="E110" s="5" t="s">
        <v>21</v>
      </c>
      <c r="F110" s="7">
        <v>300</v>
      </c>
      <c r="G110" s="5">
        <f>SUMIF(masuk!$B$2:$B$857,Database!B110,masuk!$D$2:$D$857)</f>
        <v>0</v>
      </c>
      <c r="H110" s="5">
        <f>SUMIF(keluar!$B$2:$B$3559,Database!B110,keluar!$D$2:$D$3559)</f>
        <v>0</v>
      </c>
      <c r="I110" s="5">
        <f t="shared" si="0"/>
        <v>300</v>
      </c>
      <c r="J110" s="6">
        <f t="shared" si="1"/>
        <v>1650000</v>
      </c>
      <c r="K110" s="5"/>
      <c r="L110" s="5" t="s">
        <v>16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hidden="1" customHeight="1" x14ac:dyDescent="0.25">
      <c r="A111" s="5" t="s">
        <v>56</v>
      </c>
      <c r="B111" s="5" t="s">
        <v>243</v>
      </c>
      <c r="C111" s="5" t="s">
        <v>244</v>
      </c>
      <c r="D111" s="6">
        <v>5500</v>
      </c>
      <c r="E111" s="5" t="s">
        <v>21</v>
      </c>
      <c r="F111" s="7">
        <v>50</v>
      </c>
      <c r="G111" s="5">
        <f>SUMIF(masuk!$B$2:$B$857,Database!B111,masuk!$D$2:$D$857)</f>
        <v>0</v>
      </c>
      <c r="H111" s="5">
        <f>SUMIF(keluar!$B$2:$B$3559,Database!B111,keluar!$D$2:$D$3559)</f>
        <v>0</v>
      </c>
      <c r="I111" s="5">
        <f t="shared" si="0"/>
        <v>50</v>
      </c>
      <c r="J111" s="6">
        <f t="shared" si="1"/>
        <v>275000</v>
      </c>
      <c r="K111" s="5"/>
      <c r="L111" s="5" t="s">
        <v>16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hidden="1" customHeight="1" x14ac:dyDescent="0.25">
      <c r="A112" s="5" t="s">
        <v>56</v>
      </c>
      <c r="B112" s="5" t="s">
        <v>245</v>
      </c>
      <c r="C112" s="5" t="s">
        <v>246</v>
      </c>
      <c r="D112" s="6">
        <v>18000</v>
      </c>
      <c r="E112" s="5" t="s">
        <v>21</v>
      </c>
      <c r="F112" s="7">
        <v>976</v>
      </c>
      <c r="G112" s="5">
        <f>SUMIF(masuk!$B$2:$B$857,Database!B112,masuk!$D$2:$D$857)</f>
        <v>0</v>
      </c>
      <c r="H112" s="5">
        <f>SUMIF(keluar!$B$2:$B$3559,Database!B112,keluar!$D$2:$D$3559)</f>
        <v>2</v>
      </c>
      <c r="I112" s="5">
        <f t="shared" si="0"/>
        <v>974</v>
      </c>
      <c r="J112" s="6">
        <f t="shared" si="1"/>
        <v>17532000</v>
      </c>
      <c r="K112" s="5"/>
      <c r="L112" s="5" t="s">
        <v>16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hidden="1" customHeight="1" x14ac:dyDescent="0.25">
      <c r="A113" s="5" t="s">
        <v>56</v>
      </c>
      <c r="B113" s="5" t="s">
        <v>247</v>
      </c>
      <c r="C113" s="5" t="s">
        <v>248</v>
      </c>
      <c r="D113" s="6">
        <v>4000</v>
      </c>
      <c r="E113" s="5" t="s">
        <v>21</v>
      </c>
      <c r="F113" s="7">
        <v>40</v>
      </c>
      <c r="G113" s="5">
        <f>SUMIF(masuk!$B$2:$B$857,Database!B113,masuk!$D$2:$D$857)</f>
        <v>0</v>
      </c>
      <c r="H113" s="5">
        <f>SUMIF(keluar!$B$2:$B$3559,Database!B113,keluar!$D$2:$D$3559)</f>
        <v>0</v>
      </c>
      <c r="I113" s="5">
        <f t="shared" si="0"/>
        <v>40</v>
      </c>
      <c r="J113" s="6">
        <f t="shared" si="1"/>
        <v>160000</v>
      </c>
      <c r="K113" s="5"/>
      <c r="L113" s="5" t="s">
        <v>16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hidden="1" customHeight="1" x14ac:dyDescent="0.25">
      <c r="A114" s="5" t="s">
        <v>56</v>
      </c>
      <c r="B114" s="5" t="s">
        <v>249</v>
      </c>
      <c r="C114" s="5" t="s">
        <v>250</v>
      </c>
      <c r="D114" s="6">
        <v>13500</v>
      </c>
      <c r="E114" s="5" t="s">
        <v>47</v>
      </c>
      <c r="F114" s="7">
        <v>3</v>
      </c>
      <c r="G114" s="5">
        <f>SUMIF(masuk!$B$2:$B$857,Database!B114,masuk!$D$2:$D$857)</f>
        <v>0</v>
      </c>
      <c r="H114" s="5">
        <f>SUMIF(keluar!$B$2:$B$3559,Database!B114,keluar!$D$2:$D$3559)</f>
        <v>0</v>
      </c>
      <c r="I114" s="5">
        <f t="shared" si="0"/>
        <v>3</v>
      </c>
      <c r="J114" s="6">
        <f t="shared" si="1"/>
        <v>40500</v>
      </c>
      <c r="K114" s="5"/>
      <c r="L114" s="5" t="s">
        <v>16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hidden="1" customHeight="1" x14ac:dyDescent="0.25">
      <c r="A115" s="5" t="s">
        <v>56</v>
      </c>
      <c r="B115" s="5" t="s">
        <v>251</v>
      </c>
      <c r="C115" s="7" t="s">
        <v>252</v>
      </c>
      <c r="D115" s="15">
        <v>6800</v>
      </c>
      <c r="E115" s="5" t="s">
        <v>21</v>
      </c>
      <c r="F115" s="7">
        <v>433</v>
      </c>
      <c r="G115" s="5">
        <f>SUMIF(masuk!$B$2:$B$857,Database!B115,masuk!$D$2:$D$857)</f>
        <v>10</v>
      </c>
      <c r="H115" s="5">
        <f>SUMIF(keluar!$B$2:$B$3559,Database!B115,keluar!$D$2:$D$3559)</f>
        <v>319</v>
      </c>
      <c r="I115" s="5">
        <f t="shared" si="0"/>
        <v>124</v>
      </c>
      <c r="J115" s="6">
        <f t="shared" si="1"/>
        <v>843200</v>
      </c>
      <c r="K115" s="5"/>
      <c r="L115" s="5" t="s">
        <v>25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hidden="1" customHeight="1" x14ac:dyDescent="0.25">
      <c r="A116" s="5" t="s">
        <v>56</v>
      </c>
      <c r="B116" s="5" t="s">
        <v>253</v>
      </c>
      <c r="C116" s="5" t="s">
        <v>254</v>
      </c>
      <c r="D116" s="6">
        <v>4000</v>
      </c>
      <c r="E116" s="5" t="s">
        <v>21</v>
      </c>
      <c r="F116" s="7">
        <v>0</v>
      </c>
      <c r="G116" s="5">
        <f>SUMIF(masuk!$B$2:$B$857,Database!B116,masuk!$D$2:$D$857)</f>
        <v>0</v>
      </c>
      <c r="H116" s="5">
        <f>SUMIF(keluar!$B$2:$B$3559,Database!B116,keluar!$D$2:$D$3559)</f>
        <v>0</v>
      </c>
      <c r="I116" s="5">
        <f t="shared" si="0"/>
        <v>0</v>
      </c>
      <c r="J116" s="6">
        <f t="shared" si="1"/>
        <v>0</v>
      </c>
      <c r="K116" s="5"/>
      <c r="L116" s="5" t="s">
        <v>16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hidden="1" customHeight="1" x14ac:dyDescent="0.25">
      <c r="A117" s="5" t="s">
        <v>56</v>
      </c>
      <c r="B117" s="5" t="s">
        <v>255</v>
      </c>
      <c r="C117" s="5" t="s">
        <v>256</v>
      </c>
      <c r="D117" s="6">
        <v>8000</v>
      </c>
      <c r="E117" s="5" t="s">
        <v>47</v>
      </c>
      <c r="F117" s="7">
        <v>0</v>
      </c>
      <c r="G117" s="5">
        <f>SUMIF(masuk!$B$2:$B$857,Database!B117,masuk!$D$2:$D$857)</f>
        <v>0</v>
      </c>
      <c r="H117" s="5">
        <f>SUMIF(keluar!$B$2:$B$3559,Database!B117,keluar!$D$2:$D$3559)</f>
        <v>0</v>
      </c>
      <c r="I117" s="5">
        <f t="shared" si="0"/>
        <v>0</v>
      </c>
      <c r="J117" s="6">
        <f t="shared" si="1"/>
        <v>0</v>
      </c>
      <c r="K117" s="5"/>
      <c r="L117" s="5" t="s">
        <v>16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hidden="1" customHeight="1" x14ac:dyDescent="0.25">
      <c r="A118" s="5" t="s">
        <v>56</v>
      </c>
      <c r="B118" s="5" t="s">
        <v>257</v>
      </c>
      <c r="C118" s="5" t="s">
        <v>258</v>
      </c>
      <c r="D118" s="6">
        <v>8000</v>
      </c>
      <c r="E118" s="5" t="s">
        <v>47</v>
      </c>
      <c r="F118" s="7">
        <v>0</v>
      </c>
      <c r="G118" s="5">
        <f>SUMIF(masuk!$B$2:$B$857,Database!B118,masuk!$D$2:$D$857)</f>
        <v>0</v>
      </c>
      <c r="H118" s="5">
        <f>SUMIF(keluar!$B$2:$B$3559,Database!B118,keluar!$D$2:$D$3559)</f>
        <v>0</v>
      </c>
      <c r="I118" s="5">
        <f t="shared" si="0"/>
        <v>0</v>
      </c>
      <c r="J118" s="6">
        <f t="shared" si="1"/>
        <v>0</v>
      </c>
      <c r="K118" s="5"/>
      <c r="L118" s="5" t="s">
        <v>16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hidden="1" customHeight="1" x14ac:dyDescent="0.25">
      <c r="A119" s="5" t="s">
        <v>56</v>
      </c>
      <c r="B119" s="5" t="s">
        <v>259</v>
      </c>
      <c r="C119" s="5" t="s">
        <v>260</v>
      </c>
      <c r="D119" s="6">
        <v>47500</v>
      </c>
      <c r="E119" s="5" t="s">
        <v>21</v>
      </c>
      <c r="F119" s="5"/>
      <c r="G119" s="5">
        <f>SUMIF(masuk!$B$2:$B$857,Database!B119,masuk!$D$2:$D$857)</f>
        <v>0</v>
      </c>
      <c r="H119" s="5">
        <f>SUMIF(keluar!$B$2:$B$3559,Database!B119,keluar!$D$2:$D$3559)</f>
        <v>0</v>
      </c>
      <c r="I119" s="5">
        <f t="shared" si="0"/>
        <v>0</v>
      </c>
      <c r="J119" s="6">
        <f t="shared" si="1"/>
        <v>0</v>
      </c>
      <c r="K119" s="5"/>
      <c r="L119" s="5" t="s">
        <v>16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hidden="1" customHeight="1" x14ac:dyDescent="0.25">
      <c r="A120" s="5" t="s">
        <v>56</v>
      </c>
      <c r="B120" s="5" t="s">
        <v>261</v>
      </c>
      <c r="C120" s="5" t="s">
        <v>262</v>
      </c>
      <c r="D120" s="6">
        <v>23000</v>
      </c>
      <c r="E120" s="5" t="s">
        <v>21</v>
      </c>
      <c r="F120" s="7">
        <v>17</v>
      </c>
      <c r="G120" s="5">
        <f>SUMIF(masuk!$B$2:$B$857,Database!B120,masuk!$D$2:$D$857)</f>
        <v>0</v>
      </c>
      <c r="H120" s="5">
        <f>SUMIF(keluar!$B$2:$B$3559,Database!B120,keluar!$D$2:$D$3559)</f>
        <v>0</v>
      </c>
      <c r="I120" s="5">
        <f t="shared" si="0"/>
        <v>17</v>
      </c>
      <c r="J120" s="6">
        <f t="shared" si="1"/>
        <v>391000</v>
      </c>
      <c r="K120" s="5"/>
      <c r="L120" s="5" t="s">
        <v>16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hidden="1" customHeight="1" x14ac:dyDescent="0.25">
      <c r="A121" s="5" t="s">
        <v>56</v>
      </c>
      <c r="B121" s="5" t="s">
        <v>263</v>
      </c>
      <c r="C121" s="5" t="s">
        <v>89</v>
      </c>
      <c r="D121" s="15">
        <v>19000</v>
      </c>
      <c r="E121" s="5" t="s">
        <v>21</v>
      </c>
      <c r="F121" s="7">
        <v>508</v>
      </c>
      <c r="G121" s="5">
        <f>SUMIF(masuk!$B$2:$B$857,Database!B121,masuk!$D$2:$D$857)</f>
        <v>10</v>
      </c>
      <c r="H121" s="5">
        <f>SUMIF(keluar!$B$2:$B$3559,Database!B121,keluar!$D$2:$D$3559)</f>
        <v>305</v>
      </c>
      <c r="I121" s="5">
        <f t="shared" si="0"/>
        <v>213</v>
      </c>
      <c r="J121" s="6">
        <f t="shared" si="1"/>
        <v>4047000</v>
      </c>
      <c r="K121" s="5"/>
      <c r="L121" s="5" t="s">
        <v>25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hidden="1" customHeight="1" x14ac:dyDescent="0.25">
      <c r="A122" s="5" t="s">
        <v>56</v>
      </c>
      <c r="B122" s="5" t="s">
        <v>264</v>
      </c>
      <c r="C122" s="5" t="s">
        <v>265</v>
      </c>
      <c r="D122" s="6">
        <v>7700</v>
      </c>
      <c r="E122" s="5" t="s">
        <v>21</v>
      </c>
      <c r="F122" s="7">
        <v>0</v>
      </c>
      <c r="G122" s="5">
        <f>SUMIF(masuk!$B$2:$B$857,Database!B122,masuk!$D$2:$D$857)</f>
        <v>0</v>
      </c>
      <c r="H122" s="5">
        <f>SUMIF(keluar!$B$2:$B$3559,Database!B122,keluar!$D$2:$D$3559)</f>
        <v>0</v>
      </c>
      <c r="I122" s="5">
        <f t="shared" si="0"/>
        <v>0</v>
      </c>
      <c r="J122" s="6">
        <f t="shared" si="1"/>
        <v>0</v>
      </c>
      <c r="K122" s="5"/>
      <c r="L122" s="5" t="s">
        <v>16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hidden="1" customHeight="1" x14ac:dyDescent="0.25">
      <c r="A123" s="5" t="s">
        <v>56</v>
      </c>
      <c r="B123" s="5" t="s">
        <v>266</v>
      </c>
      <c r="C123" s="5" t="s">
        <v>267</v>
      </c>
      <c r="D123" s="6">
        <v>5500</v>
      </c>
      <c r="E123" s="5" t="s">
        <v>21</v>
      </c>
      <c r="F123" s="5"/>
      <c r="G123" s="5">
        <f>SUMIF(masuk!$B$2:$B$857,Database!B123,masuk!$D$2:$D$857)</f>
        <v>40</v>
      </c>
      <c r="H123" s="5">
        <f>SUMIF(keluar!$B$2:$B$3559,Database!B123,keluar!$D$2:$D$3559)</f>
        <v>18</v>
      </c>
      <c r="I123" s="5">
        <f t="shared" si="0"/>
        <v>22</v>
      </c>
      <c r="J123" s="6">
        <f t="shared" si="1"/>
        <v>121000</v>
      </c>
      <c r="K123" s="5"/>
      <c r="L123" s="5" t="s">
        <v>25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hidden="1" customHeight="1" x14ac:dyDescent="0.25">
      <c r="A124" s="5" t="s">
        <v>56</v>
      </c>
      <c r="B124" s="5" t="s">
        <v>268</v>
      </c>
      <c r="C124" s="5" t="s">
        <v>269</v>
      </c>
      <c r="D124" s="6">
        <v>3500</v>
      </c>
      <c r="E124" s="5" t="s">
        <v>21</v>
      </c>
      <c r="F124" s="7">
        <v>4</v>
      </c>
      <c r="G124" s="5">
        <f>SUMIF(masuk!$B$2:$B$857,Database!B124,masuk!$D$2:$D$857)</f>
        <v>0</v>
      </c>
      <c r="H124" s="5">
        <f>SUMIF(keluar!$B$2:$B$3559,Database!B124,keluar!$D$2:$D$3559)</f>
        <v>0</v>
      </c>
      <c r="I124" s="5">
        <f t="shared" si="0"/>
        <v>4</v>
      </c>
      <c r="J124" s="6">
        <f t="shared" si="1"/>
        <v>14000</v>
      </c>
      <c r="K124" s="5"/>
      <c r="L124" s="5" t="s">
        <v>16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hidden="1" customHeight="1" x14ac:dyDescent="0.25">
      <c r="A125" s="5" t="s">
        <v>56</v>
      </c>
      <c r="B125" s="5" t="s">
        <v>270</v>
      </c>
      <c r="C125" s="5" t="s">
        <v>271</v>
      </c>
      <c r="D125" s="6">
        <v>13000</v>
      </c>
      <c r="E125" s="5" t="s">
        <v>21</v>
      </c>
      <c r="F125" s="13">
        <v>0</v>
      </c>
      <c r="G125" s="5">
        <f>SUMIF(masuk!$B$2:$B$857,Database!B125,masuk!$D$2:$D$857)</f>
        <v>0</v>
      </c>
      <c r="H125" s="5">
        <f>SUMIF(keluar!$B$2:$B$3559,Database!B125,keluar!$D$2:$D$3559)</f>
        <v>0</v>
      </c>
      <c r="I125" s="5">
        <f t="shared" si="0"/>
        <v>0</v>
      </c>
      <c r="J125" s="6">
        <f t="shared" si="1"/>
        <v>0</v>
      </c>
      <c r="K125" s="5"/>
      <c r="L125" s="5" t="s">
        <v>22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hidden="1" customHeight="1" x14ac:dyDescent="0.25">
      <c r="A126" s="5" t="s">
        <v>56</v>
      </c>
      <c r="B126" s="5" t="s">
        <v>272</v>
      </c>
      <c r="C126" s="5" t="s">
        <v>273</v>
      </c>
      <c r="D126" s="6">
        <v>11000</v>
      </c>
      <c r="E126" s="5" t="s">
        <v>21</v>
      </c>
      <c r="F126" s="13">
        <v>0</v>
      </c>
      <c r="G126" s="5">
        <f>SUMIF(masuk!$B$2:$B$857,Database!B126,masuk!$D$2:$D$857)</f>
        <v>0</v>
      </c>
      <c r="H126" s="5">
        <f>SUMIF(keluar!$B$2:$B$3559,Database!B126,keluar!$D$2:$D$3559)</f>
        <v>0</v>
      </c>
      <c r="I126" s="5">
        <f t="shared" si="0"/>
        <v>0</v>
      </c>
      <c r="J126" s="6">
        <f t="shared" si="1"/>
        <v>0</v>
      </c>
      <c r="K126" s="5"/>
      <c r="L126" s="5" t="s">
        <v>22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hidden="1" customHeight="1" x14ac:dyDescent="0.25">
      <c r="A127" s="5" t="s">
        <v>56</v>
      </c>
      <c r="B127" s="5" t="s">
        <v>274</v>
      </c>
      <c r="C127" s="5" t="s">
        <v>275</v>
      </c>
      <c r="D127" s="9">
        <v>16000</v>
      </c>
      <c r="E127" s="5" t="s">
        <v>21</v>
      </c>
      <c r="F127" s="13">
        <v>0</v>
      </c>
      <c r="G127" s="5">
        <f>SUMIF(masuk!$B$2:$B$857,Database!B127,masuk!$D$2:$D$857)</f>
        <v>0</v>
      </c>
      <c r="H127" s="5">
        <f>SUMIF(keluar!$B$2:$B$3559,Database!B127,keluar!$D$2:$D$3559)</f>
        <v>0</v>
      </c>
      <c r="I127" s="5">
        <f t="shared" si="0"/>
        <v>0</v>
      </c>
      <c r="J127" s="6">
        <f t="shared" si="1"/>
        <v>0</v>
      </c>
      <c r="K127" s="5"/>
      <c r="L127" s="5" t="s">
        <v>22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hidden="1" customHeight="1" x14ac:dyDescent="0.25">
      <c r="A128" s="5" t="s">
        <v>56</v>
      </c>
      <c r="B128" s="5" t="s">
        <v>276</v>
      </c>
      <c r="C128" s="5" t="s">
        <v>277</v>
      </c>
      <c r="D128" s="6">
        <v>15000</v>
      </c>
      <c r="E128" s="5" t="s">
        <v>21</v>
      </c>
      <c r="F128" s="7">
        <v>0</v>
      </c>
      <c r="G128" s="5">
        <f>SUMIF(masuk!$B$2:$B$857,Database!B128,masuk!$D$2:$D$857)</f>
        <v>0</v>
      </c>
      <c r="H128" s="5">
        <f>SUMIF(keluar!$B$2:$B$3559,Database!B128,keluar!$D$2:$D$3559)</f>
        <v>3</v>
      </c>
      <c r="I128" s="5">
        <f t="shared" si="0"/>
        <v>-3</v>
      </c>
      <c r="J128" s="6">
        <f t="shared" si="1"/>
        <v>-45000</v>
      </c>
      <c r="K128" s="5"/>
      <c r="L128" s="5" t="s">
        <v>22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hidden="1" customHeight="1" x14ac:dyDescent="0.25">
      <c r="A129" s="5" t="s">
        <v>56</v>
      </c>
      <c r="B129" s="5" t="s">
        <v>278</v>
      </c>
      <c r="C129" s="5" t="s">
        <v>279</v>
      </c>
      <c r="D129" s="9">
        <v>8850</v>
      </c>
      <c r="E129" s="5" t="s">
        <v>21</v>
      </c>
      <c r="F129" s="7">
        <v>162</v>
      </c>
      <c r="G129" s="5">
        <f>SUMIF(masuk!$B$2:$B$857,Database!B129,masuk!$D$2:$D$857)</f>
        <v>110</v>
      </c>
      <c r="H129" s="5">
        <f>SUMIF(keluar!$B$2:$B$3559,Database!B129,keluar!$D$2:$D$3559)</f>
        <v>126</v>
      </c>
      <c r="I129" s="5">
        <f t="shared" si="0"/>
        <v>146</v>
      </c>
      <c r="J129" s="6">
        <f t="shared" si="1"/>
        <v>1292100</v>
      </c>
      <c r="K129" s="5"/>
      <c r="L129" s="5" t="s">
        <v>25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hidden="1" customHeight="1" x14ac:dyDescent="0.25">
      <c r="A130" s="5" t="s">
        <v>56</v>
      </c>
      <c r="B130" s="5" t="s">
        <v>280</v>
      </c>
      <c r="C130" s="5" t="s">
        <v>281</v>
      </c>
      <c r="D130" s="6">
        <v>9000</v>
      </c>
      <c r="E130" s="5" t="s">
        <v>21</v>
      </c>
      <c r="F130" s="7">
        <v>0</v>
      </c>
      <c r="G130" s="5">
        <f>SUMIF(masuk!$B$2:$B$857,Database!B130,masuk!$D$2:$D$857)</f>
        <v>0</v>
      </c>
      <c r="H130" s="5">
        <f>SUMIF(keluar!$B$2:$B$3559,Database!B130,keluar!$D$2:$D$3559)</f>
        <v>0</v>
      </c>
      <c r="I130" s="5">
        <f t="shared" si="0"/>
        <v>0</v>
      </c>
      <c r="J130" s="6">
        <f t="shared" si="1"/>
        <v>0</v>
      </c>
      <c r="K130" s="5"/>
      <c r="L130" s="5" t="s">
        <v>22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hidden="1" customHeight="1" x14ac:dyDescent="0.25">
      <c r="A131" s="5" t="s">
        <v>56</v>
      </c>
      <c r="B131" s="5" t="s">
        <v>282</v>
      </c>
      <c r="C131" s="5" t="s">
        <v>283</v>
      </c>
      <c r="D131" s="9">
        <v>12400</v>
      </c>
      <c r="E131" s="5" t="s">
        <v>21</v>
      </c>
      <c r="F131" s="5"/>
      <c r="G131" s="5">
        <f>SUMIF(masuk!$B$2:$B$857,Database!B131,masuk!$D$2:$D$857)</f>
        <v>0</v>
      </c>
      <c r="H131" s="5">
        <f>SUMIF(keluar!$B$2:$B$3559,Database!B131,keluar!$D$2:$D$3559)</f>
        <v>0</v>
      </c>
      <c r="I131" s="5">
        <f t="shared" si="0"/>
        <v>0</v>
      </c>
      <c r="J131" s="6">
        <f t="shared" si="1"/>
        <v>0</v>
      </c>
      <c r="K131" s="5"/>
      <c r="L131" s="5" t="s">
        <v>22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hidden="1" customHeight="1" x14ac:dyDescent="0.25">
      <c r="A132" s="5" t="s">
        <v>56</v>
      </c>
      <c r="B132" s="5" t="s">
        <v>284</v>
      </c>
      <c r="C132" s="5" t="s">
        <v>285</v>
      </c>
      <c r="D132" s="6">
        <v>12500</v>
      </c>
      <c r="E132" s="5" t="s">
        <v>21</v>
      </c>
      <c r="F132" s="7">
        <v>100</v>
      </c>
      <c r="G132" s="5">
        <f>SUMIF(masuk!$B$2:$B$857,Database!B132,masuk!$D$2:$D$857)</f>
        <v>0</v>
      </c>
      <c r="H132" s="5">
        <f>SUMIF(keluar!$B$2:$B$3559,Database!B132,keluar!$D$2:$D$3559)</f>
        <v>16</v>
      </c>
      <c r="I132" s="5">
        <f t="shared" si="0"/>
        <v>84</v>
      </c>
      <c r="J132" s="6">
        <f t="shared" si="1"/>
        <v>1050000</v>
      </c>
      <c r="K132" s="5"/>
      <c r="L132" s="5" t="s">
        <v>16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hidden="1" customHeight="1" x14ac:dyDescent="0.25">
      <c r="A133" s="5" t="s">
        <v>56</v>
      </c>
      <c r="B133" s="5" t="s">
        <v>286</v>
      </c>
      <c r="C133" s="5" t="s">
        <v>287</v>
      </c>
      <c r="D133" s="6">
        <v>72500</v>
      </c>
      <c r="E133" s="5" t="s">
        <v>47</v>
      </c>
      <c r="F133" s="7">
        <v>2</v>
      </c>
      <c r="G133" s="5">
        <f>SUMIF(masuk!$B$2:$B$857,Database!B133,masuk!$D$2:$D$857)</f>
        <v>0</v>
      </c>
      <c r="H133" s="5">
        <f>SUMIF(keluar!$B$2:$B$3559,Database!B133,keluar!$D$2:$D$3559)</f>
        <v>0</v>
      </c>
      <c r="I133" s="5">
        <f t="shared" si="0"/>
        <v>2</v>
      </c>
      <c r="J133" s="6">
        <f t="shared" si="1"/>
        <v>145000</v>
      </c>
      <c r="K133" s="5"/>
      <c r="L133" s="5" t="s">
        <v>16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hidden="1" customHeight="1" x14ac:dyDescent="0.25">
      <c r="A134" s="5" t="s">
        <v>56</v>
      </c>
      <c r="B134" s="5" t="s">
        <v>288</v>
      </c>
      <c r="C134" s="5" t="s">
        <v>289</v>
      </c>
      <c r="D134" s="6">
        <v>26000</v>
      </c>
      <c r="E134" s="5" t="s">
        <v>47</v>
      </c>
      <c r="F134" s="7">
        <v>12</v>
      </c>
      <c r="G134" s="5">
        <f>SUMIF(masuk!$B$2:$B$857,Database!B134,masuk!$D$2:$D$857)</f>
        <v>0</v>
      </c>
      <c r="H134" s="5">
        <f>SUMIF(keluar!$B$2:$B$3559,Database!B134,keluar!$D$2:$D$3559)</f>
        <v>0</v>
      </c>
      <c r="I134" s="5">
        <f t="shared" si="0"/>
        <v>12</v>
      </c>
      <c r="J134" s="6">
        <f t="shared" si="1"/>
        <v>312000</v>
      </c>
      <c r="K134" s="5"/>
      <c r="L134" s="5" t="s">
        <v>16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hidden="1" customHeight="1" x14ac:dyDescent="0.25">
      <c r="A135" s="5" t="s">
        <v>56</v>
      </c>
      <c r="B135" s="5" t="s">
        <v>290</v>
      </c>
      <c r="C135" s="5" t="s">
        <v>291</v>
      </c>
      <c r="D135" s="9">
        <v>5650</v>
      </c>
      <c r="E135" s="5" t="s">
        <v>21</v>
      </c>
      <c r="F135" s="7">
        <v>117</v>
      </c>
      <c r="G135" s="5">
        <f>SUMIF(masuk!$B$2:$B$857,Database!B135,masuk!$D$2:$D$857)</f>
        <v>0</v>
      </c>
      <c r="H135" s="5">
        <f>SUMIF(keluar!$B$2:$B$3559,Database!B135,keluar!$D$2:$D$3559)</f>
        <v>0</v>
      </c>
      <c r="I135" s="5">
        <f t="shared" si="0"/>
        <v>117</v>
      </c>
      <c r="J135" s="6">
        <f t="shared" si="1"/>
        <v>661050</v>
      </c>
      <c r="K135" s="5"/>
      <c r="L135" s="5" t="s">
        <v>25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hidden="1" customHeight="1" x14ac:dyDescent="0.25">
      <c r="A136" s="5" t="s">
        <v>56</v>
      </c>
      <c r="B136" s="5" t="s">
        <v>292</v>
      </c>
      <c r="C136" s="5" t="s">
        <v>293</v>
      </c>
      <c r="D136" s="9">
        <v>21000</v>
      </c>
      <c r="E136" s="5" t="s">
        <v>21</v>
      </c>
      <c r="F136" s="5"/>
      <c r="G136" s="5">
        <f>SUMIF(masuk!$B$2:$B$857,Database!B136,masuk!$D$2:$D$857)</f>
        <v>0</v>
      </c>
      <c r="H136" s="5">
        <f>SUMIF(keluar!$B$2:$B$3559,Database!B136,keluar!$D$2:$D$3559)</f>
        <v>8</v>
      </c>
      <c r="I136" s="5">
        <f t="shared" si="0"/>
        <v>-8</v>
      </c>
      <c r="J136" s="6">
        <f t="shared" si="1"/>
        <v>-168000</v>
      </c>
      <c r="K136" s="5"/>
      <c r="L136" s="5" t="s">
        <v>25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hidden="1" customHeight="1" x14ac:dyDescent="0.25">
      <c r="A137" s="5" t="s">
        <v>56</v>
      </c>
      <c r="B137" s="5" t="s">
        <v>294</v>
      </c>
      <c r="C137" s="5" t="s">
        <v>295</v>
      </c>
      <c r="D137" s="6">
        <v>12500</v>
      </c>
      <c r="E137" s="5" t="s">
        <v>21</v>
      </c>
      <c r="F137" s="7">
        <v>20</v>
      </c>
      <c r="G137" s="5">
        <f>SUMIF(masuk!$B$2:$B$857,Database!B137,masuk!$D$2:$D$857)</f>
        <v>0</v>
      </c>
      <c r="H137" s="5">
        <f>SUMIF(keluar!$B$2:$B$3559,Database!B137,keluar!$D$2:$D$3559)</f>
        <v>4</v>
      </c>
      <c r="I137" s="5">
        <f t="shared" si="0"/>
        <v>16</v>
      </c>
      <c r="J137" s="6">
        <f t="shared" si="1"/>
        <v>200000</v>
      </c>
      <c r="K137" s="5"/>
      <c r="L137" s="5" t="s">
        <v>16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hidden="1" customHeight="1" x14ac:dyDescent="0.25">
      <c r="A138" s="5" t="s">
        <v>56</v>
      </c>
      <c r="B138" s="5" t="s">
        <v>296</v>
      </c>
      <c r="C138" s="5" t="s">
        <v>297</v>
      </c>
      <c r="D138" s="6">
        <v>13500</v>
      </c>
      <c r="E138" s="5" t="s">
        <v>21</v>
      </c>
      <c r="F138" s="7">
        <v>16</v>
      </c>
      <c r="G138" s="5">
        <f>SUMIF(masuk!$B$2:$B$857,Database!B138,masuk!$D$2:$D$857)</f>
        <v>0</v>
      </c>
      <c r="H138" s="5">
        <f>SUMIF(keluar!$B$2:$B$3559,Database!B138,keluar!$D$2:$D$3559)</f>
        <v>8</v>
      </c>
      <c r="I138" s="5">
        <f t="shared" si="0"/>
        <v>8</v>
      </c>
      <c r="J138" s="6">
        <f t="shared" si="1"/>
        <v>108000</v>
      </c>
      <c r="K138" s="5"/>
      <c r="L138" s="5" t="s">
        <v>16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hidden="1" customHeight="1" x14ac:dyDescent="0.25">
      <c r="A139" s="5" t="s">
        <v>56</v>
      </c>
      <c r="B139" s="5" t="s">
        <v>298</v>
      </c>
      <c r="C139" s="5" t="s">
        <v>299</v>
      </c>
      <c r="D139" s="6">
        <v>12500</v>
      </c>
      <c r="E139" s="5" t="s">
        <v>21</v>
      </c>
      <c r="F139" s="7">
        <v>0</v>
      </c>
      <c r="G139" s="5">
        <f>SUMIF(masuk!$B$2:$B$857,Database!B139,masuk!$D$2:$D$857)</f>
        <v>0</v>
      </c>
      <c r="H139" s="5">
        <f>SUMIF(keluar!$B$2:$B$3559,Database!B139,keluar!$D$2:$D$3559)</f>
        <v>0</v>
      </c>
      <c r="I139" s="5">
        <f t="shared" si="0"/>
        <v>0</v>
      </c>
      <c r="J139" s="6">
        <f t="shared" si="1"/>
        <v>0</v>
      </c>
      <c r="K139" s="5"/>
      <c r="L139" s="5" t="s">
        <v>16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hidden="1" customHeight="1" x14ac:dyDescent="0.25">
      <c r="A140" s="5" t="s">
        <v>56</v>
      </c>
      <c r="B140" s="5" t="s">
        <v>300</v>
      </c>
      <c r="C140" s="5" t="s">
        <v>301</v>
      </c>
      <c r="D140" s="6">
        <v>72500</v>
      </c>
      <c r="E140" s="5" t="s">
        <v>47</v>
      </c>
      <c r="F140" s="7">
        <v>12</v>
      </c>
      <c r="G140" s="5">
        <f>SUMIF(masuk!$B$2:$B$857,Database!B140,masuk!$D$2:$D$857)</f>
        <v>0</v>
      </c>
      <c r="H140" s="5">
        <f>SUMIF(keluar!$B$2:$B$3559,Database!B140,keluar!$D$2:$D$3559)</f>
        <v>0</v>
      </c>
      <c r="I140" s="5">
        <f t="shared" si="0"/>
        <v>12</v>
      </c>
      <c r="J140" s="6">
        <f t="shared" si="1"/>
        <v>870000</v>
      </c>
      <c r="K140" s="5"/>
      <c r="L140" s="5" t="s">
        <v>16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hidden="1" customHeight="1" x14ac:dyDescent="0.25">
      <c r="A141" s="5" t="s">
        <v>56</v>
      </c>
      <c r="B141" s="5" t="s">
        <v>302</v>
      </c>
      <c r="C141" s="5" t="s">
        <v>303</v>
      </c>
      <c r="D141" s="6">
        <v>72500</v>
      </c>
      <c r="E141" s="5" t="s">
        <v>47</v>
      </c>
      <c r="F141" s="5"/>
      <c r="G141" s="5">
        <f>SUMIF(masuk!$B$2:$B$857,Database!B141,masuk!$D$2:$D$857)</f>
        <v>0</v>
      </c>
      <c r="H141" s="5">
        <f>SUMIF(keluar!$B$2:$B$3559,Database!B141,keluar!$D$2:$D$3559)</f>
        <v>0</v>
      </c>
      <c r="I141" s="5">
        <f t="shared" si="0"/>
        <v>0</v>
      </c>
      <c r="J141" s="6">
        <f t="shared" si="1"/>
        <v>0</v>
      </c>
      <c r="K141" s="5"/>
      <c r="L141" s="5" t="s">
        <v>16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hidden="1" customHeight="1" x14ac:dyDescent="0.25">
      <c r="A142" s="5" t="s">
        <v>56</v>
      </c>
      <c r="B142" s="5" t="s">
        <v>304</v>
      </c>
      <c r="C142" s="5" t="s">
        <v>305</v>
      </c>
      <c r="D142" s="6">
        <v>26000</v>
      </c>
      <c r="E142" s="5" t="s">
        <v>47</v>
      </c>
      <c r="F142" s="5"/>
      <c r="G142" s="5">
        <f>SUMIF(masuk!$B$2:$B$857,Database!B142,masuk!$D$2:$D$857)</f>
        <v>0</v>
      </c>
      <c r="H142" s="5">
        <f>SUMIF(keluar!$B$2:$B$3559,Database!B142,keluar!$D$2:$D$3559)</f>
        <v>0</v>
      </c>
      <c r="I142" s="5">
        <f t="shared" si="0"/>
        <v>0</v>
      </c>
      <c r="J142" s="6">
        <f t="shared" si="1"/>
        <v>0</v>
      </c>
      <c r="K142" s="5"/>
      <c r="L142" s="5" t="s">
        <v>16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hidden="1" customHeight="1" x14ac:dyDescent="0.25">
      <c r="A143" s="5" t="s">
        <v>56</v>
      </c>
      <c r="B143" s="5" t="s">
        <v>306</v>
      </c>
      <c r="C143" s="5" t="s">
        <v>307</v>
      </c>
      <c r="D143" s="6">
        <v>26000</v>
      </c>
      <c r="E143" s="5" t="s">
        <v>47</v>
      </c>
      <c r="F143" s="5"/>
      <c r="G143" s="5">
        <f>SUMIF(masuk!$B$2:$B$857,Database!B143,masuk!$D$2:$D$857)</f>
        <v>0</v>
      </c>
      <c r="H143" s="5">
        <f>SUMIF(keluar!$B$2:$B$3559,Database!B143,keluar!$D$2:$D$3559)</f>
        <v>0</v>
      </c>
      <c r="I143" s="5">
        <f t="shared" si="0"/>
        <v>0</v>
      </c>
      <c r="J143" s="6">
        <f t="shared" si="1"/>
        <v>0</v>
      </c>
      <c r="K143" s="5"/>
      <c r="L143" s="5" t="s">
        <v>16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hidden="1" customHeight="1" x14ac:dyDescent="0.25">
      <c r="A144" s="5" t="s">
        <v>56</v>
      </c>
      <c r="B144" s="5" t="s">
        <v>308</v>
      </c>
      <c r="C144" s="5" t="s">
        <v>309</v>
      </c>
      <c r="D144" s="6">
        <v>4500</v>
      </c>
      <c r="E144" s="5" t="s">
        <v>21</v>
      </c>
      <c r="F144" s="5"/>
      <c r="G144" s="5">
        <f>SUMIF(masuk!$B$2:$B$857,Database!B144,masuk!$D$2:$D$857)</f>
        <v>0</v>
      </c>
      <c r="H144" s="5">
        <f>SUMIF(keluar!$B$2:$B$3559,Database!B144,keluar!$D$2:$D$3559)</f>
        <v>0</v>
      </c>
      <c r="I144" s="5">
        <f t="shared" si="0"/>
        <v>0</v>
      </c>
      <c r="J144" s="6">
        <f t="shared" si="1"/>
        <v>0</v>
      </c>
      <c r="K144" s="5"/>
      <c r="L144" s="5" t="s">
        <v>16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hidden="1" customHeight="1" x14ac:dyDescent="0.25">
      <c r="A145" s="5" t="s">
        <v>56</v>
      </c>
      <c r="B145" s="5" t="s">
        <v>310</v>
      </c>
      <c r="C145" s="5" t="s">
        <v>311</v>
      </c>
      <c r="D145" s="6">
        <v>7500</v>
      </c>
      <c r="E145" s="5" t="s">
        <v>21</v>
      </c>
      <c r="F145" s="5"/>
      <c r="G145" s="5">
        <f>SUMIF(masuk!$B$2:$B$857,Database!B145,masuk!$D$2:$D$857)</f>
        <v>0</v>
      </c>
      <c r="H145" s="5">
        <f>SUMIF(keluar!$B$2:$B$3559,Database!B145,keluar!$D$2:$D$3559)</f>
        <v>0</v>
      </c>
      <c r="I145" s="5">
        <f t="shared" si="0"/>
        <v>0</v>
      </c>
      <c r="J145" s="6">
        <f t="shared" si="1"/>
        <v>0</v>
      </c>
      <c r="K145" s="5"/>
      <c r="L145" s="5" t="s">
        <v>16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hidden="1" customHeight="1" x14ac:dyDescent="0.25">
      <c r="A146" s="5" t="s">
        <v>56</v>
      </c>
      <c r="B146" s="5" t="s">
        <v>312</v>
      </c>
      <c r="C146" s="5" t="s">
        <v>313</v>
      </c>
      <c r="D146" s="6">
        <v>6500</v>
      </c>
      <c r="E146" s="5" t="s">
        <v>21</v>
      </c>
      <c r="F146" s="5"/>
      <c r="G146" s="5">
        <f>SUMIF(masuk!$B$2:$B$857,Database!B146,masuk!$D$2:$D$857)</f>
        <v>0</v>
      </c>
      <c r="H146" s="5">
        <f>SUMIF(keluar!$B$2:$B$3559,Database!B146,keluar!$D$2:$D$3559)</f>
        <v>0</v>
      </c>
      <c r="I146" s="5">
        <f t="shared" si="0"/>
        <v>0</v>
      </c>
      <c r="J146" s="6">
        <f t="shared" si="1"/>
        <v>0</v>
      </c>
      <c r="K146" s="5"/>
      <c r="L146" s="5" t="s">
        <v>22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hidden="1" customHeight="1" x14ac:dyDescent="0.25">
      <c r="A147" s="5" t="s">
        <v>56</v>
      </c>
      <c r="B147" s="5" t="s">
        <v>314</v>
      </c>
      <c r="C147" s="5" t="s">
        <v>315</v>
      </c>
      <c r="D147" s="6">
        <v>12500</v>
      </c>
      <c r="E147" s="5" t="s">
        <v>21</v>
      </c>
      <c r="F147" s="5"/>
      <c r="G147" s="5">
        <f>SUMIF(masuk!$B$2:$B$857,Database!B147,masuk!$D$2:$D$857)</f>
        <v>0</v>
      </c>
      <c r="H147" s="5">
        <f>SUMIF(keluar!$B$2:$B$3559,Database!B147,keluar!$D$2:$D$3559)</f>
        <v>0</v>
      </c>
      <c r="I147" s="5">
        <f t="shared" si="0"/>
        <v>0</v>
      </c>
      <c r="J147" s="6">
        <f t="shared" si="1"/>
        <v>0</v>
      </c>
      <c r="K147" s="5"/>
      <c r="L147" s="5" t="s">
        <v>22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hidden="1" customHeight="1" x14ac:dyDescent="0.25">
      <c r="A148" s="5" t="s">
        <v>56</v>
      </c>
      <c r="B148" s="5" t="s">
        <v>316</v>
      </c>
      <c r="C148" s="5" t="s">
        <v>317</v>
      </c>
      <c r="D148" s="6">
        <v>18000</v>
      </c>
      <c r="E148" s="5" t="s">
        <v>21</v>
      </c>
      <c r="F148" s="5"/>
      <c r="G148" s="5">
        <f>SUMIF(masuk!$B$2:$B$857,Database!B148,masuk!$D$2:$D$857)</f>
        <v>0</v>
      </c>
      <c r="H148" s="5">
        <f>SUMIF(keluar!$B$2:$B$3559,Database!B148,keluar!$D$2:$D$3559)</f>
        <v>0</v>
      </c>
      <c r="I148" s="5">
        <f t="shared" si="0"/>
        <v>0</v>
      </c>
      <c r="J148" s="6">
        <f t="shared" si="1"/>
        <v>0</v>
      </c>
      <c r="K148" s="5"/>
      <c r="L148" s="5" t="s">
        <v>16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hidden="1" customHeight="1" x14ac:dyDescent="0.25">
      <c r="A149" s="5" t="s">
        <v>56</v>
      </c>
      <c r="B149" s="5" t="s">
        <v>318</v>
      </c>
      <c r="C149" s="5" t="s">
        <v>319</v>
      </c>
      <c r="D149" s="6">
        <v>22500</v>
      </c>
      <c r="E149" s="5" t="s">
        <v>21</v>
      </c>
      <c r="F149" s="7">
        <v>0</v>
      </c>
      <c r="G149" s="5">
        <f>SUMIF(masuk!$B$2:$B$857,Database!B149,masuk!$D$2:$D$857)</f>
        <v>0</v>
      </c>
      <c r="H149" s="5">
        <f>SUMIF(keluar!$B$2:$B$3559,Database!B149,keluar!$D$2:$D$3559)</f>
        <v>0</v>
      </c>
      <c r="I149" s="5">
        <f t="shared" si="0"/>
        <v>0</v>
      </c>
      <c r="J149" s="6">
        <f t="shared" si="1"/>
        <v>0</v>
      </c>
      <c r="K149" s="5"/>
      <c r="L149" s="5" t="s">
        <v>16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hidden="1" customHeight="1" x14ac:dyDescent="0.25">
      <c r="A150" s="5" t="s">
        <v>56</v>
      </c>
      <c r="B150" s="5" t="s">
        <v>320</v>
      </c>
      <c r="C150" s="5" t="s">
        <v>321</v>
      </c>
      <c r="D150" s="6">
        <v>4000</v>
      </c>
      <c r="E150" s="5" t="s">
        <v>21</v>
      </c>
      <c r="F150" s="7">
        <v>0</v>
      </c>
      <c r="G150" s="5">
        <f>SUMIF(masuk!$B$2:$B$857,Database!B150,masuk!$D$2:$D$857)</f>
        <v>0</v>
      </c>
      <c r="H150" s="5">
        <f>SUMIF(keluar!$B$2:$B$3559,Database!B150,keluar!$D$2:$D$3559)</f>
        <v>0</v>
      </c>
      <c r="I150" s="5">
        <f t="shared" si="0"/>
        <v>0</v>
      </c>
      <c r="J150" s="6">
        <f t="shared" si="1"/>
        <v>0</v>
      </c>
      <c r="K150" s="5"/>
      <c r="L150" s="5" t="s"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hidden="1" customHeight="1" x14ac:dyDescent="0.25">
      <c r="A151" s="5" t="s">
        <v>56</v>
      </c>
      <c r="B151" s="5" t="s">
        <v>322</v>
      </c>
      <c r="C151" s="5" t="s">
        <v>323</v>
      </c>
      <c r="D151" s="9">
        <v>15500</v>
      </c>
      <c r="E151" s="5" t="s">
        <v>21</v>
      </c>
      <c r="F151" s="5"/>
      <c r="G151" s="5">
        <f>SUMIF(masuk!$B$2:$B$857,Database!B151,masuk!$D$2:$D$857)</f>
        <v>0</v>
      </c>
      <c r="H151" s="5">
        <f>SUMIF(keluar!$B$2:$B$3559,Database!B151,keluar!$D$2:$D$3559)</f>
        <v>51</v>
      </c>
      <c r="I151" s="5">
        <f t="shared" si="0"/>
        <v>-51</v>
      </c>
      <c r="J151" s="6">
        <f t="shared" si="1"/>
        <v>-790500</v>
      </c>
      <c r="K151" s="5"/>
      <c r="L151" s="5" t="s">
        <v>25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hidden="1" customHeight="1" x14ac:dyDescent="0.25">
      <c r="A152" s="5" t="s">
        <v>56</v>
      </c>
      <c r="B152" s="5" t="s">
        <v>324</v>
      </c>
      <c r="C152" s="5" t="s">
        <v>325</v>
      </c>
      <c r="D152" s="6">
        <v>4000</v>
      </c>
      <c r="E152" s="5" t="s">
        <v>21</v>
      </c>
      <c r="F152" s="7">
        <v>0</v>
      </c>
      <c r="G152" s="5">
        <f>SUMIF(masuk!$B$2:$B$857,Database!B152,masuk!$D$2:$D$857)</f>
        <v>0</v>
      </c>
      <c r="H152" s="5">
        <f>SUMIF(keluar!$B$2:$B$3559,Database!B152,keluar!$D$2:$D$3559)</f>
        <v>0</v>
      </c>
      <c r="I152" s="5">
        <f t="shared" si="0"/>
        <v>0</v>
      </c>
      <c r="J152" s="6">
        <f t="shared" si="1"/>
        <v>0</v>
      </c>
      <c r="K152" s="5"/>
      <c r="L152" s="5" t="s">
        <v>25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hidden="1" customHeight="1" x14ac:dyDescent="0.25">
      <c r="A153" s="5" t="s">
        <v>56</v>
      </c>
      <c r="B153" s="5" t="s">
        <v>326</v>
      </c>
      <c r="C153" s="5" t="s">
        <v>327</v>
      </c>
      <c r="D153" s="6">
        <f>23181.81*2*110%</f>
        <v>50999.982000000004</v>
      </c>
      <c r="E153" s="5" t="s">
        <v>47</v>
      </c>
      <c r="F153" s="7">
        <v>68</v>
      </c>
      <c r="G153" s="5">
        <f>SUMIF(masuk!$B$2:$B$857,Database!B153,masuk!$D$2:$D$857)</f>
        <v>0</v>
      </c>
      <c r="H153" s="5">
        <f>SUMIF(keluar!$B$2:$B$3559,Database!B153,keluar!$D$2:$D$3559)</f>
        <v>0</v>
      </c>
      <c r="I153" s="5">
        <f t="shared" si="0"/>
        <v>68</v>
      </c>
      <c r="J153" s="6">
        <f t="shared" si="1"/>
        <v>3467998.7760000001</v>
      </c>
      <c r="K153" s="5" t="s">
        <v>328</v>
      </c>
      <c r="L153" s="5" t="s">
        <v>25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hidden="1" customHeight="1" x14ac:dyDescent="0.25">
      <c r="A154" s="5" t="s">
        <v>56</v>
      </c>
      <c r="B154" s="5" t="s">
        <v>329</v>
      </c>
      <c r="C154" s="5" t="s">
        <v>330</v>
      </c>
      <c r="D154" s="9">
        <v>30000</v>
      </c>
      <c r="E154" s="5" t="s">
        <v>47</v>
      </c>
      <c r="F154" s="7">
        <v>0</v>
      </c>
      <c r="G154" s="5">
        <f>SUMIF(masuk!$B$2:$B$857,Database!B154,masuk!$D$2:$D$857)</f>
        <v>0</v>
      </c>
      <c r="H154" s="5">
        <f>SUMIF(keluar!$B$2:$B$3559,Database!B154,keluar!$D$2:$D$3559)</f>
        <v>0</v>
      </c>
      <c r="I154" s="5">
        <f t="shared" si="0"/>
        <v>0</v>
      </c>
      <c r="J154" s="6">
        <f t="shared" si="1"/>
        <v>0</v>
      </c>
      <c r="K154" s="5"/>
      <c r="L154" s="5" t="s">
        <v>16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hidden="1" customHeight="1" x14ac:dyDescent="0.25">
      <c r="A155" s="5" t="s">
        <v>56</v>
      </c>
      <c r="B155" s="5" t="s">
        <v>331</v>
      </c>
      <c r="C155" s="5" t="s">
        <v>332</v>
      </c>
      <c r="D155" s="6">
        <v>10000</v>
      </c>
      <c r="E155" s="5" t="s">
        <v>21</v>
      </c>
      <c r="F155" s="7">
        <v>10</v>
      </c>
      <c r="G155" s="5">
        <f>SUMIF(masuk!$B$2:$B$857,Database!B155,masuk!$D$2:$D$857)</f>
        <v>0</v>
      </c>
      <c r="H155" s="5">
        <f>SUMIF(keluar!$B$2:$B$3559,Database!B155,keluar!$D$2:$D$3559)</f>
        <v>0</v>
      </c>
      <c r="I155" s="5">
        <f t="shared" si="0"/>
        <v>10</v>
      </c>
      <c r="J155" s="6">
        <f t="shared" si="1"/>
        <v>100000</v>
      </c>
      <c r="K155" s="5"/>
      <c r="L155" s="5" t="s">
        <v>16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hidden="1" customHeight="1" x14ac:dyDescent="0.25">
      <c r="A156" s="5" t="s">
        <v>56</v>
      </c>
      <c r="B156" s="5" t="s">
        <v>333</v>
      </c>
      <c r="C156" s="5" t="s">
        <v>334</v>
      </c>
      <c r="D156" s="6">
        <v>8000</v>
      </c>
      <c r="E156" s="5" t="s">
        <v>21</v>
      </c>
      <c r="F156" s="5"/>
      <c r="G156" s="5">
        <f>SUMIF(masuk!$B$2:$B$857,Database!B156,masuk!$D$2:$D$857)</f>
        <v>0</v>
      </c>
      <c r="H156" s="5">
        <f>SUMIF(keluar!$B$2:$B$3559,Database!B156,keluar!$D$2:$D$3559)</f>
        <v>0</v>
      </c>
      <c r="I156" s="5">
        <f t="shared" si="0"/>
        <v>0</v>
      </c>
      <c r="J156" s="6">
        <f t="shared" si="1"/>
        <v>0</v>
      </c>
      <c r="K156" s="5"/>
      <c r="L156" s="5" t="s">
        <v>16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hidden="1" customHeight="1" x14ac:dyDescent="0.25">
      <c r="A157" s="5" t="s">
        <v>56</v>
      </c>
      <c r="B157" s="5" t="s">
        <v>335</v>
      </c>
      <c r="C157" s="5" t="s">
        <v>336</v>
      </c>
      <c r="D157" s="6">
        <v>20000</v>
      </c>
      <c r="E157" s="5" t="s">
        <v>21</v>
      </c>
      <c r="F157" s="7">
        <v>14</v>
      </c>
      <c r="G157" s="5">
        <f>SUMIF(masuk!$B$2:$B$857,Database!B157,masuk!$D$2:$D$857)</f>
        <v>0</v>
      </c>
      <c r="H157" s="5">
        <f>SUMIF(keluar!$B$2:$B$3559,Database!B157,keluar!$D$2:$D$3559)</f>
        <v>0</v>
      </c>
      <c r="I157" s="5">
        <f t="shared" si="0"/>
        <v>14</v>
      </c>
      <c r="J157" s="6">
        <f t="shared" si="1"/>
        <v>280000</v>
      </c>
      <c r="K157" s="5"/>
      <c r="L157" s="5" t="s">
        <v>16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hidden="1" customHeight="1" x14ac:dyDescent="0.25">
      <c r="A158" s="5" t="s">
        <v>56</v>
      </c>
      <c r="B158" s="5" t="s">
        <v>337</v>
      </c>
      <c r="C158" s="5" t="s">
        <v>338</v>
      </c>
      <c r="D158" s="6">
        <v>15000</v>
      </c>
      <c r="E158" s="5" t="s">
        <v>21</v>
      </c>
      <c r="F158" s="7">
        <v>0</v>
      </c>
      <c r="G158" s="5">
        <f>SUMIF(masuk!$B$2:$B$857,Database!B158,masuk!$D$2:$D$857)</f>
        <v>0</v>
      </c>
      <c r="H158" s="5">
        <f>SUMIF(keluar!$B$2:$B$3559,Database!B158,keluar!$D$2:$D$3559)</f>
        <v>0</v>
      </c>
      <c r="I158" s="5">
        <f t="shared" si="0"/>
        <v>0</v>
      </c>
      <c r="J158" s="6">
        <f t="shared" si="1"/>
        <v>0</v>
      </c>
      <c r="K158" s="5"/>
      <c r="L158" s="5" t="s">
        <v>16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hidden="1" customHeight="1" x14ac:dyDescent="0.25">
      <c r="A159" s="5" t="s">
        <v>56</v>
      </c>
      <c r="B159" s="5" t="s">
        <v>339</v>
      </c>
      <c r="C159" s="5" t="s">
        <v>340</v>
      </c>
      <c r="D159" s="6">
        <v>13000</v>
      </c>
      <c r="E159" s="5" t="s">
        <v>21</v>
      </c>
      <c r="F159" s="7">
        <v>0</v>
      </c>
      <c r="G159" s="5">
        <f>SUMIF(masuk!$B$2:$B$857,Database!B159,masuk!$D$2:$D$857)</f>
        <v>0</v>
      </c>
      <c r="H159" s="5">
        <f>SUMIF(keluar!$B$2:$B$3559,Database!B159,keluar!$D$2:$D$3559)</f>
        <v>0</v>
      </c>
      <c r="I159" s="5">
        <f t="shared" si="0"/>
        <v>0</v>
      </c>
      <c r="J159" s="6">
        <f t="shared" si="1"/>
        <v>0</v>
      </c>
      <c r="K159" s="5"/>
      <c r="L159" s="5" t="s">
        <v>16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hidden="1" customHeight="1" x14ac:dyDescent="0.25">
      <c r="A160" s="5" t="s">
        <v>56</v>
      </c>
      <c r="B160" s="5" t="s">
        <v>341</v>
      </c>
      <c r="C160" s="5" t="s">
        <v>342</v>
      </c>
      <c r="D160" s="6">
        <v>72500</v>
      </c>
      <c r="E160" s="5" t="s">
        <v>47</v>
      </c>
      <c r="F160" s="7">
        <v>0</v>
      </c>
      <c r="G160" s="5">
        <f>SUMIF(masuk!$B$2:$B$857,Database!B160,masuk!$D$2:$D$857)</f>
        <v>0</v>
      </c>
      <c r="H160" s="5">
        <f>SUMIF(keluar!$B$2:$B$3559,Database!B160,keluar!$D$2:$D$3559)</f>
        <v>0</v>
      </c>
      <c r="I160" s="5">
        <f t="shared" si="0"/>
        <v>0</v>
      </c>
      <c r="J160" s="6">
        <f t="shared" si="1"/>
        <v>0</v>
      </c>
      <c r="K160" s="5"/>
      <c r="L160" s="5" t="s">
        <v>22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hidden="1" customHeight="1" x14ac:dyDescent="0.25">
      <c r="A161" s="5" t="s">
        <v>56</v>
      </c>
      <c r="B161" s="5" t="s">
        <v>343</v>
      </c>
      <c r="C161" s="5" t="s">
        <v>344</v>
      </c>
      <c r="D161" s="6">
        <v>4000</v>
      </c>
      <c r="E161" s="5" t="s">
        <v>21</v>
      </c>
      <c r="F161" s="7">
        <v>50</v>
      </c>
      <c r="G161" s="5">
        <f>SUMIF(masuk!$B$2:$B$857,Database!B161,masuk!$D$2:$D$857)</f>
        <v>0</v>
      </c>
      <c r="H161" s="5">
        <f>SUMIF(keluar!$B$2:$B$3559,Database!B161,keluar!$D$2:$D$3559)</f>
        <v>0</v>
      </c>
      <c r="I161" s="5">
        <f t="shared" si="0"/>
        <v>50</v>
      </c>
      <c r="J161" s="6">
        <f t="shared" si="1"/>
        <v>200000</v>
      </c>
      <c r="K161" s="5"/>
      <c r="L161" s="5" t="s">
        <v>16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hidden="1" customHeight="1" x14ac:dyDescent="0.25">
      <c r="A162" s="5" t="s">
        <v>56</v>
      </c>
      <c r="B162" s="5" t="s">
        <v>345</v>
      </c>
      <c r="C162" s="5" t="s">
        <v>346</v>
      </c>
      <c r="D162" s="6">
        <v>2400</v>
      </c>
      <c r="E162" s="5" t="s">
        <v>21</v>
      </c>
      <c r="F162" s="7">
        <v>50</v>
      </c>
      <c r="G162" s="5">
        <f>SUMIF(masuk!$B$2:$B$857,Database!B162,masuk!$D$2:$D$857)</f>
        <v>0</v>
      </c>
      <c r="H162" s="5">
        <f>SUMIF(keluar!$B$2:$B$3559,Database!B162,keluar!$D$2:$D$3559)</f>
        <v>0</v>
      </c>
      <c r="I162" s="5">
        <f t="shared" si="0"/>
        <v>50</v>
      </c>
      <c r="J162" s="6">
        <f t="shared" si="1"/>
        <v>120000</v>
      </c>
      <c r="K162" s="5"/>
      <c r="L162" s="5" t="s">
        <v>16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hidden="1" customHeight="1" x14ac:dyDescent="0.25">
      <c r="A163" s="5" t="s">
        <v>56</v>
      </c>
      <c r="B163" s="5" t="s">
        <v>347</v>
      </c>
      <c r="C163" s="5" t="s">
        <v>348</v>
      </c>
      <c r="D163" s="9">
        <v>16000</v>
      </c>
      <c r="E163" s="5" t="s">
        <v>21</v>
      </c>
      <c r="F163" s="7">
        <v>326</v>
      </c>
      <c r="G163" s="5">
        <f>SUMIF(masuk!$B$2:$B$857,Database!B163,masuk!$D$2:$D$857)</f>
        <v>0</v>
      </c>
      <c r="H163" s="5">
        <f>SUMIF(keluar!$B$2:$B$3559,Database!B163,keluar!$D$2:$D$3559)</f>
        <v>105</v>
      </c>
      <c r="I163" s="5">
        <f t="shared" si="0"/>
        <v>221</v>
      </c>
      <c r="J163" s="6">
        <f t="shared" si="1"/>
        <v>3536000</v>
      </c>
      <c r="K163" s="5"/>
      <c r="L163" s="5" t="s">
        <v>25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hidden="1" customHeight="1" x14ac:dyDescent="0.25">
      <c r="A164" s="5" t="s">
        <v>56</v>
      </c>
      <c r="B164" s="5" t="s">
        <v>349</v>
      </c>
      <c r="C164" s="5" t="s">
        <v>350</v>
      </c>
      <c r="D164" s="6">
        <v>7000</v>
      </c>
      <c r="E164" s="5" t="s">
        <v>21</v>
      </c>
      <c r="F164" s="7">
        <v>1</v>
      </c>
      <c r="G164" s="5">
        <f>SUMIF(masuk!$B$2:$B$857,Database!B164,masuk!$D$2:$D$857)</f>
        <v>0</v>
      </c>
      <c r="H164" s="5">
        <f>SUMIF(keluar!$B$2:$B$3559,Database!B164,keluar!$D$2:$D$3559)</f>
        <v>0</v>
      </c>
      <c r="I164" s="5">
        <f t="shared" si="0"/>
        <v>1</v>
      </c>
      <c r="J164" s="6">
        <f t="shared" si="1"/>
        <v>7000</v>
      </c>
      <c r="K164" s="5"/>
      <c r="L164" s="5" t="s">
        <v>25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hidden="1" customHeight="1" x14ac:dyDescent="0.25">
      <c r="A165" s="5" t="s">
        <v>56</v>
      </c>
      <c r="B165" s="5" t="s">
        <v>351</v>
      </c>
      <c r="C165" s="5" t="s">
        <v>352</v>
      </c>
      <c r="D165" s="6">
        <v>200000</v>
      </c>
      <c r="E165" s="5" t="s">
        <v>47</v>
      </c>
      <c r="F165" s="5"/>
      <c r="G165" s="5">
        <f>SUMIF(masuk!$B$2:$B$857,Database!B165,masuk!$D$2:$D$857)</f>
        <v>0</v>
      </c>
      <c r="H165" s="5">
        <f>SUMIF(keluar!$B$2:$B$3559,Database!B165,keluar!$D$2:$D$3559)</f>
        <v>0</v>
      </c>
      <c r="I165" s="5">
        <f t="shared" si="0"/>
        <v>0</v>
      </c>
      <c r="J165" s="6">
        <f t="shared" si="1"/>
        <v>0</v>
      </c>
      <c r="K165" s="5"/>
      <c r="L165" s="5" t="s">
        <v>22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hidden="1" customHeight="1" x14ac:dyDescent="0.25">
      <c r="A166" s="5" t="s">
        <v>56</v>
      </c>
      <c r="B166" s="5" t="s">
        <v>353</v>
      </c>
      <c r="C166" s="5" t="s">
        <v>354</v>
      </c>
      <c r="D166" s="6">
        <v>12000</v>
      </c>
      <c r="E166" s="5" t="s">
        <v>21</v>
      </c>
      <c r="F166" s="7">
        <v>6</v>
      </c>
      <c r="G166" s="5">
        <f>SUMIF(masuk!$B$2:$B$857,Database!B166,masuk!$D$2:$D$857)</f>
        <v>0</v>
      </c>
      <c r="H166" s="5">
        <f>SUMIF(keluar!$B$2:$B$3559,Database!B166,keluar!$D$2:$D$3559)</f>
        <v>0</v>
      </c>
      <c r="I166" s="5">
        <f t="shared" si="0"/>
        <v>6</v>
      </c>
      <c r="J166" s="6">
        <f t="shared" si="1"/>
        <v>72000</v>
      </c>
      <c r="K166" s="5"/>
      <c r="L166" s="5" t="s">
        <v>16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hidden="1" customHeight="1" x14ac:dyDescent="0.25">
      <c r="A167" s="5" t="s">
        <v>56</v>
      </c>
      <c r="B167" s="5" t="s">
        <v>355</v>
      </c>
      <c r="C167" s="5" t="s">
        <v>356</v>
      </c>
      <c r="D167" s="9">
        <v>7500</v>
      </c>
      <c r="E167" s="5" t="s">
        <v>21</v>
      </c>
      <c r="F167" s="5"/>
      <c r="G167" s="5">
        <f>SUMIF(masuk!$B$2:$B$857,Database!B167,masuk!$D$2:$D$857)</f>
        <v>0</v>
      </c>
      <c r="H167" s="5">
        <f>SUMIF(keluar!$B$2:$B$3559,Database!B167,keluar!$D$2:$D$3559)</f>
        <v>0</v>
      </c>
      <c r="I167" s="5">
        <f t="shared" si="0"/>
        <v>0</v>
      </c>
      <c r="J167" s="6">
        <f t="shared" si="1"/>
        <v>0</v>
      </c>
      <c r="K167" s="5"/>
      <c r="L167" s="5" t="s">
        <v>22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hidden="1" customHeight="1" x14ac:dyDescent="0.25">
      <c r="A168" s="5" t="s">
        <v>56</v>
      </c>
      <c r="B168" s="5" t="s">
        <v>357</v>
      </c>
      <c r="C168" s="5" t="s">
        <v>358</v>
      </c>
      <c r="D168" s="6">
        <v>9500</v>
      </c>
      <c r="E168" s="5" t="s">
        <v>21</v>
      </c>
      <c r="F168" s="7">
        <v>0</v>
      </c>
      <c r="G168" s="5">
        <f>SUMIF(masuk!$B$2:$B$857,Database!B168,masuk!$D$2:$D$857)</f>
        <v>0</v>
      </c>
      <c r="H168" s="5">
        <f>SUMIF(keluar!$B$2:$B$3559,Database!B168,keluar!$D$2:$D$3559)</f>
        <v>0</v>
      </c>
      <c r="I168" s="5">
        <f t="shared" si="0"/>
        <v>0</v>
      </c>
      <c r="J168" s="6">
        <f t="shared" si="1"/>
        <v>0</v>
      </c>
      <c r="K168" s="5"/>
      <c r="L168" s="5" t="s">
        <v>16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hidden="1" customHeight="1" x14ac:dyDescent="0.25">
      <c r="A169" s="5" t="s">
        <v>56</v>
      </c>
      <c r="B169" s="5" t="s">
        <v>359</v>
      </c>
      <c r="C169" s="5" t="s">
        <v>360</v>
      </c>
      <c r="D169" s="6">
        <v>6000</v>
      </c>
      <c r="E169" s="5" t="s">
        <v>47</v>
      </c>
      <c r="F169" s="7">
        <v>0</v>
      </c>
      <c r="G169" s="5">
        <f>SUMIF(masuk!$B$2:$B$857,Database!B169,masuk!$D$2:$D$857)</f>
        <v>0</v>
      </c>
      <c r="H169" s="5">
        <f>SUMIF(keluar!$B$2:$B$3559,Database!B169,keluar!$D$2:$D$3559)</f>
        <v>0</v>
      </c>
      <c r="I169" s="5">
        <f t="shared" si="0"/>
        <v>0</v>
      </c>
      <c r="J169" s="6">
        <f t="shared" si="1"/>
        <v>0</v>
      </c>
      <c r="K169" s="5"/>
      <c r="L169" s="5" t="s">
        <v>16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hidden="1" customHeight="1" x14ac:dyDescent="0.25">
      <c r="A170" s="5" t="s">
        <v>56</v>
      </c>
      <c r="B170" s="5" t="s">
        <v>361</v>
      </c>
      <c r="C170" s="5" t="s">
        <v>362</v>
      </c>
      <c r="D170" s="9">
        <v>6700</v>
      </c>
      <c r="E170" s="5" t="s">
        <v>21</v>
      </c>
      <c r="F170" s="5"/>
      <c r="G170" s="5">
        <f>SUMIF(masuk!$B$2:$B$857,Database!B170,masuk!$D$2:$D$857)</f>
        <v>0</v>
      </c>
      <c r="H170" s="5">
        <f>SUMIF(keluar!$B$2:$B$3559,Database!B170,keluar!$D$2:$D$3559)</f>
        <v>12</v>
      </c>
      <c r="I170" s="5">
        <f t="shared" si="0"/>
        <v>-12</v>
      </c>
      <c r="J170" s="6">
        <f t="shared" si="1"/>
        <v>-80400</v>
      </c>
      <c r="K170" s="5"/>
      <c r="L170" s="5" t="s">
        <v>25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hidden="1" customHeight="1" x14ac:dyDescent="0.25">
      <c r="A171" s="5" t="s">
        <v>56</v>
      </c>
      <c r="B171" s="5" t="s">
        <v>363</v>
      </c>
      <c r="C171" s="5" t="s">
        <v>364</v>
      </c>
      <c r="D171" s="6">
        <v>12500</v>
      </c>
      <c r="E171" s="5" t="s">
        <v>21</v>
      </c>
      <c r="F171" s="7">
        <v>26</v>
      </c>
      <c r="G171" s="5">
        <f>SUMIF(masuk!$B$2:$B$857,Database!B171,masuk!$D$2:$D$857)</f>
        <v>0</v>
      </c>
      <c r="H171" s="5">
        <f>SUMIF(keluar!$B$2:$B$3559,Database!B171,keluar!$D$2:$D$3559)</f>
        <v>0</v>
      </c>
      <c r="I171" s="5">
        <f t="shared" si="0"/>
        <v>26</v>
      </c>
      <c r="J171" s="6">
        <f t="shared" si="1"/>
        <v>325000</v>
      </c>
      <c r="K171" s="5"/>
      <c r="L171" s="5" t="s">
        <v>16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hidden="1" customHeight="1" x14ac:dyDescent="0.25">
      <c r="A172" s="5" t="s">
        <v>56</v>
      </c>
      <c r="B172" s="5" t="s">
        <v>365</v>
      </c>
      <c r="C172" s="5" t="s">
        <v>366</v>
      </c>
      <c r="D172" s="6">
        <v>9500</v>
      </c>
      <c r="E172" s="5" t="s">
        <v>21</v>
      </c>
      <c r="F172" s="5"/>
      <c r="G172" s="5">
        <f>SUMIF(masuk!$B$2:$B$857,Database!B172,masuk!$D$2:$D$857)</f>
        <v>0</v>
      </c>
      <c r="H172" s="5">
        <f>SUMIF(keluar!$B$2:$B$3559,Database!B172,keluar!$D$2:$D$3559)</f>
        <v>0</v>
      </c>
      <c r="I172" s="5">
        <f t="shared" si="0"/>
        <v>0</v>
      </c>
      <c r="J172" s="6">
        <f t="shared" si="1"/>
        <v>0</v>
      </c>
      <c r="K172" s="5"/>
      <c r="L172" s="5" t="s">
        <v>16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hidden="1" customHeight="1" x14ac:dyDescent="0.25">
      <c r="A173" s="5" t="s">
        <v>56</v>
      </c>
      <c r="B173" s="5" t="s">
        <v>367</v>
      </c>
      <c r="C173" s="5" t="s">
        <v>368</v>
      </c>
      <c r="D173" s="9">
        <v>145000</v>
      </c>
      <c r="E173" s="5" t="s">
        <v>21</v>
      </c>
      <c r="F173" s="7">
        <v>0</v>
      </c>
      <c r="G173" s="5">
        <f>SUMIF(masuk!$B$2:$B$857,Database!B173,masuk!$D$2:$D$857)</f>
        <v>0</v>
      </c>
      <c r="H173" s="5">
        <f>SUMIF(keluar!$B$2:$B$3559,Database!B173,keluar!$D$2:$D$3559)</f>
        <v>0</v>
      </c>
      <c r="I173" s="5">
        <f t="shared" si="0"/>
        <v>0</v>
      </c>
      <c r="J173" s="6">
        <f t="shared" si="1"/>
        <v>0</v>
      </c>
      <c r="K173" s="5"/>
      <c r="L173" s="5" t="s">
        <v>16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hidden="1" customHeight="1" x14ac:dyDescent="0.25">
      <c r="A174" s="5" t="s">
        <v>56</v>
      </c>
      <c r="B174" s="5" t="s">
        <v>369</v>
      </c>
      <c r="C174" s="5" t="s">
        <v>370</v>
      </c>
      <c r="D174" s="9">
        <v>160000</v>
      </c>
      <c r="E174" s="5" t="s">
        <v>21</v>
      </c>
      <c r="F174" s="7">
        <v>0</v>
      </c>
      <c r="G174" s="5">
        <f>SUMIF(masuk!$B$2:$B$857,Database!B174,masuk!$D$2:$D$857)</f>
        <v>0</v>
      </c>
      <c r="H174" s="5">
        <f>SUMIF(keluar!$B$2:$B$3559,Database!B174,keluar!$D$2:$D$3559)</f>
        <v>0</v>
      </c>
      <c r="I174" s="5">
        <f t="shared" si="0"/>
        <v>0</v>
      </c>
      <c r="J174" s="6">
        <f t="shared" si="1"/>
        <v>0</v>
      </c>
      <c r="K174" s="5"/>
      <c r="L174" s="5" t="s">
        <v>16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hidden="1" customHeight="1" x14ac:dyDescent="0.25">
      <c r="A175" s="5" t="s">
        <v>56</v>
      </c>
      <c r="B175" s="5" t="s">
        <v>371</v>
      </c>
      <c r="C175" s="5" t="s">
        <v>372</v>
      </c>
      <c r="D175" s="9">
        <v>220000</v>
      </c>
      <c r="E175" s="5" t="s">
        <v>21</v>
      </c>
      <c r="F175" s="7">
        <v>0</v>
      </c>
      <c r="G175" s="5">
        <f>SUMIF(masuk!$B$2:$B$857,Database!B175,masuk!$D$2:$D$857)</f>
        <v>0</v>
      </c>
      <c r="H175" s="5">
        <f>SUMIF(keluar!$B$2:$B$3559,Database!B175,keluar!$D$2:$D$3559)</f>
        <v>0</v>
      </c>
      <c r="I175" s="5">
        <f t="shared" si="0"/>
        <v>0</v>
      </c>
      <c r="J175" s="6">
        <f t="shared" si="1"/>
        <v>0</v>
      </c>
      <c r="K175" s="5"/>
      <c r="L175" s="5" t="s">
        <v>16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hidden="1" customHeight="1" x14ac:dyDescent="0.25">
      <c r="A176" s="5" t="s">
        <v>56</v>
      </c>
      <c r="B176" s="5" t="s">
        <v>373</v>
      </c>
      <c r="C176" s="5" t="s">
        <v>374</v>
      </c>
      <c r="D176" s="6">
        <v>18900</v>
      </c>
      <c r="E176" s="5" t="s">
        <v>21</v>
      </c>
      <c r="F176" s="5"/>
      <c r="G176" s="5">
        <f>SUMIF(masuk!$B$2:$B$857,Database!B176,masuk!$D$2:$D$857)</f>
        <v>0</v>
      </c>
      <c r="H176" s="5">
        <f>SUMIF(keluar!$B$2:$B$3559,Database!B176,keluar!$D$2:$D$3559)</f>
        <v>0</v>
      </c>
      <c r="I176" s="5">
        <f t="shared" si="0"/>
        <v>0</v>
      </c>
      <c r="J176" s="6">
        <f t="shared" si="1"/>
        <v>0</v>
      </c>
      <c r="K176" s="5"/>
      <c r="L176" s="5" t="s">
        <v>16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hidden="1" customHeight="1" x14ac:dyDescent="0.25">
      <c r="A177" s="5" t="s">
        <v>56</v>
      </c>
      <c r="B177" s="5" t="s">
        <v>375</v>
      </c>
      <c r="C177" s="5" t="s">
        <v>376</v>
      </c>
      <c r="D177" s="6">
        <v>8500</v>
      </c>
      <c r="E177" s="5" t="s">
        <v>21</v>
      </c>
      <c r="F177" s="7">
        <v>0</v>
      </c>
      <c r="G177" s="5">
        <f>SUMIF(masuk!$B$2:$B$857,Database!B177,masuk!$D$2:$D$857)</f>
        <v>0</v>
      </c>
      <c r="H177" s="5">
        <f>SUMIF(keluar!$B$2:$B$3559,Database!B177,keluar!$D$2:$D$3559)</f>
        <v>0</v>
      </c>
      <c r="I177" s="5">
        <f t="shared" si="0"/>
        <v>0</v>
      </c>
      <c r="J177" s="6">
        <f t="shared" si="1"/>
        <v>0</v>
      </c>
      <c r="K177" s="5"/>
      <c r="L177" s="5" t="s">
        <v>16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hidden="1" customHeight="1" x14ac:dyDescent="0.25">
      <c r="A178" s="5" t="s">
        <v>56</v>
      </c>
      <c r="B178" s="5" t="s">
        <v>377</v>
      </c>
      <c r="C178" s="5" t="s">
        <v>378</v>
      </c>
      <c r="D178" s="6">
        <v>5500</v>
      </c>
      <c r="E178" s="5" t="s">
        <v>21</v>
      </c>
      <c r="F178" s="7">
        <v>3</v>
      </c>
      <c r="G178" s="5">
        <f>SUMIF(masuk!$B$2:$B$857,Database!B178,masuk!$D$2:$D$857)</f>
        <v>0</v>
      </c>
      <c r="H178" s="5">
        <f>SUMIF(keluar!$B$2:$B$3559,Database!B178,keluar!$D$2:$D$3559)</f>
        <v>0</v>
      </c>
      <c r="I178" s="5">
        <f t="shared" si="0"/>
        <v>3</v>
      </c>
      <c r="J178" s="6">
        <f t="shared" si="1"/>
        <v>16500</v>
      </c>
      <c r="K178" s="5"/>
      <c r="L178" s="5" t="s">
        <v>16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hidden="1" customHeight="1" x14ac:dyDescent="0.25">
      <c r="A179" s="5" t="s">
        <v>56</v>
      </c>
      <c r="B179" s="5" t="s">
        <v>379</v>
      </c>
      <c r="C179" s="5" t="s">
        <v>380</v>
      </c>
      <c r="D179" s="6">
        <v>24500</v>
      </c>
      <c r="E179" s="5" t="s">
        <v>21</v>
      </c>
      <c r="F179" s="7">
        <v>4</v>
      </c>
      <c r="G179" s="5">
        <f>SUMIF(masuk!$B$2:$B$857,Database!B179,masuk!$D$2:$D$857)</f>
        <v>0</v>
      </c>
      <c r="H179" s="5">
        <f>SUMIF(keluar!$B$2:$B$3559,Database!B179,keluar!$D$2:$D$3559)</f>
        <v>0</v>
      </c>
      <c r="I179" s="5">
        <f t="shared" si="0"/>
        <v>4</v>
      </c>
      <c r="J179" s="6">
        <f t="shared" si="1"/>
        <v>98000</v>
      </c>
      <c r="K179" s="5"/>
      <c r="L179" s="5" t="s">
        <v>16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hidden="1" customHeight="1" x14ac:dyDescent="0.25">
      <c r="A180" s="5" t="s">
        <v>56</v>
      </c>
      <c r="B180" s="5" t="s">
        <v>381</v>
      </c>
      <c r="C180" s="5" t="s">
        <v>382</v>
      </c>
      <c r="D180" s="6">
        <v>25500</v>
      </c>
      <c r="E180" s="5" t="s">
        <v>47</v>
      </c>
      <c r="F180" s="7">
        <v>0</v>
      </c>
      <c r="G180" s="5">
        <f>SUMIF(masuk!$B$2:$B$857,Database!B180,masuk!$D$2:$D$857)</f>
        <v>0</v>
      </c>
      <c r="H180" s="5">
        <f>SUMIF(keluar!$B$2:$B$3559,Database!B180,keluar!$D$2:$D$3559)</f>
        <v>0</v>
      </c>
      <c r="I180" s="5">
        <f t="shared" si="0"/>
        <v>0</v>
      </c>
      <c r="J180" s="6">
        <f t="shared" si="1"/>
        <v>0</v>
      </c>
      <c r="K180" s="5"/>
      <c r="L180" s="5" t="s">
        <v>16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hidden="1" customHeight="1" x14ac:dyDescent="0.25">
      <c r="A181" s="5" t="s">
        <v>56</v>
      </c>
      <c r="B181" s="5" t="s">
        <v>383</v>
      </c>
      <c r="C181" s="5" t="s">
        <v>384</v>
      </c>
      <c r="D181" s="6">
        <v>40450</v>
      </c>
      <c r="E181" s="5" t="s">
        <v>21</v>
      </c>
      <c r="F181" s="7">
        <v>0</v>
      </c>
      <c r="G181" s="5">
        <f>SUMIF(masuk!$B$2:$B$857,Database!B181,masuk!$D$2:$D$857)</f>
        <v>0</v>
      </c>
      <c r="H181" s="5">
        <f>SUMIF(keluar!$B$2:$B$3559,Database!B181,keluar!$D$2:$D$3559)</f>
        <v>0</v>
      </c>
      <c r="I181" s="5">
        <f t="shared" si="0"/>
        <v>0</v>
      </c>
      <c r="J181" s="6">
        <f t="shared" si="1"/>
        <v>0</v>
      </c>
      <c r="K181" s="5"/>
      <c r="L181" s="5" t="s">
        <v>16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hidden="1" customHeight="1" x14ac:dyDescent="0.25">
      <c r="A182" s="5" t="s">
        <v>56</v>
      </c>
      <c r="B182" s="5" t="s">
        <v>385</v>
      </c>
      <c r="C182" s="5" t="s">
        <v>386</v>
      </c>
      <c r="D182" s="6">
        <v>12000</v>
      </c>
      <c r="E182" s="5" t="s">
        <v>21</v>
      </c>
      <c r="F182" s="7">
        <v>0</v>
      </c>
      <c r="G182" s="5">
        <f>SUMIF(masuk!$B$2:$B$857,Database!B182,masuk!$D$2:$D$857)</f>
        <v>0</v>
      </c>
      <c r="H182" s="5">
        <f>SUMIF(keluar!$B$2:$B$3559,Database!B182,keluar!$D$2:$D$3559)</f>
        <v>0</v>
      </c>
      <c r="I182" s="5">
        <f t="shared" si="0"/>
        <v>0</v>
      </c>
      <c r="J182" s="6">
        <f t="shared" si="1"/>
        <v>0</v>
      </c>
      <c r="K182" s="5"/>
      <c r="L182" s="5" t="s">
        <v>16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hidden="1" customHeight="1" x14ac:dyDescent="0.25">
      <c r="A183" s="5" t="s">
        <v>56</v>
      </c>
      <c r="B183" s="5" t="s">
        <v>387</v>
      </c>
      <c r="C183" s="5" t="s">
        <v>388</v>
      </c>
      <c r="D183" s="6">
        <v>10800</v>
      </c>
      <c r="E183" s="5" t="s">
        <v>21</v>
      </c>
      <c r="F183" s="7">
        <v>0</v>
      </c>
      <c r="G183" s="5">
        <f>SUMIF(masuk!$B$2:$B$857,Database!B183,masuk!$D$2:$D$857)</f>
        <v>0</v>
      </c>
      <c r="H183" s="5">
        <f>SUMIF(keluar!$B$2:$B$3559,Database!B183,keluar!$D$2:$D$3559)</f>
        <v>0</v>
      </c>
      <c r="I183" s="5">
        <f t="shared" si="0"/>
        <v>0</v>
      </c>
      <c r="J183" s="6">
        <f t="shared" si="1"/>
        <v>0</v>
      </c>
      <c r="K183" s="5"/>
      <c r="L183" s="5" t="s">
        <v>16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hidden="1" customHeight="1" x14ac:dyDescent="0.25">
      <c r="A184" s="5" t="s">
        <v>56</v>
      </c>
      <c r="B184" s="5" t="s">
        <v>389</v>
      </c>
      <c r="C184" s="5" t="s">
        <v>390</v>
      </c>
      <c r="D184" s="6">
        <v>16000</v>
      </c>
      <c r="E184" s="5" t="s">
        <v>21</v>
      </c>
      <c r="F184" s="7">
        <v>0</v>
      </c>
      <c r="G184" s="5">
        <f>SUMIF(masuk!$B$2:$B$857,Database!B184,masuk!$D$2:$D$857)</f>
        <v>0</v>
      </c>
      <c r="H184" s="5">
        <f>SUMIF(keluar!$B$2:$B$3559,Database!B184,keluar!$D$2:$D$3559)</f>
        <v>0</v>
      </c>
      <c r="I184" s="5">
        <f t="shared" si="0"/>
        <v>0</v>
      </c>
      <c r="J184" s="6">
        <f t="shared" si="1"/>
        <v>0</v>
      </c>
      <c r="K184" s="5"/>
      <c r="L184" s="5" t="s">
        <v>16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hidden="1" customHeight="1" x14ac:dyDescent="0.25">
      <c r="A185" s="5" t="s">
        <v>56</v>
      </c>
      <c r="B185" s="5" t="s">
        <v>391</v>
      </c>
      <c r="C185" s="5" t="s">
        <v>392</v>
      </c>
      <c r="D185" s="9">
        <v>45000</v>
      </c>
      <c r="E185" s="5" t="s">
        <v>21</v>
      </c>
      <c r="F185" s="7">
        <v>28</v>
      </c>
      <c r="G185" s="5">
        <f>SUMIF(masuk!$B$2:$B$857,Database!B185,masuk!$D$2:$D$857)</f>
        <v>0</v>
      </c>
      <c r="H185" s="5">
        <f>SUMIF(keluar!$B$2:$B$3559,Database!B185,keluar!$D$2:$D$3559)</f>
        <v>0</v>
      </c>
      <c r="I185" s="5">
        <f t="shared" si="0"/>
        <v>28</v>
      </c>
      <c r="J185" s="6">
        <f t="shared" si="1"/>
        <v>1260000</v>
      </c>
      <c r="K185" s="5"/>
      <c r="L185" s="5" t="s">
        <v>22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hidden="1" customHeight="1" x14ac:dyDescent="0.25">
      <c r="A186" s="5" t="s">
        <v>56</v>
      </c>
      <c r="B186" s="5" t="s">
        <v>393</v>
      </c>
      <c r="C186" s="5" t="s">
        <v>394</v>
      </c>
      <c r="D186" s="6">
        <v>23000</v>
      </c>
      <c r="E186" s="5" t="s">
        <v>21</v>
      </c>
      <c r="F186" s="7">
        <v>1</v>
      </c>
      <c r="G186" s="5">
        <f>SUMIF(masuk!$B$2:$B$857,Database!B186,masuk!$D$2:$D$857)</f>
        <v>0</v>
      </c>
      <c r="H186" s="5">
        <f>SUMIF(keluar!$B$2:$B$3559,Database!B186,keluar!$D$2:$D$3559)</f>
        <v>0</v>
      </c>
      <c r="I186" s="5">
        <f t="shared" si="0"/>
        <v>1</v>
      </c>
      <c r="J186" s="6">
        <f t="shared" si="1"/>
        <v>23000</v>
      </c>
      <c r="K186" s="5"/>
      <c r="L186" s="5" t="s">
        <v>16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hidden="1" customHeight="1" x14ac:dyDescent="0.25">
      <c r="A187" s="5" t="s">
        <v>56</v>
      </c>
      <c r="B187" s="5" t="s">
        <v>395</v>
      </c>
      <c r="C187" s="5" t="s">
        <v>396</v>
      </c>
      <c r="D187" s="6">
        <v>7800</v>
      </c>
      <c r="E187" s="5" t="s">
        <v>21</v>
      </c>
      <c r="F187" s="7">
        <v>0</v>
      </c>
      <c r="G187" s="5">
        <f>SUMIF(masuk!$B$2:$B$857,Database!B187,masuk!$D$2:$D$857)</f>
        <v>0</v>
      </c>
      <c r="H187" s="5">
        <f>SUMIF(keluar!$B$2:$B$3559,Database!B187,keluar!$D$2:$D$3559)</f>
        <v>0</v>
      </c>
      <c r="I187" s="5">
        <f t="shared" si="0"/>
        <v>0</v>
      </c>
      <c r="J187" s="6">
        <f t="shared" si="1"/>
        <v>0</v>
      </c>
      <c r="K187" s="5"/>
      <c r="L187" s="5" t="s">
        <v>16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hidden="1" customHeight="1" x14ac:dyDescent="0.25">
      <c r="A188" s="5" t="s">
        <v>56</v>
      </c>
      <c r="B188" s="5" t="s">
        <v>397</v>
      </c>
      <c r="C188" s="5" t="s">
        <v>398</v>
      </c>
      <c r="D188" s="6">
        <v>15000</v>
      </c>
      <c r="E188" s="5" t="s">
        <v>21</v>
      </c>
      <c r="F188" s="7">
        <v>0</v>
      </c>
      <c r="G188" s="5">
        <f>SUMIF(masuk!$B$2:$B$857,Database!B188,masuk!$D$2:$D$857)</f>
        <v>0</v>
      </c>
      <c r="H188" s="5">
        <f>SUMIF(keluar!$B$2:$B$3559,Database!B188,keluar!$D$2:$D$3559)</f>
        <v>0</v>
      </c>
      <c r="I188" s="5">
        <f t="shared" si="0"/>
        <v>0</v>
      </c>
      <c r="J188" s="6">
        <f t="shared" si="1"/>
        <v>0</v>
      </c>
      <c r="K188" s="5"/>
      <c r="L188" s="5" t="s">
        <v>16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hidden="1" customHeight="1" x14ac:dyDescent="0.25">
      <c r="A189" s="5" t="s">
        <v>56</v>
      </c>
      <c r="B189" s="5" t="s">
        <v>399</v>
      </c>
      <c r="C189" s="5" t="s">
        <v>400</v>
      </c>
      <c r="D189" s="6">
        <v>2200</v>
      </c>
      <c r="E189" s="5" t="s">
        <v>21</v>
      </c>
      <c r="F189" s="7">
        <v>18</v>
      </c>
      <c r="G189" s="5">
        <f>SUMIF(masuk!$B$2:$B$857,Database!B189,masuk!$D$2:$D$857)</f>
        <v>0</v>
      </c>
      <c r="H189" s="5">
        <f>SUMIF(keluar!$B$2:$B$3559,Database!B189,keluar!$D$2:$D$3559)</f>
        <v>0</v>
      </c>
      <c r="I189" s="5">
        <f t="shared" si="0"/>
        <v>18</v>
      </c>
      <c r="J189" s="6">
        <f t="shared" si="1"/>
        <v>39600</v>
      </c>
      <c r="K189" s="5"/>
      <c r="L189" s="5" t="s">
        <v>22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hidden="1" customHeight="1" x14ac:dyDescent="0.25">
      <c r="A190" s="5" t="s">
        <v>56</v>
      </c>
      <c r="B190" s="5" t="s">
        <v>401</v>
      </c>
      <c r="C190" s="5" t="s">
        <v>402</v>
      </c>
      <c r="D190" s="15">
        <v>4000</v>
      </c>
      <c r="E190" s="5" t="s">
        <v>21</v>
      </c>
      <c r="F190" s="7">
        <v>300</v>
      </c>
      <c r="G190" s="5">
        <f>SUMIF(masuk!$B$2:$B$857,Database!B190,masuk!$D$2:$D$857)</f>
        <v>1000</v>
      </c>
      <c r="H190" s="5">
        <f>SUMIF(keluar!$B$2:$B$3559,Database!B190,keluar!$D$2:$D$3559)</f>
        <v>800</v>
      </c>
      <c r="I190" s="5">
        <f t="shared" si="0"/>
        <v>500</v>
      </c>
      <c r="J190" s="6">
        <f t="shared" si="1"/>
        <v>2000000</v>
      </c>
      <c r="K190" s="5"/>
      <c r="L190" s="5" t="s">
        <v>25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hidden="1" customHeight="1" x14ac:dyDescent="0.25">
      <c r="A191" s="5" t="s">
        <v>56</v>
      </c>
      <c r="B191" s="5" t="s">
        <v>403</v>
      </c>
      <c r="C191" s="5" t="s">
        <v>404</v>
      </c>
      <c r="D191" s="6">
        <v>3900</v>
      </c>
      <c r="E191" s="5" t="s">
        <v>21</v>
      </c>
      <c r="F191" s="7">
        <v>78</v>
      </c>
      <c r="G191" s="5">
        <f>SUMIF(masuk!$B$2:$B$857,Database!B191,masuk!$D$2:$D$857)</f>
        <v>0</v>
      </c>
      <c r="H191" s="5">
        <f>SUMIF(keluar!$B$2:$B$3559,Database!B191,keluar!$D$2:$D$3559)</f>
        <v>0</v>
      </c>
      <c r="I191" s="5">
        <f t="shared" si="0"/>
        <v>78</v>
      </c>
      <c r="J191" s="6">
        <f t="shared" si="1"/>
        <v>304200</v>
      </c>
      <c r="K191" s="5"/>
      <c r="L191" s="5" t="s">
        <v>16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hidden="1" customHeight="1" x14ac:dyDescent="0.25">
      <c r="A192" s="5" t="s">
        <v>56</v>
      </c>
      <c r="B192" s="5" t="s">
        <v>405</v>
      </c>
      <c r="C192" s="5" t="s">
        <v>406</v>
      </c>
      <c r="D192" s="6">
        <v>6000</v>
      </c>
      <c r="E192" s="5" t="s">
        <v>21</v>
      </c>
      <c r="F192" s="7">
        <v>2</v>
      </c>
      <c r="G192" s="5">
        <f>SUMIF(masuk!$B$2:$B$857,Database!B192,masuk!$D$2:$D$857)</f>
        <v>0</v>
      </c>
      <c r="H192" s="5">
        <f>SUMIF(keluar!$B$2:$B$3559,Database!B192,keluar!$D$2:$D$3559)</f>
        <v>0</v>
      </c>
      <c r="I192" s="5">
        <f t="shared" si="0"/>
        <v>2</v>
      </c>
      <c r="J192" s="6">
        <f t="shared" si="1"/>
        <v>12000</v>
      </c>
      <c r="K192" s="5"/>
      <c r="L192" s="5" t="s">
        <v>16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hidden="1" customHeight="1" x14ac:dyDescent="0.25">
      <c r="A193" s="5" t="s">
        <v>56</v>
      </c>
      <c r="B193" s="5" t="s">
        <v>407</v>
      </c>
      <c r="C193" s="5" t="s">
        <v>408</v>
      </c>
      <c r="D193" s="6">
        <v>1000</v>
      </c>
      <c r="E193" s="5" t="s">
        <v>21</v>
      </c>
      <c r="F193" s="5"/>
      <c r="G193" s="5">
        <f>SUMIF(masuk!$B$2:$B$857,Database!B193,masuk!$D$2:$D$857)</f>
        <v>0</v>
      </c>
      <c r="H193" s="5">
        <f>SUMIF(keluar!$B$2:$B$3559,Database!B193,keluar!$D$2:$D$3559)</f>
        <v>0</v>
      </c>
      <c r="I193" s="5">
        <f t="shared" si="0"/>
        <v>0</v>
      </c>
      <c r="J193" s="6">
        <f t="shared" si="1"/>
        <v>0</v>
      </c>
      <c r="K193" s="5"/>
      <c r="L193" s="5" t="s">
        <v>16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hidden="1" customHeight="1" x14ac:dyDescent="0.25">
      <c r="A194" s="5" t="s">
        <v>56</v>
      </c>
      <c r="B194" s="5" t="s">
        <v>409</v>
      </c>
      <c r="C194" s="5" t="s">
        <v>410</v>
      </c>
      <c r="D194" s="6">
        <v>110000</v>
      </c>
      <c r="E194" s="5" t="s">
        <v>47</v>
      </c>
      <c r="F194" s="7">
        <v>0</v>
      </c>
      <c r="G194" s="5">
        <f>SUMIF(masuk!$B$2:$B$857,Database!B194,masuk!$D$2:$D$857)</f>
        <v>0</v>
      </c>
      <c r="H194" s="5">
        <f>SUMIF(keluar!$B$2:$B$3559,Database!B194,keluar!$D$2:$D$3559)</f>
        <v>0</v>
      </c>
      <c r="I194" s="5">
        <f t="shared" si="0"/>
        <v>0</v>
      </c>
      <c r="J194" s="6">
        <f t="shared" si="1"/>
        <v>0</v>
      </c>
      <c r="K194" s="5"/>
      <c r="L194" s="5" t="s">
        <v>16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hidden="1" customHeight="1" x14ac:dyDescent="0.25">
      <c r="A195" s="5" t="s">
        <v>56</v>
      </c>
      <c r="B195" s="5" t="s">
        <v>411</v>
      </c>
      <c r="C195" s="5" t="s">
        <v>412</v>
      </c>
      <c r="D195" s="6">
        <v>206600</v>
      </c>
      <c r="E195" s="5" t="s">
        <v>47</v>
      </c>
      <c r="F195" s="7">
        <v>0</v>
      </c>
      <c r="G195" s="5">
        <f>SUMIF(masuk!$B$2:$B$857,Database!B195,masuk!$D$2:$D$857)</f>
        <v>0</v>
      </c>
      <c r="H195" s="5">
        <f>SUMIF(keluar!$B$2:$B$3559,Database!B195,keluar!$D$2:$D$3559)</f>
        <v>0</v>
      </c>
      <c r="I195" s="5">
        <f t="shared" si="0"/>
        <v>0</v>
      </c>
      <c r="J195" s="6">
        <f t="shared" si="1"/>
        <v>0</v>
      </c>
      <c r="K195" s="5"/>
      <c r="L195" s="5" t="s">
        <v>16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hidden="1" customHeight="1" x14ac:dyDescent="0.25">
      <c r="A196" s="5" t="s">
        <v>56</v>
      </c>
      <c r="B196" s="5" t="s">
        <v>413</v>
      </c>
      <c r="C196" s="5" t="s">
        <v>414</v>
      </c>
      <c r="D196" s="6">
        <v>150000</v>
      </c>
      <c r="E196" s="5" t="s">
        <v>47</v>
      </c>
      <c r="F196" s="7">
        <v>0</v>
      </c>
      <c r="G196" s="5">
        <f>SUMIF(masuk!$B$2:$B$857,Database!B196,masuk!$D$2:$D$857)</f>
        <v>0</v>
      </c>
      <c r="H196" s="5">
        <f>SUMIF(keluar!$B$2:$B$3559,Database!B196,keluar!$D$2:$D$3559)</f>
        <v>0</v>
      </c>
      <c r="I196" s="5">
        <f t="shared" si="0"/>
        <v>0</v>
      </c>
      <c r="J196" s="6">
        <f t="shared" si="1"/>
        <v>0</v>
      </c>
      <c r="K196" s="5"/>
      <c r="L196" s="5" t="s">
        <v>16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hidden="1" customHeight="1" x14ac:dyDescent="0.25">
      <c r="A197" s="5" t="s">
        <v>56</v>
      </c>
      <c r="B197" s="5" t="s">
        <v>415</v>
      </c>
      <c r="C197" s="5" t="s">
        <v>416</v>
      </c>
      <c r="D197" s="6">
        <v>223700</v>
      </c>
      <c r="E197" s="5" t="s">
        <v>47</v>
      </c>
      <c r="F197" s="7">
        <v>0</v>
      </c>
      <c r="G197" s="5">
        <f>SUMIF(masuk!$B$2:$B$857,Database!B197,masuk!$D$2:$D$857)</f>
        <v>0</v>
      </c>
      <c r="H197" s="5">
        <f>SUMIF(keluar!$B$2:$B$3559,Database!B197,keluar!$D$2:$D$3559)</f>
        <v>0</v>
      </c>
      <c r="I197" s="5">
        <f t="shared" si="0"/>
        <v>0</v>
      </c>
      <c r="J197" s="6">
        <f t="shared" si="1"/>
        <v>0</v>
      </c>
      <c r="K197" s="5"/>
      <c r="L197" s="5" t="s">
        <v>16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hidden="1" customHeight="1" x14ac:dyDescent="0.25">
      <c r="A198" s="5" t="s">
        <v>56</v>
      </c>
      <c r="B198" s="5" t="s">
        <v>417</v>
      </c>
      <c r="C198" s="5" t="s">
        <v>418</v>
      </c>
      <c r="D198" s="6">
        <v>165000</v>
      </c>
      <c r="E198" s="5" t="s">
        <v>47</v>
      </c>
      <c r="F198" s="7">
        <v>0</v>
      </c>
      <c r="G198" s="5">
        <f>SUMIF(masuk!$B$2:$B$857,Database!B198,masuk!$D$2:$D$857)</f>
        <v>0</v>
      </c>
      <c r="H198" s="5">
        <f>SUMIF(keluar!$B$2:$B$3559,Database!B198,keluar!$D$2:$D$3559)</f>
        <v>0</v>
      </c>
      <c r="I198" s="5">
        <f t="shared" si="0"/>
        <v>0</v>
      </c>
      <c r="J198" s="6">
        <f t="shared" si="1"/>
        <v>0</v>
      </c>
      <c r="K198" s="5"/>
      <c r="L198" s="5" t="s">
        <v>16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hidden="1" customHeight="1" x14ac:dyDescent="0.25">
      <c r="A199" s="5" t="s">
        <v>56</v>
      </c>
      <c r="B199" s="5" t="s">
        <v>419</v>
      </c>
      <c r="C199" s="5" t="s">
        <v>420</v>
      </c>
      <c r="D199" s="6">
        <v>174500</v>
      </c>
      <c r="E199" s="5" t="s">
        <v>47</v>
      </c>
      <c r="F199" s="7">
        <v>0</v>
      </c>
      <c r="G199" s="5">
        <f>SUMIF(masuk!$B$2:$B$857,Database!B199,masuk!$D$2:$D$857)</f>
        <v>0</v>
      </c>
      <c r="H199" s="5">
        <f>SUMIF(keluar!$B$2:$B$3559,Database!B199,keluar!$D$2:$D$3559)</f>
        <v>0</v>
      </c>
      <c r="I199" s="5">
        <f t="shared" si="0"/>
        <v>0</v>
      </c>
      <c r="J199" s="6">
        <f t="shared" si="1"/>
        <v>0</v>
      </c>
      <c r="K199" s="5"/>
      <c r="L199" s="5" t="s">
        <v>16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hidden="1" customHeight="1" x14ac:dyDescent="0.25">
      <c r="A200" s="5" t="s">
        <v>56</v>
      </c>
      <c r="B200" s="5" t="s">
        <v>421</v>
      </c>
      <c r="C200" s="5" t="s">
        <v>422</v>
      </c>
      <c r="D200" s="6">
        <v>178500</v>
      </c>
      <c r="E200" s="5" t="s">
        <v>47</v>
      </c>
      <c r="F200" s="7">
        <v>0</v>
      </c>
      <c r="G200" s="5">
        <f>SUMIF(masuk!$B$2:$B$857,Database!B200,masuk!$D$2:$D$857)</f>
        <v>0</v>
      </c>
      <c r="H200" s="5">
        <f>SUMIF(keluar!$B$2:$B$3559,Database!B200,keluar!$D$2:$D$3559)</f>
        <v>0</v>
      </c>
      <c r="I200" s="5">
        <f t="shared" si="0"/>
        <v>0</v>
      </c>
      <c r="J200" s="6">
        <f t="shared" si="1"/>
        <v>0</v>
      </c>
      <c r="K200" s="5"/>
      <c r="L200" s="5" t="s">
        <v>16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hidden="1" customHeight="1" x14ac:dyDescent="0.25">
      <c r="A201" s="5" t="s">
        <v>56</v>
      </c>
      <c r="B201" s="5" t="s">
        <v>423</v>
      </c>
      <c r="C201" s="5" t="s">
        <v>424</v>
      </c>
      <c r="D201" s="6">
        <v>190000</v>
      </c>
      <c r="E201" s="5" t="s">
        <v>47</v>
      </c>
      <c r="F201" s="7">
        <v>0</v>
      </c>
      <c r="G201" s="5">
        <f>SUMIF(masuk!$B$2:$B$857,Database!B201,masuk!$D$2:$D$857)</f>
        <v>0</v>
      </c>
      <c r="H201" s="5">
        <f>SUMIF(keluar!$B$2:$B$3559,Database!B201,keluar!$D$2:$D$3559)</f>
        <v>0</v>
      </c>
      <c r="I201" s="5">
        <f t="shared" si="0"/>
        <v>0</v>
      </c>
      <c r="J201" s="6">
        <f t="shared" si="1"/>
        <v>0</v>
      </c>
      <c r="K201" s="5"/>
      <c r="L201" s="5" t="s">
        <v>16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hidden="1" customHeight="1" x14ac:dyDescent="0.25">
      <c r="A202" s="5" t="s">
        <v>56</v>
      </c>
      <c r="B202" s="5" t="s">
        <v>425</v>
      </c>
      <c r="C202" s="5" t="s">
        <v>426</v>
      </c>
      <c r="D202" s="6">
        <v>165000</v>
      </c>
      <c r="E202" s="5" t="s">
        <v>47</v>
      </c>
      <c r="F202" s="7">
        <v>0</v>
      </c>
      <c r="G202" s="5">
        <f>SUMIF(masuk!$B$2:$B$857,Database!B202,masuk!$D$2:$D$857)</f>
        <v>0</v>
      </c>
      <c r="H202" s="5">
        <f>SUMIF(keluar!$B$2:$B$3559,Database!B202,keluar!$D$2:$D$3559)</f>
        <v>0</v>
      </c>
      <c r="I202" s="5">
        <f t="shared" si="0"/>
        <v>0</v>
      </c>
      <c r="J202" s="6">
        <f t="shared" si="1"/>
        <v>0</v>
      </c>
      <c r="K202" s="5"/>
      <c r="L202" s="5" t="s">
        <v>16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hidden="1" customHeight="1" x14ac:dyDescent="0.25">
      <c r="A203" s="5" t="s">
        <v>56</v>
      </c>
      <c r="B203" s="5" t="s">
        <v>427</v>
      </c>
      <c r="C203" s="5" t="s">
        <v>428</v>
      </c>
      <c r="D203" s="6">
        <v>11000</v>
      </c>
      <c r="E203" s="5" t="s">
        <v>47</v>
      </c>
      <c r="F203" s="7">
        <v>0</v>
      </c>
      <c r="G203" s="5">
        <f>SUMIF(masuk!$B$2:$B$857,Database!B203,masuk!$D$2:$D$857)</f>
        <v>0</v>
      </c>
      <c r="H203" s="5">
        <f>SUMIF(keluar!$B$2:$B$3559,Database!B203,keluar!$D$2:$D$3559)</f>
        <v>0</v>
      </c>
      <c r="I203" s="5">
        <f t="shared" si="0"/>
        <v>0</v>
      </c>
      <c r="J203" s="6">
        <f t="shared" si="1"/>
        <v>0</v>
      </c>
      <c r="K203" s="5"/>
      <c r="L203" s="5" t="s">
        <v>16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hidden="1" customHeight="1" x14ac:dyDescent="0.25">
      <c r="A204" s="5" t="s">
        <v>56</v>
      </c>
      <c r="B204" s="5" t="s">
        <v>429</v>
      </c>
      <c r="C204" s="5" t="s">
        <v>430</v>
      </c>
      <c r="D204" s="9">
        <v>18500</v>
      </c>
      <c r="E204" s="5" t="s">
        <v>47</v>
      </c>
      <c r="F204" s="7">
        <v>16</v>
      </c>
      <c r="G204" s="5">
        <f>SUMIF(masuk!$B$2:$B$857,Database!B204,masuk!$D$2:$D$857)</f>
        <v>25</v>
      </c>
      <c r="H204" s="5">
        <f>SUMIF(keluar!$B$2:$B$3559,Database!B204,keluar!$D$2:$D$3559)</f>
        <v>21</v>
      </c>
      <c r="I204" s="5">
        <f t="shared" si="0"/>
        <v>20</v>
      </c>
      <c r="J204" s="6">
        <f t="shared" si="1"/>
        <v>370000</v>
      </c>
      <c r="K204" s="5"/>
      <c r="L204" s="5" t="s">
        <v>25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hidden="1" customHeight="1" x14ac:dyDescent="0.25">
      <c r="A205" s="5" t="s">
        <v>56</v>
      </c>
      <c r="B205" s="5" t="s">
        <v>431</v>
      </c>
      <c r="C205" s="5" t="s">
        <v>432</v>
      </c>
      <c r="D205" s="9">
        <v>17500</v>
      </c>
      <c r="E205" s="5" t="s">
        <v>47</v>
      </c>
      <c r="F205" s="7">
        <v>30</v>
      </c>
      <c r="G205" s="5">
        <f>SUMIF(masuk!$B$2:$B$857,Database!B205,masuk!$D$2:$D$857)</f>
        <v>0</v>
      </c>
      <c r="H205" s="5">
        <f>SUMIF(keluar!$B$2:$B$3559,Database!B205,keluar!$D$2:$D$3559)</f>
        <v>1</v>
      </c>
      <c r="I205" s="5">
        <f t="shared" si="0"/>
        <v>29</v>
      </c>
      <c r="J205" s="6">
        <f t="shared" si="1"/>
        <v>507500</v>
      </c>
      <c r="K205" s="7" t="s">
        <v>433</v>
      </c>
      <c r="L205" s="5" t="s">
        <v>16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hidden="1" customHeight="1" x14ac:dyDescent="0.25">
      <c r="A206" s="5" t="s">
        <v>56</v>
      </c>
      <c r="B206" s="5" t="s">
        <v>434</v>
      </c>
      <c r="C206" s="5" t="s">
        <v>435</v>
      </c>
      <c r="D206" s="15">
        <v>57181.81</v>
      </c>
      <c r="E206" s="5" t="s">
        <v>47</v>
      </c>
      <c r="F206" s="7">
        <v>108</v>
      </c>
      <c r="G206" s="5">
        <f>SUMIF(masuk!$B$2:$B$857,Database!B206,masuk!$D$2:$D$857)</f>
        <v>150</v>
      </c>
      <c r="H206" s="5">
        <f>SUMIF(keluar!$B$2:$B$3559,Database!B206,keluar!$D$2:$D$3559)</f>
        <v>244</v>
      </c>
      <c r="I206" s="5">
        <f t="shared" si="0"/>
        <v>14</v>
      </c>
      <c r="J206" s="6">
        <f t="shared" si="1"/>
        <v>800545.34</v>
      </c>
      <c r="K206" s="5"/>
      <c r="L206" s="5" t="s">
        <v>25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hidden="1" customHeight="1" x14ac:dyDescent="0.25">
      <c r="A207" s="5" t="s">
        <v>56</v>
      </c>
      <c r="B207" s="5" t="s">
        <v>436</v>
      </c>
      <c r="C207" s="5" t="s">
        <v>437</v>
      </c>
      <c r="D207" s="15">
        <v>52556.81</v>
      </c>
      <c r="E207" s="5" t="s">
        <v>47</v>
      </c>
      <c r="F207" s="7">
        <v>29</v>
      </c>
      <c r="G207" s="5">
        <f>SUMIF(masuk!$B$2:$B$857,Database!B207,masuk!$D$2:$D$857)</f>
        <v>15</v>
      </c>
      <c r="H207" s="5">
        <f>SUMIF(keluar!$B$2:$B$3559,Database!B207,keluar!$D$2:$D$3559)</f>
        <v>20</v>
      </c>
      <c r="I207" s="5">
        <f t="shared" si="0"/>
        <v>24</v>
      </c>
      <c r="J207" s="6">
        <f t="shared" si="1"/>
        <v>1261363.44</v>
      </c>
      <c r="K207" s="5"/>
      <c r="L207" s="5" t="s">
        <v>25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hidden="1" customHeight="1" x14ac:dyDescent="0.25">
      <c r="A208" s="5" t="s">
        <v>56</v>
      </c>
      <c r="B208" s="5" t="s">
        <v>438</v>
      </c>
      <c r="C208" s="5" t="s">
        <v>439</v>
      </c>
      <c r="D208" s="15">
        <v>52556.81</v>
      </c>
      <c r="E208" s="5" t="s">
        <v>47</v>
      </c>
      <c r="F208" s="7">
        <v>20</v>
      </c>
      <c r="G208" s="5">
        <f>SUMIF(masuk!$B$2:$B$857,Database!B208,masuk!$D$2:$D$857)</f>
        <v>15</v>
      </c>
      <c r="H208" s="5">
        <f>SUMIF(keluar!$B$2:$B$3559,Database!B208,keluar!$D$2:$D$3559)</f>
        <v>12</v>
      </c>
      <c r="I208" s="5">
        <f t="shared" si="0"/>
        <v>23</v>
      </c>
      <c r="J208" s="6">
        <f t="shared" si="1"/>
        <v>1208806.6299999999</v>
      </c>
      <c r="K208" s="5"/>
      <c r="L208" s="5" t="s">
        <v>25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hidden="1" customHeight="1" x14ac:dyDescent="0.25">
      <c r="A209" s="5" t="s">
        <v>56</v>
      </c>
      <c r="B209" s="5" t="s">
        <v>440</v>
      </c>
      <c r="C209" s="5" t="s">
        <v>441</v>
      </c>
      <c r="D209" s="9">
        <f>42272.72*110%</f>
        <v>46499.992000000006</v>
      </c>
      <c r="E209" s="5" t="s">
        <v>47</v>
      </c>
      <c r="F209" s="7">
        <v>20</v>
      </c>
      <c r="G209" s="5">
        <f>SUMIF(masuk!$B$2:$B$857,Database!B209,masuk!$D$2:$D$857)</f>
        <v>0</v>
      </c>
      <c r="H209" s="5">
        <f>SUMIF(keluar!$B$2:$B$3559,Database!B209,keluar!$D$2:$D$3559)</f>
        <v>0</v>
      </c>
      <c r="I209" s="5">
        <f t="shared" si="0"/>
        <v>20</v>
      </c>
      <c r="J209" s="6">
        <f t="shared" si="1"/>
        <v>929999.84000000008</v>
      </c>
      <c r="K209" s="5"/>
      <c r="L209" s="5" t="s">
        <v>25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hidden="1" customHeight="1" x14ac:dyDescent="0.25">
      <c r="A210" s="5" t="s">
        <v>56</v>
      </c>
      <c r="B210" s="5" t="s">
        <v>442</v>
      </c>
      <c r="C210" s="5" t="s">
        <v>443</v>
      </c>
      <c r="D210" s="9">
        <v>80500</v>
      </c>
      <c r="E210" s="5" t="s">
        <v>47</v>
      </c>
      <c r="F210" s="7">
        <v>4</v>
      </c>
      <c r="G210" s="5">
        <f>SUMIF(masuk!$B$2:$B$857,Database!B210,masuk!$D$2:$D$857)</f>
        <v>0</v>
      </c>
      <c r="H210" s="5">
        <f>SUMIF(keluar!$B$2:$B$3559,Database!B210,keluar!$D$2:$D$3559)</f>
        <v>2</v>
      </c>
      <c r="I210" s="5">
        <f t="shared" si="0"/>
        <v>2</v>
      </c>
      <c r="J210" s="6">
        <f t="shared" si="1"/>
        <v>161000</v>
      </c>
      <c r="K210" s="5"/>
      <c r="L210" s="5" t="s">
        <v>16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hidden="1" customHeight="1" x14ac:dyDescent="0.25">
      <c r="A211" s="5" t="s">
        <v>56</v>
      </c>
      <c r="B211" s="5" t="s">
        <v>444</v>
      </c>
      <c r="C211" s="5" t="s">
        <v>445</v>
      </c>
      <c r="D211" s="9">
        <v>12000</v>
      </c>
      <c r="E211" s="5" t="s">
        <v>47</v>
      </c>
      <c r="F211" s="7">
        <v>28</v>
      </c>
      <c r="G211" s="5">
        <f>SUMIF(masuk!$B$2:$B$857,Database!B211,masuk!$D$2:$D$857)</f>
        <v>0</v>
      </c>
      <c r="H211" s="5">
        <f>SUMIF(keluar!$B$2:$B$3559,Database!B211,keluar!$D$2:$D$3559)</f>
        <v>0</v>
      </c>
      <c r="I211" s="5">
        <f t="shared" si="0"/>
        <v>28</v>
      </c>
      <c r="J211" s="6">
        <f t="shared" si="1"/>
        <v>336000</v>
      </c>
      <c r="K211" s="5"/>
      <c r="L211" s="5" t="s">
        <v>16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hidden="1" customHeight="1" x14ac:dyDescent="0.25">
      <c r="A212" s="5" t="s">
        <v>446</v>
      </c>
      <c r="B212" s="5" t="s">
        <v>447</v>
      </c>
      <c r="C212" s="5" t="s">
        <v>448</v>
      </c>
      <c r="D212" s="6">
        <v>10107</v>
      </c>
      <c r="E212" s="5" t="s">
        <v>47</v>
      </c>
      <c r="F212" s="7">
        <v>70</v>
      </c>
      <c r="G212" s="5">
        <f>SUMIF(masuk!$B$2:$B$857,Database!B212,masuk!$D$2:$D$857)</f>
        <v>0</v>
      </c>
      <c r="H212" s="5">
        <f>SUMIF(keluar!$B$2:$B$3559,Database!B212,keluar!$D$2:$D$3559)</f>
        <v>0</v>
      </c>
      <c r="I212" s="5">
        <f t="shared" si="0"/>
        <v>70</v>
      </c>
      <c r="J212" s="6">
        <f t="shared" si="1"/>
        <v>707490</v>
      </c>
      <c r="K212" s="5"/>
      <c r="L212" s="5" t="s">
        <v>22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hidden="1" customHeight="1" x14ac:dyDescent="0.25">
      <c r="A213" s="5" t="s">
        <v>446</v>
      </c>
      <c r="B213" s="5" t="s">
        <v>449</v>
      </c>
      <c r="C213" s="5" t="s">
        <v>450</v>
      </c>
      <c r="D213" s="9">
        <v>7500</v>
      </c>
      <c r="E213" s="5" t="s">
        <v>47</v>
      </c>
      <c r="F213" s="7">
        <v>23</v>
      </c>
      <c r="G213" s="5">
        <f>SUMIF(masuk!$B$2:$B$857,Database!B213,masuk!$D$2:$D$857)</f>
        <v>0</v>
      </c>
      <c r="H213" s="5">
        <f>SUMIF(keluar!$B$2:$B$3559,Database!B213,keluar!$D$2:$D$3559)</f>
        <v>0</v>
      </c>
      <c r="I213" s="5">
        <f t="shared" si="0"/>
        <v>23</v>
      </c>
      <c r="J213" s="6">
        <f t="shared" si="1"/>
        <v>172500</v>
      </c>
      <c r="K213" s="5"/>
      <c r="L213" s="5" t="s">
        <v>22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hidden="1" customHeight="1" x14ac:dyDescent="0.25">
      <c r="A214" s="5" t="s">
        <v>446</v>
      </c>
      <c r="B214" s="5" t="s">
        <v>451</v>
      </c>
      <c r="C214" s="5" t="s">
        <v>452</v>
      </c>
      <c r="D214" s="9">
        <v>12000</v>
      </c>
      <c r="E214" s="5" t="s">
        <v>21</v>
      </c>
      <c r="F214" s="7">
        <v>0</v>
      </c>
      <c r="G214" s="5">
        <f>SUMIF(masuk!$B$2:$B$857,Database!B214,masuk!$D$2:$D$857)</f>
        <v>0</v>
      </c>
      <c r="H214" s="5">
        <f>SUMIF(keluar!$B$2:$B$3559,Database!B214,keluar!$D$2:$D$3559)</f>
        <v>0</v>
      </c>
      <c r="I214" s="5">
        <f t="shared" si="0"/>
        <v>0</v>
      </c>
      <c r="J214" s="6">
        <f t="shared" si="1"/>
        <v>0</v>
      </c>
      <c r="K214" s="5"/>
      <c r="L214" s="5" t="s">
        <v>16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hidden="1" customHeight="1" x14ac:dyDescent="0.25">
      <c r="A215" s="5" t="s">
        <v>446</v>
      </c>
      <c r="B215" s="5" t="s">
        <v>453</v>
      </c>
      <c r="C215" s="5" t="s">
        <v>454</v>
      </c>
      <c r="D215" s="9">
        <v>12600</v>
      </c>
      <c r="E215" s="5" t="s">
        <v>21</v>
      </c>
      <c r="F215" s="7">
        <v>234</v>
      </c>
      <c r="G215" s="5">
        <f>SUMIF(masuk!$B$2:$B$857,Database!B215,masuk!$D$2:$D$857)</f>
        <v>0</v>
      </c>
      <c r="H215" s="5">
        <f>SUMIF(keluar!$B$2:$B$3559,Database!B215,keluar!$D$2:$D$3559)</f>
        <v>0</v>
      </c>
      <c r="I215" s="5">
        <f t="shared" si="0"/>
        <v>234</v>
      </c>
      <c r="J215" s="6">
        <f t="shared" si="1"/>
        <v>2948400</v>
      </c>
      <c r="K215" s="5"/>
      <c r="L215" s="5" t="s">
        <v>25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hidden="1" customHeight="1" x14ac:dyDescent="0.25">
      <c r="A216" s="5" t="s">
        <v>446</v>
      </c>
      <c r="B216" s="5" t="s">
        <v>455</v>
      </c>
      <c r="C216" s="5" t="s">
        <v>456</v>
      </c>
      <c r="D216" s="9">
        <v>8500</v>
      </c>
      <c r="E216" s="5" t="s">
        <v>21</v>
      </c>
      <c r="F216" s="7">
        <v>0</v>
      </c>
      <c r="G216" s="5">
        <f>SUMIF(masuk!$B$2:$B$857,Database!B216,masuk!$D$2:$D$857)</f>
        <v>0</v>
      </c>
      <c r="H216" s="5">
        <f>SUMIF(keluar!$B$2:$B$3559,Database!B216,keluar!$D$2:$D$3559)</f>
        <v>0</v>
      </c>
      <c r="I216" s="5">
        <f t="shared" si="0"/>
        <v>0</v>
      </c>
      <c r="J216" s="6">
        <f t="shared" si="1"/>
        <v>0</v>
      </c>
      <c r="K216" s="5"/>
      <c r="L216" s="5" t="s">
        <v>16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hidden="1" customHeight="1" x14ac:dyDescent="0.25">
      <c r="A217" s="5" t="s">
        <v>446</v>
      </c>
      <c r="B217" s="5" t="s">
        <v>457</v>
      </c>
      <c r="C217" s="5" t="s">
        <v>458</v>
      </c>
      <c r="D217" s="6">
        <v>9500</v>
      </c>
      <c r="E217" s="5" t="s">
        <v>21</v>
      </c>
      <c r="F217" s="7">
        <v>0</v>
      </c>
      <c r="G217" s="5">
        <f>SUMIF(masuk!$B$2:$B$857,Database!B217,masuk!$D$2:$D$857)</f>
        <v>0</v>
      </c>
      <c r="H217" s="5">
        <f>SUMIF(keluar!$B$2:$B$3559,Database!B217,keluar!$D$2:$D$3559)</f>
        <v>0</v>
      </c>
      <c r="I217" s="5">
        <f t="shared" si="0"/>
        <v>0</v>
      </c>
      <c r="J217" s="6">
        <f t="shared" si="1"/>
        <v>0</v>
      </c>
      <c r="K217" s="5"/>
      <c r="L217" s="5" t="s">
        <v>16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hidden="1" customHeight="1" x14ac:dyDescent="0.25">
      <c r="A218" s="5" t="s">
        <v>446</v>
      </c>
      <c r="B218" s="5" t="s">
        <v>459</v>
      </c>
      <c r="C218" s="5" t="s">
        <v>460</v>
      </c>
      <c r="D218" s="9">
        <v>9500</v>
      </c>
      <c r="E218" s="5" t="s">
        <v>21</v>
      </c>
      <c r="F218" s="7">
        <v>298</v>
      </c>
      <c r="G218" s="5">
        <f>SUMIF(masuk!$B$2:$B$857,Database!B218,masuk!$D$2:$D$857)</f>
        <v>0</v>
      </c>
      <c r="H218" s="5">
        <f>SUMIF(keluar!$B$2:$B$3559,Database!B218,keluar!$D$2:$D$3559)</f>
        <v>0</v>
      </c>
      <c r="I218" s="5">
        <f t="shared" si="0"/>
        <v>298</v>
      </c>
      <c r="J218" s="6">
        <f t="shared" si="1"/>
        <v>2831000</v>
      </c>
      <c r="K218" s="5"/>
      <c r="L218" s="5" t="s">
        <v>25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hidden="1" customHeight="1" x14ac:dyDescent="0.25">
      <c r="A219" s="5" t="s">
        <v>446</v>
      </c>
      <c r="B219" s="5" t="s">
        <v>461</v>
      </c>
      <c r="C219" s="5" t="s">
        <v>462</v>
      </c>
      <c r="D219" s="9">
        <v>4550</v>
      </c>
      <c r="E219" s="5" t="s">
        <v>21</v>
      </c>
      <c r="F219" s="7">
        <v>28</v>
      </c>
      <c r="G219" s="5">
        <f>SUMIF(masuk!$B$2:$B$857,Database!B219,masuk!$D$2:$D$857)</f>
        <v>0</v>
      </c>
      <c r="H219" s="5">
        <f>SUMIF(keluar!$B$2:$B$3559,Database!B219,keluar!$D$2:$D$3559)</f>
        <v>0</v>
      </c>
      <c r="I219" s="5">
        <f t="shared" si="0"/>
        <v>28</v>
      </c>
      <c r="J219" s="6">
        <f t="shared" si="1"/>
        <v>127400</v>
      </c>
      <c r="K219" s="5"/>
      <c r="L219" s="5" t="s">
        <v>25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hidden="1" customHeight="1" x14ac:dyDescent="0.25">
      <c r="A220" s="5" t="s">
        <v>446</v>
      </c>
      <c r="B220" s="5" t="s">
        <v>463</v>
      </c>
      <c r="C220" s="5" t="s">
        <v>464</v>
      </c>
      <c r="D220" s="6">
        <v>3800</v>
      </c>
      <c r="E220" s="5" t="s">
        <v>21</v>
      </c>
      <c r="F220" s="7">
        <v>0</v>
      </c>
      <c r="G220" s="5">
        <f>SUMIF(masuk!$B$2:$B$857,Database!B220,masuk!$D$2:$D$857)</f>
        <v>0</v>
      </c>
      <c r="H220" s="5">
        <f>SUMIF(keluar!$B$2:$B$3559,Database!B220,keluar!$D$2:$D$3559)</f>
        <v>0</v>
      </c>
      <c r="I220" s="5">
        <f t="shared" si="0"/>
        <v>0</v>
      </c>
      <c r="J220" s="6">
        <f t="shared" si="1"/>
        <v>0</v>
      </c>
      <c r="K220" s="5"/>
      <c r="L220" s="5" t="s">
        <v>22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hidden="1" customHeight="1" x14ac:dyDescent="0.25">
      <c r="A221" s="5" t="s">
        <v>446</v>
      </c>
      <c r="B221" s="5" t="s">
        <v>465</v>
      </c>
      <c r="C221" s="5" t="s">
        <v>466</v>
      </c>
      <c r="D221" s="6">
        <v>3500</v>
      </c>
      <c r="E221" s="5" t="s">
        <v>21</v>
      </c>
      <c r="F221" s="7">
        <v>292</v>
      </c>
      <c r="G221" s="5">
        <f>SUMIF(masuk!$B$2:$B$857,Database!B221,masuk!$D$2:$D$857)</f>
        <v>0</v>
      </c>
      <c r="H221" s="5">
        <f>SUMIF(keluar!$B$2:$B$3559,Database!B221,keluar!$D$2:$D$3559)</f>
        <v>36</v>
      </c>
      <c r="I221" s="5">
        <f t="shared" si="0"/>
        <v>256</v>
      </c>
      <c r="J221" s="6">
        <f t="shared" si="1"/>
        <v>896000</v>
      </c>
      <c r="K221" s="7" t="s">
        <v>467</v>
      </c>
      <c r="L221" s="5" t="s">
        <v>25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hidden="1" customHeight="1" x14ac:dyDescent="0.25">
      <c r="A222" s="5" t="s">
        <v>446</v>
      </c>
      <c r="B222" s="5" t="s">
        <v>468</v>
      </c>
      <c r="C222" s="5" t="s">
        <v>469</v>
      </c>
      <c r="D222" s="9">
        <v>4650</v>
      </c>
      <c r="E222" s="5" t="s">
        <v>21</v>
      </c>
      <c r="F222" s="7">
        <v>30</v>
      </c>
      <c r="G222" s="5">
        <f>SUMIF(masuk!$B$2:$B$857,Database!B222,masuk!$D$2:$D$857)</f>
        <v>0</v>
      </c>
      <c r="H222" s="5">
        <f>SUMIF(keluar!$B$2:$B$3559,Database!B222,keluar!$D$2:$D$3559)</f>
        <v>0</v>
      </c>
      <c r="I222" s="5">
        <f t="shared" si="0"/>
        <v>30</v>
      </c>
      <c r="J222" s="6">
        <f t="shared" si="1"/>
        <v>139500</v>
      </c>
      <c r="K222" s="5"/>
      <c r="L222" s="5" t="s">
        <v>22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hidden="1" customHeight="1" x14ac:dyDescent="0.25">
      <c r="A223" s="5" t="s">
        <v>446</v>
      </c>
      <c r="B223" s="5" t="s">
        <v>470</v>
      </c>
      <c r="C223" s="5" t="s">
        <v>471</v>
      </c>
      <c r="D223" s="9">
        <v>4700</v>
      </c>
      <c r="E223" s="5" t="s">
        <v>21</v>
      </c>
      <c r="F223" s="7">
        <v>46</v>
      </c>
      <c r="G223" s="5">
        <f>SUMIF(masuk!$B$2:$B$857,Database!B223,masuk!$D$2:$D$857)</f>
        <v>160</v>
      </c>
      <c r="H223" s="5">
        <f>SUMIF(keluar!$B$2:$B$3559,Database!B223,keluar!$D$2:$D$3559)</f>
        <v>0</v>
      </c>
      <c r="I223" s="5">
        <f t="shared" si="0"/>
        <v>206</v>
      </c>
      <c r="J223" s="6">
        <f t="shared" si="1"/>
        <v>968200</v>
      </c>
      <c r="K223" s="5"/>
      <c r="L223" s="5" t="s">
        <v>25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hidden="1" customHeight="1" x14ac:dyDescent="0.25">
      <c r="A224" s="5" t="s">
        <v>446</v>
      </c>
      <c r="B224" s="5" t="s">
        <v>472</v>
      </c>
      <c r="C224" s="5" t="s">
        <v>473</v>
      </c>
      <c r="D224" s="6">
        <v>3800</v>
      </c>
      <c r="E224" s="5" t="s">
        <v>21</v>
      </c>
      <c r="F224" s="5"/>
      <c r="G224" s="5">
        <f>SUMIF(masuk!$B$2:$B$857,Database!B224,masuk!$D$2:$D$857)</f>
        <v>0</v>
      </c>
      <c r="H224" s="5">
        <f>SUMIF(keluar!$B$2:$B$3559,Database!B224,keluar!$D$2:$D$3559)</f>
        <v>0</v>
      </c>
      <c r="I224" s="5">
        <f t="shared" si="0"/>
        <v>0</v>
      </c>
      <c r="J224" s="6">
        <f t="shared" si="1"/>
        <v>0</v>
      </c>
      <c r="K224" s="5"/>
      <c r="L224" s="5" t="s">
        <v>25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hidden="1" customHeight="1" x14ac:dyDescent="0.25">
      <c r="A225" s="5" t="s">
        <v>446</v>
      </c>
      <c r="B225" s="5" t="s">
        <v>474</v>
      </c>
      <c r="C225" s="5" t="s">
        <v>475</v>
      </c>
      <c r="D225" s="9">
        <v>4650</v>
      </c>
      <c r="E225" s="5" t="s">
        <v>21</v>
      </c>
      <c r="F225" s="5"/>
      <c r="G225" s="5">
        <f>SUMIF(masuk!$B$2:$B$857,Database!B225,masuk!$D$2:$D$857)</f>
        <v>100</v>
      </c>
      <c r="H225" s="5">
        <f>SUMIF(keluar!$B$2:$B$3559,Database!B225,keluar!$D$2:$D$3559)</f>
        <v>72</v>
      </c>
      <c r="I225" s="5">
        <f t="shared" si="0"/>
        <v>28</v>
      </c>
      <c r="J225" s="6">
        <f t="shared" si="1"/>
        <v>130200</v>
      </c>
      <c r="K225" s="5"/>
      <c r="L225" s="5" t="s">
        <v>25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hidden="1" customHeight="1" x14ac:dyDescent="0.25">
      <c r="A226" s="5" t="s">
        <v>446</v>
      </c>
      <c r="B226" s="5" t="s">
        <v>476</v>
      </c>
      <c r="C226" s="5" t="s">
        <v>477</v>
      </c>
      <c r="D226" s="9">
        <v>6000</v>
      </c>
      <c r="E226" s="5" t="s">
        <v>21</v>
      </c>
      <c r="F226" s="5"/>
      <c r="G226" s="5">
        <f>SUMIF(masuk!$B$2:$B$857,Database!B226,masuk!$D$2:$D$857)</f>
        <v>0</v>
      </c>
      <c r="H226" s="5">
        <f>SUMIF(keluar!$B$2:$B$3559,Database!B226,keluar!$D$2:$D$3559)</f>
        <v>0</v>
      </c>
      <c r="I226" s="5">
        <f t="shared" si="0"/>
        <v>0</v>
      </c>
      <c r="J226" s="6">
        <f t="shared" si="1"/>
        <v>0</v>
      </c>
      <c r="K226" s="5"/>
      <c r="L226" s="5" t="s">
        <v>25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hidden="1" customHeight="1" x14ac:dyDescent="0.25">
      <c r="A227" s="5" t="s">
        <v>446</v>
      </c>
      <c r="B227" s="5" t="s">
        <v>478</v>
      </c>
      <c r="C227" s="5" t="s">
        <v>479</v>
      </c>
      <c r="D227" s="15">
        <v>4700</v>
      </c>
      <c r="E227" s="5" t="s">
        <v>21</v>
      </c>
      <c r="F227" s="5"/>
      <c r="G227" s="5">
        <f>SUMIF(masuk!$B$2:$B$857,Database!B227,masuk!$D$2:$D$857)</f>
        <v>220</v>
      </c>
      <c r="H227" s="5">
        <f>SUMIF(keluar!$B$2:$B$3559,Database!B227,keluar!$D$2:$D$3559)</f>
        <v>0</v>
      </c>
      <c r="I227" s="5">
        <f t="shared" si="0"/>
        <v>220</v>
      </c>
      <c r="J227" s="6">
        <f t="shared" si="1"/>
        <v>1034000</v>
      </c>
      <c r="K227" s="5"/>
      <c r="L227" s="5" t="s">
        <v>25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hidden="1" customHeight="1" x14ac:dyDescent="0.25">
      <c r="A228" s="5" t="s">
        <v>446</v>
      </c>
      <c r="B228" s="5" t="s">
        <v>480</v>
      </c>
      <c r="C228" s="5" t="s">
        <v>481</v>
      </c>
      <c r="D228" s="9">
        <v>6000</v>
      </c>
      <c r="E228" s="5" t="s">
        <v>21</v>
      </c>
      <c r="F228" s="5"/>
      <c r="G228" s="5">
        <f>SUMIF(masuk!$B$2:$B$857,Database!B228,masuk!$D$2:$D$857)</f>
        <v>620</v>
      </c>
      <c r="H228" s="5">
        <f>SUMIF(keluar!$B$2:$B$3559,Database!B228,keluar!$D$2:$D$3559)</f>
        <v>46</v>
      </c>
      <c r="I228" s="5">
        <f t="shared" si="0"/>
        <v>574</v>
      </c>
      <c r="J228" s="6">
        <f t="shared" si="1"/>
        <v>3444000</v>
      </c>
      <c r="K228" s="5"/>
      <c r="L228" s="5" t="s">
        <v>25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hidden="1" customHeight="1" x14ac:dyDescent="0.25">
      <c r="A229" s="5" t="s">
        <v>446</v>
      </c>
      <c r="B229" s="5" t="s">
        <v>482</v>
      </c>
      <c r="C229" s="5" t="s">
        <v>483</v>
      </c>
      <c r="D229" s="6">
        <v>5900</v>
      </c>
      <c r="E229" s="5" t="s">
        <v>21</v>
      </c>
      <c r="F229" s="5"/>
      <c r="G229" s="5">
        <f>SUMIF(masuk!$B$2:$B$857,Database!B229,masuk!$D$2:$D$857)</f>
        <v>0</v>
      </c>
      <c r="H229" s="5">
        <f>SUMIF(keluar!$B$2:$B$3559,Database!B229,keluar!$D$2:$D$3559)</f>
        <v>0</v>
      </c>
      <c r="I229" s="5">
        <f t="shared" si="0"/>
        <v>0</v>
      </c>
      <c r="J229" s="6">
        <f t="shared" si="1"/>
        <v>0</v>
      </c>
      <c r="K229" s="5"/>
      <c r="L229" s="5" t="s">
        <v>25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hidden="1" customHeight="1" x14ac:dyDescent="0.25">
      <c r="A230" s="5" t="s">
        <v>446</v>
      </c>
      <c r="B230" s="5" t="s">
        <v>484</v>
      </c>
      <c r="C230" s="5" t="s">
        <v>485</v>
      </c>
      <c r="D230" s="9">
        <v>2850</v>
      </c>
      <c r="E230" s="5" t="s">
        <v>21</v>
      </c>
      <c r="F230" s="7">
        <v>128</v>
      </c>
      <c r="G230" s="5">
        <f>SUMIF(masuk!$B$2:$B$857,Database!B230,masuk!$D$2:$D$857)</f>
        <v>0</v>
      </c>
      <c r="H230" s="5">
        <f>SUMIF(keluar!$B$2:$B$3559,Database!B230,keluar!$D$2:$D$3559)</f>
        <v>0</v>
      </c>
      <c r="I230" s="5">
        <f t="shared" si="0"/>
        <v>128</v>
      </c>
      <c r="J230" s="6">
        <f t="shared" si="1"/>
        <v>364800</v>
      </c>
      <c r="K230" s="5"/>
      <c r="L230" s="5" t="s">
        <v>25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hidden="1" customHeight="1" x14ac:dyDescent="0.25">
      <c r="A231" s="5" t="s">
        <v>446</v>
      </c>
      <c r="B231" s="5" t="s">
        <v>486</v>
      </c>
      <c r="C231" s="5" t="s">
        <v>487</v>
      </c>
      <c r="D231" s="6">
        <v>33000</v>
      </c>
      <c r="E231" s="5" t="s">
        <v>21</v>
      </c>
      <c r="F231" s="7">
        <v>0</v>
      </c>
      <c r="G231" s="5">
        <f>SUMIF(masuk!$B$2:$B$857,Database!B231,masuk!$D$2:$D$857)</f>
        <v>0</v>
      </c>
      <c r="H231" s="5">
        <f>SUMIF(keluar!$B$2:$B$3559,Database!B231,keluar!$D$2:$D$3559)</f>
        <v>0</v>
      </c>
      <c r="I231" s="5">
        <f t="shared" si="0"/>
        <v>0</v>
      </c>
      <c r="J231" s="6">
        <f t="shared" si="1"/>
        <v>0</v>
      </c>
      <c r="K231" s="5"/>
      <c r="L231" s="5" t="s">
        <v>16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hidden="1" customHeight="1" x14ac:dyDescent="0.25">
      <c r="A232" s="5" t="s">
        <v>446</v>
      </c>
      <c r="B232" s="5" t="s">
        <v>488</v>
      </c>
      <c r="C232" s="5" t="s">
        <v>489</v>
      </c>
      <c r="D232" s="6">
        <v>14500</v>
      </c>
      <c r="E232" s="5" t="s">
        <v>47</v>
      </c>
      <c r="F232" s="7">
        <v>56</v>
      </c>
      <c r="G232" s="5">
        <f>SUMIF(masuk!$B$2:$B$857,Database!B232,masuk!$D$2:$D$857)</f>
        <v>0</v>
      </c>
      <c r="H232" s="5">
        <f>SUMIF(keluar!$B$2:$B$3559,Database!B232,keluar!$D$2:$D$3559)</f>
        <v>0</v>
      </c>
      <c r="I232" s="5">
        <f t="shared" si="0"/>
        <v>56</v>
      </c>
      <c r="J232" s="6">
        <f t="shared" si="1"/>
        <v>812000</v>
      </c>
      <c r="K232" s="5"/>
      <c r="L232" s="5" t="s">
        <v>16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hidden="1" customHeight="1" x14ac:dyDescent="0.25">
      <c r="A233" s="5" t="s">
        <v>446</v>
      </c>
      <c r="B233" s="5" t="s">
        <v>490</v>
      </c>
      <c r="C233" s="5" t="s">
        <v>491</v>
      </c>
      <c r="D233" s="6">
        <v>1250</v>
      </c>
      <c r="E233" s="5" t="s">
        <v>21</v>
      </c>
      <c r="F233" s="7">
        <v>0</v>
      </c>
      <c r="G233" s="5">
        <f>SUMIF(masuk!$B$2:$B$857,Database!B233,masuk!$D$2:$D$857)</f>
        <v>0</v>
      </c>
      <c r="H233" s="5">
        <f>SUMIF(keluar!$B$2:$B$3559,Database!B233,keluar!$D$2:$D$3559)</f>
        <v>0</v>
      </c>
      <c r="I233" s="5">
        <f t="shared" si="0"/>
        <v>0</v>
      </c>
      <c r="J233" s="6">
        <f t="shared" si="1"/>
        <v>0</v>
      </c>
      <c r="K233" s="5"/>
      <c r="L233" s="5" t="s">
        <v>16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hidden="1" customHeight="1" x14ac:dyDescent="0.25">
      <c r="A234" s="5" t="s">
        <v>446</v>
      </c>
      <c r="B234" s="5" t="s">
        <v>492</v>
      </c>
      <c r="C234" s="5" t="s">
        <v>493</v>
      </c>
      <c r="D234" s="6">
        <v>19500</v>
      </c>
      <c r="E234" s="5" t="s">
        <v>47</v>
      </c>
      <c r="F234" s="7">
        <v>0</v>
      </c>
      <c r="G234" s="5">
        <f>SUMIF(masuk!$B$2:$B$857,Database!B234,masuk!$D$2:$D$857)</f>
        <v>0</v>
      </c>
      <c r="H234" s="5">
        <f>SUMIF(keluar!$B$2:$B$3559,Database!B234,keluar!$D$2:$D$3559)</f>
        <v>0</v>
      </c>
      <c r="I234" s="5">
        <f t="shared" si="0"/>
        <v>0</v>
      </c>
      <c r="J234" s="6">
        <f t="shared" si="1"/>
        <v>0</v>
      </c>
      <c r="K234" s="5"/>
      <c r="L234" s="5" t="s">
        <v>16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hidden="1" customHeight="1" x14ac:dyDescent="0.25">
      <c r="A235" s="5" t="s">
        <v>446</v>
      </c>
      <c r="B235" s="5" t="s">
        <v>494</v>
      </c>
      <c r="C235" s="5" t="s">
        <v>495</v>
      </c>
      <c r="D235" s="9">
        <v>200</v>
      </c>
      <c r="E235" s="5" t="s">
        <v>21</v>
      </c>
      <c r="F235" s="7">
        <v>5</v>
      </c>
      <c r="G235" s="5">
        <f>SUMIF(masuk!$B$2:$B$857,Database!B235,masuk!$D$2:$D$857)</f>
        <v>0</v>
      </c>
      <c r="H235" s="5">
        <f>SUMIF(keluar!$B$2:$B$3559,Database!B235,keluar!$D$2:$D$3559)</f>
        <v>3</v>
      </c>
      <c r="I235" s="5">
        <f t="shared" si="0"/>
        <v>2</v>
      </c>
      <c r="J235" s="6">
        <f t="shared" si="1"/>
        <v>400</v>
      </c>
      <c r="K235" s="5"/>
      <c r="L235" s="5" t="s">
        <v>25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hidden="1" customHeight="1" x14ac:dyDescent="0.25">
      <c r="A236" s="5" t="s">
        <v>446</v>
      </c>
      <c r="B236" s="5" t="s">
        <v>496</v>
      </c>
      <c r="C236" s="5" t="s">
        <v>497</v>
      </c>
      <c r="D236" s="9">
        <v>200</v>
      </c>
      <c r="E236" s="5" t="s">
        <v>21</v>
      </c>
      <c r="F236" s="7">
        <v>1</v>
      </c>
      <c r="G236" s="5">
        <f>SUMIF(masuk!$B$2:$B$857,Database!B236,masuk!$D$2:$D$857)</f>
        <v>0</v>
      </c>
      <c r="H236" s="5">
        <f>SUMIF(keluar!$B$2:$B$3559,Database!B236,keluar!$D$2:$D$3559)</f>
        <v>0</v>
      </c>
      <c r="I236" s="5">
        <f t="shared" si="0"/>
        <v>1</v>
      </c>
      <c r="J236" s="6">
        <f t="shared" si="1"/>
        <v>200</v>
      </c>
      <c r="K236" s="5"/>
      <c r="L236" s="5" t="s">
        <v>25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hidden="1" customHeight="1" x14ac:dyDescent="0.25">
      <c r="A237" s="5" t="s">
        <v>446</v>
      </c>
      <c r="B237" s="5" t="s">
        <v>498</v>
      </c>
      <c r="C237" s="5" t="s">
        <v>499</v>
      </c>
      <c r="D237" s="9">
        <v>4600</v>
      </c>
      <c r="E237" s="5" t="s">
        <v>21</v>
      </c>
      <c r="F237" s="7">
        <v>58</v>
      </c>
      <c r="G237" s="5">
        <f>SUMIF(masuk!$B$2:$B$857,Database!B237,masuk!$D$2:$D$857)</f>
        <v>0</v>
      </c>
      <c r="H237" s="5">
        <f>SUMIF(keluar!$B$2:$B$3559,Database!B237,keluar!$D$2:$D$3559)</f>
        <v>0</v>
      </c>
      <c r="I237" s="5">
        <f t="shared" si="0"/>
        <v>58</v>
      </c>
      <c r="J237" s="6">
        <f t="shared" si="1"/>
        <v>266800</v>
      </c>
      <c r="K237" s="5"/>
      <c r="L237" s="5" t="s">
        <v>25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hidden="1" customHeight="1" x14ac:dyDescent="0.25">
      <c r="A238" s="5" t="s">
        <v>446</v>
      </c>
      <c r="B238" s="5" t="s">
        <v>500</v>
      </c>
      <c r="C238" s="5" t="s">
        <v>501</v>
      </c>
      <c r="D238" s="9">
        <v>11000</v>
      </c>
      <c r="E238" s="5" t="s">
        <v>21</v>
      </c>
      <c r="F238" s="5">
        <f>194+380+350</f>
        <v>924</v>
      </c>
      <c r="G238" s="5">
        <f>SUMIF(masuk!$B$2:$B$857,Database!B238,masuk!$D$2:$D$857)</f>
        <v>160</v>
      </c>
      <c r="H238" s="5">
        <f>SUMIF(keluar!$B$2:$B$3559,Database!B238,keluar!$D$2:$D$3559)</f>
        <v>168</v>
      </c>
      <c r="I238" s="5">
        <f t="shared" si="0"/>
        <v>916</v>
      </c>
      <c r="J238" s="6">
        <f t="shared" si="1"/>
        <v>10076000</v>
      </c>
      <c r="K238" s="7" t="s">
        <v>502</v>
      </c>
      <c r="L238" s="5" t="s">
        <v>25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hidden="1" customHeight="1" x14ac:dyDescent="0.25">
      <c r="A239" s="5" t="s">
        <v>446</v>
      </c>
      <c r="B239" s="5" t="s">
        <v>503</v>
      </c>
      <c r="C239" s="5" t="s">
        <v>504</v>
      </c>
      <c r="D239" s="15">
        <v>1700</v>
      </c>
      <c r="E239" s="5" t="s">
        <v>21</v>
      </c>
      <c r="F239" s="7">
        <v>60</v>
      </c>
      <c r="G239" s="5">
        <f>SUMIF(masuk!$B$2:$B$857,Database!B239,masuk!$D$2:$D$857)</f>
        <v>0</v>
      </c>
      <c r="H239" s="5">
        <f>SUMIF(keluar!$B$2:$B$3559,Database!B239,keluar!$D$2:$D$3559)</f>
        <v>0</v>
      </c>
      <c r="I239" s="5">
        <f t="shared" si="0"/>
        <v>60</v>
      </c>
      <c r="J239" s="6">
        <f t="shared" si="1"/>
        <v>102000</v>
      </c>
      <c r="K239" s="5"/>
      <c r="L239" s="5" t="s">
        <v>25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hidden="1" customHeight="1" x14ac:dyDescent="0.25">
      <c r="A240" s="5" t="s">
        <v>446</v>
      </c>
      <c r="B240" s="5" t="s">
        <v>505</v>
      </c>
      <c r="C240" s="5" t="s">
        <v>506</v>
      </c>
      <c r="D240" s="9">
        <v>125</v>
      </c>
      <c r="E240" s="5" t="s">
        <v>15</v>
      </c>
      <c r="F240" s="7">
        <v>0</v>
      </c>
      <c r="G240" s="5">
        <f>SUMIF(masuk!$B$2:$B$857,Database!B240,masuk!$D$2:$D$857)</f>
        <v>0</v>
      </c>
      <c r="H240" s="5">
        <f>SUMIF(keluar!$B$2:$B$3559,Database!B240,keluar!$D$2:$D$3559)</f>
        <v>0</v>
      </c>
      <c r="I240" s="5">
        <f t="shared" si="0"/>
        <v>0</v>
      </c>
      <c r="J240" s="6">
        <f t="shared" si="1"/>
        <v>0</v>
      </c>
      <c r="K240" s="5"/>
      <c r="L240" s="5" t="s">
        <v>25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hidden="1" customHeight="1" x14ac:dyDescent="0.25">
      <c r="A241" s="5" t="s">
        <v>446</v>
      </c>
      <c r="B241" s="5" t="s">
        <v>507</v>
      </c>
      <c r="C241" s="5" t="s">
        <v>508</v>
      </c>
      <c r="D241" s="9">
        <v>200</v>
      </c>
      <c r="E241" s="5" t="s">
        <v>15</v>
      </c>
      <c r="F241" s="7">
        <v>5</v>
      </c>
      <c r="G241" s="5">
        <f>SUMIF(masuk!$B$2:$B$857,Database!B241,masuk!$D$2:$D$857)</f>
        <v>0</v>
      </c>
      <c r="H241" s="5">
        <f>SUMIF(keluar!$B$2:$B$3559,Database!B241,keluar!$D$2:$D$3559)</f>
        <v>1</v>
      </c>
      <c r="I241" s="5">
        <f t="shared" si="0"/>
        <v>4</v>
      </c>
      <c r="J241" s="6">
        <f t="shared" si="1"/>
        <v>800</v>
      </c>
      <c r="K241" s="5"/>
      <c r="L241" s="5" t="s">
        <v>25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hidden="1" customHeight="1" x14ac:dyDescent="0.25">
      <c r="A242" s="5" t="s">
        <v>446</v>
      </c>
      <c r="B242" s="5" t="s">
        <v>509</v>
      </c>
      <c r="C242" s="5" t="s">
        <v>510</v>
      </c>
      <c r="D242" s="9">
        <v>1600</v>
      </c>
      <c r="E242" s="5" t="s">
        <v>47</v>
      </c>
      <c r="F242" s="7">
        <v>480</v>
      </c>
      <c r="G242" s="5">
        <f>SUMIF(masuk!$B$2:$B$857,Database!B242,masuk!$D$2:$D$857)</f>
        <v>0</v>
      </c>
      <c r="H242" s="5">
        <f>SUMIF(keluar!$B$2:$B$3559,Database!B242,keluar!$D$2:$D$3559)</f>
        <v>4</v>
      </c>
      <c r="I242" s="5">
        <f t="shared" si="0"/>
        <v>476</v>
      </c>
      <c r="J242" s="6">
        <f t="shared" si="1"/>
        <v>761600</v>
      </c>
      <c r="K242" s="7" t="s">
        <v>467</v>
      </c>
      <c r="L242" s="5" t="s">
        <v>25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hidden="1" customHeight="1" x14ac:dyDescent="0.25">
      <c r="A243" s="5" t="s">
        <v>446</v>
      </c>
      <c r="B243" s="5" t="s">
        <v>511</v>
      </c>
      <c r="C243" s="5" t="s">
        <v>512</v>
      </c>
      <c r="D243" s="9">
        <v>750</v>
      </c>
      <c r="E243" s="5" t="s">
        <v>21</v>
      </c>
      <c r="F243" s="5"/>
      <c r="G243" s="5">
        <f>SUMIF(masuk!$B$2:$B$857,Database!B243,masuk!$D$2:$D$857)</f>
        <v>900</v>
      </c>
      <c r="H243" s="5">
        <f>SUMIF(keluar!$B$2:$B$3559,Database!B243,keluar!$D$2:$D$3559)</f>
        <v>384</v>
      </c>
      <c r="I243" s="5">
        <f t="shared" si="0"/>
        <v>516</v>
      </c>
      <c r="J243" s="6">
        <f t="shared" si="1"/>
        <v>387000</v>
      </c>
      <c r="K243" s="5"/>
      <c r="L243" s="5" t="s">
        <v>25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hidden="1" customHeight="1" x14ac:dyDescent="0.25">
      <c r="A244" s="5" t="s">
        <v>446</v>
      </c>
      <c r="B244" s="5" t="s">
        <v>513</v>
      </c>
      <c r="C244" s="5" t="s">
        <v>514</v>
      </c>
      <c r="D244" s="9">
        <v>1100</v>
      </c>
      <c r="E244" s="5" t="s">
        <v>21</v>
      </c>
      <c r="F244" s="7">
        <v>82</v>
      </c>
      <c r="G244" s="5">
        <f>SUMIF(masuk!$B$2:$B$857,Database!B244,masuk!$D$2:$D$857)</f>
        <v>0</v>
      </c>
      <c r="H244" s="5">
        <f>SUMIF(keluar!$B$2:$B$3559,Database!B244,keluar!$D$2:$D$3559)</f>
        <v>0</v>
      </c>
      <c r="I244" s="5">
        <f t="shared" si="0"/>
        <v>82</v>
      </c>
      <c r="J244" s="6">
        <f t="shared" si="1"/>
        <v>90200</v>
      </c>
      <c r="K244" s="5"/>
      <c r="L244" s="5" t="s">
        <v>25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hidden="1" customHeight="1" x14ac:dyDescent="0.25">
      <c r="A245" s="5" t="s">
        <v>446</v>
      </c>
      <c r="B245" s="16" t="s">
        <v>515</v>
      </c>
      <c r="C245" s="5" t="s">
        <v>516</v>
      </c>
      <c r="D245" s="6">
        <v>12000</v>
      </c>
      <c r="E245" s="5" t="s">
        <v>517</v>
      </c>
      <c r="F245" s="5"/>
      <c r="G245" s="5">
        <f>SUMIF(masuk!$B$2:$B$857,Database!B245,masuk!$D$2:$D$857)</f>
        <v>0</v>
      </c>
      <c r="H245" s="5">
        <f>SUMIF(keluar!$B$2:$B$3559,Database!B245,keluar!$D$2:$D$3559)</f>
        <v>0</v>
      </c>
      <c r="I245" s="5">
        <f t="shared" si="0"/>
        <v>0</v>
      </c>
      <c r="J245" s="6">
        <f t="shared" si="1"/>
        <v>0</v>
      </c>
      <c r="K245" s="5"/>
      <c r="L245" s="5" t="s">
        <v>25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hidden="1" customHeight="1" x14ac:dyDescent="0.25">
      <c r="A246" s="5" t="s">
        <v>446</v>
      </c>
      <c r="B246" s="5" t="s">
        <v>518</v>
      </c>
      <c r="C246" s="5" t="s">
        <v>519</v>
      </c>
      <c r="D246" s="9">
        <v>12000</v>
      </c>
      <c r="E246" s="5" t="s">
        <v>21</v>
      </c>
      <c r="F246" s="7">
        <v>2</v>
      </c>
      <c r="G246" s="5">
        <f>SUMIF(masuk!$B$2:$B$857,Database!B246,masuk!$D$2:$D$857)</f>
        <v>30</v>
      </c>
      <c r="H246" s="5">
        <f>SUMIF(keluar!$B$2:$B$3559,Database!B246,keluar!$D$2:$D$3559)</f>
        <v>8</v>
      </c>
      <c r="I246" s="5">
        <f t="shared" si="0"/>
        <v>24</v>
      </c>
      <c r="J246" s="6">
        <f t="shared" si="1"/>
        <v>288000</v>
      </c>
      <c r="K246" s="5"/>
      <c r="L246" s="5" t="s">
        <v>25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hidden="1" customHeight="1" x14ac:dyDescent="0.25">
      <c r="A247" s="5" t="s">
        <v>446</v>
      </c>
      <c r="B247" s="5" t="s">
        <v>520</v>
      </c>
      <c r="C247" s="5" t="s">
        <v>521</v>
      </c>
      <c r="D247" s="15">
        <v>16500</v>
      </c>
      <c r="E247" s="5" t="s">
        <v>21</v>
      </c>
      <c r="F247" s="7">
        <v>112</v>
      </c>
      <c r="G247" s="5">
        <f>SUMIF(masuk!$B$2:$B$857,Database!B247,masuk!$D$2:$D$857)</f>
        <v>180</v>
      </c>
      <c r="H247" s="5">
        <f>SUMIF(keluar!$B$2:$B$3559,Database!B247,keluar!$D$2:$D$3559)</f>
        <v>57</v>
      </c>
      <c r="I247" s="5">
        <f t="shared" si="0"/>
        <v>235</v>
      </c>
      <c r="J247" s="6">
        <f t="shared" si="1"/>
        <v>3877500</v>
      </c>
      <c r="K247" s="5"/>
      <c r="L247" s="5" t="s">
        <v>25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hidden="1" customHeight="1" x14ac:dyDescent="0.25">
      <c r="A248" s="5" t="s">
        <v>446</v>
      </c>
      <c r="B248" s="5" t="s">
        <v>522</v>
      </c>
      <c r="C248" s="5" t="s">
        <v>523</v>
      </c>
      <c r="D248" s="9">
        <v>29000</v>
      </c>
      <c r="E248" s="5" t="s">
        <v>21</v>
      </c>
      <c r="F248" s="7">
        <v>126</v>
      </c>
      <c r="G248" s="5">
        <f>SUMIF(masuk!$B$2:$B$857,Database!B248,masuk!$D$2:$D$857)</f>
        <v>0</v>
      </c>
      <c r="H248" s="5">
        <f>SUMIF(keluar!$B$2:$B$3559,Database!B248,keluar!$D$2:$D$3559)</f>
        <v>0</v>
      </c>
      <c r="I248" s="5">
        <f t="shared" si="0"/>
        <v>126</v>
      </c>
      <c r="J248" s="6">
        <f t="shared" si="1"/>
        <v>3654000</v>
      </c>
      <c r="K248" s="5"/>
      <c r="L248" s="5" t="s">
        <v>25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 x14ac:dyDescent="0.25">
      <c r="A249" s="5" t="s">
        <v>524</v>
      </c>
      <c r="B249" s="5" t="s">
        <v>525</v>
      </c>
      <c r="C249" s="5" t="s">
        <v>526</v>
      </c>
      <c r="D249" s="6">
        <v>140000</v>
      </c>
      <c r="E249" s="5" t="s">
        <v>527</v>
      </c>
      <c r="F249" s="7">
        <v>0</v>
      </c>
      <c r="G249" s="5">
        <f>SUMIF(masuk!$B$2:$B$857,Database!B249,masuk!$D$2:$D$857)</f>
        <v>0</v>
      </c>
      <c r="H249" s="5">
        <f>SUMIF(keluar!$B$2:$B$3559,Database!B249,keluar!$D$2:$D$3559)</f>
        <v>0</v>
      </c>
      <c r="I249" s="5">
        <f t="shared" si="0"/>
        <v>0</v>
      </c>
      <c r="J249" s="6">
        <f t="shared" si="1"/>
        <v>0</v>
      </c>
      <c r="K249" s="5"/>
      <c r="L249" s="5" t="s">
        <v>16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 x14ac:dyDescent="0.25">
      <c r="A250" s="5" t="s">
        <v>524</v>
      </c>
      <c r="B250" s="5" t="s">
        <v>528</v>
      </c>
      <c r="C250" s="5" t="s">
        <v>529</v>
      </c>
      <c r="D250" s="6">
        <v>90000</v>
      </c>
      <c r="E250" s="5" t="s">
        <v>527</v>
      </c>
      <c r="F250" s="7">
        <v>1</v>
      </c>
      <c r="G250" s="5">
        <f>SUMIF(masuk!$B$2:$B$857,Database!B250,masuk!$D$2:$D$857)</f>
        <v>0</v>
      </c>
      <c r="H250" s="5">
        <f>SUMIF(keluar!$B$2:$B$3559,Database!B250,keluar!$D$2:$D$3559)</f>
        <v>0</v>
      </c>
      <c r="I250" s="5">
        <f t="shared" si="0"/>
        <v>1</v>
      </c>
      <c r="J250" s="6">
        <f t="shared" si="1"/>
        <v>90000</v>
      </c>
      <c r="K250" s="5"/>
      <c r="L250" s="5" t="s">
        <v>16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 x14ac:dyDescent="0.25">
      <c r="A251" s="5" t="s">
        <v>524</v>
      </c>
      <c r="B251" s="5" t="s">
        <v>530</v>
      </c>
      <c r="C251" s="5" t="s">
        <v>531</v>
      </c>
      <c r="D251" s="8">
        <v>899000</v>
      </c>
      <c r="E251" s="5" t="s">
        <v>532</v>
      </c>
      <c r="F251" s="7">
        <v>0</v>
      </c>
      <c r="G251" s="5">
        <f>SUMIF(masuk!$B$2:$B$857,Database!B251,masuk!$D$2:$D$857)</f>
        <v>2</v>
      </c>
      <c r="H251" s="5">
        <f>SUMIF(keluar!$B$2:$B$3559,Database!B251,keluar!$D$2:$D$3559)</f>
        <v>1</v>
      </c>
      <c r="I251" s="5">
        <f t="shared" si="0"/>
        <v>1</v>
      </c>
      <c r="J251" s="6">
        <f t="shared" si="1"/>
        <v>899000</v>
      </c>
      <c r="K251" s="5"/>
      <c r="L251" s="5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 x14ac:dyDescent="0.25">
      <c r="A252" s="5" t="s">
        <v>524</v>
      </c>
      <c r="B252" s="5" t="s">
        <v>533</v>
      </c>
      <c r="C252" s="5" t="s">
        <v>534</v>
      </c>
      <c r="D252" s="6">
        <v>120000</v>
      </c>
      <c r="E252" s="5" t="s">
        <v>527</v>
      </c>
      <c r="F252" s="7">
        <v>2</v>
      </c>
      <c r="G252" s="5">
        <f>SUMIF(masuk!$B$2:$B$857,Database!B252,masuk!$D$2:$D$857)</f>
        <v>0</v>
      </c>
      <c r="H252" s="5">
        <f>SUMIF(keluar!$B$2:$B$3559,Database!B252,keluar!$D$2:$D$3559)</f>
        <v>0</v>
      </c>
      <c r="I252" s="5">
        <f t="shared" si="0"/>
        <v>2</v>
      </c>
      <c r="J252" s="6">
        <f t="shared" si="1"/>
        <v>240000</v>
      </c>
      <c r="K252" s="5"/>
      <c r="L252" s="5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 x14ac:dyDescent="0.25">
      <c r="A253" s="5" t="s">
        <v>524</v>
      </c>
      <c r="B253" s="5" t="s">
        <v>535</v>
      </c>
      <c r="C253" s="5" t="s">
        <v>536</v>
      </c>
      <c r="D253" s="6">
        <v>86000</v>
      </c>
      <c r="E253" s="5" t="s">
        <v>527</v>
      </c>
      <c r="F253" s="7">
        <v>0</v>
      </c>
      <c r="G253" s="5">
        <f>SUMIF(masuk!$B$2:$B$857,Database!B253,masuk!$D$2:$D$857)</f>
        <v>0</v>
      </c>
      <c r="H253" s="5">
        <f>SUMIF(keluar!$B$2:$B$3559,Database!B253,keluar!$D$2:$D$3559)</f>
        <v>0</v>
      </c>
      <c r="I253" s="5">
        <f t="shared" si="0"/>
        <v>0</v>
      </c>
      <c r="J253" s="6">
        <f t="shared" si="1"/>
        <v>0</v>
      </c>
      <c r="K253" s="5"/>
      <c r="L253" s="5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 x14ac:dyDescent="0.25">
      <c r="A254" s="5" t="s">
        <v>524</v>
      </c>
      <c r="B254" s="5" t="s">
        <v>537</v>
      </c>
      <c r="C254" s="5" t="s">
        <v>538</v>
      </c>
      <c r="D254" s="6">
        <v>70000</v>
      </c>
      <c r="E254" s="5" t="s">
        <v>527</v>
      </c>
      <c r="F254" s="7">
        <v>1</v>
      </c>
      <c r="G254" s="5">
        <f>SUMIF(masuk!$B$2:$B$857,Database!B254,masuk!$D$2:$D$857)</f>
        <v>0</v>
      </c>
      <c r="H254" s="5">
        <f>SUMIF(keluar!$B$2:$B$3559,Database!B254,keluar!$D$2:$D$3559)</f>
        <v>0</v>
      </c>
      <c r="I254" s="5">
        <f t="shared" si="0"/>
        <v>1</v>
      </c>
      <c r="J254" s="6">
        <f t="shared" si="1"/>
        <v>70000</v>
      </c>
      <c r="K254" s="5"/>
      <c r="L254" s="5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25">
      <c r="A255" s="5" t="s">
        <v>524</v>
      </c>
      <c r="B255" s="5" t="s">
        <v>539</v>
      </c>
      <c r="C255" s="5" t="s">
        <v>540</v>
      </c>
      <c r="D255" s="6">
        <v>685000</v>
      </c>
      <c r="E255" s="5" t="s">
        <v>532</v>
      </c>
      <c r="F255" s="7">
        <v>1</v>
      </c>
      <c r="G255" s="5">
        <f>SUMIF(masuk!$B$2:$B$857,Database!B255,masuk!$D$2:$D$857)</f>
        <v>0</v>
      </c>
      <c r="H255" s="5">
        <f>SUMIF(keluar!$B$2:$B$3559,Database!B255,keluar!$D$2:$D$3559)</f>
        <v>0</v>
      </c>
      <c r="I255" s="5">
        <f t="shared" si="0"/>
        <v>1</v>
      </c>
      <c r="J255" s="6">
        <f t="shared" si="1"/>
        <v>685000</v>
      </c>
      <c r="K255" s="5"/>
      <c r="L255" s="5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 x14ac:dyDescent="0.25">
      <c r="A256" s="5" t="s">
        <v>524</v>
      </c>
      <c r="B256" s="5" t="s">
        <v>541</v>
      </c>
      <c r="C256" s="5" t="s">
        <v>542</v>
      </c>
      <c r="D256" s="8">
        <v>900000</v>
      </c>
      <c r="E256" s="5" t="s">
        <v>532</v>
      </c>
      <c r="F256" s="7">
        <v>0</v>
      </c>
      <c r="G256" s="5">
        <f>SUMIF(masuk!$B$2:$B$857,Database!B256,masuk!$D$2:$D$857)</f>
        <v>2</v>
      </c>
      <c r="H256" s="5">
        <f>SUMIF(keluar!$B$2:$B$3559,Database!B256,keluar!$D$2:$D$3559)</f>
        <v>2</v>
      </c>
      <c r="I256" s="5">
        <f t="shared" si="0"/>
        <v>0</v>
      </c>
      <c r="J256" s="6">
        <f t="shared" si="1"/>
        <v>0</v>
      </c>
      <c r="K256" s="5"/>
      <c r="L256" s="5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 x14ac:dyDescent="0.25">
      <c r="A257" s="5" t="s">
        <v>524</v>
      </c>
      <c r="B257" s="5" t="s">
        <v>543</v>
      </c>
      <c r="C257" s="5" t="s">
        <v>544</v>
      </c>
      <c r="D257" s="6">
        <v>195000</v>
      </c>
      <c r="E257" s="5" t="s">
        <v>545</v>
      </c>
      <c r="F257" s="7">
        <v>0</v>
      </c>
      <c r="G257" s="5">
        <f>SUMIF(masuk!$B$2:$B$857,Database!B257,masuk!$D$2:$D$857)</f>
        <v>0</v>
      </c>
      <c r="H257" s="5">
        <f>SUMIF(keluar!$B$2:$B$3559,Database!B257,keluar!$D$2:$D$3559)</f>
        <v>0</v>
      </c>
      <c r="I257" s="5">
        <f t="shared" si="0"/>
        <v>0</v>
      </c>
      <c r="J257" s="6">
        <f t="shared" si="1"/>
        <v>0</v>
      </c>
      <c r="K257" s="5" t="s">
        <v>546</v>
      </c>
      <c r="L257" s="5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 x14ac:dyDescent="0.25">
      <c r="A258" s="5" t="s">
        <v>524</v>
      </c>
      <c r="B258" s="5" t="s">
        <v>547</v>
      </c>
      <c r="C258" s="5" t="s">
        <v>548</v>
      </c>
      <c r="D258" s="6">
        <v>68000</v>
      </c>
      <c r="E258" s="5" t="s">
        <v>527</v>
      </c>
      <c r="F258" s="7">
        <v>2</v>
      </c>
      <c r="G258" s="5">
        <f>SUMIF(masuk!$B$2:$B$857,Database!B258,masuk!$D$2:$D$857)</f>
        <v>0</v>
      </c>
      <c r="H258" s="5">
        <f>SUMIF(keluar!$B$2:$B$3559,Database!B258,keluar!$D$2:$D$3559)</f>
        <v>0</v>
      </c>
      <c r="I258" s="5">
        <f t="shared" si="0"/>
        <v>2</v>
      </c>
      <c r="J258" s="6">
        <f t="shared" si="1"/>
        <v>136000</v>
      </c>
      <c r="K258" s="5"/>
      <c r="L258" s="5" t="s">
        <v>16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 x14ac:dyDescent="0.25">
      <c r="A259" s="5" t="s">
        <v>524</v>
      </c>
      <c r="B259" s="5" t="s">
        <v>549</v>
      </c>
      <c r="C259" s="5" t="s">
        <v>550</v>
      </c>
      <c r="D259" s="6">
        <v>120000</v>
      </c>
      <c r="E259" s="5" t="s">
        <v>527</v>
      </c>
      <c r="F259" s="7">
        <v>0</v>
      </c>
      <c r="G259" s="5">
        <f>SUMIF(masuk!$B$2:$B$857,Database!B259,masuk!$D$2:$D$857)</f>
        <v>0</v>
      </c>
      <c r="H259" s="5">
        <f>SUMIF(keluar!$B$2:$B$3559,Database!B259,keluar!$D$2:$D$3559)</f>
        <v>0</v>
      </c>
      <c r="I259" s="5">
        <f t="shared" si="0"/>
        <v>0</v>
      </c>
      <c r="J259" s="6">
        <f t="shared" si="1"/>
        <v>0</v>
      </c>
      <c r="K259" s="5"/>
      <c r="L259" s="5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 x14ac:dyDescent="0.25">
      <c r="A260" s="5" t="s">
        <v>524</v>
      </c>
      <c r="B260" s="5" t="s">
        <v>551</v>
      </c>
      <c r="C260" s="5" t="s">
        <v>552</v>
      </c>
      <c r="D260" s="6">
        <v>77500</v>
      </c>
      <c r="E260" s="5" t="s">
        <v>527</v>
      </c>
      <c r="F260" s="7">
        <v>1</v>
      </c>
      <c r="G260" s="5">
        <f>SUMIF(masuk!$B$2:$B$857,Database!B260,masuk!$D$2:$D$857)</f>
        <v>0</v>
      </c>
      <c r="H260" s="5">
        <f>SUMIF(keluar!$B$2:$B$3559,Database!B260,keluar!$D$2:$D$3559)</f>
        <v>0</v>
      </c>
      <c r="I260" s="5">
        <f t="shared" si="0"/>
        <v>1</v>
      </c>
      <c r="J260" s="6">
        <f t="shared" si="1"/>
        <v>77500</v>
      </c>
      <c r="K260" s="5"/>
      <c r="L260" s="5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 x14ac:dyDescent="0.25">
      <c r="A261" s="5" t="s">
        <v>524</v>
      </c>
      <c r="B261" s="5" t="s">
        <v>553</v>
      </c>
      <c r="C261" s="5" t="s">
        <v>554</v>
      </c>
      <c r="D261" s="6">
        <v>685000</v>
      </c>
      <c r="E261" s="5" t="s">
        <v>532</v>
      </c>
      <c r="F261" s="7">
        <v>0</v>
      </c>
      <c r="G261" s="5">
        <f>SUMIF(masuk!$B$2:$B$857,Database!B261,masuk!$D$2:$D$857)</f>
        <v>0</v>
      </c>
      <c r="H261" s="5">
        <f>SUMIF(keluar!$B$2:$B$3559,Database!B261,keluar!$D$2:$D$3559)</f>
        <v>0</v>
      </c>
      <c r="I261" s="5">
        <f t="shared" si="0"/>
        <v>0</v>
      </c>
      <c r="J261" s="6">
        <f t="shared" si="1"/>
        <v>0</v>
      </c>
      <c r="K261" s="5"/>
      <c r="L261" s="5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 x14ac:dyDescent="0.25">
      <c r="A262" s="5" t="s">
        <v>524</v>
      </c>
      <c r="B262" s="5" t="s">
        <v>555</v>
      </c>
      <c r="C262" s="5" t="s">
        <v>556</v>
      </c>
      <c r="D262" s="8">
        <v>308000</v>
      </c>
      <c r="E262" s="5" t="s">
        <v>545</v>
      </c>
      <c r="F262" s="7">
        <v>1</v>
      </c>
      <c r="G262" s="5">
        <f>SUMIF(masuk!$B$2:$B$857,Database!B262,masuk!$D$2:$D$857)</f>
        <v>2</v>
      </c>
      <c r="H262" s="5">
        <f>SUMIF(keluar!$B$2:$B$3559,Database!B262,keluar!$D$2:$D$3559)</f>
        <v>2</v>
      </c>
      <c r="I262" s="5">
        <f t="shared" si="0"/>
        <v>1</v>
      </c>
      <c r="J262" s="6">
        <f t="shared" si="1"/>
        <v>308000</v>
      </c>
      <c r="K262" s="5"/>
      <c r="L262" s="5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 x14ac:dyDescent="0.25">
      <c r="A263" s="5" t="s">
        <v>524</v>
      </c>
      <c r="B263" s="5" t="s">
        <v>557</v>
      </c>
      <c r="C263" s="5" t="s">
        <v>558</v>
      </c>
      <c r="D263" s="6">
        <v>730000</v>
      </c>
      <c r="E263" s="5" t="s">
        <v>532</v>
      </c>
      <c r="F263" s="7">
        <v>0</v>
      </c>
      <c r="G263" s="5">
        <f>SUMIF(masuk!$B$2:$B$857,Database!B263,masuk!$D$2:$D$857)</f>
        <v>0</v>
      </c>
      <c r="H263" s="5">
        <f>SUMIF(keluar!$B$2:$B$3559,Database!B263,keluar!$D$2:$D$3559)</f>
        <v>0</v>
      </c>
      <c r="I263" s="5">
        <f t="shared" si="0"/>
        <v>0</v>
      </c>
      <c r="J263" s="6">
        <f t="shared" si="1"/>
        <v>0</v>
      </c>
      <c r="K263" s="5"/>
      <c r="L263" s="5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 x14ac:dyDescent="0.25">
      <c r="A264" s="5" t="s">
        <v>524</v>
      </c>
      <c r="B264" s="5" t="s">
        <v>559</v>
      </c>
      <c r="C264" s="5" t="s">
        <v>560</v>
      </c>
      <c r="D264" s="6">
        <v>50000</v>
      </c>
      <c r="E264" s="5" t="s">
        <v>561</v>
      </c>
      <c r="F264" s="7">
        <v>0</v>
      </c>
      <c r="G264" s="5">
        <f>SUMIF(masuk!$B$2:$B$857,Database!B264,masuk!$D$2:$D$857)</f>
        <v>0</v>
      </c>
      <c r="H264" s="5">
        <f>SUMIF(keluar!$B$2:$B$3559,Database!B264,keluar!$D$2:$D$3559)</f>
        <v>0</v>
      </c>
      <c r="I264" s="5">
        <f t="shared" si="0"/>
        <v>0</v>
      </c>
      <c r="J264" s="6">
        <f t="shared" si="1"/>
        <v>0</v>
      </c>
      <c r="K264" s="5"/>
      <c r="L264" s="5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 x14ac:dyDescent="0.25">
      <c r="A265" s="5" t="s">
        <v>524</v>
      </c>
      <c r="B265" s="5" t="s">
        <v>562</v>
      </c>
      <c r="C265" s="5" t="s">
        <v>563</v>
      </c>
      <c r="D265" s="6">
        <f>176985*110%</f>
        <v>194683.50000000003</v>
      </c>
      <c r="E265" s="5" t="s">
        <v>527</v>
      </c>
      <c r="F265" s="7">
        <v>0</v>
      </c>
      <c r="G265" s="5">
        <f>SUMIF(masuk!$B$2:$B$857,Database!B265,masuk!$D$2:$D$857)</f>
        <v>0</v>
      </c>
      <c r="H265" s="5">
        <f>SUMIF(keluar!$B$2:$B$3559,Database!B265,keluar!$D$2:$D$3559)</f>
        <v>0</v>
      </c>
      <c r="I265" s="5">
        <f t="shared" si="0"/>
        <v>0</v>
      </c>
      <c r="J265" s="6">
        <f t="shared" si="1"/>
        <v>0</v>
      </c>
      <c r="K265" s="5"/>
      <c r="L265" s="5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 x14ac:dyDescent="0.25">
      <c r="A266" s="5" t="s">
        <v>524</v>
      </c>
      <c r="B266" s="5" t="s">
        <v>564</v>
      </c>
      <c r="C266" s="5" t="s">
        <v>565</v>
      </c>
      <c r="D266" s="6">
        <v>70000</v>
      </c>
      <c r="E266" s="5" t="s">
        <v>561</v>
      </c>
      <c r="F266" s="7">
        <v>0</v>
      </c>
      <c r="G266" s="5">
        <f>SUMIF(masuk!$B$2:$B$857,Database!B266,masuk!$D$2:$D$857)</f>
        <v>0</v>
      </c>
      <c r="H266" s="5">
        <f>SUMIF(keluar!$B$2:$B$3559,Database!B266,keluar!$D$2:$D$3559)</f>
        <v>0</v>
      </c>
      <c r="I266" s="5">
        <f t="shared" si="0"/>
        <v>0</v>
      </c>
      <c r="J266" s="6">
        <f t="shared" si="1"/>
        <v>0</v>
      </c>
      <c r="K266" s="5"/>
      <c r="L266" s="5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 x14ac:dyDescent="0.25">
      <c r="A267" s="5" t="s">
        <v>524</v>
      </c>
      <c r="B267" s="5" t="s">
        <v>566</v>
      </c>
      <c r="C267" s="5" t="s">
        <v>567</v>
      </c>
      <c r="D267" s="8">
        <v>88000</v>
      </c>
      <c r="E267" s="5" t="s">
        <v>527</v>
      </c>
      <c r="F267" s="7">
        <v>5</v>
      </c>
      <c r="G267" s="5">
        <f>SUMIF(masuk!$B$2:$B$857,Database!B267,masuk!$D$2:$D$857)</f>
        <v>9</v>
      </c>
      <c r="H267" s="5">
        <f>SUMIF(keluar!$B$2:$B$3559,Database!B267,keluar!$D$2:$D$3559)</f>
        <v>10</v>
      </c>
      <c r="I267" s="5">
        <f t="shared" si="0"/>
        <v>4</v>
      </c>
      <c r="J267" s="6">
        <f t="shared" si="1"/>
        <v>352000</v>
      </c>
      <c r="K267" s="5"/>
      <c r="L267" s="5" t="s">
        <v>16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 x14ac:dyDescent="0.25">
      <c r="A268" s="5" t="s">
        <v>524</v>
      </c>
      <c r="B268" s="5" t="s">
        <v>568</v>
      </c>
      <c r="C268" s="5" t="s">
        <v>569</v>
      </c>
      <c r="D268" s="6">
        <v>1245716</v>
      </c>
      <c r="E268" s="5" t="s">
        <v>545</v>
      </c>
      <c r="F268" s="7">
        <v>5</v>
      </c>
      <c r="G268" s="5">
        <f>SUMIF(masuk!$B$2:$B$857,Database!B268,masuk!$D$2:$D$857)</f>
        <v>0</v>
      </c>
      <c r="H268" s="5">
        <f>SUMIF(keluar!$B$2:$B$3559,Database!B268,keluar!$D$2:$D$3559)</f>
        <v>0</v>
      </c>
      <c r="I268" s="5">
        <f t="shared" si="0"/>
        <v>5</v>
      </c>
      <c r="J268" s="6">
        <f t="shared" si="1"/>
        <v>6228580</v>
      </c>
      <c r="K268" s="5"/>
      <c r="L268" s="5" t="s">
        <v>16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 x14ac:dyDescent="0.25">
      <c r="A269" s="5" t="s">
        <v>524</v>
      </c>
      <c r="B269" s="5" t="s">
        <v>570</v>
      </c>
      <c r="C269" s="5" t="s">
        <v>571</v>
      </c>
      <c r="D269" s="6">
        <v>98000</v>
      </c>
      <c r="E269" s="5" t="s">
        <v>21</v>
      </c>
      <c r="F269" s="7">
        <v>2</v>
      </c>
      <c r="G269" s="5">
        <f>SUMIF(masuk!$B$2:$B$857,Database!B269,masuk!$D$2:$D$857)</f>
        <v>0</v>
      </c>
      <c r="H269" s="5">
        <f>SUMIF(keluar!$B$2:$B$3559,Database!B269,keluar!$D$2:$D$3559)</f>
        <v>0</v>
      </c>
      <c r="I269" s="5">
        <f t="shared" si="0"/>
        <v>2</v>
      </c>
      <c r="J269" s="6">
        <f t="shared" si="1"/>
        <v>196000</v>
      </c>
      <c r="K269" s="5"/>
      <c r="L269" s="5" t="s">
        <v>22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 x14ac:dyDescent="0.25">
      <c r="A270" s="5" t="s">
        <v>524</v>
      </c>
      <c r="B270" s="5" t="s">
        <v>572</v>
      </c>
      <c r="C270" s="5" t="s">
        <v>573</v>
      </c>
      <c r="D270" s="6">
        <v>17000</v>
      </c>
      <c r="E270" s="5" t="s">
        <v>21</v>
      </c>
      <c r="F270" s="7">
        <v>3</v>
      </c>
      <c r="G270" s="5">
        <f>SUMIF(masuk!$B$2:$B$857,Database!B270,masuk!$D$2:$D$857)</f>
        <v>4</v>
      </c>
      <c r="H270" s="5">
        <f>SUMIF(keluar!$B$2:$B$3559,Database!B270,keluar!$D$2:$D$3559)</f>
        <v>2</v>
      </c>
      <c r="I270" s="5">
        <f t="shared" si="0"/>
        <v>5</v>
      </c>
      <c r="J270" s="6">
        <f t="shared" si="1"/>
        <v>85000</v>
      </c>
      <c r="K270" s="5"/>
      <c r="L270" s="5" t="s">
        <v>22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 x14ac:dyDescent="0.25">
      <c r="A271" s="5" t="s">
        <v>524</v>
      </c>
      <c r="B271" s="5" t="s">
        <v>574</v>
      </c>
      <c r="C271" s="5" t="s">
        <v>575</v>
      </c>
      <c r="D271" s="6">
        <v>6500</v>
      </c>
      <c r="E271" s="5" t="s">
        <v>21</v>
      </c>
      <c r="F271" s="7">
        <v>0</v>
      </c>
      <c r="G271" s="5">
        <f>SUMIF(masuk!$B$2:$B$857,Database!B271,masuk!$D$2:$D$857)</f>
        <v>0</v>
      </c>
      <c r="H271" s="5">
        <f>SUMIF(keluar!$B$2:$B$3559,Database!B271,keluar!$D$2:$D$3559)</f>
        <v>0</v>
      </c>
      <c r="I271" s="5">
        <f t="shared" si="0"/>
        <v>0</v>
      </c>
      <c r="J271" s="6">
        <f t="shared" si="1"/>
        <v>0</v>
      </c>
      <c r="K271" s="5"/>
      <c r="L271" s="5" t="s">
        <v>22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 x14ac:dyDescent="0.25">
      <c r="A272" s="5" t="s">
        <v>524</v>
      </c>
      <c r="B272" s="5" t="s">
        <v>576</v>
      </c>
      <c r="C272" s="5" t="s">
        <v>577</v>
      </c>
      <c r="D272" s="6">
        <v>161253</v>
      </c>
      <c r="E272" s="5" t="s">
        <v>21</v>
      </c>
      <c r="F272" s="7">
        <v>0</v>
      </c>
      <c r="G272" s="5">
        <f>SUMIF(masuk!$B$2:$B$857,Database!B272,masuk!$D$2:$D$857)</f>
        <v>0</v>
      </c>
      <c r="H272" s="5">
        <f>SUMIF(keluar!$B$2:$B$3559,Database!B272,keluar!$D$2:$D$3559)</f>
        <v>0</v>
      </c>
      <c r="I272" s="5">
        <f t="shared" si="0"/>
        <v>0</v>
      </c>
      <c r="J272" s="6">
        <f t="shared" si="1"/>
        <v>0</v>
      </c>
      <c r="K272" s="5"/>
      <c r="L272" s="5" t="s">
        <v>22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 x14ac:dyDescent="0.25">
      <c r="A273" s="5" t="s">
        <v>524</v>
      </c>
      <c r="B273" s="5" t="s">
        <v>578</v>
      </c>
      <c r="C273" s="5" t="s">
        <v>579</v>
      </c>
      <c r="D273" s="6">
        <v>167670</v>
      </c>
      <c r="E273" s="5" t="s">
        <v>21</v>
      </c>
      <c r="F273" s="7">
        <v>0</v>
      </c>
      <c r="G273" s="5">
        <f>SUMIF(masuk!$B$2:$B$857,Database!B273,masuk!$D$2:$D$857)</f>
        <v>0</v>
      </c>
      <c r="H273" s="5">
        <f>SUMIF(keluar!$B$2:$B$3559,Database!B273,keluar!$D$2:$D$3559)</f>
        <v>0</v>
      </c>
      <c r="I273" s="5">
        <f t="shared" si="0"/>
        <v>0</v>
      </c>
      <c r="J273" s="6">
        <f t="shared" si="1"/>
        <v>0</v>
      </c>
      <c r="K273" s="5"/>
      <c r="L273" s="5" t="s">
        <v>22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 x14ac:dyDescent="0.25">
      <c r="A274" s="5" t="s">
        <v>524</v>
      </c>
      <c r="B274" s="5" t="s">
        <v>580</v>
      </c>
      <c r="C274" s="5" t="s">
        <v>581</v>
      </c>
      <c r="D274" s="6">
        <v>157320</v>
      </c>
      <c r="E274" s="5" t="s">
        <v>21</v>
      </c>
      <c r="F274" s="7">
        <v>1</v>
      </c>
      <c r="G274" s="5">
        <f>SUMIF(masuk!$B$2:$B$857,Database!B274,masuk!$D$2:$D$857)</f>
        <v>0</v>
      </c>
      <c r="H274" s="5">
        <f>SUMIF(keluar!$B$2:$B$3559,Database!B274,keluar!$D$2:$D$3559)</f>
        <v>0</v>
      </c>
      <c r="I274" s="5">
        <f t="shared" si="0"/>
        <v>1</v>
      </c>
      <c r="J274" s="6">
        <f t="shared" si="1"/>
        <v>157320</v>
      </c>
      <c r="K274" s="5"/>
      <c r="L274" s="5" t="s">
        <v>22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 x14ac:dyDescent="0.25">
      <c r="A275" s="5" t="s">
        <v>524</v>
      </c>
      <c r="B275" s="5" t="s">
        <v>582</v>
      </c>
      <c r="C275" s="5" t="s">
        <v>583</v>
      </c>
      <c r="D275" s="6">
        <v>58500</v>
      </c>
      <c r="E275" s="5" t="s">
        <v>527</v>
      </c>
      <c r="F275" s="7">
        <v>0</v>
      </c>
      <c r="G275" s="5">
        <f>SUMIF(masuk!$B$2:$B$857,Database!B275,masuk!$D$2:$D$857)</f>
        <v>0</v>
      </c>
      <c r="H275" s="5">
        <f>SUMIF(keluar!$B$2:$B$3559,Database!B275,keluar!$D$2:$D$3559)</f>
        <v>0</v>
      </c>
      <c r="I275" s="5">
        <f t="shared" si="0"/>
        <v>0</v>
      </c>
      <c r="J275" s="6">
        <f t="shared" si="1"/>
        <v>0</v>
      </c>
      <c r="K275" s="5"/>
      <c r="L275" s="5" t="s">
        <v>16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 x14ac:dyDescent="0.25">
      <c r="A276" s="5" t="s">
        <v>524</v>
      </c>
      <c r="B276" s="5" t="s">
        <v>584</v>
      </c>
      <c r="C276" s="5" t="s">
        <v>585</v>
      </c>
      <c r="D276" s="6">
        <v>176985</v>
      </c>
      <c r="E276" s="5" t="s">
        <v>21</v>
      </c>
      <c r="F276" s="7">
        <v>1</v>
      </c>
      <c r="G276" s="5">
        <f>SUMIF(masuk!$B$2:$B$857,Database!B276,masuk!$D$2:$D$857)</f>
        <v>0</v>
      </c>
      <c r="H276" s="5">
        <f>SUMIF(keluar!$B$2:$B$3559,Database!B276,keluar!$D$2:$D$3559)</f>
        <v>0</v>
      </c>
      <c r="I276" s="5">
        <f t="shared" si="0"/>
        <v>1</v>
      </c>
      <c r="J276" s="6">
        <f t="shared" si="1"/>
        <v>176985</v>
      </c>
      <c r="K276" s="5"/>
      <c r="L276" s="5" t="s">
        <v>22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 x14ac:dyDescent="0.25">
      <c r="A277" s="5" t="s">
        <v>524</v>
      </c>
      <c r="B277" s="5" t="s">
        <v>586</v>
      </c>
      <c r="C277" s="5" t="s">
        <v>587</v>
      </c>
      <c r="D277" s="6">
        <v>173052</v>
      </c>
      <c r="E277" s="5" t="s">
        <v>21</v>
      </c>
      <c r="F277" s="7">
        <v>2</v>
      </c>
      <c r="G277" s="5">
        <f>SUMIF(masuk!$B$2:$B$857,Database!B277,masuk!$D$2:$D$857)</f>
        <v>0</v>
      </c>
      <c r="H277" s="5">
        <f>SUMIF(keluar!$B$2:$B$3559,Database!B277,keluar!$D$2:$D$3559)</f>
        <v>0</v>
      </c>
      <c r="I277" s="5">
        <f t="shared" si="0"/>
        <v>2</v>
      </c>
      <c r="J277" s="6">
        <f t="shared" si="1"/>
        <v>346104</v>
      </c>
      <c r="K277" s="5"/>
      <c r="L277" s="5" t="s">
        <v>22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 x14ac:dyDescent="0.25">
      <c r="A278" s="5" t="s">
        <v>524</v>
      </c>
      <c r="B278" s="5" t="s">
        <v>588</v>
      </c>
      <c r="C278" s="5" t="s">
        <v>589</v>
      </c>
      <c r="D278" s="6">
        <v>58500</v>
      </c>
      <c r="E278" s="5" t="s">
        <v>527</v>
      </c>
      <c r="F278" s="7">
        <v>0</v>
      </c>
      <c r="G278" s="5">
        <f>SUMIF(masuk!$B$2:$B$857,Database!B278,masuk!$D$2:$D$857)</f>
        <v>0</v>
      </c>
      <c r="H278" s="5">
        <f>SUMIF(keluar!$B$2:$B$3559,Database!B278,keluar!$D$2:$D$3559)</f>
        <v>0</v>
      </c>
      <c r="I278" s="5">
        <f t="shared" si="0"/>
        <v>0</v>
      </c>
      <c r="J278" s="6">
        <f t="shared" si="1"/>
        <v>0</v>
      </c>
      <c r="K278" s="5"/>
      <c r="L278" s="5" t="s">
        <v>16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 x14ac:dyDescent="0.25">
      <c r="A279" s="5" t="s">
        <v>524</v>
      </c>
      <c r="B279" s="5" t="s">
        <v>590</v>
      </c>
      <c r="C279" s="5" t="s">
        <v>591</v>
      </c>
      <c r="D279" s="6">
        <v>45000</v>
      </c>
      <c r="E279" s="5" t="s">
        <v>527</v>
      </c>
      <c r="F279" s="7">
        <v>0</v>
      </c>
      <c r="G279" s="5">
        <f>SUMIF(masuk!$B$2:$B$857,Database!B279,masuk!$D$2:$D$857)</f>
        <v>0</v>
      </c>
      <c r="H279" s="5">
        <f>SUMIF(keluar!$B$2:$B$3559,Database!B279,keluar!$D$2:$D$3559)</f>
        <v>0</v>
      </c>
      <c r="I279" s="5">
        <f t="shared" si="0"/>
        <v>0</v>
      </c>
      <c r="J279" s="6">
        <f t="shared" si="1"/>
        <v>0</v>
      </c>
      <c r="K279" s="5"/>
      <c r="L279" s="5" t="s">
        <v>16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 x14ac:dyDescent="0.25">
      <c r="A280" s="5" t="s">
        <v>524</v>
      </c>
      <c r="B280" s="5" t="s">
        <v>592</v>
      </c>
      <c r="C280" s="5" t="s">
        <v>593</v>
      </c>
      <c r="D280" s="6">
        <v>65000</v>
      </c>
      <c r="E280" s="5" t="s">
        <v>527</v>
      </c>
      <c r="F280" s="7">
        <v>0</v>
      </c>
      <c r="G280" s="5">
        <f>SUMIF(masuk!$B$2:$B$857,Database!B280,masuk!$D$2:$D$857)</f>
        <v>0</v>
      </c>
      <c r="H280" s="5">
        <f>SUMIF(keluar!$B$2:$B$3559,Database!B280,keluar!$D$2:$D$3559)</f>
        <v>0</v>
      </c>
      <c r="I280" s="5">
        <f t="shared" si="0"/>
        <v>0</v>
      </c>
      <c r="J280" s="6">
        <f t="shared" si="1"/>
        <v>0</v>
      </c>
      <c r="K280" s="5"/>
      <c r="L280" s="5" t="s">
        <v>16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 x14ac:dyDescent="0.25">
      <c r="A281" s="5" t="s">
        <v>524</v>
      </c>
      <c r="B281" s="5" t="s">
        <v>594</v>
      </c>
      <c r="C281" s="5" t="s">
        <v>595</v>
      </c>
      <c r="D281" s="9">
        <v>120000</v>
      </c>
      <c r="E281" s="5" t="s">
        <v>527</v>
      </c>
      <c r="F281" s="7">
        <v>1</v>
      </c>
      <c r="G281" s="5">
        <f>SUMIF(masuk!$B$2:$B$857,Database!B281,masuk!$D$2:$D$857)</f>
        <v>0</v>
      </c>
      <c r="H281" s="5">
        <f>SUMIF(keluar!$B$2:$B$3559,Database!B281,keluar!$D$2:$D$3559)</f>
        <v>0</v>
      </c>
      <c r="I281" s="5">
        <f t="shared" si="0"/>
        <v>1</v>
      </c>
      <c r="J281" s="6">
        <f t="shared" si="1"/>
        <v>120000</v>
      </c>
      <c r="K281" s="5"/>
      <c r="L281" s="5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 x14ac:dyDescent="0.25">
      <c r="A282" s="5" t="s">
        <v>524</v>
      </c>
      <c r="B282" s="5" t="s">
        <v>596</v>
      </c>
      <c r="C282" s="5" t="s">
        <v>597</v>
      </c>
      <c r="D282" s="9">
        <v>120000</v>
      </c>
      <c r="E282" s="5" t="s">
        <v>527</v>
      </c>
      <c r="F282" s="7">
        <v>2</v>
      </c>
      <c r="G282" s="5">
        <f>SUMIF(masuk!$B$2:$B$857,Database!B282,masuk!$D$2:$D$857)</f>
        <v>0</v>
      </c>
      <c r="H282" s="5">
        <f>SUMIF(keluar!$B$2:$B$3559,Database!B282,keluar!$D$2:$D$3559)</f>
        <v>1</v>
      </c>
      <c r="I282" s="5">
        <f t="shared" si="0"/>
        <v>1</v>
      </c>
      <c r="J282" s="6">
        <f t="shared" si="1"/>
        <v>120000</v>
      </c>
      <c r="K282" s="5"/>
      <c r="L282" s="5" t="s">
        <v>16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 x14ac:dyDescent="0.25">
      <c r="A283" s="5" t="s">
        <v>524</v>
      </c>
      <c r="B283" s="5" t="s">
        <v>598</v>
      </c>
      <c r="C283" s="5" t="s">
        <v>599</v>
      </c>
      <c r="D283" s="6">
        <v>65632.490000000005</v>
      </c>
      <c r="E283" s="5" t="s">
        <v>561</v>
      </c>
      <c r="F283" s="7">
        <v>0</v>
      </c>
      <c r="G283" s="5">
        <f>SUMIF(masuk!$B$2:$B$857,Database!B283,masuk!$D$2:$D$857)</f>
        <v>0</v>
      </c>
      <c r="H283" s="5">
        <f>SUMIF(keluar!$B$2:$B$3559,Database!B283,keluar!$D$2:$D$3559)</f>
        <v>0</v>
      </c>
      <c r="I283" s="5">
        <f t="shared" si="0"/>
        <v>0</v>
      </c>
      <c r="J283" s="6">
        <f t="shared" si="1"/>
        <v>0</v>
      </c>
      <c r="K283" s="5"/>
      <c r="L283" s="5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 x14ac:dyDescent="0.25">
      <c r="A284" s="5" t="s">
        <v>524</v>
      </c>
      <c r="B284" s="5" t="s">
        <v>600</v>
      </c>
      <c r="C284" s="5" t="s">
        <v>601</v>
      </c>
      <c r="D284" s="6">
        <v>75355.81</v>
      </c>
      <c r="E284" s="5" t="s">
        <v>561</v>
      </c>
      <c r="F284" s="7">
        <v>0</v>
      </c>
      <c r="G284" s="5">
        <f>SUMIF(masuk!$B$2:$B$857,Database!B284,masuk!$D$2:$D$857)</f>
        <v>0</v>
      </c>
      <c r="H284" s="5">
        <f>SUMIF(keluar!$B$2:$B$3559,Database!B284,keluar!$D$2:$D$3559)</f>
        <v>0</v>
      </c>
      <c r="I284" s="5">
        <f t="shared" si="0"/>
        <v>0</v>
      </c>
      <c r="J284" s="6">
        <f t="shared" si="1"/>
        <v>0</v>
      </c>
      <c r="K284" s="5"/>
      <c r="L284" s="5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 x14ac:dyDescent="0.25">
      <c r="A285" s="5" t="s">
        <v>524</v>
      </c>
      <c r="B285" s="5" t="s">
        <v>602</v>
      </c>
      <c r="C285" s="5" t="s">
        <v>603</v>
      </c>
      <c r="D285" s="6">
        <v>535000</v>
      </c>
      <c r="E285" s="5" t="s">
        <v>545</v>
      </c>
      <c r="F285" s="7">
        <v>0</v>
      </c>
      <c r="G285" s="5">
        <f>SUMIF(masuk!$B$2:$B$857,Database!B285,masuk!$D$2:$D$857)</f>
        <v>0</v>
      </c>
      <c r="H285" s="5">
        <f>SUMIF(keluar!$B$2:$B$3559,Database!B285,keluar!$D$2:$D$3559)</f>
        <v>0</v>
      </c>
      <c r="I285" s="5">
        <f t="shared" si="0"/>
        <v>0</v>
      </c>
      <c r="J285" s="6">
        <f t="shared" si="1"/>
        <v>0</v>
      </c>
      <c r="K285" s="5"/>
      <c r="L285" s="5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 x14ac:dyDescent="0.25">
      <c r="A286" s="5" t="s">
        <v>524</v>
      </c>
      <c r="B286" s="5" t="s">
        <v>604</v>
      </c>
      <c r="C286" s="5" t="s">
        <v>605</v>
      </c>
      <c r="D286" s="6">
        <v>48000</v>
      </c>
      <c r="E286" s="5" t="s">
        <v>527</v>
      </c>
      <c r="F286" s="7">
        <v>1</v>
      </c>
      <c r="G286" s="5">
        <f>SUMIF(masuk!$B$2:$B$857,Database!B286,masuk!$D$2:$D$857)</f>
        <v>0</v>
      </c>
      <c r="H286" s="5">
        <f>SUMIF(keluar!$B$2:$B$3559,Database!B286,keluar!$D$2:$D$3559)</f>
        <v>0</v>
      </c>
      <c r="I286" s="5">
        <f t="shared" si="0"/>
        <v>1</v>
      </c>
      <c r="J286" s="6">
        <f t="shared" si="1"/>
        <v>48000</v>
      </c>
      <c r="K286" s="5"/>
      <c r="L286" s="5" t="s">
        <v>16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 x14ac:dyDescent="0.25">
      <c r="A287" s="5" t="s">
        <v>524</v>
      </c>
      <c r="B287" s="5" t="s">
        <v>606</v>
      </c>
      <c r="C287" s="5" t="s">
        <v>607</v>
      </c>
      <c r="D287" s="8">
        <v>28000</v>
      </c>
      <c r="E287" s="5" t="s">
        <v>561</v>
      </c>
      <c r="F287" s="7">
        <v>2</v>
      </c>
      <c r="G287" s="5">
        <f>SUMIF(masuk!$B$2:$B$857,Database!B287,masuk!$D$2:$D$857)</f>
        <v>3</v>
      </c>
      <c r="H287" s="5">
        <f>SUMIF(keluar!$B$2:$B$3559,Database!B287,keluar!$D$2:$D$3559)</f>
        <v>1</v>
      </c>
      <c r="I287" s="5">
        <f t="shared" si="0"/>
        <v>4</v>
      </c>
      <c r="J287" s="6">
        <f t="shared" si="1"/>
        <v>112000</v>
      </c>
      <c r="K287" s="5"/>
      <c r="L287" s="5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 x14ac:dyDescent="0.25">
      <c r="A288" s="5" t="s">
        <v>524</v>
      </c>
      <c r="B288" s="5" t="s">
        <v>608</v>
      </c>
      <c r="C288" s="5" t="s">
        <v>609</v>
      </c>
      <c r="D288" s="6">
        <v>825000</v>
      </c>
      <c r="E288" s="5" t="s">
        <v>532</v>
      </c>
      <c r="F288" s="7">
        <v>0</v>
      </c>
      <c r="G288" s="5">
        <f>SUMIF(masuk!$B$2:$B$857,Database!B288,masuk!$D$2:$D$857)</f>
        <v>2</v>
      </c>
      <c r="H288" s="5">
        <f>SUMIF(keluar!$B$2:$B$3559,Database!B288,keluar!$D$2:$D$3559)</f>
        <v>2</v>
      </c>
      <c r="I288" s="5">
        <f t="shared" si="0"/>
        <v>0</v>
      </c>
      <c r="J288" s="6">
        <f t="shared" si="1"/>
        <v>0</v>
      </c>
      <c r="K288" s="5"/>
      <c r="L288" s="5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 x14ac:dyDescent="0.25">
      <c r="A289" s="5" t="s">
        <v>524</v>
      </c>
      <c r="B289" s="5" t="s">
        <v>610</v>
      </c>
      <c r="C289" s="5" t="s">
        <v>611</v>
      </c>
      <c r="D289" s="6">
        <v>48000</v>
      </c>
      <c r="E289" s="5" t="s">
        <v>527</v>
      </c>
      <c r="F289" s="7">
        <v>1</v>
      </c>
      <c r="G289" s="5">
        <f>SUMIF(masuk!$B$2:$B$857,Database!B289,masuk!$D$2:$D$857)</f>
        <v>0</v>
      </c>
      <c r="H289" s="5">
        <f>SUMIF(keluar!$B$2:$B$3559,Database!B289,keluar!$D$2:$D$3559)</f>
        <v>0</v>
      </c>
      <c r="I289" s="5">
        <f t="shared" si="0"/>
        <v>1</v>
      </c>
      <c r="J289" s="6">
        <f t="shared" si="1"/>
        <v>48000</v>
      </c>
      <c r="K289" s="5"/>
      <c r="L289" s="5" t="s">
        <v>16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 x14ac:dyDescent="0.25">
      <c r="A290" s="5" t="s">
        <v>524</v>
      </c>
      <c r="B290" s="5" t="s">
        <v>612</v>
      </c>
      <c r="C290" s="5" t="s">
        <v>613</v>
      </c>
      <c r="D290" s="6">
        <v>7000</v>
      </c>
      <c r="E290" s="5" t="s">
        <v>21</v>
      </c>
      <c r="F290" s="7">
        <v>0</v>
      </c>
      <c r="G290" s="5">
        <f>SUMIF(masuk!$B$2:$B$857,Database!B290,masuk!$D$2:$D$857)</f>
        <v>0</v>
      </c>
      <c r="H290" s="5">
        <f>SUMIF(keluar!$B$2:$B$3559,Database!B290,keluar!$D$2:$D$3559)</f>
        <v>0</v>
      </c>
      <c r="I290" s="5">
        <f t="shared" si="0"/>
        <v>0</v>
      </c>
      <c r="J290" s="6">
        <f t="shared" si="1"/>
        <v>0</v>
      </c>
      <c r="K290" s="5"/>
      <c r="L290" s="5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 x14ac:dyDescent="0.25">
      <c r="A291" s="5" t="s">
        <v>524</v>
      </c>
      <c r="B291" s="5" t="s">
        <v>614</v>
      </c>
      <c r="C291" s="5" t="s">
        <v>615</v>
      </c>
      <c r="D291" s="6">
        <f>167670*110%</f>
        <v>184437.00000000003</v>
      </c>
      <c r="E291" s="5" t="s">
        <v>561</v>
      </c>
      <c r="F291" s="7">
        <v>0</v>
      </c>
      <c r="G291" s="5">
        <f>SUMIF(masuk!$B$2:$B$857,Database!B291,masuk!$D$2:$D$857)</f>
        <v>0</v>
      </c>
      <c r="H291" s="5">
        <f>SUMIF(keluar!$B$2:$B$3559,Database!B291,keluar!$D$2:$D$3559)</f>
        <v>0</v>
      </c>
      <c r="I291" s="5">
        <f t="shared" si="0"/>
        <v>0</v>
      </c>
      <c r="J291" s="6">
        <f t="shared" si="1"/>
        <v>0</v>
      </c>
      <c r="K291" s="5"/>
      <c r="L291" s="5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 x14ac:dyDescent="0.25">
      <c r="A292" s="5" t="s">
        <v>524</v>
      </c>
      <c r="B292" s="5" t="s">
        <v>616</v>
      </c>
      <c r="C292" s="5" t="s">
        <v>617</v>
      </c>
      <c r="D292" s="9">
        <v>162500</v>
      </c>
      <c r="E292" s="5" t="s">
        <v>545</v>
      </c>
      <c r="F292" s="7">
        <v>1</v>
      </c>
      <c r="G292" s="5">
        <f>SUMIF(masuk!$B$2:$B$857,Database!B292,masuk!$D$2:$D$857)</f>
        <v>0</v>
      </c>
      <c r="H292" s="5">
        <f>SUMIF(keluar!$B$2:$B$3559,Database!B292,keluar!$D$2:$D$3559)</f>
        <v>0</v>
      </c>
      <c r="I292" s="5">
        <f t="shared" si="0"/>
        <v>1</v>
      </c>
      <c r="J292" s="6">
        <f t="shared" si="1"/>
        <v>162500</v>
      </c>
      <c r="K292" s="5"/>
      <c r="L292" s="5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 x14ac:dyDescent="0.25">
      <c r="A293" s="5" t="s">
        <v>524</v>
      </c>
      <c r="B293" s="5" t="s">
        <v>618</v>
      </c>
      <c r="C293" s="5" t="s">
        <v>619</v>
      </c>
      <c r="D293" s="9">
        <v>88000</v>
      </c>
      <c r="E293" s="5" t="s">
        <v>527</v>
      </c>
      <c r="F293" s="7">
        <v>2</v>
      </c>
      <c r="G293" s="5">
        <f>SUMIF(masuk!$B$2:$B$857,Database!B293,masuk!$D$2:$D$857)</f>
        <v>0</v>
      </c>
      <c r="H293" s="5">
        <f>SUMIF(keluar!$B$2:$B$3559,Database!B293,keluar!$D$2:$D$3559)</f>
        <v>0</v>
      </c>
      <c r="I293" s="5">
        <f t="shared" si="0"/>
        <v>2</v>
      </c>
      <c r="J293" s="6">
        <f t="shared" si="1"/>
        <v>176000</v>
      </c>
      <c r="K293" s="5"/>
      <c r="L293" s="5" t="s">
        <v>16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 x14ac:dyDescent="0.25">
      <c r="A294" s="5" t="s">
        <v>524</v>
      </c>
      <c r="B294" s="5" t="s">
        <v>620</v>
      </c>
      <c r="C294" s="5" t="s">
        <v>621</v>
      </c>
      <c r="D294" s="6">
        <f>157320*110%</f>
        <v>173052</v>
      </c>
      <c r="E294" s="5" t="s">
        <v>527</v>
      </c>
      <c r="F294" s="7">
        <v>0</v>
      </c>
      <c r="G294" s="5">
        <f>SUMIF(masuk!$B$2:$B$857,Database!B294,masuk!$D$2:$D$857)</f>
        <v>0</v>
      </c>
      <c r="H294" s="5">
        <f>SUMIF(keluar!$B$2:$B$3559,Database!B294,keluar!$D$2:$D$3559)</f>
        <v>0</v>
      </c>
      <c r="I294" s="5">
        <f t="shared" si="0"/>
        <v>0</v>
      </c>
      <c r="J294" s="6">
        <f t="shared" si="1"/>
        <v>0</v>
      </c>
      <c r="K294" s="5"/>
      <c r="L294" s="5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 x14ac:dyDescent="0.25">
      <c r="A295" s="5" t="s">
        <v>524</v>
      </c>
      <c r="B295" s="5" t="s">
        <v>622</v>
      </c>
      <c r="C295" s="5" t="s">
        <v>623</v>
      </c>
      <c r="D295" s="6">
        <v>81000</v>
      </c>
      <c r="E295" s="5" t="s">
        <v>624</v>
      </c>
      <c r="F295" s="7">
        <v>0</v>
      </c>
      <c r="G295" s="5">
        <f>SUMIF(masuk!$B$2:$B$857,Database!B295,masuk!$D$2:$D$857)</f>
        <v>0</v>
      </c>
      <c r="H295" s="5">
        <f>SUMIF(keluar!$B$2:$B$3559,Database!B295,keluar!$D$2:$D$3559)</f>
        <v>0</v>
      </c>
      <c r="I295" s="5">
        <f t="shared" si="0"/>
        <v>0</v>
      </c>
      <c r="J295" s="6">
        <f t="shared" si="1"/>
        <v>0</v>
      </c>
      <c r="K295" s="5"/>
      <c r="L295" s="5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 x14ac:dyDescent="0.25">
      <c r="A296" s="5" t="s">
        <v>524</v>
      </c>
      <c r="B296" s="5" t="s">
        <v>625</v>
      </c>
      <c r="C296" s="5" t="s">
        <v>626</v>
      </c>
      <c r="D296" s="9">
        <v>17000</v>
      </c>
      <c r="E296" s="5" t="s">
        <v>627</v>
      </c>
      <c r="F296" s="7">
        <v>1</v>
      </c>
      <c r="G296" s="5">
        <f>SUMIF(masuk!$B$2:$B$857,Database!B296,masuk!$D$2:$D$857)</f>
        <v>0</v>
      </c>
      <c r="H296" s="5">
        <f>SUMIF(keluar!$B$2:$B$3559,Database!B296,keluar!$D$2:$D$3559)</f>
        <v>0</v>
      </c>
      <c r="I296" s="5">
        <f t="shared" si="0"/>
        <v>1</v>
      </c>
      <c r="J296" s="6">
        <f t="shared" si="1"/>
        <v>17000</v>
      </c>
      <c r="K296" s="5"/>
      <c r="L296" s="5" t="s">
        <v>16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 x14ac:dyDescent="0.25">
      <c r="A297" s="5" t="s">
        <v>524</v>
      </c>
      <c r="B297" s="5" t="s">
        <v>628</v>
      </c>
      <c r="C297" s="5" t="s">
        <v>629</v>
      </c>
      <c r="D297" s="6">
        <v>50000</v>
      </c>
      <c r="E297" s="5" t="s">
        <v>21</v>
      </c>
      <c r="F297" s="7">
        <v>60</v>
      </c>
      <c r="G297" s="5">
        <f>SUMIF(masuk!$B$2:$B$857,Database!B297,masuk!$D$2:$D$857)</f>
        <v>0</v>
      </c>
      <c r="H297" s="5">
        <f>SUMIF(keluar!$B$2:$B$3559,Database!B297,keluar!$D$2:$D$3559)</f>
        <v>0</v>
      </c>
      <c r="I297" s="5">
        <f t="shared" si="0"/>
        <v>60</v>
      </c>
      <c r="J297" s="6">
        <f t="shared" si="1"/>
        <v>3000000</v>
      </c>
      <c r="K297" s="5"/>
      <c r="L297" s="5" t="s">
        <v>16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 x14ac:dyDescent="0.25">
      <c r="A298" s="5" t="s">
        <v>524</v>
      </c>
      <c r="B298" s="5" t="s">
        <v>630</v>
      </c>
      <c r="C298" s="5" t="s">
        <v>631</v>
      </c>
      <c r="D298" s="6">
        <v>50000</v>
      </c>
      <c r="E298" s="5" t="s">
        <v>21</v>
      </c>
      <c r="F298" s="7">
        <v>75</v>
      </c>
      <c r="G298" s="5">
        <f>SUMIF(masuk!$B$2:$B$857,Database!B298,masuk!$D$2:$D$857)</f>
        <v>0</v>
      </c>
      <c r="H298" s="5">
        <f>SUMIF(keluar!$B$2:$B$3559,Database!B298,keluar!$D$2:$D$3559)</f>
        <v>0</v>
      </c>
      <c r="I298" s="5">
        <f t="shared" si="0"/>
        <v>75</v>
      </c>
      <c r="J298" s="6">
        <f t="shared" si="1"/>
        <v>3750000</v>
      </c>
      <c r="K298" s="5"/>
      <c r="L298" s="5" t="s">
        <v>16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 x14ac:dyDescent="0.25">
      <c r="A299" s="5" t="s">
        <v>524</v>
      </c>
      <c r="B299" s="5" t="s">
        <v>632</v>
      </c>
      <c r="C299" s="5" t="s">
        <v>633</v>
      </c>
      <c r="D299" s="6">
        <v>75000</v>
      </c>
      <c r="E299" s="5" t="s">
        <v>634</v>
      </c>
      <c r="F299" s="7">
        <v>5</v>
      </c>
      <c r="G299" s="5">
        <f>SUMIF(masuk!$B$2:$B$857,Database!B299,masuk!$D$2:$D$857)</f>
        <v>0</v>
      </c>
      <c r="H299" s="5">
        <f>SUMIF(keluar!$B$2:$B$3559,Database!B299,keluar!$D$2:$D$3559)</f>
        <v>0</v>
      </c>
      <c r="I299" s="5">
        <f t="shared" si="0"/>
        <v>5</v>
      </c>
      <c r="J299" s="6">
        <f t="shared" si="1"/>
        <v>375000</v>
      </c>
      <c r="K299" s="5"/>
      <c r="L299" s="5" t="s">
        <v>16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 x14ac:dyDescent="0.25">
      <c r="A300" s="5" t="s">
        <v>524</v>
      </c>
      <c r="B300" s="5" t="s">
        <v>635</v>
      </c>
      <c r="C300" s="5" t="s">
        <v>636</v>
      </c>
      <c r="D300" s="9">
        <v>86000</v>
      </c>
      <c r="E300" s="5" t="s">
        <v>634</v>
      </c>
      <c r="F300" s="7">
        <v>3</v>
      </c>
      <c r="G300" s="5">
        <f>SUMIF(masuk!$B$2:$B$857,Database!B300,masuk!$D$2:$D$857)</f>
        <v>0</v>
      </c>
      <c r="H300" s="5">
        <f>SUMIF(keluar!$B$2:$B$3559,Database!B300,keluar!$D$2:$D$3559)</f>
        <v>1</v>
      </c>
      <c r="I300" s="5">
        <f t="shared" si="0"/>
        <v>2</v>
      </c>
      <c r="J300" s="6">
        <f t="shared" si="1"/>
        <v>172000</v>
      </c>
      <c r="K300" s="5"/>
      <c r="L300" s="5" t="s">
        <v>16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 x14ac:dyDescent="0.25">
      <c r="A301" s="5" t="s">
        <v>524</v>
      </c>
      <c r="B301" s="5" t="s">
        <v>637</v>
      </c>
      <c r="C301" s="7" t="s">
        <v>638</v>
      </c>
      <c r="D301" s="6">
        <v>520000</v>
      </c>
      <c r="E301" s="5" t="s">
        <v>624</v>
      </c>
      <c r="F301" s="7">
        <v>1</v>
      </c>
      <c r="G301" s="5">
        <f>SUMIF(masuk!$B$2:$B$857,Database!B301,masuk!$D$2:$D$857)</f>
        <v>1</v>
      </c>
      <c r="H301" s="5">
        <f>SUMIF(keluar!$B$2:$B$3559,Database!B301,keluar!$D$2:$D$3559)</f>
        <v>1</v>
      </c>
      <c r="I301" s="5">
        <f t="shared" si="0"/>
        <v>1</v>
      </c>
      <c r="J301" s="6">
        <f t="shared" si="1"/>
        <v>520000</v>
      </c>
      <c r="K301" s="5"/>
      <c r="L301" s="5" t="s">
        <v>25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 x14ac:dyDescent="0.25">
      <c r="A302" s="5" t="s">
        <v>524</v>
      </c>
      <c r="B302" s="5" t="s">
        <v>639</v>
      </c>
      <c r="C302" s="5" t="s">
        <v>640</v>
      </c>
      <c r="D302" s="6">
        <v>830924</v>
      </c>
      <c r="E302" s="5" t="s">
        <v>532</v>
      </c>
      <c r="F302" s="7">
        <v>0</v>
      </c>
      <c r="G302" s="5">
        <f>SUMIF(masuk!$B$2:$B$857,Database!B302,masuk!$D$2:$D$857)</f>
        <v>0</v>
      </c>
      <c r="H302" s="5">
        <f>SUMIF(keluar!$B$2:$B$3559,Database!B302,keluar!$D$2:$D$3559)</f>
        <v>0</v>
      </c>
      <c r="I302" s="5">
        <f t="shared" si="0"/>
        <v>0</v>
      </c>
      <c r="J302" s="6">
        <f t="shared" si="1"/>
        <v>0</v>
      </c>
      <c r="K302" s="5"/>
      <c r="L302" s="5" t="s">
        <v>22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 x14ac:dyDescent="0.25">
      <c r="A303" s="5" t="s">
        <v>524</v>
      </c>
      <c r="B303" s="5" t="s">
        <v>641</v>
      </c>
      <c r="C303" s="5" t="s">
        <v>642</v>
      </c>
      <c r="D303" s="6">
        <v>1357100</v>
      </c>
      <c r="E303" s="5" t="s">
        <v>532</v>
      </c>
      <c r="F303" s="7">
        <v>0</v>
      </c>
      <c r="G303" s="5">
        <f>SUMIF(masuk!$B$2:$B$857,Database!B303,masuk!$D$2:$D$857)</f>
        <v>0</v>
      </c>
      <c r="H303" s="5">
        <f>SUMIF(keluar!$B$2:$B$3559,Database!B303,keluar!$D$2:$D$3559)</f>
        <v>0</v>
      </c>
      <c r="I303" s="5">
        <f t="shared" si="0"/>
        <v>0</v>
      </c>
      <c r="J303" s="6">
        <f t="shared" si="1"/>
        <v>0</v>
      </c>
      <c r="K303" s="5"/>
      <c r="L303" s="5" t="s">
        <v>22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 x14ac:dyDescent="0.25">
      <c r="A304" s="5" t="s">
        <v>524</v>
      </c>
      <c r="B304" s="5" t="s">
        <v>643</v>
      </c>
      <c r="C304" s="5" t="s">
        <v>644</v>
      </c>
      <c r="D304" s="6">
        <v>1124384</v>
      </c>
      <c r="E304" s="5" t="s">
        <v>532</v>
      </c>
      <c r="F304" s="7">
        <v>0</v>
      </c>
      <c r="G304" s="5">
        <f>SUMIF(masuk!$B$2:$B$857,Database!B304,masuk!$D$2:$D$857)</f>
        <v>0</v>
      </c>
      <c r="H304" s="5">
        <f>SUMIF(keluar!$B$2:$B$3559,Database!B304,keluar!$D$2:$D$3559)</f>
        <v>0</v>
      </c>
      <c r="I304" s="5">
        <f t="shared" si="0"/>
        <v>0</v>
      </c>
      <c r="J304" s="6">
        <f t="shared" si="1"/>
        <v>0</v>
      </c>
      <c r="K304" s="5"/>
      <c r="L304" s="5" t="s">
        <v>22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 x14ac:dyDescent="0.25">
      <c r="A305" s="5" t="s">
        <v>524</v>
      </c>
      <c r="B305" s="5" t="s">
        <v>645</v>
      </c>
      <c r="C305" s="5" t="s">
        <v>646</v>
      </c>
      <c r="D305" s="6">
        <v>1357100</v>
      </c>
      <c r="E305" s="5" t="s">
        <v>532</v>
      </c>
      <c r="F305" s="7">
        <v>0</v>
      </c>
      <c r="G305" s="5">
        <f>SUMIF(masuk!$B$2:$B$857,Database!B305,masuk!$D$2:$D$857)</f>
        <v>0</v>
      </c>
      <c r="H305" s="5">
        <f>SUMIF(keluar!$B$2:$B$3559,Database!B305,keluar!$D$2:$D$3559)</f>
        <v>0</v>
      </c>
      <c r="I305" s="5">
        <f t="shared" si="0"/>
        <v>0</v>
      </c>
      <c r="J305" s="6">
        <f t="shared" si="1"/>
        <v>0</v>
      </c>
      <c r="K305" s="5"/>
      <c r="L305" s="5" t="s">
        <v>22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 x14ac:dyDescent="0.25">
      <c r="A306" s="5" t="s">
        <v>524</v>
      </c>
      <c r="B306" s="5" t="s">
        <v>647</v>
      </c>
      <c r="C306" s="5" t="s">
        <v>648</v>
      </c>
      <c r="D306" s="6">
        <v>1185000</v>
      </c>
      <c r="E306" s="5" t="s">
        <v>532</v>
      </c>
      <c r="F306" s="7">
        <v>0</v>
      </c>
      <c r="G306" s="5">
        <f>SUMIF(masuk!$B$2:$B$857,Database!B306,masuk!$D$2:$D$857)</f>
        <v>0</v>
      </c>
      <c r="H306" s="5">
        <f>SUMIF(keluar!$B$2:$B$3559,Database!B306,keluar!$D$2:$D$3559)</f>
        <v>0</v>
      </c>
      <c r="I306" s="5">
        <f t="shared" si="0"/>
        <v>0</v>
      </c>
      <c r="J306" s="6">
        <f t="shared" si="1"/>
        <v>0</v>
      </c>
      <c r="K306" s="5"/>
      <c r="L306" s="5" t="s">
        <v>22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 x14ac:dyDescent="0.25">
      <c r="A307" s="5" t="s">
        <v>524</v>
      </c>
      <c r="B307" s="5" t="s">
        <v>649</v>
      </c>
      <c r="C307" s="5" t="s">
        <v>650</v>
      </c>
      <c r="D307" s="6">
        <v>170000</v>
      </c>
      <c r="E307" s="5" t="s">
        <v>545</v>
      </c>
      <c r="F307" s="7">
        <v>0</v>
      </c>
      <c r="G307" s="5">
        <f>SUMIF(masuk!$B$2:$B$857,Database!B307,masuk!$D$2:$D$857)</f>
        <v>0</v>
      </c>
      <c r="H307" s="5">
        <f>SUMIF(keluar!$B$2:$B$3559,Database!B307,keluar!$D$2:$D$3559)</f>
        <v>0</v>
      </c>
      <c r="I307" s="5">
        <f t="shared" si="0"/>
        <v>0</v>
      </c>
      <c r="J307" s="6">
        <f t="shared" si="1"/>
        <v>0</v>
      </c>
      <c r="K307" s="5"/>
      <c r="L307" s="5" t="s">
        <v>22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 x14ac:dyDescent="0.25">
      <c r="A308" s="5" t="s">
        <v>524</v>
      </c>
      <c r="B308" s="5" t="s">
        <v>651</v>
      </c>
      <c r="C308" s="5" t="s">
        <v>652</v>
      </c>
      <c r="D308" s="9">
        <v>68000</v>
      </c>
      <c r="E308" s="5" t="s">
        <v>527</v>
      </c>
      <c r="F308" s="7">
        <v>0</v>
      </c>
      <c r="G308" s="5">
        <f>SUMIF(masuk!$B$2:$B$857,Database!B308,masuk!$D$2:$D$857)</f>
        <v>0</v>
      </c>
      <c r="H308" s="5">
        <f>SUMIF(keluar!$B$2:$B$3559,Database!B308,keluar!$D$2:$D$3559)</f>
        <v>0</v>
      </c>
      <c r="I308" s="5">
        <f t="shared" si="0"/>
        <v>0</v>
      </c>
      <c r="J308" s="6">
        <f t="shared" si="1"/>
        <v>0</v>
      </c>
      <c r="K308" s="5"/>
      <c r="L308" s="5" t="s">
        <v>16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 x14ac:dyDescent="0.25">
      <c r="A309" s="5" t="s">
        <v>524</v>
      </c>
      <c r="B309" s="5" t="s">
        <v>653</v>
      </c>
      <c r="C309" s="5" t="s">
        <v>654</v>
      </c>
      <c r="D309" s="9">
        <v>19250</v>
      </c>
      <c r="E309" s="5" t="s">
        <v>527</v>
      </c>
      <c r="F309" s="7">
        <v>40</v>
      </c>
      <c r="G309" s="5">
        <f>SUMIF(masuk!$B$2:$B$857,Database!B309,masuk!$D$2:$D$857)</f>
        <v>220</v>
      </c>
      <c r="H309" s="5">
        <f>SUMIF(keluar!$B$2:$B$3559,Database!B309,keluar!$D$2:$D$3559)</f>
        <v>280</v>
      </c>
      <c r="I309" s="5">
        <f t="shared" si="0"/>
        <v>-20</v>
      </c>
      <c r="J309" s="6">
        <f t="shared" si="1"/>
        <v>-385000</v>
      </c>
      <c r="K309" s="5"/>
      <c r="L309" s="5" t="s">
        <v>25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 x14ac:dyDescent="0.25">
      <c r="A310" s="5" t="s">
        <v>524</v>
      </c>
      <c r="B310" s="5" t="s">
        <v>655</v>
      </c>
      <c r="C310" s="5" t="s">
        <v>656</v>
      </c>
      <c r="D310" s="9">
        <v>118000</v>
      </c>
      <c r="E310" s="5" t="s">
        <v>545</v>
      </c>
      <c r="F310" s="7">
        <v>3</v>
      </c>
      <c r="G310" s="5">
        <f>SUMIF(masuk!$B$2:$B$857,Database!B310,masuk!$D$2:$D$857)</f>
        <v>0</v>
      </c>
      <c r="H310" s="5">
        <f>SUMIF(keluar!$B$2:$B$3559,Database!B310,keluar!$D$2:$D$3559)</f>
        <v>4</v>
      </c>
      <c r="I310" s="5">
        <f t="shared" si="0"/>
        <v>-1</v>
      </c>
      <c r="J310" s="6">
        <f t="shared" si="1"/>
        <v>-118000</v>
      </c>
      <c r="K310" s="5"/>
      <c r="L310" s="5" t="s">
        <v>25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 x14ac:dyDescent="0.25">
      <c r="A311" s="5" t="s">
        <v>524</v>
      </c>
      <c r="B311" s="5" t="s">
        <v>657</v>
      </c>
      <c r="C311" s="5" t="s">
        <v>658</v>
      </c>
      <c r="D311" s="6">
        <v>95000</v>
      </c>
      <c r="E311" s="5" t="s">
        <v>527</v>
      </c>
      <c r="F311" s="7">
        <v>0</v>
      </c>
      <c r="G311" s="5">
        <f>SUMIF(masuk!$B$2:$B$857,Database!B311,masuk!$D$2:$D$857)</f>
        <v>0</v>
      </c>
      <c r="H311" s="5">
        <f>SUMIF(keluar!$B$2:$B$3559,Database!B311,keluar!$D$2:$D$3559)</f>
        <v>0</v>
      </c>
      <c r="I311" s="5">
        <f t="shared" si="0"/>
        <v>0</v>
      </c>
      <c r="J311" s="6">
        <f t="shared" si="1"/>
        <v>0</v>
      </c>
      <c r="K311" s="5"/>
      <c r="L311" s="5" t="s">
        <v>22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 x14ac:dyDescent="0.25">
      <c r="A312" s="5" t="s">
        <v>524</v>
      </c>
      <c r="B312" s="5" t="s">
        <v>659</v>
      </c>
      <c r="C312" s="5" t="s">
        <v>660</v>
      </c>
      <c r="D312" s="6">
        <v>70000</v>
      </c>
      <c r="E312" s="5" t="s">
        <v>527</v>
      </c>
      <c r="F312" s="7">
        <v>0</v>
      </c>
      <c r="G312" s="5">
        <f>SUMIF(masuk!$B$2:$B$857,Database!B312,masuk!$D$2:$D$857)</f>
        <v>0</v>
      </c>
      <c r="H312" s="5">
        <f>SUMIF(keluar!$B$2:$B$3559,Database!B312,keluar!$D$2:$D$3559)</f>
        <v>0</v>
      </c>
      <c r="I312" s="5">
        <f t="shared" si="0"/>
        <v>0</v>
      </c>
      <c r="J312" s="6">
        <f t="shared" si="1"/>
        <v>0</v>
      </c>
      <c r="K312" s="5"/>
      <c r="L312" s="5" t="s">
        <v>22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 x14ac:dyDescent="0.25">
      <c r="A313" s="5" t="s">
        <v>524</v>
      </c>
      <c r="B313" s="5" t="s">
        <v>661</v>
      </c>
      <c r="C313" s="5" t="s">
        <v>662</v>
      </c>
      <c r="D313" s="6">
        <v>891500</v>
      </c>
      <c r="E313" s="5" t="s">
        <v>624</v>
      </c>
      <c r="F313" s="7">
        <v>2</v>
      </c>
      <c r="G313" s="5">
        <f>SUMIF(masuk!$B$2:$B$857,Database!B313,masuk!$D$2:$D$857)</f>
        <v>1</v>
      </c>
      <c r="H313" s="5">
        <f>SUMIF(keluar!$B$2:$B$3559,Database!B313,keluar!$D$2:$D$3559)</f>
        <v>2</v>
      </c>
      <c r="I313" s="5">
        <f t="shared" si="0"/>
        <v>1</v>
      </c>
      <c r="J313" s="6">
        <f t="shared" si="1"/>
        <v>891500</v>
      </c>
      <c r="K313" s="5"/>
      <c r="L313" s="5" t="s">
        <v>25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 x14ac:dyDescent="0.25">
      <c r="A314" s="5" t="s">
        <v>524</v>
      </c>
      <c r="B314" s="5" t="s">
        <v>663</v>
      </c>
      <c r="C314" s="5" t="s">
        <v>664</v>
      </c>
      <c r="D314" s="6">
        <v>82750</v>
      </c>
      <c r="E314" s="5" t="s">
        <v>665</v>
      </c>
      <c r="F314" s="7">
        <v>0</v>
      </c>
      <c r="G314" s="5">
        <f>SUMIF(masuk!$B$2:$B$857,Database!B314,masuk!$D$2:$D$857)</f>
        <v>0</v>
      </c>
      <c r="H314" s="5">
        <f>SUMIF(keluar!$B$2:$B$3559,Database!B314,keluar!$D$2:$D$3559)</f>
        <v>0</v>
      </c>
      <c r="I314" s="5">
        <f t="shared" si="0"/>
        <v>0</v>
      </c>
      <c r="J314" s="6">
        <f t="shared" si="1"/>
        <v>0</v>
      </c>
      <c r="K314" s="5"/>
      <c r="L314" s="5" t="s">
        <v>25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 x14ac:dyDescent="0.25">
      <c r="A315" s="5" t="s">
        <v>524</v>
      </c>
      <c r="B315" s="5" t="s">
        <v>666</v>
      </c>
      <c r="C315" s="5" t="s">
        <v>667</v>
      </c>
      <c r="D315" s="8">
        <v>1456000</v>
      </c>
      <c r="E315" s="5" t="s">
        <v>532</v>
      </c>
      <c r="F315" s="7">
        <v>0</v>
      </c>
      <c r="G315" s="5">
        <f>SUMIF(masuk!$B$2:$B$857,Database!B315,masuk!$D$2:$D$857)</f>
        <v>0</v>
      </c>
      <c r="H315" s="5">
        <f>SUMIF(keluar!$B$2:$B$3559,Database!B315,keluar!$D$2:$D$3559)</f>
        <v>0</v>
      </c>
      <c r="I315" s="5">
        <f t="shared" si="0"/>
        <v>0</v>
      </c>
      <c r="J315" s="6">
        <f t="shared" si="1"/>
        <v>0</v>
      </c>
      <c r="K315" s="5"/>
      <c r="L315" s="5" t="s">
        <v>22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 x14ac:dyDescent="0.25">
      <c r="A316" s="5" t="s">
        <v>524</v>
      </c>
      <c r="B316" s="5" t="s">
        <v>668</v>
      </c>
      <c r="C316" s="5" t="s">
        <v>669</v>
      </c>
      <c r="D316" s="9">
        <v>70000</v>
      </c>
      <c r="E316" s="5" t="s">
        <v>527</v>
      </c>
      <c r="F316" s="7">
        <v>6</v>
      </c>
      <c r="G316" s="5">
        <f>SUMIF(masuk!$B$2:$B$857,Database!B316,masuk!$D$2:$D$857)</f>
        <v>0</v>
      </c>
      <c r="H316" s="5">
        <f>SUMIF(keluar!$B$2:$B$3559,Database!B316,keluar!$D$2:$D$3559)</f>
        <v>0</v>
      </c>
      <c r="I316" s="5">
        <f t="shared" si="0"/>
        <v>6</v>
      </c>
      <c r="J316" s="6">
        <f t="shared" si="1"/>
        <v>420000</v>
      </c>
      <c r="K316" s="5"/>
      <c r="L316" s="5" t="s">
        <v>22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 x14ac:dyDescent="0.25">
      <c r="A317" s="5" t="s">
        <v>524</v>
      </c>
      <c r="B317" s="5" t="s">
        <v>670</v>
      </c>
      <c r="C317" s="5" t="s">
        <v>671</v>
      </c>
      <c r="D317" s="9">
        <v>1520000</v>
      </c>
      <c r="E317" s="5" t="s">
        <v>532</v>
      </c>
      <c r="F317" s="7">
        <v>1</v>
      </c>
      <c r="G317" s="5">
        <f>SUMIF(masuk!$B$2:$B$857,Database!B317,masuk!$D$2:$D$857)</f>
        <v>0</v>
      </c>
      <c r="H317" s="5">
        <f>SUMIF(keluar!$B$2:$B$3559,Database!B317,keluar!$D$2:$D$3559)</f>
        <v>0</v>
      </c>
      <c r="I317" s="5">
        <f t="shared" si="0"/>
        <v>1</v>
      </c>
      <c r="J317" s="6">
        <f t="shared" si="1"/>
        <v>1520000</v>
      </c>
      <c r="K317" s="5"/>
      <c r="L317" s="5" t="s">
        <v>25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 x14ac:dyDescent="0.25">
      <c r="A318" s="5" t="s">
        <v>524</v>
      </c>
      <c r="B318" s="5" t="s">
        <v>672</v>
      </c>
      <c r="C318" s="5" t="s">
        <v>673</v>
      </c>
      <c r="D318" s="9">
        <v>500000</v>
      </c>
      <c r="E318" s="5" t="s">
        <v>545</v>
      </c>
      <c r="F318" s="7">
        <v>2</v>
      </c>
      <c r="G318" s="5">
        <f>SUMIF(masuk!$B$2:$B$857,Database!B318,masuk!$D$2:$D$857)</f>
        <v>0</v>
      </c>
      <c r="H318" s="5">
        <f>SUMIF(keluar!$B$2:$B$3559,Database!B318,keluar!$D$2:$D$3559)</f>
        <v>0</v>
      </c>
      <c r="I318" s="5">
        <f t="shared" si="0"/>
        <v>2</v>
      </c>
      <c r="J318" s="6">
        <f t="shared" si="1"/>
        <v>1000000</v>
      </c>
      <c r="K318" s="5"/>
      <c r="L318" s="5" t="s">
        <v>25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 x14ac:dyDescent="0.25">
      <c r="A319" s="5" t="s">
        <v>524</v>
      </c>
      <c r="B319" s="5" t="s">
        <v>674</v>
      </c>
      <c r="C319" s="5" t="s">
        <v>675</v>
      </c>
      <c r="D319" s="6">
        <v>520000</v>
      </c>
      <c r="E319" s="5" t="s">
        <v>624</v>
      </c>
      <c r="F319" s="7">
        <v>0</v>
      </c>
      <c r="G319" s="5">
        <f>SUMIF(masuk!$B$2:$B$857,Database!B319,masuk!$D$2:$D$857)</f>
        <v>0</v>
      </c>
      <c r="H319" s="5">
        <f>SUMIF(keluar!$B$2:$B$3559,Database!B319,keluar!$D$2:$D$3559)</f>
        <v>0</v>
      </c>
      <c r="I319" s="5">
        <f t="shared" si="0"/>
        <v>0</v>
      </c>
      <c r="J319" s="6">
        <f t="shared" si="1"/>
        <v>0</v>
      </c>
      <c r="K319" s="5"/>
      <c r="L319" s="5" t="s">
        <v>25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 x14ac:dyDescent="0.25">
      <c r="A320" s="5" t="s">
        <v>524</v>
      </c>
      <c r="B320" s="5" t="s">
        <v>676</v>
      </c>
      <c r="C320" s="5" t="s">
        <v>677</v>
      </c>
      <c r="D320" s="6">
        <v>1200000</v>
      </c>
      <c r="E320" s="5" t="s">
        <v>532</v>
      </c>
      <c r="F320" s="7">
        <v>4</v>
      </c>
      <c r="G320" s="5">
        <f>SUMIF(masuk!$B$2:$B$857,Database!B320,masuk!$D$2:$D$857)</f>
        <v>0</v>
      </c>
      <c r="H320" s="5">
        <f>SUMIF(keluar!$B$2:$B$3559,Database!B320,keluar!$D$2:$D$3559)</f>
        <v>0</v>
      </c>
      <c r="I320" s="5">
        <f t="shared" si="0"/>
        <v>4</v>
      </c>
      <c r="J320" s="6">
        <f t="shared" si="1"/>
        <v>4800000</v>
      </c>
      <c r="K320" s="5"/>
      <c r="L320" s="5" t="s">
        <v>16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 x14ac:dyDescent="0.25">
      <c r="A321" s="5" t="s">
        <v>524</v>
      </c>
      <c r="B321" s="5" t="s">
        <v>678</v>
      </c>
      <c r="C321" s="5" t="s">
        <v>679</v>
      </c>
      <c r="D321" s="6">
        <v>964000</v>
      </c>
      <c r="E321" s="5" t="s">
        <v>532</v>
      </c>
      <c r="F321" s="7">
        <v>0</v>
      </c>
      <c r="G321" s="5">
        <f>SUMIF(masuk!$B$2:$B$857,Database!B321,masuk!$D$2:$D$857)</f>
        <v>0</v>
      </c>
      <c r="H321" s="5">
        <f>SUMIF(keluar!$B$2:$B$3559,Database!B321,keluar!$D$2:$D$3559)</f>
        <v>0</v>
      </c>
      <c r="I321" s="5">
        <f t="shared" si="0"/>
        <v>0</v>
      </c>
      <c r="J321" s="6">
        <f t="shared" si="1"/>
        <v>0</v>
      </c>
      <c r="K321" s="5"/>
      <c r="L321" s="5" t="s">
        <v>22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 x14ac:dyDescent="0.25">
      <c r="A322" s="5" t="s">
        <v>524</v>
      </c>
      <c r="B322" s="5" t="s">
        <v>680</v>
      </c>
      <c r="C322" s="5" t="s">
        <v>681</v>
      </c>
      <c r="D322" s="9">
        <v>880000</v>
      </c>
      <c r="E322" s="5" t="s">
        <v>545</v>
      </c>
      <c r="F322" s="7">
        <v>0</v>
      </c>
      <c r="G322" s="5">
        <f>SUMIF(masuk!$B$2:$B$857,Database!B322,masuk!$D$2:$D$857)</f>
        <v>0</v>
      </c>
      <c r="H322" s="5">
        <f>SUMIF(keluar!$B$2:$B$3559,Database!B322,keluar!$D$2:$D$3559)</f>
        <v>0</v>
      </c>
      <c r="I322" s="5">
        <f t="shared" si="0"/>
        <v>0</v>
      </c>
      <c r="J322" s="6">
        <f t="shared" si="1"/>
        <v>0</v>
      </c>
      <c r="K322" s="5"/>
      <c r="L322" s="5" t="s">
        <v>25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 x14ac:dyDescent="0.25">
      <c r="A323" s="5" t="s">
        <v>524</v>
      </c>
      <c r="B323" s="5" t="s">
        <v>682</v>
      </c>
      <c r="C323" s="5" t="s">
        <v>683</v>
      </c>
      <c r="D323" s="6">
        <v>90000</v>
      </c>
      <c r="E323" s="5" t="s">
        <v>47</v>
      </c>
      <c r="F323" s="7">
        <v>0</v>
      </c>
      <c r="G323" s="5">
        <f>SUMIF(masuk!$B$2:$B$857,Database!B323,masuk!$D$2:$D$857)</f>
        <v>0</v>
      </c>
      <c r="H323" s="5">
        <f>SUMIF(keluar!$B$2:$B$3559,Database!B323,keluar!$D$2:$D$3559)</f>
        <v>0</v>
      </c>
      <c r="I323" s="5">
        <f t="shared" si="0"/>
        <v>0</v>
      </c>
      <c r="J323" s="6">
        <f t="shared" si="1"/>
        <v>0</v>
      </c>
      <c r="K323" s="5"/>
      <c r="L323" s="5" t="s">
        <v>22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 x14ac:dyDescent="0.25">
      <c r="A324" s="5" t="s">
        <v>524</v>
      </c>
      <c r="B324" s="5" t="s">
        <v>684</v>
      </c>
      <c r="C324" s="5" t="s">
        <v>685</v>
      </c>
      <c r="D324" s="9">
        <v>120000</v>
      </c>
      <c r="E324" s="5" t="s">
        <v>527</v>
      </c>
      <c r="F324" s="7">
        <v>3</v>
      </c>
      <c r="G324" s="5">
        <f>SUMIF(masuk!$B$2:$B$857,Database!B324,masuk!$D$2:$D$857)</f>
        <v>0</v>
      </c>
      <c r="H324" s="5">
        <f>SUMIF(keluar!$B$2:$B$3559,Database!B324,keluar!$D$2:$D$3559)</f>
        <v>0</v>
      </c>
      <c r="I324" s="5">
        <f t="shared" si="0"/>
        <v>3</v>
      </c>
      <c r="J324" s="6">
        <f t="shared" si="1"/>
        <v>360000</v>
      </c>
      <c r="K324" s="5"/>
      <c r="L324" s="5" t="s">
        <v>22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 x14ac:dyDescent="0.25">
      <c r="A325" s="5" t="s">
        <v>524</v>
      </c>
      <c r="B325" s="5" t="s">
        <v>686</v>
      </c>
      <c r="C325" s="5" t="s">
        <v>687</v>
      </c>
      <c r="D325" s="6">
        <v>35000</v>
      </c>
      <c r="E325" s="5" t="s">
        <v>21</v>
      </c>
      <c r="F325" s="7">
        <v>9</v>
      </c>
      <c r="G325" s="5">
        <f>SUMIF(masuk!$B$2:$B$857,Database!B325,masuk!$D$2:$D$857)</f>
        <v>0</v>
      </c>
      <c r="H325" s="5">
        <f>SUMIF(keluar!$B$2:$B$3559,Database!B325,keluar!$D$2:$D$3559)</f>
        <v>0</v>
      </c>
      <c r="I325" s="5">
        <f t="shared" si="0"/>
        <v>9</v>
      </c>
      <c r="J325" s="6">
        <f t="shared" si="1"/>
        <v>315000</v>
      </c>
      <c r="K325" s="5"/>
      <c r="L325" s="5" t="s">
        <v>22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 x14ac:dyDescent="0.25">
      <c r="A326" s="5" t="s">
        <v>524</v>
      </c>
      <c r="B326" s="5" t="s">
        <v>688</v>
      </c>
      <c r="C326" s="5" t="s">
        <v>689</v>
      </c>
      <c r="D326" s="6">
        <v>93000</v>
      </c>
      <c r="E326" s="5" t="s">
        <v>527</v>
      </c>
      <c r="F326" s="7">
        <v>2</v>
      </c>
      <c r="G326" s="5">
        <f>SUMIF(masuk!$B$2:$B$857,Database!B326,masuk!$D$2:$D$857)</f>
        <v>0</v>
      </c>
      <c r="H326" s="5">
        <f>SUMIF(keluar!$B$2:$B$3559,Database!B326,keluar!$D$2:$D$3559)</f>
        <v>0</v>
      </c>
      <c r="I326" s="5">
        <f t="shared" si="0"/>
        <v>2</v>
      </c>
      <c r="J326" s="6">
        <f t="shared" si="1"/>
        <v>186000</v>
      </c>
      <c r="K326" s="5"/>
      <c r="L326" s="5" t="s">
        <v>22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 x14ac:dyDescent="0.25">
      <c r="A327" s="5" t="s">
        <v>524</v>
      </c>
      <c r="B327" s="5" t="s">
        <v>690</v>
      </c>
      <c r="C327" s="5" t="s">
        <v>691</v>
      </c>
      <c r="D327" s="6">
        <v>68000</v>
      </c>
      <c r="E327" s="5" t="s">
        <v>527</v>
      </c>
      <c r="F327" s="7">
        <v>3</v>
      </c>
      <c r="G327" s="5">
        <f>SUMIF(masuk!$B$2:$B$857,Database!B327,masuk!$D$2:$D$857)</f>
        <v>0</v>
      </c>
      <c r="H327" s="5">
        <f>SUMIF(keluar!$B$2:$B$3559,Database!B327,keluar!$D$2:$D$3559)</f>
        <v>0</v>
      </c>
      <c r="I327" s="5">
        <f t="shared" si="0"/>
        <v>3</v>
      </c>
      <c r="J327" s="6">
        <f t="shared" si="1"/>
        <v>204000</v>
      </c>
      <c r="K327" s="5"/>
      <c r="L327" s="5" t="s">
        <v>22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 x14ac:dyDescent="0.25">
      <c r="A328" s="5" t="s">
        <v>524</v>
      </c>
      <c r="B328" s="5" t="s">
        <v>692</v>
      </c>
      <c r="C328" s="5" t="s">
        <v>693</v>
      </c>
      <c r="D328" s="6">
        <v>165000</v>
      </c>
      <c r="E328" s="5" t="s">
        <v>545</v>
      </c>
      <c r="F328" s="7">
        <v>0</v>
      </c>
      <c r="G328" s="5">
        <f>SUMIF(masuk!$B$2:$B$857,Database!B328,masuk!$D$2:$D$857)</f>
        <v>0</v>
      </c>
      <c r="H328" s="5">
        <f>SUMIF(keluar!$B$2:$B$3559,Database!B328,keluar!$D$2:$D$3559)</f>
        <v>0</v>
      </c>
      <c r="I328" s="5">
        <f t="shared" si="0"/>
        <v>0</v>
      </c>
      <c r="J328" s="6">
        <f t="shared" si="1"/>
        <v>0</v>
      </c>
      <c r="K328" s="5" t="s">
        <v>694</v>
      </c>
      <c r="L328" s="5" t="s">
        <v>22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 x14ac:dyDescent="0.25">
      <c r="A329" s="5" t="s">
        <v>524</v>
      </c>
      <c r="B329" s="5" t="s">
        <v>695</v>
      </c>
      <c r="C329" s="5" t="s">
        <v>696</v>
      </c>
      <c r="D329" s="9">
        <v>55000</v>
      </c>
      <c r="E329" s="5" t="s">
        <v>527</v>
      </c>
      <c r="F329" s="7">
        <v>8</v>
      </c>
      <c r="G329" s="5">
        <f>SUMIF(masuk!$B$2:$B$857,Database!B329,masuk!$D$2:$D$857)</f>
        <v>0</v>
      </c>
      <c r="H329" s="5">
        <f>SUMIF(keluar!$B$2:$B$3559,Database!B329,keluar!$D$2:$D$3559)</f>
        <v>4</v>
      </c>
      <c r="I329" s="5">
        <f t="shared" si="0"/>
        <v>4</v>
      </c>
      <c r="J329" s="6">
        <f t="shared" si="1"/>
        <v>220000</v>
      </c>
      <c r="K329" s="5"/>
      <c r="L329" s="5" t="s">
        <v>25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 x14ac:dyDescent="0.25">
      <c r="A330" s="5" t="s">
        <v>524</v>
      </c>
      <c r="B330" s="5" t="s">
        <v>697</v>
      </c>
      <c r="C330" s="5" t="s">
        <v>698</v>
      </c>
      <c r="D330" s="6">
        <v>350000</v>
      </c>
      <c r="E330" s="5" t="s">
        <v>47</v>
      </c>
      <c r="F330" s="7">
        <v>0</v>
      </c>
      <c r="G330" s="5">
        <f>SUMIF(masuk!$B$2:$B$857,Database!B330,masuk!$D$2:$D$857)</f>
        <v>0</v>
      </c>
      <c r="H330" s="5">
        <f>SUMIF(keluar!$B$2:$B$3559,Database!B330,keluar!$D$2:$D$3559)</f>
        <v>0</v>
      </c>
      <c r="I330" s="5">
        <f t="shared" si="0"/>
        <v>0</v>
      </c>
      <c r="J330" s="6">
        <f t="shared" si="1"/>
        <v>0</v>
      </c>
      <c r="K330" s="5"/>
      <c r="L330" s="5" t="s">
        <v>22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 x14ac:dyDescent="0.25">
      <c r="A331" s="5" t="s">
        <v>524</v>
      </c>
      <c r="B331" s="5" t="s">
        <v>699</v>
      </c>
      <c r="C331" s="5" t="s">
        <v>700</v>
      </c>
      <c r="D331" s="9">
        <v>52000</v>
      </c>
      <c r="E331" s="5" t="s">
        <v>561</v>
      </c>
      <c r="F331" s="7">
        <v>1</v>
      </c>
      <c r="G331" s="5">
        <f>SUMIF(masuk!$B$2:$B$857,Database!B331,masuk!$D$2:$D$857)</f>
        <v>0</v>
      </c>
      <c r="H331" s="5">
        <f>SUMIF(keluar!$B$2:$B$3559,Database!B331,keluar!$D$2:$D$3559)</f>
        <v>0</v>
      </c>
      <c r="I331" s="5">
        <f t="shared" si="0"/>
        <v>1</v>
      </c>
      <c r="J331" s="6">
        <f t="shared" si="1"/>
        <v>52000</v>
      </c>
      <c r="K331" s="5"/>
      <c r="L331" s="5" t="s">
        <v>16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 x14ac:dyDescent="0.25">
      <c r="A332" s="5" t="s">
        <v>524</v>
      </c>
      <c r="B332" s="5" t="s">
        <v>701</v>
      </c>
      <c r="C332" s="5" t="s">
        <v>702</v>
      </c>
      <c r="D332" s="15">
        <v>51500</v>
      </c>
      <c r="E332" s="5" t="s">
        <v>561</v>
      </c>
      <c r="F332" s="7">
        <v>0</v>
      </c>
      <c r="G332" s="5">
        <f>SUMIF(masuk!$B$2:$B$857,Database!B332,masuk!$D$2:$D$857)</f>
        <v>4</v>
      </c>
      <c r="H332" s="5">
        <f>SUMIF(keluar!$B$2:$B$3559,Database!B332,keluar!$D$2:$D$3559)</f>
        <v>4</v>
      </c>
      <c r="I332" s="5">
        <f t="shared" si="0"/>
        <v>0</v>
      </c>
      <c r="J332" s="6">
        <f t="shared" si="1"/>
        <v>0</v>
      </c>
      <c r="K332" s="5"/>
      <c r="L332" s="5" t="s">
        <v>22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 x14ac:dyDescent="0.25">
      <c r="A333" s="5" t="s">
        <v>524</v>
      </c>
      <c r="B333" s="5" t="s">
        <v>703</v>
      </c>
      <c r="C333" s="5" t="s">
        <v>704</v>
      </c>
      <c r="D333" s="6">
        <v>103000</v>
      </c>
      <c r="E333" s="5" t="s">
        <v>527</v>
      </c>
      <c r="F333" s="7">
        <v>0</v>
      </c>
      <c r="G333" s="5">
        <f>SUMIF(masuk!$B$2:$B$857,Database!B333,masuk!$D$2:$D$857)</f>
        <v>0</v>
      </c>
      <c r="H333" s="5">
        <f>SUMIF(keluar!$B$2:$B$3559,Database!B333,keluar!$D$2:$D$3559)</f>
        <v>0</v>
      </c>
      <c r="I333" s="5">
        <f t="shared" si="0"/>
        <v>0</v>
      </c>
      <c r="J333" s="6">
        <f t="shared" si="1"/>
        <v>0</v>
      </c>
      <c r="K333" s="5"/>
      <c r="L333" s="5" t="s">
        <v>16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 x14ac:dyDescent="0.25">
      <c r="A334" s="5" t="s">
        <v>524</v>
      </c>
      <c r="B334" s="5" t="s">
        <v>705</v>
      </c>
      <c r="C334" s="5" t="s">
        <v>706</v>
      </c>
      <c r="D334" s="6">
        <v>3500</v>
      </c>
      <c r="E334" s="5" t="s">
        <v>21</v>
      </c>
      <c r="F334" s="7">
        <v>0</v>
      </c>
      <c r="G334" s="5">
        <f>SUMIF(masuk!$B$2:$B$857,Database!B334,masuk!$D$2:$D$857)</f>
        <v>0</v>
      </c>
      <c r="H334" s="5">
        <f>SUMIF(keluar!$B$2:$B$3559,Database!B334,keluar!$D$2:$D$3559)</f>
        <v>0</v>
      </c>
      <c r="I334" s="5">
        <f t="shared" si="0"/>
        <v>0</v>
      </c>
      <c r="J334" s="6">
        <f t="shared" si="1"/>
        <v>0</v>
      </c>
      <c r="K334" s="5"/>
      <c r="L334" s="5" t="s">
        <v>22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 x14ac:dyDescent="0.25">
      <c r="A335" s="5" t="s">
        <v>524</v>
      </c>
      <c r="B335" s="5" t="s">
        <v>707</v>
      </c>
      <c r="C335" s="5" t="s">
        <v>708</v>
      </c>
      <c r="D335" s="9">
        <v>157000</v>
      </c>
      <c r="E335" s="5" t="s">
        <v>527</v>
      </c>
      <c r="F335" s="7">
        <v>12</v>
      </c>
      <c r="G335" s="5">
        <f>SUMIF(masuk!$B$2:$B$857,Database!B335,masuk!$D$2:$D$857)</f>
        <v>0</v>
      </c>
      <c r="H335" s="5">
        <f>SUMIF(keluar!$B$2:$B$3559,Database!B335,keluar!$D$2:$D$3559)</f>
        <v>7</v>
      </c>
      <c r="I335" s="5">
        <f t="shared" si="0"/>
        <v>5</v>
      </c>
      <c r="J335" s="6">
        <f t="shared" si="1"/>
        <v>785000</v>
      </c>
      <c r="K335" s="5"/>
      <c r="L335" s="5" t="s">
        <v>25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 x14ac:dyDescent="0.25">
      <c r="A336" s="5" t="s">
        <v>524</v>
      </c>
      <c r="B336" s="5" t="s">
        <v>709</v>
      </c>
      <c r="C336" s="5" t="s">
        <v>710</v>
      </c>
      <c r="D336" s="9">
        <v>90000</v>
      </c>
      <c r="E336" s="5" t="s">
        <v>527</v>
      </c>
      <c r="F336" s="7">
        <v>1</v>
      </c>
      <c r="G336" s="5">
        <f>SUMIF(masuk!$B$2:$B$857,Database!B336,masuk!$D$2:$D$857)</f>
        <v>0</v>
      </c>
      <c r="H336" s="5">
        <f>SUMIF(keluar!$B$2:$B$3559,Database!B336,keluar!$D$2:$D$3559)</f>
        <v>0</v>
      </c>
      <c r="I336" s="5">
        <f t="shared" si="0"/>
        <v>1</v>
      </c>
      <c r="J336" s="6">
        <f t="shared" si="1"/>
        <v>90000</v>
      </c>
      <c r="K336" s="5"/>
      <c r="L336" s="5" t="s">
        <v>22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 x14ac:dyDescent="0.25">
      <c r="A337" s="5" t="s">
        <v>524</v>
      </c>
      <c r="B337" s="5" t="s">
        <v>711</v>
      </c>
      <c r="C337" s="5" t="s">
        <v>712</v>
      </c>
      <c r="D337" s="6">
        <v>22000</v>
      </c>
      <c r="E337" s="5" t="s">
        <v>527</v>
      </c>
      <c r="F337" s="7">
        <v>2</v>
      </c>
      <c r="G337" s="5">
        <f>SUMIF(masuk!$B$2:$B$857,Database!B337,masuk!$D$2:$D$857)</f>
        <v>0</v>
      </c>
      <c r="H337" s="5">
        <f>SUMIF(keluar!$B$2:$B$3559,Database!B337,keluar!$D$2:$D$3559)</f>
        <v>0</v>
      </c>
      <c r="I337" s="5">
        <f t="shared" si="0"/>
        <v>2</v>
      </c>
      <c r="J337" s="6">
        <f t="shared" si="1"/>
        <v>44000</v>
      </c>
      <c r="K337" s="5"/>
      <c r="L337" s="5" t="s">
        <v>22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 x14ac:dyDescent="0.25">
      <c r="A338" s="5" t="s">
        <v>524</v>
      </c>
      <c r="B338" s="5" t="s">
        <v>713</v>
      </c>
      <c r="C338" s="5" t="s">
        <v>714</v>
      </c>
      <c r="D338" s="6">
        <v>8750</v>
      </c>
      <c r="E338" s="5" t="s">
        <v>527</v>
      </c>
      <c r="F338" s="7">
        <v>0</v>
      </c>
      <c r="G338" s="5">
        <f>SUMIF(masuk!$B$2:$B$857,Database!B338,masuk!$D$2:$D$857)</f>
        <v>0</v>
      </c>
      <c r="H338" s="5">
        <f>SUMIF(keluar!$B$2:$B$3559,Database!B338,keluar!$D$2:$D$3559)</f>
        <v>0</v>
      </c>
      <c r="I338" s="5">
        <f t="shared" si="0"/>
        <v>0</v>
      </c>
      <c r="J338" s="6">
        <f t="shared" si="1"/>
        <v>0</v>
      </c>
      <c r="K338" s="5"/>
      <c r="L338" s="5" t="s">
        <v>22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 x14ac:dyDescent="0.25">
      <c r="A339" s="5" t="s">
        <v>524</v>
      </c>
      <c r="B339" s="5" t="s">
        <v>715</v>
      </c>
      <c r="C339" s="5" t="s">
        <v>716</v>
      </c>
      <c r="D339" s="9">
        <v>14500</v>
      </c>
      <c r="E339" s="5" t="s">
        <v>527</v>
      </c>
      <c r="F339" s="5"/>
      <c r="G339" s="5">
        <f>SUMIF(masuk!$B$2:$B$857,Database!B339,masuk!$D$2:$D$857)</f>
        <v>0</v>
      </c>
      <c r="H339" s="5">
        <f>SUMIF(keluar!$B$2:$B$3559,Database!B339,keluar!$D$2:$D$3559)</f>
        <v>0</v>
      </c>
      <c r="I339" s="5">
        <f t="shared" si="0"/>
        <v>0</v>
      </c>
      <c r="J339" s="6">
        <f t="shared" si="1"/>
        <v>0</v>
      </c>
      <c r="K339" s="5"/>
      <c r="L339" s="5" t="s">
        <v>25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 x14ac:dyDescent="0.25">
      <c r="A340" s="5" t="s">
        <v>524</v>
      </c>
      <c r="B340" s="5" t="s">
        <v>717</v>
      </c>
      <c r="C340" s="7" t="s">
        <v>718</v>
      </c>
      <c r="D340" s="8">
        <v>8500</v>
      </c>
      <c r="E340" s="5" t="s">
        <v>21</v>
      </c>
      <c r="F340" s="7">
        <v>0</v>
      </c>
      <c r="G340" s="5">
        <f>SUMIF(masuk!$B$2:$B$857,Database!B340,masuk!$D$2:$D$857)</f>
        <v>6</v>
      </c>
      <c r="H340" s="5">
        <f>SUMIF(keluar!$B$2:$B$3559,Database!B340,keluar!$D$2:$D$3559)</f>
        <v>0</v>
      </c>
      <c r="I340" s="5">
        <f t="shared" si="0"/>
        <v>6</v>
      </c>
      <c r="J340" s="6">
        <f t="shared" si="1"/>
        <v>51000</v>
      </c>
      <c r="K340" s="5"/>
      <c r="L340" s="5" t="s">
        <v>25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 x14ac:dyDescent="0.25">
      <c r="A341" s="5" t="s">
        <v>524</v>
      </c>
      <c r="B341" s="5" t="s">
        <v>719</v>
      </c>
      <c r="C341" s="5" t="s">
        <v>720</v>
      </c>
      <c r="D341" s="9">
        <v>36000</v>
      </c>
      <c r="E341" s="5" t="s">
        <v>561</v>
      </c>
      <c r="F341" s="7">
        <v>1</v>
      </c>
      <c r="G341" s="5">
        <f>SUMIF(masuk!$B$2:$B$857,Database!B341,masuk!$D$2:$D$857)</f>
        <v>0</v>
      </c>
      <c r="H341" s="5">
        <f>SUMIF(keluar!$B$2:$B$3559,Database!B341,keluar!$D$2:$D$3559)</f>
        <v>0</v>
      </c>
      <c r="I341" s="5">
        <f t="shared" si="0"/>
        <v>1</v>
      </c>
      <c r="J341" s="6">
        <f t="shared" si="1"/>
        <v>36000</v>
      </c>
      <c r="K341" s="5"/>
      <c r="L341" s="5" t="s">
        <v>22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 x14ac:dyDescent="0.25">
      <c r="A342" s="5" t="s">
        <v>524</v>
      </c>
      <c r="B342" s="5" t="s">
        <v>721</v>
      </c>
      <c r="C342" s="5" t="s">
        <v>722</v>
      </c>
      <c r="D342" s="15">
        <v>123000</v>
      </c>
      <c r="E342" s="5" t="s">
        <v>634</v>
      </c>
      <c r="F342" s="7">
        <v>0</v>
      </c>
      <c r="G342" s="5">
        <f>SUMIF(masuk!$B$2:$B$857,Database!B342,masuk!$D$2:$D$857)</f>
        <v>2</v>
      </c>
      <c r="H342" s="5">
        <f>SUMIF(keluar!$B$2:$B$3559,Database!B342,keluar!$D$2:$D$3559)</f>
        <v>1</v>
      </c>
      <c r="I342" s="5">
        <f t="shared" si="0"/>
        <v>1</v>
      </c>
      <c r="J342" s="6">
        <f t="shared" si="1"/>
        <v>123000</v>
      </c>
      <c r="K342" s="5"/>
      <c r="L342" s="5" t="s">
        <v>22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 x14ac:dyDescent="0.25">
      <c r="A343" s="5" t="s">
        <v>524</v>
      </c>
      <c r="B343" s="5" t="s">
        <v>723</v>
      </c>
      <c r="C343" s="5" t="s">
        <v>724</v>
      </c>
      <c r="D343" s="9">
        <v>86500</v>
      </c>
      <c r="E343" s="5" t="s">
        <v>527</v>
      </c>
      <c r="F343" s="7">
        <v>1</v>
      </c>
      <c r="G343" s="5">
        <f>SUMIF(masuk!$B$2:$B$857,Database!B343,masuk!$D$2:$D$857)</f>
        <v>3</v>
      </c>
      <c r="H343" s="5">
        <f>SUMIF(keluar!$B$2:$B$3559,Database!B343,keluar!$D$2:$D$3559)</f>
        <v>2</v>
      </c>
      <c r="I343" s="5">
        <f t="shared" si="0"/>
        <v>2</v>
      </c>
      <c r="J343" s="6">
        <f t="shared" si="1"/>
        <v>173000</v>
      </c>
      <c r="K343" s="5"/>
      <c r="L343" s="5" t="s">
        <v>22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 x14ac:dyDescent="0.25">
      <c r="A344" s="5" t="s">
        <v>524</v>
      </c>
      <c r="B344" s="5" t="s">
        <v>725</v>
      </c>
      <c r="C344" s="5" t="s">
        <v>726</v>
      </c>
      <c r="D344" s="15">
        <v>88000</v>
      </c>
      <c r="E344" s="5" t="s">
        <v>527</v>
      </c>
      <c r="F344" s="7">
        <v>1</v>
      </c>
      <c r="G344" s="5">
        <f>SUMIF(masuk!$B$2:$B$857,Database!B344,masuk!$D$2:$D$857)</f>
        <v>0</v>
      </c>
      <c r="H344" s="5">
        <f>SUMIF(keluar!$B$2:$B$3559,Database!B344,keluar!$D$2:$D$3559)</f>
        <v>0</v>
      </c>
      <c r="I344" s="5">
        <f t="shared" si="0"/>
        <v>1</v>
      </c>
      <c r="J344" s="6">
        <f t="shared" si="1"/>
        <v>88000</v>
      </c>
      <c r="K344" s="5"/>
      <c r="L344" s="5" t="s">
        <v>22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 x14ac:dyDescent="0.25">
      <c r="A345" s="5" t="s">
        <v>524</v>
      </c>
      <c r="B345" s="5" t="s">
        <v>727</v>
      </c>
      <c r="C345" s="5" t="s">
        <v>728</v>
      </c>
      <c r="D345" s="6">
        <v>90000</v>
      </c>
      <c r="E345" s="5" t="s">
        <v>21</v>
      </c>
      <c r="F345" s="7">
        <v>1</v>
      </c>
      <c r="G345" s="5">
        <f>SUMIF(masuk!$B$2:$B$857,Database!B345,masuk!$D$2:$D$857)</f>
        <v>0</v>
      </c>
      <c r="H345" s="5">
        <f>SUMIF(keluar!$B$2:$B$3559,Database!B345,keluar!$D$2:$D$3559)</f>
        <v>0</v>
      </c>
      <c r="I345" s="5">
        <f t="shared" si="0"/>
        <v>1</v>
      </c>
      <c r="J345" s="6">
        <f t="shared" si="1"/>
        <v>90000</v>
      </c>
      <c r="K345" s="5" t="s">
        <v>729</v>
      </c>
      <c r="L345" s="5" t="s">
        <v>16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 x14ac:dyDescent="0.25">
      <c r="A346" s="5" t="s">
        <v>524</v>
      </c>
      <c r="B346" s="5" t="s">
        <v>730</v>
      </c>
      <c r="C346" s="5" t="s">
        <v>731</v>
      </c>
      <c r="D346" s="9">
        <v>66000</v>
      </c>
      <c r="E346" s="5" t="s">
        <v>527</v>
      </c>
      <c r="F346" s="7">
        <v>12</v>
      </c>
      <c r="G346" s="5">
        <f>SUMIF(masuk!$B$2:$B$857,Database!B346,masuk!$D$2:$D$857)</f>
        <v>0</v>
      </c>
      <c r="H346" s="5">
        <f>SUMIF(keluar!$B$2:$B$3559,Database!B346,keluar!$D$2:$D$3559)</f>
        <v>3</v>
      </c>
      <c r="I346" s="5">
        <f t="shared" si="0"/>
        <v>9</v>
      </c>
      <c r="J346" s="6">
        <f t="shared" si="1"/>
        <v>594000</v>
      </c>
      <c r="K346" s="5"/>
      <c r="L346" s="5" t="s">
        <v>25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 x14ac:dyDescent="0.25">
      <c r="A347" s="5" t="s">
        <v>524</v>
      </c>
      <c r="B347" s="5" t="s">
        <v>732</v>
      </c>
      <c r="C347" s="5" t="s">
        <v>733</v>
      </c>
      <c r="D347" s="9">
        <v>74000</v>
      </c>
      <c r="E347" s="5" t="s">
        <v>527</v>
      </c>
      <c r="F347" s="7">
        <v>9</v>
      </c>
      <c r="G347" s="5">
        <f>SUMIF(masuk!$B$2:$B$857,Database!B347,masuk!$D$2:$D$857)</f>
        <v>6</v>
      </c>
      <c r="H347" s="5">
        <f>SUMIF(keluar!$B$2:$B$3559,Database!B347,keluar!$D$2:$D$3559)</f>
        <v>10</v>
      </c>
      <c r="I347" s="5">
        <f t="shared" si="0"/>
        <v>5</v>
      </c>
      <c r="J347" s="6">
        <f t="shared" si="1"/>
        <v>370000</v>
      </c>
      <c r="K347" s="5"/>
      <c r="L347" s="5" t="s">
        <v>25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 x14ac:dyDescent="0.25">
      <c r="A348" s="5" t="s">
        <v>524</v>
      </c>
      <c r="B348" s="5" t="s">
        <v>734</v>
      </c>
      <c r="C348" s="5" t="s">
        <v>735</v>
      </c>
      <c r="D348" s="6">
        <v>88000</v>
      </c>
      <c r="E348" s="5" t="s">
        <v>545</v>
      </c>
      <c r="F348" s="7">
        <v>0</v>
      </c>
      <c r="G348" s="5">
        <f>SUMIF(masuk!$B$2:$B$857,Database!B348,masuk!$D$2:$D$857)</f>
        <v>0</v>
      </c>
      <c r="H348" s="5">
        <f>SUMIF(keluar!$B$2:$B$3559,Database!B348,keluar!$D$2:$D$3559)</f>
        <v>0</v>
      </c>
      <c r="I348" s="5">
        <f t="shared" si="0"/>
        <v>0</v>
      </c>
      <c r="J348" s="6">
        <f t="shared" si="1"/>
        <v>0</v>
      </c>
      <c r="K348" s="5"/>
      <c r="L348" s="5" t="s">
        <v>16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 x14ac:dyDescent="0.25">
      <c r="A349" s="5" t="s">
        <v>524</v>
      </c>
      <c r="B349" s="5" t="s">
        <v>736</v>
      </c>
      <c r="C349" s="5" t="s">
        <v>737</v>
      </c>
      <c r="D349" s="6">
        <f>74*16448</f>
        <v>1217152</v>
      </c>
      <c r="E349" s="5" t="s">
        <v>738</v>
      </c>
      <c r="F349" s="7">
        <v>23</v>
      </c>
      <c r="G349" s="5">
        <f>SUMIF(masuk!$B$2:$B$857,Database!B349,masuk!$D$2:$D$857)</f>
        <v>0</v>
      </c>
      <c r="H349" s="5">
        <f>SUMIF(keluar!$B$2:$B$3559,Database!B349,keluar!$D$2:$D$3559)</f>
        <v>5</v>
      </c>
      <c r="I349" s="5">
        <f t="shared" si="0"/>
        <v>18</v>
      </c>
      <c r="J349" s="6">
        <f t="shared" si="1"/>
        <v>21908736</v>
      </c>
      <c r="K349" s="5"/>
      <c r="L349" s="5" t="s">
        <v>25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 x14ac:dyDescent="0.25">
      <c r="A350" s="5" t="s">
        <v>524</v>
      </c>
      <c r="B350" s="5" t="s">
        <v>739</v>
      </c>
      <c r="C350" s="5" t="s">
        <v>740</v>
      </c>
      <c r="D350" s="17">
        <v>91000</v>
      </c>
      <c r="E350" s="5" t="s">
        <v>561</v>
      </c>
      <c r="F350" s="7">
        <v>28</v>
      </c>
      <c r="G350" s="5">
        <f>SUMIF(masuk!$B$2:$B$857,Database!B350,masuk!$D$2:$D$857)</f>
        <v>0</v>
      </c>
      <c r="H350" s="5">
        <f>SUMIF(keluar!$B$2:$B$3559,Database!B350,keluar!$D$2:$D$3559)</f>
        <v>16</v>
      </c>
      <c r="I350" s="5">
        <f t="shared" si="0"/>
        <v>12</v>
      </c>
      <c r="J350" s="6">
        <f t="shared" si="1"/>
        <v>1092000</v>
      </c>
      <c r="K350" s="5"/>
      <c r="L350" s="5" t="s">
        <v>25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 x14ac:dyDescent="0.25">
      <c r="A351" s="5" t="s">
        <v>524</v>
      </c>
      <c r="B351" s="5" t="s">
        <v>741</v>
      </c>
      <c r="C351" s="5" t="s">
        <v>742</v>
      </c>
      <c r="D351" s="18">
        <v>72445</v>
      </c>
      <c r="E351" s="5" t="s">
        <v>527</v>
      </c>
      <c r="F351" s="7">
        <v>0</v>
      </c>
      <c r="G351" s="5">
        <f>SUMIF(masuk!$B$2:$B$857,Database!B351,masuk!$D$2:$D$857)</f>
        <v>0</v>
      </c>
      <c r="H351" s="5">
        <f>SUMIF(keluar!$B$2:$B$3559,Database!B351,keluar!$D$2:$D$3559)</f>
        <v>0</v>
      </c>
      <c r="I351" s="5">
        <f t="shared" si="0"/>
        <v>0</v>
      </c>
      <c r="J351" s="6">
        <f t="shared" si="1"/>
        <v>0</v>
      </c>
      <c r="K351" s="5"/>
      <c r="L351" s="5" t="s">
        <v>16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 x14ac:dyDescent="0.25">
      <c r="A352" s="5" t="s">
        <v>524</v>
      </c>
      <c r="B352" s="5" t="s">
        <v>743</v>
      </c>
      <c r="C352" s="5" t="s">
        <v>744</v>
      </c>
      <c r="D352" s="6">
        <v>55000</v>
      </c>
      <c r="E352" s="5" t="s">
        <v>21</v>
      </c>
      <c r="F352" s="7">
        <v>0</v>
      </c>
      <c r="G352" s="5">
        <f>SUMIF(masuk!$B$2:$B$857,Database!B352,masuk!$D$2:$D$857)</f>
        <v>0</v>
      </c>
      <c r="H352" s="5">
        <f>SUMIF(keluar!$B$2:$B$3559,Database!B352,keluar!$D$2:$D$3559)</f>
        <v>0</v>
      </c>
      <c r="I352" s="5">
        <f t="shared" si="0"/>
        <v>0</v>
      </c>
      <c r="J352" s="6">
        <f t="shared" si="1"/>
        <v>0</v>
      </c>
      <c r="K352" s="5"/>
      <c r="L352" s="5" t="s">
        <v>16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 x14ac:dyDescent="0.25">
      <c r="A353" s="5" t="s">
        <v>524</v>
      </c>
      <c r="B353" s="5" t="s">
        <v>745</v>
      </c>
      <c r="C353" s="5" t="s">
        <v>746</v>
      </c>
      <c r="D353" s="9">
        <v>32500</v>
      </c>
      <c r="E353" s="5" t="s">
        <v>561</v>
      </c>
      <c r="F353" s="7">
        <v>3</v>
      </c>
      <c r="G353" s="5">
        <f>SUMIF(masuk!$B$2:$B$857,Database!B353,masuk!$D$2:$D$857)</f>
        <v>0</v>
      </c>
      <c r="H353" s="5">
        <f>SUMIF(keluar!$B$2:$B$3559,Database!B353,keluar!$D$2:$D$3559)</f>
        <v>0</v>
      </c>
      <c r="I353" s="5">
        <f t="shared" si="0"/>
        <v>3</v>
      </c>
      <c r="J353" s="6">
        <f t="shared" si="1"/>
        <v>97500</v>
      </c>
      <c r="K353" s="5" t="s">
        <v>747</v>
      </c>
      <c r="L353" s="5" t="s">
        <v>25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 x14ac:dyDescent="0.25">
      <c r="A354" s="5" t="s">
        <v>524</v>
      </c>
      <c r="B354" s="5" t="s">
        <v>748</v>
      </c>
      <c r="C354" s="5" t="s">
        <v>749</v>
      </c>
      <c r="D354" s="6">
        <v>69000</v>
      </c>
      <c r="E354" s="5" t="s">
        <v>527</v>
      </c>
      <c r="F354" s="7">
        <v>3</v>
      </c>
      <c r="G354" s="5">
        <f>SUMIF(masuk!$B$2:$B$857,Database!B354,masuk!$D$2:$D$857)</f>
        <v>0</v>
      </c>
      <c r="H354" s="5">
        <f>SUMIF(keluar!$B$2:$B$3559,Database!B354,keluar!$D$2:$D$3559)</f>
        <v>0</v>
      </c>
      <c r="I354" s="5">
        <f t="shared" si="0"/>
        <v>3</v>
      </c>
      <c r="J354" s="6">
        <f t="shared" si="1"/>
        <v>207000</v>
      </c>
      <c r="K354" s="5"/>
      <c r="L354" s="5" t="s">
        <v>16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 x14ac:dyDescent="0.25">
      <c r="A355" s="5" t="s">
        <v>524</v>
      </c>
      <c r="B355" s="5" t="s">
        <v>750</v>
      </c>
      <c r="C355" s="5" t="s">
        <v>751</v>
      </c>
      <c r="D355" s="6">
        <v>35000</v>
      </c>
      <c r="E355" s="5" t="s">
        <v>561</v>
      </c>
      <c r="F355" s="7">
        <v>0</v>
      </c>
      <c r="G355" s="5">
        <f>SUMIF(masuk!$B$2:$B$857,Database!B355,masuk!$D$2:$D$857)</f>
        <v>0</v>
      </c>
      <c r="H355" s="5">
        <f>SUMIF(keluar!$B$2:$B$3559,Database!B355,keluar!$D$2:$D$3559)</f>
        <v>0</v>
      </c>
      <c r="I355" s="5">
        <f t="shared" si="0"/>
        <v>0</v>
      </c>
      <c r="J355" s="6">
        <f t="shared" si="1"/>
        <v>0</v>
      </c>
      <c r="K355" s="5"/>
      <c r="L355" s="5" t="s">
        <v>16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 x14ac:dyDescent="0.25">
      <c r="A356" s="5" t="s">
        <v>524</v>
      </c>
      <c r="B356" s="5" t="s">
        <v>752</v>
      </c>
      <c r="C356" s="5" t="s">
        <v>753</v>
      </c>
      <c r="D356" s="6">
        <v>49000</v>
      </c>
      <c r="E356" s="5" t="s">
        <v>527</v>
      </c>
      <c r="F356" s="7">
        <v>1</v>
      </c>
      <c r="G356" s="5">
        <f>SUMIF(masuk!$B$2:$B$857,Database!B356,masuk!$D$2:$D$857)</f>
        <v>0</v>
      </c>
      <c r="H356" s="5">
        <f>SUMIF(keluar!$B$2:$B$3559,Database!B356,keluar!$D$2:$D$3559)</f>
        <v>0</v>
      </c>
      <c r="I356" s="5">
        <f t="shared" si="0"/>
        <v>1</v>
      </c>
      <c r="J356" s="6">
        <f t="shared" si="1"/>
        <v>49000</v>
      </c>
      <c r="K356" s="5"/>
      <c r="L356" s="5" t="s">
        <v>22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 x14ac:dyDescent="0.25">
      <c r="A357" s="5" t="s">
        <v>524</v>
      </c>
      <c r="B357" s="5" t="s">
        <v>754</v>
      </c>
      <c r="C357" s="5" t="s">
        <v>755</v>
      </c>
      <c r="D357" s="9">
        <v>64500</v>
      </c>
      <c r="E357" s="5" t="s">
        <v>527</v>
      </c>
      <c r="F357" s="7">
        <v>9</v>
      </c>
      <c r="G357" s="5">
        <f>SUMIF(masuk!$B$2:$B$857,Database!B357,masuk!$D$2:$D$857)</f>
        <v>0</v>
      </c>
      <c r="H357" s="5">
        <f>SUMIF(keluar!$B$2:$B$3559,Database!B357,keluar!$D$2:$D$3559)</f>
        <v>3</v>
      </c>
      <c r="I357" s="5">
        <f t="shared" si="0"/>
        <v>6</v>
      </c>
      <c r="J357" s="6">
        <f t="shared" si="1"/>
        <v>387000</v>
      </c>
      <c r="K357" s="5"/>
      <c r="L357" s="5" t="s">
        <v>25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 x14ac:dyDescent="0.25">
      <c r="A358" s="5" t="s">
        <v>524</v>
      </c>
      <c r="B358" s="5" t="s">
        <v>756</v>
      </c>
      <c r="C358" s="5" t="s">
        <v>757</v>
      </c>
      <c r="D358" s="9">
        <v>66500</v>
      </c>
      <c r="E358" s="5" t="s">
        <v>527</v>
      </c>
      <c r="F358" s="7">
        <v>4</v>
      </c>
      <c r="G358" s="5">
        <f>SUMIF(masuk!$B$2:$B$857,Database!B358,masuk!$D$2:$D$857)</f>
        <v>0</v>
      </c>
      <c r="H358" s="5">
        <f>SUMIF(keluar!$B$2:$B$3559,Database!B358,keluar!$D$2:$D$3559)</f>
        <v>0</v>
      </c>
      <c r="I358" s="5">
        <f t="shared" si="0"/>
        <v>4</v>
      </c>
      <c r="J358" s="6">
        <f t="shared" si="1"/>
        <v>266000</v>
      </c>
      <c r="K358" s="5"/>
      <c r="L358" s="5" t="s">
        <v>22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 x14ac:dyDescent="0.25">
      <c r="A359" s="5" t="s">
        <v>524</v>
      </c>
      <c r="B359" s="5" t="s">
        <v>758</v>
      </c>
      <c r="C359" s="5" t="s">
        <v>759</v>
      </c>
      <c r="D359" s="15">
        <v>762000</v>
      </c>
      <c r="E359" s="5" t="s">
        <v>532</v>
      </c>
      <c r="F359" s="7">
        <v>0</v>
      </c>
      <c r="G359" s="5">
        <f>SUMIF(masuk!$B$2:$B$857,Database!B359,masuk!$D$2:$D$857)</f>
        <v>2</v>
      </c>
      <c r="H359" s="5">
        <f>SUMIF(keluar!$B$2:$B$3559,Database!B359,keluar!$D$2:$D$3559)</f>
        <v>0</v>
      </c>
      <c r="I359" s="5">
        <f t="shared" si="0"/>
        <v>2</v>
      </c>
      <c r="J359" s="6">
        <f t="shared" si="1"/>
        <v>1524000</v>
      </c>
      <c r="K359" s="5"/>
      <c r="L359" s="5" t="s">
        <v>22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 x14ac:dyDescent="0.25">
      <c r="A360" s="5" t="s">
        <v>524</v>
      </c>
      <c r="B360" s="5" t="s">
        <v>760</v>
      </c>
      <c r="C360" s="5" t="s">
        <v>761</v>
      </c>
      <c r="D360" s="15">
        <v>175500</v>
      </c>
      <c r="E360" s="5" t="s">
        <v>527</v>
      </c>
      <c r="F360" s="7">
        <v>1</v>
      </c>
      <c r="G360" s="5">
        <f>SUMIF(masuk!$B$2:$B$857,Database!B360,masuk!$D$2:$D$857)</f>
        <v>3</v>
      </c>
      <c r="H360" s="5">
        <f>SUMIF(keluar!$B$2:$B$3559,Database!B360,keluar!$D$2:$D$3559)</f>
        <v>3</v>
      </c>
      <c r="I360" s="5">
        <f t="shared" si="0"/>
        <v>1</v>
      </c>
      <c r="J360" s="6">
        <f t="shared" si="1"/>
        <v>175500</v>
      </c>
      <c r="K360" s="5"/>
      <c r="L360" s="5" t="s">
        <v>22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 x14ac:dyDescent="0.25">
      <c r="A361" s="5" t="s">
        <v>524</v>
      </c>
      <c r="B361" s="5" t="s">
        <v>762</v>
      </c>
      <c r="C361" s="5" t="s">
        <v>763</v>
      </c>
      <c r="D361" s="6">
        <v>185000</v>
      </c>
      <c r="E361" s="5" t="s">
        <v>545</v>
      </c>
      <c r="F361" s="7">
        <v>0</v>
      </c>
      <c r="G361" s="5">
        <f>SUMIF(masuk!$B$2:$B$857,Database!B361,masuk!$D$2:$D$857)</f>
        <v>0</v>
      </c>
      <c r="H361" s="5">
        <f>SUMIF(keluar!$B$2:$B$3559,Database!B361,keluar!$D$2:$D$3559)</f>
        <v>0</v>
      </c>
      <c r="I361" s="5">
        <f t="shared" si="0"/>
        <v>0</v>
      </c>
      <c r="J361" s="6">
        <f t="shared" si="1"/>
        <v>0</v>
      </c>
      <c r="K361" s="5"/>
      <c r="L361" s="5" t="s">
        <v>22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 x14ac:dyDescent="0.25">
      <c r="A362" s="5" t="s">
        <v>524</v>
      </c>
      <c r="B362" s="5" t="s">
        <v>764</v>
      </c>
      <c r="C362" s="5" t="s">
        <v>765</v>
      </c>
      <c r="D362" s="6">
        <v>240000</v>
      </c>
      <c r="E362" s="5" t="s">
        <v>545</v>
      </c>
      <c r="F362" s="7">
        <v>0</v>
      </c>
      <c r="G362" s="5">
        <f>SUMIF(masuk!$B$2:$B$857,Database!B362,masuk!$D$2:$D$857)</f>
        <v>0</v>
      </c>
      <c r="H362" s="5">
        <f>SUMIF(keluar!$B$2:$B$3559,Database!B362,keluar!$D$2:$D$3559)</f>
        <v>0</v>
      </c>
      <c r="I362" s="5">
        <f t="shared" si="0"/>
        <v>0</v>
      </c>
      <c r="J362" s="6">
        <f t="shared" si="1"/>
        <v>0</v>
      </c>
      <c r="K362" s="5"/>
      <c r="L362" s="5" t="s">
        <v>22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 x14ac:dyDescent="0.25">
      <c r="A363" s="5" t="s">
        <v>524</v>
      </c>
      <c r="B363" s="5" t="s">
        <v>766</v>
      </c>
      <c r="C363" s="5" t="s">
        <v>767</v>
      </c>
      <c r="D363" s="6">
        <v>97000</v>
      </c>
      <c r="E363" s="5" t="s">
        <v>768</v>
      </c>
      <c r="F363" s="7">
        <v>0</v>
      </c>
      <c r="G363" s="5">
        <f>SUMIF(masuk!$B$2:$B$857,Database!B363,masuk!$D$2:$D$857)</f>
        <v>4</v>
      </c>
      <c r="H363" s="5">
        <f>SUMIF(keluar!$B$2:$B$3559,Database!B363,keluar!$D$2:$D$3559)</f>
        <v>3</v>
      </c>
      <c r="I363" s="5">
        <f t="shared" si="0"/>
        <v>1</v>
      </c>
      <c r="J363" s="6">
        <f t="shared" si="1"/>
        <v>97000</v>
      </c>
      <c r="K363" s="5"/>
      <c r="L363" s="5" t="s">
        <v>22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 x14ac:dyDescent="0.25">
      <c r="A364" s="5" t="s">
        <v>524</v>
      </c>
      <c r="B364" s="5" t="s">
        <v>769</v>
      </c>
      <c r="C364" s="5" t="s">
        <v>770</v>
      </c>
      <c r="D364" s="9">
        <v>45000</v>
      </c>
      <c r="E364" s="5" t="s">
        <v>47</v>
      </c>
      <c r="F364" s="7">
        <v>0</v>
      </c>
      <c r="G364" s="5">
        <f>SUMIF(masuk!$B$2:$B$857,Database!B364,masuk!$D$2:$D$857)</f>
        <v>0</v>
      </c>
      <c r="H364" s="5">
        <f>SUMIF(keluar!$B$2:$B$3559,Database!B364,keluar!$D$2:$D$3559)</f>
        <v>0</v>
      </c>
      <c r="I364" s="5">
        <f t="shared" si="0"/>
        <v>0</v>
      </c>
      <c r="J364" s="6">
        <f t="shared" si="1"/>
        <v>0</v>
      </c>
      <c r="K364" s="5"/>
      <c r="L364" s="5" t="s">
        <v>16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 x14ac:dyDescent="0.25">
      <c r="A365" s="5" t="s">
        <v>524</v>
      </c>
      <c r="B365" s="5" t="s">
        <v>771</v>
      </c>
      <c r="C365" s="5" t="s">
        <v>772</v>
      </c>
      <c r="D365" s="6">
        <v>50000</v>
      </c>
      <c r="E365" s="5" t="s">
        <v>527</v>
      </c>
      <c r="F365" s="7">
        <v>2</v>
      </c>
      <c r="G365" s="5">
        <f>SUMIF(masuk!$B$2:$B$857,Database!B365,masuk!$D$2:$D$857)</f>
        <v>0</v>
      </c>
      <c r="H365" s="5">
        <f>SUMIF(keluar!$B$2:$B$3559,Database!B365,keluar!$D$2:$D$3559)</f>
        <v>0</v>
      </c>
      <c r="I365" s="5">
        <f t="shared" si="0"/>
        <v>2</v>
      </c>
      <c r="J365" s="6">
        <f t="shared" si="1"/>
        <v>100000</v>
      </c>
      <c r="K365" s="5"/>
      <c r="L365" s="5" t="s">
        <v>22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 x14ac:dyDescent="0.25">
      <c r="A366" s="5" t="s">
        <v>524</v>
      </c>
      <c r="B366" s="5" t="s">
        <v>773</v>
      </c>
      <c r="C366" s="5" t="s">
        <v>774</v>
      </c>
      <c r="D366" s="15">
        <v>35000</v>
      </c>
      <c r="E366" s="5" t="s">
        <v>561</v>
      </c>
      <c r="F366" s="7">
        <v>0</v>
      </c>
      <c r="G366" s="5">
        <f>SUMIF(masuk!$B$2:$B$857,Database!B366,masuk!$D$2:$D$857)</f>
        <v>2</v>
      </c>
      <c r="H366" s="5">
        <f>SUMIF(keluar!$B$2:$B$3559,Database!B366,keluar!$D$2:$D$3559)</f>
        <v>1</v>
      </c>
      <c r="I366" s="5">
        <f t="shared" si="0"/>
        <v>1</v>
      </c>
      <c r="J366" s="6">
        <f t="shared" si="1"/>
        <v>35000</v>
      </c>
      <c r="K366" s="5"/>
      <c r="L366" s="5" t="s">
        <v>22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 x14ac:dyDescent="0.25">
      <c r="A367" s="5" t="s">
        <v>524</v>
      </c>
      <c r="B367" s="5" t="s">
        <v>775</v>
      </c>
      <c r="C367" s="5" t="s">
        <v>776</v>
      </c>
      <c r="D367" s="9">
        <v>36000</v>
      </c>
      <c r="E367" s="5" t="s">
        <v>527</v>
      </c>
      <c r="F367" s="7">
        <v>3</v>
      </c>
      <c r="G367" s="5">
        <f>SUMIF(masuk!$B$2:$B$857,Database!B367,masuk!$D$2:$D$857)</f>
        <v>0</v>
      </c>
      <c r="H367" s="5">
        <f>SUMIF(keluar!$B$2:$B$3559,Database!B367,keluar!$D$2:$D$3559)</f>
        <v>0</v>
      </c>
      <c r="I367" s="5">
        <f t="shared" si="0"/>
        <v>3</v>
      </c>
      <c r="J367" s="6">
        <f t="shared" si="1"/>
        <v>108000</v>
      </c>
      <c r="K367" s="5"/>
      <c r="L367" s="5" t="s">
        <v>22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 x14ac:dyDescent="0.25">
      <c r="A368" s="5" t="s">
        <v>524</v>
      </c>
      <c r="B368" s="5" t="s">
        <v>777</v>
      </c>
      <c r="C368" s="5" t="s">
        <v>778</v>
      </c>
      <c r="D368" s="6">
        <v>1085000</v>
      </c>
      <c r="E368" s="5" t="s">
        <v>532</v>
      </c>
      <c r="F368" s="7">
        <v>0</v>
      </c>
      <c r="G368" s="5">
        <f>SUMIF(masuk!$B$2:$B$857,Database!B368,masuk!$D$2:$D$857)</f>
        <v>1</v>
      </c>
      <c r="H368" s="5">
        <f>SUMIF(keluar!$B$2:$B$3559,Database!B368,keluar!$D$2:$D$3559)</f>
        <v>1</v>
      </c>
      <c r="I368" s="5">
        <f t="shared" si="0"/>
        <v>0</v>
      </c>
      <c r="J368" s="6">
        <f t="shared" si="1"/>
        <v>0</v>
      </c>
      <c r="K368" s="5"/>
      <c r="L368" s="5" t="s">
        <v>22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 x14ac:dyDescent="0.25">
      <c r="A369" s="5" t="s">
        <v>524</v>
      </c>
      <c r="B369" s="5" t="s">
        <v>779</v>
      </c>
      <c r="C369" s="5" t="s">
        <v>780</v>
      </c>
      <c r="D369" s="6">
        <v>45000</v>
      </c>
      <c r="E369" s="5" t="s">
        <v>527</v>
      </c>
      <c r="F369" s="7">
        <v>1</v>
      </c>
      <c r="G369" s="5">
        <f>SUMIF(masuk!$B$2:$B$857,Database!B369,masuk!$D$2:$D$857)</f>
        <v>0</v>
      </c>
      <c r="H369" s="5">
        <f>SUMIF(keluar!$B$2:$B$3559,Database!B369,keluar!$D$2:$D$3559)</f>
        <v>0</v>
      </c>
      <c r="I369" s="5">
        <f t="shared" si="0"/>
        <v>1</v>
      </c>
      <c r="J369" s="6">
        <f t="shared" si="1"/>
        <v>45000</v>
      </c>
      <c r="K369" s="5"/>
      <c r="L369" s="5" t="s">
        <v>22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 x14ac:dyDescent="0.25">
      <c r="A370" s="5" t="s">
        <v>524</v>
      </c>
      <c r="B370" s="5" t="s">
        <v>781</v>
      </c>
      <c r="C370" s="5" t="s">
        <v>782</v>
      </c>
      <c r="D370" s="6">
        <v>856000</v>
      </c>
      <c r="E370" s="5" t="s">
        <v>532</v>
      </c>
      <c r="F370" s="7">
        <v>0</v>
      </c>
      <c r="G370" s="5">
        <f>SUMIF(masuk!$B$2:$B$857,Database!B370,masuk!$D$2:$D$857)</f>
        <v>0</v>
      </c>
      <c r="H370" s="5">
        <f>SUMIF(keluar!$B$2:$B$3559,Database!B370,keluar!$D$2:$D$3559)</f>
        <v>0</v>
      </c>
      <c r="I370" s="5">
        <f t="shared" si="0"/>
        <v>0</v>
      </c>
      <c r="J370" s="6">
        <f t="shared" si="1"/>
        <v>0</v>
      </c>
      <c r="K370" s="5"/>
      <c r="L370" s="5" t="s">
        <v>22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 x14ac:dyDescent="0.25">
      <c r="A371" s="5" t="s">
        <v>524</v>
      </c>
      <c r="B371" s="5" t="s">
        <v>783</v>
      </c>
      <c r="C371" s="5" t="s">
        <v>784</v>
      </c>
      <c r="D371" s="15">
        <v>447000</v>
      </c>
      <c r="E371" s="5" t="s">
        <v>532</v>
      </c>
      <c r="F371" s="7">
        <v>1</v>
      </c>
      <c r="G371" s="5">
        <f>SUMIF(masuk!$B$2:$B$857,Database!B371,masuk!$D$2:$D$857)</f>
        <v>7</v>
      </c>
      <c r="H371" s="5">
        <f>SUMIF(keluar!$B$2:$B$3559,Database!B371,keluar!$D$2:$D$3559)</f>
        <v>5</v>
      </c>
      <c r="I371" s="5">
        <f t="shared" si="0"/>
        <v>3</v>
      </c>
      <c r="J371" s="6">
        <f t="shared" si="1"/>
        <v>1341000</v>
      </c>
      <c r="K371" s="5"/>
      <c r="L371" s="5" t="s">
        <v>25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 x14ac:dyDescent="0.25">
      <c r="A372" s="5" t="s">
        <v>524</v>
      </c>
      <c r="B372" s="5" t="s">
        <v>785</v>
      </c>
      <c r="C372" s="5" t="s">
        <v>786</v>
      </c>
      <c r="D372" s="9">
        <v>53000</v>
      </c>
      <c r="E372" s="5" t="s">
        <v>527</v>
      </c>
      <c r="F372" s="7">
        <v>0</v>
      </c>
      <c r="G372" s="5">
        <f>SUMIF(masuk!$B$2:$B$857,Database!B372,masuk!$D$2:$D$857)</f>
        <v>0</v>
      </c>
      <c r="H372" s="5">
        <f>SUMIF(keluar!$B$2:$B$3559,Database!B372,keluar!$D$2:$D$3559)</f>
        <v>0</v>
      </c>
      <c r="I372" s="5">
        <f t="shared" si="0"/>
        <v>0</v>
      </c>
      <c r="J372" s="6">
        <f t="shared" si="1"/>
        <v>0</v>
      </c>
      <c r="K372" s="5"/>
      <c r="L372" s="5" t="s">
        <v>25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 x14ac:dyDescent="0.25">
      <c r="A373" s="5" t="s">
        <v>524</v>
      </c>
      <c r="B373" s="5" t="s">
        <v>787</v>
      </c>
      <c r="C373" s="5" t="s">
        <v>788</v>
      </c>
      <c r="D373" s="9">
        <v>900000</v>
      </c>
      <c r="E373" s="5" t="s">
        <v>768</v>
      </c>
      <c r="F373" s="7">
        <v>2</v>
      </c>
      <c r="G373" s="5">
        <f>SUMIF(masuk!$B$2:$B$857,Database!B373,masuk!$D$2:$D$857)</f>
        <v>0</v>
      </c>
      <c r="H373" s="5">
        <f>SUMIF(keluar!$B$2:$B$3559,Database!B373,keluar!$D$2:$D$3559)</f>
        <v>0</v>
      </c>
      <c r="I373" s="5">
        <f t="shared" si="0"/>
        <v>2</v>
      </c>
      <c r="J373" s="6">
        <f t="shared" si="1"/>
        <v>1800000</v>
      </c>
      <c r="K373" s="5"/>
      <c r="L373" s="5" t="s">
        <v>25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 x14ac:dyDescent="0.25">
      <c r="A374" s="5" t="s">
        <v>524</v>
      </c>
      <c r="B374" s="5" t="s">
        <v>789</v>
      </c>
      <c r="C374" s="5" t="s">
        <v>790</v>
      </c>
      <c r="D374" s="6">
        <f>79*16448</f>
        <v>1299392</v>
      </c>
      <c r="E374" s="5" t="s">
        <v>768</v>
      </c>
      <c r="F374" s="7">
        <v>7</v>
      </c>
      <c r="G374" s="5">
        <f>SUMIF(masuk!$B$2:$B$857,Database!B374,masuk!$D$2:$D$857)</f>
        <v>0</v>
      </c>
      <c r="H374" s="5">
        <f>SUMIF(keluar!$B$2:$B$3559,Database!B374,keluar!$D$2:$D$3559)</f>
        <v>4</v>
      </c>
      <c r="I374" s="5">
        <f t="shared" si="0"/>
        <v>3</v>
      </c>
      <c r="J374" s="6">
        <f t="shared" si="1"/>
        <v>3898176</v>
      </c>
      <c r="K374" s="5"/>
      <c r="L374" s="5" t="s">
        <v>25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 x14ac:dyDescent="0.25">
      <c r="A375" s="5" t="s">
        <v>524</v>
      </c>
      <c r="B375" s="5" t="s">
        <v>791</v>
      </c>
      <c r="C375" s="5" t="s">
        <v>792</v>
      </c>
      <c r="D375" s="6">
        <v>231990</v>
      </c>
      <c r="E375" s="5" t="s">
        <v>527</v>
      </c>
      <c r="F375" s="7">
        <v>7</v>
      </c>
      <c r="G375" s="5">
        <f>SUMIF(masuk!$B$2:$B$857,Database!B375,masuk!$D$2:$D$857)</f>
        <v>12</v>
      </c>
      <c r="H375" s="5">
        <f>SUMIF(keluar!$B$2:$B$3559,Database!B375,keluar!$D$2:$D$3559)</f>
        <v>9</v>
      </c>
      <c r="I375" s="5">
        <f t="shared" si="0"/>
        <v>10</v>
      </c>
      <c r="J375" s="6">
        <f t="shared" si="1"/>
        <v>2319900</v>
      </c>
      <c r="K375" s="5"/>
      <c r="L375" s="5" t="s">
        <v>25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 x14ac:dyDescent="0.25">
      <c r="A376" s="5" t="s">
        <v>524</v>
      </c>
      <c r="B376" s="5" t="s">
        <v>793</v>
      </c>
      <c r="C376" s="5" t="s">
        <v>794</v>
      </c>
      <c r="D376" s="9">
        <v>62000</v>
      </c>
      <c r="E376" s="5" t="s">
        <v>527</v>
      </c>
      <c r="F376" s="7">
        <v>0</v>
      </c>
      <c r="G376" s="5">
        <f>SUMIF(masuk!$B$2:$B$857,Database!B376,masuk!$D$2:$D$857)</f>
        <v>0</v>
      </c>
      <c r="H376" s="5">
        <f>SUMIF(keluar!$B$2:$B$3559,Database!B376,keluar!$D$2:$D$3559)</f>
        <v>0</v>
      </c>
      <c r="I376" s="5">
        <f t="shared" si="0"/>
        <v>0</v>
      </c>
      <c r="J376" s="6">
        <f t="shared" si="1"/>
        <v>0</v>
      </c>
      <c r="K376" s="5"/>
      <c r="L376" s="5" t="s">
        <v>25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 x14ac:dyDescent="0.25">
      <c r="A377" s="5" t="s">
        <v>524</v>
      </c>
      <c r="B377" s="5" t="s">
        <v>795</v>
      </c>
      <c r="C377" s="5" t="s">
        <v>796</v>
      </c>
      <c r="D377" s="6">
        <v>280000</v>
      </c>
      <c r="E377" s="5" t="s">
        <v>527</v>
      </c>
      <c r="F377" s="7">
        <v>1</v>
      </c>
      <c r="G377" s="5">
        <f>SUMIF(masuk!$B$2:$B$857,Database!B377,masuk!$D$2:$D$857)</f>
        <v>0</v>
      </c>
      <c r="H377" s="5">
        <f>SUMIF(keluar!$B$2:$B$3559,Database!B377,keluar!$D$2:$D$3559)</f>
        <v>0</v>
      </c>
      <c r="I377" s="5">
        <f t="shared" si="0"/>
        <v>1</v>
      </c>
      <c r="J377" s="6">
        <f t="shared" si="1"/>
        <v>280000</v>
      </c>
      <c r="K377" s="5"/>
      <c r="L377" s="5" t="s">
        <v>25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hidden="1" customHeight="1" x14ac:dyDescent="0.25">
      <c r="A378" s="5" t="s">
        <v>797</v>
      </c>
      <c r="B378" s="5" t="s">
        <v>798</v>
      </c>
      <c r="C378" s="5" t="s">
        <v>799</v>
      </c>
      <c r="D378" s="6">
        <v>16000</v>
      </c>
      <c r="E378" s="5" t="s">
        <v>21</v>
      </c>
      <c r="F378" s="7">
        <v>440</v>
      </c>
      <c r="G378" s="5">
        <f>SUMIF(masuk!$B$2:$B$857,Database!B378,masuk!$D$2:$D$857)</f>
        <v>0</v>
      </c>
      <c r="H378" s="5">
        <f>SUMIF(keluar!$B$2:$B$3559,Database!B378,keluar!$D$2:$D$3559)</f>
        <v>309</v>
      </c>
      <c r="I378" s="5">
        <f t="shared" si="0"/>
        <v>131</v>
      </c>
      <c r="J378" s="6">
        <f t="shared" si="1"/>
        <v>2096000</v>
      </c>
      <c r="K378" s="5"/>
      <c r="L378" s="5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hidden="1" customHeight="1" x14ac:dyDescent="0.25">
      <c r="A379" s="5" t="s">
        <v>797</v>
      </c>
      <c r="B379" s="5" t="s">
        <v>800</v>
      </c>
      <c r="C379" s="5" t="s">
        <v>801</v>
      </c>
      <c r="D379" s="9">
        <v>850</v>
      </c>
      <c r="E379" s="5" t="s">
        <v>802</v>
      </c>
      <c r="F379" s="5"/>
      <c r="G379" s="5">
        <f>SUMIF(masuk!$B$2:$B$857,Database!B379,masuk!$D$2:$D$857)</f>
        <v>1600</v>
      </c>
      <c r="H379" s="5">
        <f>SUMIF(keluar!$B$2:$B$3559,Database!B379,keluar!$D$2:$D$3559)</f>
        <v>800</v>
      </c>
      <c r="I379" s="5">
        <f t="shared" si="0"/>
        <v>800</v>
      </c>
      <c r="J379" s="6">
        <f t="shared" si="1"/>
        <v>680000</v>
      </c>
      <c r="K379" s="5" t="s">
        <v>803</v>
      </c>
      <c r="L379" s="5" t="s">
        <v>25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hidden="1" customHeight="1" x14ac:dyDescent="0.25">
      <c r="A380" s="5" t="s">
        <v>797</v>
      </c>
      <c r="B380" s="5" t="s">
        <v>804</v>
      </c>
      <c r="C380" s="5" t="s">
        <v>805</v>
      </c>
      <c r="D380" s="9">
        <v>6000</v>
      </c>
      <c r="E380" s="5" t="s">
        <v>15</v>
      </c>
      <c r="F380" s="7">
        <v>14</v>
      </c>
      <c r="G380" s="5">
        <f>SUMIF(masuk!$B$2:$B$857,Database!B380,masuk!$D$2:$D$857)</f>
        <v>24</v>
      </c>
      <c r="H380" s="5">
        <f>SUMIF(keluar!$B$2:$B$3559,Database!B380,keluar!$D$2:$D$3559)</f>
        <v>19</v>
      </c>
      <c r="I380" s="5">
        <f t="shared" si="0"/>
        <v>19</v>
      </c>
      <c r="J380" s="6">
        <f t="shared" si="1"/>
        <v>114000</v>
      </c>
      <c r="K380" s="5"/>
      <c r="L380" s="5" t="s">
        <v>25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hidden="1" customHeight="1" x14ac:dyDescent="0.25">
      <c r="A381" s="5" t="s">
        <v>797</v>
      </c>
      <c r="B381" s="5" t="s">
        <v>806</v>
      </c>
      <c r="C381" s="5" t="s">
        <v>807</v>
      </c>
      <c r="D381" s="9">
        <v>15000</v>
      </c>
      <c r="E381" s="5" t="s">
        <v>561</v>
      </c>
      <c r="F381" s="5"/>
      <c r="G381" s="5">
        <f>SUMIF(masuk!$B$2:$B$857,Database!B381,masuk!$D$2:$D$857)</f>
        <v>57</v>
      </c>
      <c r="H381" s="5">
        <f>SUMIF(keluar!$B$2:$B$3559,Database!B381,keluar!$D$2:$D$3559)</f>
        <v>0</v>
      </c>
      <c r="I381" s="5">
        <f t="shared" si="0"/>
        <v>57</v>
      </c>
      <c r="J381" s="6">
        <f t="shared" si="1"/>
        <v>855000</v>
      </c>
      <c r="K381" s="5"/>
      <c r="L381" s="5" t="s">
        <v>25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hidden="1" customHeight="1" x14ac:dyDescent="0.25">
      <c r="A382" s="5" t="s">
        <v>797</v>
      </c>
      <c r="B382" s="5" t="s">
        <v>808</v>
      </c>
      <c r="C382" s="5" t="s">
        <v>809</v>
      </c>
      <c r="D382" s="9">
        <v>10000</v>
      </c>
      <c r="E382" s="5" t="s">
        <v>21</v>
      </c>
      <c r="F382" s="7">
        <v>229</v>
      </c>
      <c r="G382" s="5">
        <f>SUMIF(masuk!$B$2:$B$857,Database!B382,masuk!$D$2:$D$857)</f>
        <v>360</v>
      </c>
      <c r="H382" s="5">
        <f>SUMIF(keluar!$B$2:$B$3559,Database!B382,keluar!$D$2:$D$3559)</f>
        <v>300</v>
      </c>
      <c r="I382" s="5">
        <f t="shared" si="0"/>
        <v>289</v>
      </c>
      <c r="J382" s="6">
        <f t="shared" si="1"/>
        <v>2890000</v>
      </c>
      <c r="K382" s="5" t="s">
        <v>810</v>
      </c>
      <c r="L382" s="5" t="s">
        <v>25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hidden="1" customHeight="1" x14ac:dyDescent="0.25">
      <c r="A383" s="5" t="s">
        <v>797</v>
      </c>
      <c r="B383" s="5" t="s">
        <v>811</v>
      </c>
      <c r="C383" s="5" t="s">
        <v>812</v>
      </c>
      <c r="D383" s="9">
        <v>5200</v>
      </c>
      <c r="E383" s="5" t="s">
        <v>21</v>
      </c>
      <c r="F383" s="7">
        <v>396</v>
      </c>
      <c r="G383" s="5">
        <f>SUMIF(masuk!$B$2:$B$857,Database!B383,masuk!$D$2:$D$857)</f>
        <v>0</v>
      </c>
      <c r="H383" s="5">
        <f>SUMIF(keluar!$B$2:$B$3559,Database!B383,keluar!$D$2:$D$3559)</f>
        <v>160</v>
      </c>
      <c r="I383" s="5">
        <f t="shared" si="0"/>
        <v>236</v>
      </c>
      <c r="J383" s="6">
        <f t="shared" si="1"/>
        <v>1227200</v>
      </c>
      <c r="K383" s="5" t="s">
        <v>813</v>
      </c>
      <c r="L383" s="5" t="s">
        <v>25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hidden="1" customHeight="1" x14ac:dyDescent="0.25">
      <c r="A384" s="5" t="s">
        <v>797</v>
      </c>
      <c r="B384" s="5" t="s">
        <v>814</v>
      </c>
      <c r="C384" s="5" t="s">
        <v>815</v>
      </c>
      <c r="D384" s="15">
        <v>32000</v>
      </c>
      <c r="E384" s="5" t="s">
        <v>21</v>
      </c>
      <c r="F384" s="7">
        <v>3</v>
      </c>
      <c r="G384" s="5">
        <f>SUMIF(masuk!$B$2:$B$857,Database!B384,masuk!$D$2:$D$857)</f>
        <v>25</v>
      </c>
      <c r="H384" s="5">
        <f>SUMIF(keluar!$B$2:$B$3559,Database!B384,keluar!$D$2:$D$3559)</f>
        <v>1</v>
      </c>
      <c r="I384" s="5">
        <f t="shared" si="0"/>
        <v>27</v>
      </c>
      <c r="J384" s="6">
        <f t="shared" si="1"/>
        <v>864000</v>
      </c>
      <c r="K384" s="5" t="s">
        <v>816</v>
      </c>
      <c r="L384" s="5" t="s">
        <v>25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hidden="1" customHeight="1" x14ac:dyDescent="0.25">
      <c r="A385" s="5" t="s">
        <v>797</v>
      </c>
      <c r="B385" s="5" t="s">
        <v>817</v>
      </c>
      <c r="C385" s="5" t="s">
        <v>818</v>
      </c>
      <c r="D385" s="8">
        <v>275000</v>
      </c>
      <c r="E385" s="7" t="s">
        <v>65</v>
      </c>
      <c r="F385" s="5"/>
      <c r="G385" s="5">
        <f>SUMIF(masuk!$B$2:$B$857,Database!B385,masuk!$D$2:$D$857)</f>
        <v>1</v>
      </c>
      <c r="H385" s="5">
        <f>SUMIF(keluar!$B$2:$B$3559,Database!B385,keluar!$D$2:$D$3559)</f>
        <v>0</v>
      </c>
      <c r="I385" s="5">
        <f t="shared" si="0"/>
        <v>1</v>
      </c>
      <c r="J385" s="6">
        <f t="shared" si="1"/>
        <v>275000</v>
      </c>
      <c r="K385" s="5"/>
      <c r="L385" s="5" t="s">
        <v>16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hidden="1" customHeight="1" x14ac:dyDescent="0.25">
      <c r="A386" s="5" t="s">
        <v>797</v>
      </c>
      <c r="B386" s="5" t="s">
        <v>819</v>
      </c>
      <c r="C386" s="5" t="s">
        <v>820</v>
      </c>
      <c r="D386" s="9">
        <v>15000</v>
      </c>
      <c r="E386" s="5" t="s">
        <v>21</v>
      </c>
      <c r="F386" s="7">
        <v>26</v>
      </c>
      <c r="G386" s="5">
        <f>SUMIF(masuk!$B$2:$B$857,Database!B386,masuk!$D$2:$D$857)</f>
        <v>30</v>
      </c>
      <c r="H386" s="5">
        <f>SUMIF(keluar!$B$2:$B$3559,Database!B386,keluar!$D$2:$D$3559)</f>
        <v>17</v>
      </c>
      <c r="I386" s="5">
        <f t="shared" si="0"/>
        <v>39</v>
      </c>
      <c r="J386" s="6">
        <f t="shared" si="1"/>
        <v>585000</v>
      </c>
      <c r="K386" s="5" t="s">
        <v>821</v>
      </c>
      <c r="L386" s="5" t="s">
        <v>25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hidden="1" customHeight="1" x14ac:dyDescent="0.25">
      <c r="A387" s="5" t="s">
        <v>797</v>
      </c>
      <c r="B387" s="5" t="s">
        <v>822</v>
      </c>
      <c r="C387" s="5" t="s">
        <v>823</v>
      </c>
      <c r="D387" s="6">
        <v>51000</v>
      </c>
      <c r="E387" s="5" t="s">
        <v>15</v>
      </c>
      <c r="F387" s="7">
        <v>27</v>
      </c>
      <c r="G387" s="5">
        <f>SUMIF(masuk!$B$2:$B$857,Database!B387,masuk!$D$2:$D$857)</f>
        <v>60</v>
      </c>
      <c r="H387" s="5">
        <f>SUMIF(keluar!$B$2:$B$3559,Database!B387,keluar!$D$2:$D$3559)</f>
        <v>10</v>
      </c>
      <c r="I387" s="5">
        <f t="shared" si="0"/>
        <v>77</v>
      </c>
      <c r="J387" s="6">
        <f t="shared" si="1"/>
        <v>3927000</v>
      </c>
      <c r="K387" s="5" t="s">
        <v>824</v>
      </c>
      <c r="L387" s="5" t="s">
        <v>25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hidden="1" customHeight="1" x14ac:dyDescent="0.25">
      <c r="A388" s="5" t="s">
        <v>797</v>
      </c>
      <c r="B388" s="5" t="s">
        <v>825</v>
      </c>
      <c r="C388" s="5" t="s">
        <v>826</v>
      </c>
      <c r="D388" s="9">
        <v>10000</v>
      </c>
      <c r="E388" s="5" t="s">
        <v>561</v>
      </c>
      <c r="F388" s="7">
        <v>276</v>
      </c>
      <c r="G388" s="5">
        <f>SUMIF(masuk!$B$2:$B$857,Database!B388,masuk!$D$2:$D$857)</f>
        <v>824</v>
      </c>
      <c r="H388" s="5">
        <f>SUMIF(keluar!$B$2:$B$3559,Database!B388,keluar!$D$2:$D$3559)</f>
        <v>330</v>
      </c>
      <c r="I388" s="5">
        <f t="shared" si="0"/>
        <v>770</v>
      </c>
      <c r="J388" s="6">
        <f t="shared" si="1"/>
        <v>7700000</v>
      </c>
      <c r="K388" s="5"/>
      <c r="L388" s="5" t="s">
        <v>25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hidden="1" customHeight="1" x14ac:dyDescent="0.25">
      <c r="A389" s="5" t="s">
        <v>797</v>
      </c>
      <c r="B389" s="5" t="s">
        <v>827</v>
      </c>
      <c r="C389" s="5" t="s">
        <v>828</v>
      </c>
      <c r="D389" s="9">
        <v>9900</v>
      </c>
      <c r="E389" s="5" t="s">
        <v>21</v>
      </c>
      <c r="F389" s="7">
        <v>150</v>
      </c>
      <c r="G389" s="5">
        <f>SUMIF(masuk!$B$2:$B$857,Database!B389,masuk!$D$2:$D$857)</f>
        <v>750</v>
      </c>
      <c r="H389" s="5">
        <f>SUMIF(keluar!$B$2:$B$3559,Database!B389,keluar!$D$2:$D$3559)</f>
        <v>200</v>
      </c>
      <c r="I389" s="5">
        <f t="shared" si="0"/>
        <v>700</v>
      </c>
      <c r="J389" s="6">
        <f t="shared" si="1"/>
        <v>6930000</v>
      </c>
      <c r="K389" s="5" t="s">
        <v>824</v>
      </c>
      <c r="L389" s="5" t="s">
        <v>25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hidden="1" customHeight="1" x14ac:dyDescent="0.25">
      <c r="A390" s="5" t="s">
        <v>797</v>
      </c>
      <c r="B390" s="5" t="s">
        <v>829</v>
      </c>
      <c r="C390" s="5" t="s">
        <v>830</v>
      </c>
      <c r="D390" s="9">
        <v>100000</v>
      </c>
      <c r="E390" s="5" t="s">
        <v>65</v>
      </c>
      <c r="F390" s="7">
        <v>5</v>
      </c>
      <c r="G390" s="5">
        <f>SUMIF(masuk!$B$2:$B$857,Database!B390,masuk!$D$2:$D$857)</f>
        <v>15</v>
      </c>
      <c r="H390" s="5">
        <f>SUMIF(keluar!$B$2:$B$3559,Database!B390,keluar!$D$2:$D$3559)</f>
        <v>12</v>
      </c>
      <c r="I390" s="5">
        <f t="shared" si="0"/>
        <v>8</v>
      </c>
      <c r="J390" s="6">
        <f t="shared" si="1"/>
        <v>800000</v>
      </c>
      <c r="K390" s="5"/>
      <c r="L390" s="5" t="s">
        <v>25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hidden="1" customHeight="1" x14ac:dyDescent="0.25">
      <c r="A391" s="5" t="s">
        <v>797</v>
      </c>
      <c r="B391" s="5" t="s">
        <v>831</v>
      </c>
      <c r="C391" s="5" t="s">
        <v>832</v>
      </c>
      <c r="D391" s="6">
        <v>40000</v>
      </c>
      <c r="E391" s="5" t="s">
        <v>561</v>
      </c>
      <c r="F391" s="7">
        <v>17</v>
      </c>
      <c r="G391" s="5">
        <f>SUMIF(masuk!$B$2:$B$857,Database!B391,masuk!$D$2:$D$857)</f>
        <v>0</v>
      </c>
      <c r="H391" s="5">
        <f>SUMIF(keluar!$B$2:$B$3559,Database!B391,keluar!$D$2:$D$3559)</f>
        <v>4.5</v>
      </c>
      <c r="I391" s="5">
        <f t="shared" si="0"/>
        <v>12.5</v>
      </c>
      <c r="J391" s="6">
        <f t="shared" si="1"/>
        <v>500000</v>
      </c>
      <c r="K391" s="5"/>
      <c r="L391" s="5" t="s">
        <v>25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hidden="1" customHeight="1" x14ac:dyDescent="0.25">
      <c r="A392" s="5" t="s">
        <v>797</v>
      </c>
      <c r="B392" s="5" t="s">
        <v>833</v>
      </c>
      <c r="C392" s="5" t="s">
        <v>834</v>
      </c>
      <c r="D392" s="9">
        <v>1475</v>
      </c>
      <c r="E392" s="5" t="s">
        <v>21</v>
      </c>
      <c r="F392" s="7">
        <v>800</v>
      </c>
      <c r="G392" s="5">
        <f>SUMIF(masuk!$B$2:$B$857,Database!B392,masuk!$D$2:$D$857)</f>
        <v>0</v>
      </c>
      <c r="H392" s="5">
        <f>SUMIF(keluar!$B$2:$B$3559,Database!B392,keluar!$D$2:$D$3559)</f>
        <v>0</v>
      </c>
      <c r="I392" s="5">
        <f t="shared" si="0"/>
        <v>800</v>
      </c>
      <c r="J392" s="6">
        <f t="shared" si="1"/>
        <v>1180000</v>
      </c>
      <c r="K392" s="5" t="s">
        <v>835</v>
      </c>
      <c r="L392" s="5" t="s">
        <v>25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hidden="1" customHeight="1" x14ac:dyDescent="0.25">
      <c r="A393" s="5" t="s">
        <v>797</v>
      </c>
      <c r="B393" s="5" t="s">
        <v>836</v>
      </c>
      <c r="C393" s="5" t="s">
        <v>837</v>
      </c>
      <c r="D393" s="9">
        <v>107500</v>
      </c>
      <c r="E393" s="5" t="s">
        <v>21</v>
      </c>
      <c r="F393" s="7">
        <v>0</v>
      </c>
      <c r="G393" s="5">
        <f>SUMIF(masuk!$B$2:$B$857,Database!B393,masuk!$D$2:$D$857)</f>
        <v>0</v>
      </c>
      <c r="H393" s="5">
        <f>SUMIF(keluar!$B$2:$B$3559,Database!B393,keluar!$D$2:$D$3559)</f>
        <v>0</v>
      </c>
      <c r="I393" s="5">
        <f t="shared" si="0"/>
        <v>0</v>
      </c>
      <c r="J393" s="6">
        <f t="shared" si="1"/>
        <v>0</v>
      </c>
      <c r="K393" s="5"/>
      <c r="L393" s="5" t="s">
        <v>25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hidden="1" customHeight="1" x14ac:dyDescent="0.25">
      <c r="A394" s="5" t="s">
        <v>797</v>
      </c>
      <c r="B394" s="5" t="s">
        <v>838</v>
      </c>
      <c r="C394" s="5" t="s">
        <v>839</v>
      </c>
      <c r="D394" s="6">
        <v>14800</v>
      </c>
      <c r="E394" s="5" t="s">
        <v>21</v>
      </c>
      <c r="F394" s="5"/>
      <c r="G394" s="5">
        <f>SUMIF(masuk!$B$2:$B$857,Database!B394,masuk!$D$2:$D$857)</f>
        <v>0</v>
      </c>
      <c r="H394" s="5">
        <f>SUMIF(keluar!$B$2:$B$3559,Database!B394,keluar!$D$2:$D$3559)</f>
        <v>0</v>
      </c>
      <c r="I394" s="5">
        <f t="shared" si="0"/>
        <v>0</v>
      </c>
      <c r="J394" s="6">
        <f t="shared" si="1"/>
        <v>0</v>
      </c>
      <c r="K394" s="5"/>
      <c r="L394" s="5" t="s">
        <v>25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hidden="1" customHeight="1" x14ac:dyDescent="0.25">
      <c r="A395" s="5" t="s">
        <v>797</v>
      </c>
      <c r="B395" s="5" t="s">
        <v>840</v>
      </c>
      <c r="C395" s="5" t="s">
        <v>841</v>
      </c>
      <c r="D395" s="9">
        <v>2600</v>
      </c>
      <c r="E395" s="5" t="s">
        <v>802</v>
      </c>
      <c r="F395" s="5"/>
      <c r="G395" s="5">
        <f>SUMIF(masuk!$B$2:$B$857,Database!B395,masuk!$D$2:$D$857)</f>
        <v>0</v>
      </c>
      <c r="H395" s="5">
        <f>SUMIF(keluar!$B$2:$B$3559,Database!B395,keluar!$D$2:$D$3559)</f>
        <v>0</v>
      </c>
      <c r="I395" s="5">
        <f t="shared" si="0"/>
        <v>0</v>
      </c>
      <c r="J395" s="6">
        <f t="shared" si="1"/>
        <v>0</v>
      </c>
      <c r="K395" s="5"/>
      <c r="L395" s="5" t="s">
        <v>25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hidden="1" customHeight="1" x14ac:dyDescent="0.25">
      <c r="A396" s="5" t="s">
        <v>797</v>
      </c>
      <c r="B396" s="5" t="s">
        <v>842</v>
      </c>
      <c r="C396" s="5" t="s">
        <v>843</v>
      </c>
      <c r="D396" s="9">
        <v>3800</v>
      </c>
      <c r="E396" s="5" t="s">
        <v>21</v>
      </c>
      <c r="F396" s="7">
        <v>500</v>
      </c>
      <c r="G396" s="5">
        <f>SUMIF(masuk!$B$2:$B$857,Database!B396,masuk!$D$2:$D$857)</f>
        <v>0</v>
      </c>
      <c r="H396" s="5">
        <f>SUMIF(keluar!$B$2:$B$3559,Database!B396,keluar!$D$2:$D$3559)</f>
        <v>0</v>
      </c>
      <c r="I396" s="5">
        <f t="shared" si="0"/>
        <v>500</v>
      </c>
      <c r="J396" s="6">
        <f t="shared" si="1"/>
        <v>1900000</v>
      </c>
      <c r="K396" s="5"/>
      <c r="L396" s="5" t="s">
        <v>25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hidden="1" customHeight="1" x14ac:dyDescent="0.25">
      <c r="A397" s="5" t="s">
        <v>797</v>
      </c>
      <c r="B397" s="5" t="s">
        <v>844</v>
      </c>
      <c r="C397" s="5" t="s">
        <v>845</v>
      </c>
      <c r="D397" s="6">
        <v>2100</v>
      </c>
      <c r="E397" s="5" t="s">
        <v>21</v>
      </c>
      <c r="F397" s="7">
        <v>2000</v>
      </c>
      <c r="G397" s="5">
        <f>SUMIF(masuk!$B$2:$B$857,Database!B397,masuk!$D$2:$D$857)</f>
        <v>2000</v>
      </c>
      <c r="H397" s="5">
        <f>SUMIF(keluar!$B$2:$B$3559,Database!B397,keluar!$D$2:$D$3559)</f>
        <v>1900</v>
      </c>
      <c r="I397" s="5">
        <f t="shared" si="0"/>
        <v>2100</v>
      </c>
      <c r="J397" s="6">
        <f t="shared" si="1"/>
        <v>4410000</v>
      </c>
      <c r="K397" s="5" t="s">
        <v>835</v>
      </c>
      <c r="L397" s="5" t="s">
        <v>25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hidden="1" customHeight="1" x14ac:dyDescent="0.25">
      <c r="A398" s="5" t="s">
        <v>797</v>
      </c>
      <c r="B398" s="5" t="s">
        <v>846</v>
      </c>
      <c r="C398" s="5" t="s">
        <v>847</v>
      </c>
      <c r="D398" s="6">
        <v>1300</v>
      </c>
      <c r="E398" s="5" t="s">
        <v>802</v>
      </c>
      <c r="F398" s="5"/>
      <c r="G398" s="5">
        <f>SUMIF(masuk!$B$2:$B$857,Database!B398,masuk!$D$2:$D$857)</f>
        <v>500</v>
      </c>
      <c r="H398" s="5">
        <f>SUMIF(keluar!$B$2:$B$3559,Database!B398,keluar!$D$2:$D$3559)</f>
        <v>0</v>
      </c>
      <c r="I398" s="5">
        <f t="shared" si="0"/>
        <v>500</v>
      </c>
      <c r="J398" s="6">
        <f t="shared" si="1"/>
        <v>650000</v>
      </c>
      <c r="K398" s="5" t="s">
        <v>848</v>
      </c>
      <c r="L398" s="5" t="s">
        <v>25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hidden="1" customHeight="1" x14ac:dyDescent="0.25">
      <c r="A399" s="5" t="s">
        <v>797</v>
      </c>
      <c r="B399" s="5" t="s">
        <v>849</v>
      </c>
      <c r="C399" s="5" t="s">
        <v>850</v>
      </c>
      <c r="D399" s="9">
        <v>60000</v>
      </c>
      <c r="E399" s="5" t="s">
        <v>15</v>
      </c>
      <c r="F399" s="7">
        <v>9</v>
      </c>
      <c r="G399" s="5">
        <f>SUMIF(masuk!$B$2:$B$857,Database!B399,masuk!$D$2:$D$857)</f>
        <v>0</v>
      </c>
      <c r="H399" s="5">
        <f>SUMIF(keluar!$B$2:$B$3559,Database!B399,keluar!$D$2:$D$3559)</f>
        <v>0</v>
      </c>
      <c r="I399" s="5">
        <f t="shared" si="0"/>
        <v>9</v>
      </c>
      <c r="J399" s="6">
        <f t="shared" si="1"/>
        <v>540000</v>
      </c>
      <c r="K399" s="5"/>
      <c r="L399" s="5" t="s">
        <v>25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hidden="1" customHeight="1" x14ac:dyDescent="0.25">
      <c r="A400" s="5" t="s">
        <v>851</v>
      </c>
      <c r="B400" s="5" t="s">
        <v>852</v>
      </c>
      <c r="C400" s="5" t="s">
        <v>853</v>
      </c>
      <c r="D400" s="15">
        <v>15000</v>
      </c>
      <c r="E400" s="5" t="s">
        <v>21</v>
      </c>
      <c r="F400" s="7">
        <v>3</v>
      </c>
      <c r="G400" s="5">
        <f>SUMIF(masuk!$B$2:$B$857,Database!B400,masuk!$D$2:$D$857)</f>
        <v>6</v>
      </c>
      <c r="H400" s="5">
        <f>SUMIF(keluar!$B$2:$B$3559,Database!B400,keluar!$D$2:$D$3559)</f>
        <v>2</v>
      </c>
      <c r="I400" s="5">
        <f t="shared" si="0"/>
        <v>7</v>
      </c>
      <c r="J400" s="6">
        <f t="shared" si="1"/>
        <v>105000</v>
      </c>
      <c r="K400" s="5"/>
      <c r="L400" s="5" t="s">
        <v>22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hidden="1" customHeight="1" x14ac:dyDescent="0.25">
      <c r="A401" s="5" t="s">
        <v>851</v>
      </c>
      <c r="B401" s="5" t="s">
        <v>854</v>
      </c>
      <c r="C401" s="5" t="s">
        <v>855</v>
      </c>
      <c r="D401" s="15">
        <v>15500</v>
      </c>
      <c r="E401" s="5" t="s">
        <v>21</v>
      </c>
      <c r="F401" s="7">
        <v>2</v>
      </c>
      <c r="G401" s="5">
        <f>SUMIF(masuk!$B$2:$B$857,Database!B401,masuk!$D$2:$D$857)</f>
        <v>6</v>
      </c>
      <c r="H401" s="5">
        <f>SUMIF(keluar!$B$2:$B$3559,Database!B401,keluar!$D$2:$D$3559)</f>
        <v>1</v>
      </c>
      <c r="I401" s="5">
        <f t="shared" si="0"/>
        <v>7</v>
      </c>
      <c r="J401" s="6">
        <f t="shared" si="1"/>
        <v>108500</v>
      </c>
      <c r="K401" s="5"/>
      <c r="L401" s="5" t="s">
        <v>22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hidden="1" customHeight="1" x14ac:dyDescent="0.25">
      <c r="A402" s="5" t="s">
        <v>851</v>
      </c>
      <c r="B402" s="5" t="s">
        <v>856</v>
      </c>
      <c r="C402" s="5" t="s">
        <v>857</v>
      </c>
      <c r="D402" s="6">
        <v>125000</v>
      </c>
      <c r="E402" s="5" t="s">
        <v>561</v>
      </c>
      <c r="F402" s="7">
        <v>1</v>
      </c>
      <c r="G402" s="5">
        <f>SUMIF(masuk!$B$2:$B$857,Database!B402,masuk!$D$2:$D$857)</f>
        <v>0</v>
      </c>
      <c r="H402" s="5">
        <f>SUMIF(keluar!$B$2:$B$3559,Database!B402,keluar!$D$2:$D$3559)</f>
        <v>0</v>
      </c>
      <c r="I402" s="5">
        <f t="shared" si="0"/>
        <v>1</v>
      </c>
      <c r="J402" s="6">
        <f t="shared" si="1"/>
        <v>125000</v>
      </c>
      <c r="K402" s="5" t="s">
        <v>858</v>
      </c>
      <c r="L402" s="5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hidden="1" customHeight="1" x14ac:dyDescent="0.25">
      <c r="A403" s="5" t="s">
        <v>851</v>
      </c>
      <c r="B403" s="5" t="s">
        <v>859</v>
      </c>
      <c r="C403" s="5" t="s">
        <v>860</v>
      </c>
      <c r="D403" s="8">
        <v>78000</v>
      </c>
      <c r="E403" s="5" t="s">
        <v>21</v>
      </c>
      <c r="F403" s="7">
        <v>22</v>
      </c>
      <c r="G403" s="5">
        <f>SUMIF(masuk!$B$2:$B$857,Database!B403,masuk!$D$2:$D$857)</f>
        <v>24</v>
      </c>
      <c r="H403" s="5">
        <f>SUMIF(keluar!$B$2:$B$3559,Database!B403,keluar!$D$2:$D$3559)</f>
        <v>33</v>
      </c>
      <c r="I403" s="5">
        <f t="shared" si="0"/>
        <v>13</v>
      </c>
      <c r="J403" s="6">
        <f t="shared" si="1"/>
        <v>1014000</v>
      </c>
      <c r="K403" s="5"/>
      <c r="L403" s="5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hidden="1" customHeight="1" x14ac:dyDescent="0.25">
      <c r="A404" s="5" t="s">
        <v>851</v>
      </c>
      <c r="B404" s="5" t="s">
        <v>861</v>
      </c>
      <c r="C404" s="5" t="s">
        <v>862</v>
      </c>
      <c r="D404" s="6">
        <v>2000</v>
      </c>
      <c r="E404" s="5" t="s">
        <v>21</v>
      </c>
      <c r="F404" s="5"/>
      <c r="G404" s="5">
        <f>SUMIF(masuk!$B$2:$B$857,Database!B404,masuk!$D$2:$D$857)</f>
        <v>0</v>
      </c>
      <c r="H404" s="5">
        <f>SUMIF(keluar!$B$2:$B$3559,Database!B404,keluar!$D$2:$D$3559)</f>
        <v>0</v>
      </c>
      <c r="I404" s="5">
        <f t="shared" si="0"/>
        <v>0</v>
      </c>
      <c r="J404" s="6">
        <f t="shared" si="1"/>
        <v>0</v>
      </c>
      <c r="K404" s="5"/>
      <c r="L404" s="5" t="s">
        <v>22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hidden="1" customHeight="1" x14ac:dyDescent="0.25">
      <c r="A405" s="5" t="s">
        <v>851</v>
      </c>
      <c r="B405" s="5" t="s">
        <v>863</v>
      </c>
      <c r="C405" s="19" t="s">
        <v>864</v>
      </c>
      <c r="D405" s="15">
        <v>13400</v>
      </c>
      <c r="E405" s="5" t="s">
        <v>802</v>
      </c>
      <c r="F405" s="7">
        <v>31</v>
      </c>
      <c r="G405" s="5">
        <f>SUMIF(masuk!$B$2:$B$857,Database!B405,masuk!$D$2:$D$857)</f>
        <v>50</v>
      </c>
      <c r="H405" s="5">
        <f>SUMIF(keluar!$B$2:$B$3559,Database!B405,keluar!$D$2:$D$3559)</f>
        <v>58</v>
      </c>
      <c r="I405" s="5">
        <f t="shared" si="0"/>
        <v>23</v>
      </c>
      <c r="J405" s="6">
        <f t="shared" si="1"/>
        <v>308200</v>
      </c>
      <c r="K405" s="5" t="s">
        <v>865</v>
      </c>
      <c r="L405" s="5" t="s">
        <v>25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hidden="1" customHeight="1" x14ac:dyDescent="0.25">
      <c r="A406" s="5" t="s">
        <v>851</v>
      </c>
      <c r="B406" s="5" t="s">
        <v>866</v>
      </c>
      <c r="C406" s="19" t="s">
        <v>867</v>
      </c>
      <c r="D406" s="15">
        <v>13400</v>
      </c>
      <c r="E406" s="5" t="s">
        <v>802</v>
      </c>
      <c r="F406" s="7">
        <v>9</v>
      </c>
      <c r="G406" s="5">
        <f>SUMIF(masuk!$B$2:$B$857,Database!B406,masuk!$D$2:$D$857)</f>
        <v>50</v>
      </c>
      <c r="H406" s="5">
        <f>SUMIF(keluar!$B$2:$B$3559,Database!B406,keluar!$D$2:$D$3559)</f>
        <v>54</v>
      </c>
      <c r="I406" s="5">
        <f t="shared" si="0"/>
        <v>5</v>
      </c>
      <c r="J406" s="6">
        <f t="shared" si="1"/>
        <v>67000</v>
      </c>
      <c r="K406" s="5" t="s">
        <v>865</v>
      </c>
      <c r="L406" s="5" t="s">
        <v>25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hidden="1" customHeight="1" x14ac:dyDescent="0.25">
      <c r="A407" s="5" t="s">
        <v>851</v>
      </c>
      <c r="B407" s="5" t="s">
        <v>868</v>
      </c>
      <c r="C407" s="19" t="s">
        <v>869</v>
      </c>
      <c r="D407" s="15">
        <v>13400</v>
      </c>
      <c r="E407" s="5" t="s">
        <v>802</v>
      </c>
      <c r="F407" s="7">
        <v>19</v>
      </c>
      <c r="G407" s="5">
        <f>SUMIF(masuk!$B$2:$B$857,Database!B407,masuk!$D$2:$D$857)</f>
        <v>50</v>
      </c>
      <c r="H407" s="5">
        <f>SUMIF(keluar!$B$2:$B$3559,Database!B407,keluar!$D$2:$D$3559)</f>
        <v>11</v>
      </c>
      <c r="I407" s="5">
        <f t="shared" si="0"/>
        <v>58</v>
      </c>
      <c r="J407" s="6">
        <f t="shared" si="1"/>
        <v>777200</v>
      </c>
      <c r="K407" s="5" t="s">
        <v>865</v>
      </c>
      <c r="L407" s="5" t="s">
        <v>25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hidden="1" customHeight="1" x14ac:dyDescent="0.25">
      <c r="A408" s="5" t="s">
        <v>851</v>
      </c>
      <c r="B408" s="5" t="s">
        <v>870</v>
      </c>
      <c r="C408" s="19" t="s">
        <v>871</v>
      </c>
      <c r="D408" s="15">
        <v>13400</v>
      </c>
      <c r="E408" s="5" t="s">
        <v>802</v>
      </c>
      <c r="F408" s="7">
        <v>1</v>
      </c>
      <c r="G408" s="5">
        <f>SUMIF(masuk!$B$2:$B$857,Database!B408,masuk!$D$2:$D$857)</f>
        <v>50</v>
      </c>
      <c r="H408" s="5">
        <f>SUMIF(keluar!$B$2:$B$3559,Database!B408,keluar!$D$2:$D$3559)</f>
        <v>4</v>
      </c>
      <c r="I408" s="5">
        <f t="shared" si="0"/>
        <v>47</v>
      </c>
      <c r="J408" s="6">
        <f t="shared" si="1"/>
        <v>629800</v>
      </c>
      <c r="K408" s="5" t="s">
        <v>865</v>
      </c>
      <c r="L408" s="5" t="s">
        <v>25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hidden="1" customHeight="1" x14ac:dyDescent="0.25">
      <c r="A409" s="5" t="s">
        <v>851</v>
      </c>
      <c r="B409" s="5" t="s">
        <v>872</v>
      </c>
      <c r="C409" s="19" t="s">
        <v>873</v>
      </c>
      <c r="D409" s="9">
        <v>4000</v>
      </c>
      <c r="E409" s="5" t="s">
        <v>21</v>
      </c>
      <c r="F409" s="7">
        <v>30</v>
      </c>
      <c r="G409" s="5">
        <f>SUMIF(masuk!$B$2:$B$857,Database!B409,masuk!$D$2:$D$857)</f>
        <v>15</v>
      </c>
      <c r="H409" s="5">
        <f>SUMIF(keluar!$B$2:$B$3559,Database!B409,keluar!$D$2:$D$3559)</f>
        <v>28</v>
      </c>
      <c r="I409" s="5">
        <f t="shared" si="0"/>
        <v>17</v>
      </c>
      <c r="J409" s="6">
        <f t="shared" si="1"/>
        <v>68000</v>
      </c>
      <c r="K409" s="5"/>
      <c r="L409" s="5" t="s">
        <v>25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hidden="1" customHeight="1" x14ac:dyDescent="0.25">
      <c r="A410" s="5" t="s">
        <v>851</v>
      </c>
      <c r="B410" s="5" t="s">
        <v>874</v>
      </c>
      <c r="C410" s="5" t="s">
        <v>875</v>
      </c>
      <c r="D410" s="9">
        <v>2500</v>
      </c>
      <c r="E410" s="5" t="s">
        <v>21</v>
      </c>
      <c r="F410" s="7">
        <v>20</v>
      </c>
      <c r="G410" s="5">
        <f>SUMIF(masuk!$B$2:$B$857,Database!B410,masuk!$D$2:$D$857)</f>
        <v>0</v>
      </c>
      <c r="H410" s="5">
        <f>SUMIF(keluar!$B$2:$B$3559,Database!B410,keluar!$D$2:$D$3559)</f>
        <v>0</v>
      </c>
      <c r="I410" s="5">
        <f t="shared" si="0"/>
        <v>20</v>
      </c>
      <c r="J410" s="6">
        <f t="shared" si="1"/>
        <v>50000</v>
      </c>
      <c r="K410" s="5"/>
      <c r="L410" s="5" t="s">
        <v>22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hidden="1" customHeight="1" x14ac:dyDescent="0.25">
      <c r="A411" s="5" t="s">
        <v>851</v>
      </c>
      <c r="B411" s="5" t="s">
        <v>876</v>
      </c>
      <c r="C411" s="5" t="s">
        <v>877</v>
      </c>
      <c r="D411" s="15">
        <v>15000</v>
      </c>
      <c r="E411" s="5" t="s">
        <v>21</v>
      </c>
      <c r="F411" s="7">
        <v>0</v>
      </c>
      <c r="G411" s="5">
        <f>SUMIF(masuk!$B$2:$B$857,Database!B411,masuk!$D$2:$D$857)</f>
        <v>6</v>
      </c>
      <c r="H411" s="5">
        <f>SUMIF(keluar!$B$2:$B$3559,Database!B411,keluar!$D$2:$D$3559)</f>
        <v>0</v>
      </c>
      <c r="I411" s="5">
        <f t="shared" si="0"/>
        <v>6</v>
      </c>
      <c r="J411" s="6">
        <f t="shared" si="1"/>
        <v>90000</v>
      </c>
      <c r="K411" s="5"/>
      <c r="L411" s="5" t="s">
        <v>25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hidden="1" customHeight="1" x14ac:dyDescent="0.25">
      <c r="A412" s="5" t="s">
        <v>851</v>
      </c>
      <c r="B412" s="5" t="s">
        <v>878</v>
      </c>
      <c r="C412" s="5" t="s">
        <v>879</v>
      </c>
      <c r="D412" s="9">
        <v>14000</v>
      </c>
      <c r="E412" s="5" t="s">
        <v>21</v>
      </c>
      <c r="F412" s="7">
        <v>0</v>
      </c>
      <c r="G412" s="5">
        <f>SUMIF(masuk!$B$2:$B$857,Database!B412,masuk!$D$2:$D$857)</f>
        <v>0</v>
      </c>
      <c r="H412" s="5">
        <f>SUMIF(keluar!$B$2:$B$3559,Database!B412,keluar!$D$2:$D$3559)</f>
        <v>0</v>
      </c>
      <c r="I412" s="5">
        <f t="shared" si="0"/>
        <v>0</v>
      </c>
      <c r="J412" s="6">
        <f t="shared" si="1"/>
        <v>0</v>
      </c>
      <c r="K412" s="5"/>
      <c r="L412" s="5" t="s">
        <v>25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hidden="1" customHeight="1" x14ac:dyDescent="0.25">
      <c r="A413" s="5" t="s">
        <v>851</v>
      </c>
      <c r="B413" s="5" t="s">
        <v>880</v>
      </c>
      <c r="C413" s="5" t="s">
        <v>881</v>
      </c>
      <c r="D413" s="9">
        <v>11000</v>
      </c>
      <c r="E413" s="5" t="s">
        <v>21</v>
      </c>
      <c r="F413" s="7">
        <v>19</v>
      </c>
      <c r="G413" s="5">
        <f>SUMIF(masuk!$B$2:$B$857,Database!B413,masuk!$D$2:$D$857)</f>
        <v>20</v>
      </c>
      <c r="H413" s="5">
        <f>SUMIF(keluar!$B$2:$B$3559,Database!B413,keluar!$D$2:$D$3559)</f>
        <v>15</v>
      </c>
      <c r="I413" s="5">
        <f t="shared" si="0"/>
        <v>24</v>
      </c>
      <c r="J413" s="6">
        <f t="shared" si="1"/>
        <v>264000</v>
      </c>
      <c r="K413" s="5"/>
      <c r="L413" s="5" t="s">
        <v>25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hidden="1" customHeight="1" x14ac:dyDescent="0.25">
      <c r="A414" s="5" t="s">
        <v>851</v>
      </c>
      <c r="B414" s="5" t="s">
        <v>882</v>
      </c>
      <c r="C414" s="5" t="s">
        <v>883</v>
      </c>
      <c r="D414" s="9">
        <v>10000</v>
      </c>
      <c r="E414" s="5" t="s">
        <v>21</v>
      </c>
      <c r="F414" s="7">
        <v>12</v>
      </c>
      <c r="G414" s="5">
        <f>SUMIF(masuk!$B$2:$B$857,Database!B414,masuk!$D$2:$D$857)</f>
        <v>0</v>
      </c>
      <c r="H414" s="5">
        <f>SUMIF(keluar!$B$2:$B$3559,Database!B414,keluar!$D$2:$D$3559)</f>
        <v>0</v>
      </c>
      <c r="I414" s="5">
        <f t="shared" si="0"/>
        <v>12</v>
      </c>
      <c r="J414" s="6">
        <f t="shared" si="1"/>
        <v>120000</v>
      </c>
      <c r="K414" s="5"/>
      <c r="L414" s="5" t="s">
        <v>25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hidden="1" customHeight="1" x14ac:dyDescent="0.25">
      <c r="A415" s="5" t="s">
        <v>851</v>
      </c>
      <c r="B415" s="5" t="s">
        <v>884</v>
      </c>
      <c r="C415" s="5" t="s">
        <v>885</v>
      </c>
      <c r="D415" s="15">
        <v>13400</v>
      </c>
      <c r="E415" s="5" t="s">
        <v>802</v>
      </c>
      <c r="F415" s="7">
        <v>27</v>
      </c>
      <c r="G415" s="5">
        <f>SUMIF(masuk!$B$2:$B$857,Database!B415,masuk!$D$2:$D$857)</f>
        <v>50</v>
      </c>
      <c r="H415" s="5">
        <f>SUMIF(keluar!$B$2:$B$3559,Database!B415,keluar!$D$2:$D$3559)</f>
        <v>61</v>
      </c>
      <c r="I415" s="5">
        <f t="shared" si="0"/>
        <v>16</v>
      </c>
      <c r="J415" s="6">
        <f t="shared" si="1"/>
        <v>214400</v>
      </c>
      <c r="K415" s="5"/>
      <c r="L415" s="5" t="s">
        <v>25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hidden="1" customHeight="1" x14ac:dyDescent="0.25">
      <c r="A416" s="5" t="s">
        <v>851</v>
      </c>
      <c r="B416" s="5" t="s">
        <v>886</v>
      </c>
      <c r="C416" s="5" t="s">
        <v>887</v>
      </c>
      <c r="D416" s="9">
        <v>13000</v>
      </c>
      <c r="E416" s="5" t="s">
        <v>802</v>
      </c>
      <c r="F416" s="7">
        <v>0</v>
      </c>
      <c r="G416" s="5">
        <f>SUMIF(masuk!$B$2:$B$857,Database!B416,masuk!$D$2:$D$857)</f>
        <v>0</v>
      </c>
      <c r="H416" s="5">
        <f>SUMIF(keluar!$B$2:$B$3559,Database!B416,keluar!$D$2:$D$3559)</f>
        <v>0</v>
      </c>
      <c r="I416" s="5">
        <f t="shared" si="0"/>
        <v>0</v>
      </c>
      <c r="J416" s="6">
        <f t="shared" si="1"/>
        <v>0</v>
      </c>
      <c r="K416" s="5"/>
      <c r="L416" s="5" t="s">
        <v>25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hidden="1" customHeight="1" x14ac:dyDescent="0.25">
      <c r="A417" s="5" t="s">
        <v>851</v>
      </c>
      <c r="B417" s="5" t="s">
        <v>888</v>
      </c>
      <c r="C417" s="19" t="s">
        <v>889</v>
      </c>
      <c r="D417" s="6">
        <v>3500</v>
      </c>
      <c r="E417" s="5" t="s">
        <v>21</v>
      </c>
      <c r="F417" s="7">
        <v>12</v>
      </c>
      <c r="G417" s="5">
        <f>SUMIF(masuk!$B$2:$B$857,Database!B417,masuk!$D$2:$D$857)</f>
        <v>30</v>
      </c>
      <c r="H417" s="5">
        <f>SUMIF(keluar!$B$2:$B$3559,Database!B417,keluar!$D$2:$D$3559)</f>
        <v>31</v>
      </c>
      <c r="I417" s="5">
        <f t="shared" si="0"/>
        <v>11</v>
      </c>
      <c r="J417" s="6">
        <f t="shared" si="1"/>
        <v>38500</v>
      </c>
      <c r="K417" s="5"/>
      <c r="L417" s="5" t="s">
        <v>16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hidden="1" customHeight="1" x14ac:dyDescent="0.25">
      <c r="A418" s="5" t="s">
        <v>851</v>
      </c>
      <c r="B418" s="5" t="s">
        <v>890</v>
      </c>
      <c r="C418" s="5" t="s">
        <v>891</v>
      </c>
      <c r="D418" s="6">
        <v>13000</v>
      </c>
      <c r="E418" s="5" t="s">
        <v>802</v>
      </c>
      <c r="F418" s="7">
        <v>50</v>
      </c>
      <c r="G418" s="5">
        <f>SUMIF(masuk!$B$2:$B$857,Database!B418,masuk!$D$2:$D$857)</f>
        <v>0</v>
      </c>
      <c r="H418" s="5">
        <f>SUMIF(keluar!$B$2:$B$3559,Database!B418,keluar!$D$2:$D$3559)</f>
        <v>0</v>
      </c>
      <c r="I418" s="5">
        <f t="shared" si="0"/>
        <v>50</v>
      </c>
      <c r="J418" s="6">
        <f t="shared" si="1"/>
        <v>650000</v>
      </c>
      <c r="K418" s="5"/>
      <c r="L418" s="5" t="s">
        <v>22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hidden="1" customHeight="1" x14ac:dyDescent="0.25">
      <c r="A419" s="5" t="s">
        <v>851</v>
      </c>
      <c r="B419" s="5" t="s">
        <v>892</v>
      </c>
      <c r="C419" s="5" t="s">
        <v>893</v>
      </c>
      <c r="D419" s="6">
        <v>13000</v>
      </c>
      <c r="E419" s="5" t="s">
        <v>802</v>
      </c>
      <c r="F419" s="7">
        <v>0</v>
      </c>
      <c r="G419" s="5">
        <f>SUMIF(masuk!$B$2:$B$857,Database!B419,masuk!$D$2:$D$857)</f>
        <v>0</v>
      </c>
      <c r="H419" s="5">
        <f>SUMIF(keluar!$B$2:$B$3559,Database!B419,keluar!$D$2:$D$3559)</f>
        <v>0</v>
      </c>
      <c r="I419" s="5">
        <f t="shared" si="0"/>
        <v>0</v>
      </c>
      <c r="J419" s="6">
        <f t="shared" si="1"/>
        <v>0</v>
      </c>
      <c r="K419" s="5"/>
      <c r="L419" s="5" t="s">
        <v>25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hidden="1" customHeight="1" x14ac:dyDescent="0.25">
      <c r="A420" s="5" t="s">
        <v>851</v>
      </c>
      <c r="B420" s="5" t="s">
        <v>894</v>
      </c>
      <c r="C420" s="5" t="s">
        <v>895</v>
      </c>
      <c r="D420" s="9">
        <v>30000</v>
      </c>
      <c r="E420" s="5" t="s">
        <v>15</v>
      </c>
      <c r="F420" s="7">
        <v>4</v>
      </c>
      <c r="G420" s="5">
        <f>SUMIF(masuk!$B$2:$B$857,Database!B420,masuk!$D$2:$D$857)</f>
        <v>0</v>
      </c>
      <c r="H420" s="5">
        <f>SUMIF(keluar!$B$2:$B$3559,Database!B420,keluar!$D$2:$D$3559)</f>
        <v>2</v>
      </c>
      <c r="I420" s="5">
        <f t="shared" si="0"/>
        <v>2</v>
      </c>
      <c r="J420" s="6">
        <f t="shared" si="1"/>
        <v>60000</v>
      </c>
      <c r="K420" s="5"/>
      <c r="L420" s="5" t="s">
        <v>25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hidden="1" customHeight="1" x14ac:dyDescent="0.25">
      <c r="A421" s="5" t="s">
        <v>851</v>
      </c>
      <c r="B421" s="5" t="s">
        <v>896</v>
      </c>
      <c r="C421" s="5" t="s">
        <v>897</v>
      </c>
      <c r="D421" s="9">
        <v>20000</v>
      </c>
      <c r="E421" s="5" t="s">
        <v>15</v>
      </c>
      <c r="F421" s="7">
        <v>1</v>
      </c>
      <c r="G421" s="5">
        <f>SUMIF(masuk!$B$2:$B$857,Database!B421,masuk!$D$2:$D$857)</f>
        <v>0</v>
      </c>
      <c r="H421" s="5">
        <f>SUMIF(keluar!$B$2:$B$3559,Database!B421,keluar!$D$2:$D$3559)</f>
        <v>1</v>
      </c>
      <c r="I421" s="5">
        <f t="shared" si="0"/>
        <v>0</v>
      </c>
      <c r="J421" s="6">
        <f t="shared" si="1"/>
        <v>0</v>
      </c>
      <c r="K421" s="5"/>
      <c r="L421" s="5" t="s">
        <v>25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hidden="1" customHeight="1" x14ac:dyDescent="0.25">
      <c r="A422" s="5" t="s">
        <v>851</v>
      </c>
      <c r="B422" s="5" t="s">
        <v>898</v>
      </c>
      <c r="C422" s="5" t="s">
        <v>899</v>
      </c>
      <c r="D422" s="8">
        <v>6000</v>
      </c>
      <c r="E422" s="5" t="s">
        <v>21</v>
      </c>
      <c r="F422" s="7">
        <v>1</v>
      </c>
      <c r="G422" s="5">
        <f>SUMIF(masuk!$B$2:$B$857,Database!B422,masuk!$D$2:$D$857)</f>
        <v>10</v>
      </c>
      <c r="H422" s="5">
        <f>SUMIF(keluar!$B$2:$B$3559,Database!B422,keluar!$D$2:$D$3559)</f>
        <v>1</v>
      </c>
      <c r="I422" s="5">
        <f t="shared" si="0"/>
        <v>10</v>
      </c>
      <c r="J422" s="6">
        <f t="shared" si="1"/>
        <v>60000</v>
      </c>
      <c r="K422" s="5"/>
      <c r="L422" s="5" t="s">
        <v>25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hidden="1" customHeight="1" x14ac:dyDescent="0.25">
      <c r="A423" s="5" t="s">
        <v>851</v>
      </c>
      <c r="B423" s="5" t="s">
        <v>900</v>
      </c>
      <c r="C423" s="5" t="s">
        <v>901</v>
      </c>
      <c r="D423" s="6">
        <v>12000</v>
      </c>
      <c r="E423" s="5" t="s">
        <v>21</v>
      </c>
      <c r="F423" s="7">
        <v>0</v>
      </c>
      <c r="G423" s="5">
        <f>SUMIF(masuk!$B$2:$B$857,Database!B423,masuk!$D$2:$D$857)</f>
        <v>5</v>
      </c>
      <c r="H423" s="5">
        <f>SUMIF(keluar!$B$2:$B$3559,Database!B423,keluar!$D$2:$D$3559)</f>
        <v>2</v>
      </c>
      <c r="I423" s="5">
        <f t="shared" si="0"/>
        <v>3</v>
      </c>
      <c r="J423" s="6">
        <f t="shared" si="1"/>
        <v>36000</v>
      </c>
      <c r="K423" s="5"/>
      <c r="L423" s="5" t="s">
        <v>25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hidden="1" customHeight="1" x14ac:dyDescent="0.25">
      <c r="A424" s="5" t="s">
        <v>851</v>
      </c>
      <c r="B424" s="5" t="s">
        <v>902</v>
      </c>
      <c r="C424" s="5" t="s">
        <v>903</v>
      </c>
      <c r="D424" s="6">
        <v>35000</v>
      </c>
      <c r="E424" s="5" t="s">
        <v>21</v>
      </c>
      <c r="F424" s="5"/>
      <c r="G424" s="5">
        <f>SUMIF(masuk!$B$2:$B$857,Database!B424,masuk!$D$2:$D$857)</f>
        <v>0</v>
      </c>
      <c r="H424" s="5">
        <f>SUMIF(keluar!$B$2:$B$3559,Database!B424,keluar!$D$2:$D$3559)</f>
        <v>0</v>
      </c>
      <c r="I424" s="5">
        <f t="shared" si="0"/>
        <v>0</v>
      </c>
      <c r="J424" s="6">
        <f t="shared" si="1"/>
        <v>0</v>
      </c>
      <c r="K424" s="5"/>
      <c r="L424" s="5" t="s">
        <v>22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hidden="1" customHeight="1" x14ac:dyDescent="0.25">
      <c r="A425" s="5" t="s">
        <v>851</v>
      </c>
      <c r="B425" s="5" t="s">
        <v>904</v>
      </c>
      <c r="C425" s="5" t="s">
        <v>905</v>
      </c>
      <c r="D425" s="6">
        <v>155000</v>
      </c>
      <c r="E425" s="5" t="s">
        <v>561</v>
      </c>
      <c r="F425" s="7">
        <v>37</v>
      </c>
      <c r="G425" s="5">
        <f>SUMIF(masuk!$B$2:$B$857,Database!B425,masuk!$D$2:$D$857)</f>
        <v>0</v>
      </c>
      <c r="H425" s="5">
        <f>SUMIF(keluar!$B$2:$B$3559,Database!B425,keluar!$D$2:$D$3559)</f>
        <v>23</v>
      </c>
      <c r="I425" s="5">
        <f t="shared" si="0"/>
        <v>14</v>
      </c>
      <c r="J425" s="6">
        <f t="shared" si="1"/>
        <v>2170000</v>
      </c>
      <c r="K425" s="5"/>
      <c r="L425" s="5" t="s">
        <v>25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hidden="1" customHeight="1" x14ac:dyDescent="0.25">
      <c r="A426" s="5" t="s">
        <v>851</v>
      </c>
      <c r="B426" s="5" t="s">
        <v>906</v>
      </c>
      <c r="C426" s="5" t="s">
        <v>907</v>
      </c>
      <c r="D426" s="6">
        <f>53116*110%</f>
        <v>58427.600000000006</v>
      </c>
      <c r="E426" s="5" t="s">
        <v>561</v>
      </c>
      <c r="F426" s="7">
        <v>180</v>
      </c>
      <c r="G426" s="5">
        <f>SUMIF(masuk!$B$2:$B$857,Database!B426,masuk!$D$2:$D$857)</f>
        <v>0</v>
      </c>
      <c r="H426" s="5">
        <f>SUMIF(keluar!$B$2:$B$3559,Database!B426,keluar!$D$2:$D$3559)</f>
        <v>120</v>
      </c>
      <c r="I426" s="5">
        <f t="shared" si="0"/>
        <v>60</v>
      </c>
      <c r="J426" s="6">
        <f t="shared" si="1"/>
        <v>3505656.0000000005</v>
      </c>
      <c r="K426" s="5" t="s">
        <v>908</v>
      </c>
      <c r="L426" s="5" t="s">
        <v>25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hidden="1" customHeight="1" x14ac:dyDescent="0.25">
      <c r="A427" s="5" t="s">
        <v>851</v>
      </c>
      <c r="B427" s="5" t="s">
        <v>909</v>
      </c>
      <c r="C427" s="5" t="s">
        <v>910</v>
      </c>
      <c r="D427" s="9">
        <v>3350</v>
      </c>
      <c r="E427" s="5" t="s">
        <v>21</v>
      </c>
      <c r="F427" s="7">
        <v>190</v>
      </c>
      <c r="G427" s="5">
        <f>SUMIF(masuk!$B$2:$B$857,Database!B427,masuk!$D$2:$D$857)</f>
        <v>400</v>
      </c>
      <c r="H427" s="5">
        <f>SUMIF(keluar!$B$2:$B$3559,Database!B427,keluar!$D$2:$D$3559)</f>
        <v>464</v>
      </c>
      <c r="I427" s="5">
        <f t="shared" si="0"/>
        <v>126</v>
      </c>
      <c r="J427" s="6">
        <f t="shared" si="1"/>
        <v>422100</v>
      </c>
      <c r="K427" s="5"/>
      <c r="L427" s="5" t="s">
        <v>25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hidden="1" customHeight="1" x14ac:dyDescent="0.25">
      <c r="A428" s="5" t="s">
        <v>851</v>
      </c>
      <c r="B428" s="5" t="s">
        <v>911</v>
      </c>
      <c r="C428" s="5" t="s">
        <v>912</v>
      </c>
      <c r="D428" s="9">
        <v>27500</v>
      </c>
      <c r="E428" s="5" t="s">
        <v>15</v>
      </c>
      <c r="F428" s="7">
        <v>1</v>
      </c>
      <c r="G428" s="5">
        <f>SUMIF(masuk!$B$2:$B$857,Database!B428,masuk!$D$2:$D$857)</f>
        <v>10</v>
      </c>
      <c r="H428" s="5">
        <f>SUMIF(keluar!$B$2:$B$3559,Database!B428,keluar!$D$2:$D$3559)</f>
        <v>9</v>
      </c>
      <c r="I428" s="5">
        <f t="shared" si="0"/>
        <v>2</v>
      </c>
      <c r="J428" s="6">
        <f t="shared" si="1"/>
        <v>55000</v>
      </c>
      <c r="K428" s="5"/>
      <c r="L428" s="5" t="s">
        <v>25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hidden="1" customHeight="1" x14ac:dyDescent="0.25">
      <c r="A429" s="5" t="s">
        <v>851</v>
      </c>
      <c r="B429" s="5" t="s">
        <v>913</v>
      </c>
      <c r="C429" s="5" t="s">
        <v>914</v>
      </c>
      <c r="D429" s="6">
        <v>2845260</v>
      </c>
      <c r="E429" s="5" t="s">
        <v>624</v>
      </c>
      <c r="F429" s="7">
        <v>30</v>
      </c>
      <c r="G429" s="5">
        <f>SUMIF(masuk!$B$2:$B$857,Database!B429,masuk!$D$2:$D$857)</f>
        <v>0</v>
      </c>
      <c r="H429" s="5">
        <f>SUMIF(keluar!$B$2:$B$3559,Database!B429,keluar!$D$2:$D$3559)</f>
        <v>30</v>
      </c>
      <c r="I429" s="5">
        <f t="shared" si="0"/>
        <v>0</v>
      </c>
      <c r="J429" s="6">
        <f t="shared" si="1"/>
        <v>0</v>
      </c>
      <c r="K429" s="5"/>
      <c r="L429" s="5" t="s">
        <v>22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hidden="1" customHeight="1" x14ac:dyDescent="0.25">
      <c r="A430" s="5" t="s">
        <v>851</v>
      </c>
      <c r="B430" s="5" t="s">
        <v>915</v>
      </c>
      <c r="C430" s="5" t="s">
        <v>916</v>
      </c>
      <c r="D430" s="6">
        <v>6000</v>
      </c>
      <c r="E430" s="5" t="s">
        <v>561</v>
      </c>
      <c r="F430" s="7">
        <v>5</v>
      </c>
      <c r="G430" s="5">
        <f>SUMIF(masuk!$B$2:$B$857,Database!B430,masuk!$D$2:$D$857)</f>
        <v>0</v>
      </c>
      <c r="H430" s="5">
        <f>SUMIF(keluar!$B$2:$B$3559,Database!B430,keluar!$D$2:$D$3559)</f>
        <v>0</v>
      </c>
      <c r="I430" s="5">
        <f t="shared" si="0"/>
        <v>5</v>
      </c>
      <c r="J430" s="6">
        <f t="shared" si="1"/>
        <v>30000</v>
      </c>
      <c r="K430" s="5"/>
      <c r="L430" s="5" t="s">
        <v>22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hidden="1" customHeight="1" x14ac:dyDescent="0.25">
      <c r="A431" s="5" t="s">
        <v>851</v>
      </c>
      <c r="B431" s="5" t="s">
        <v>917</v>
      </c>
      <c r="C431" s="5" t="s">
        <v>918</v>
      </c>
      <c r="D431" s="6">
        <v>271500</v>
      </c>
      <c r="E431" s="5" t="s">
        <v>561</v>
      </c>
      <c r="F431" s="7">
        <v>2</v>
      </c>
      <c r="G431" s="5">
        <f>SUMIF(masuk!$B$2:$B$857,Database!B431,masuk!$D$2:$D$857)</f>
        <v>0</v>
      </c>
      <c r="H431" s="5">
        <f>SUMIF(keluar!$B$2:$B$3559,Database!B431,keluar!$D$2:$D$3559)</f>
        <v>2</v>
      </c>
      <c r="I431" s="5">
        <f t="shared" si="0"/>
        <v>0</v>
      </c>
      <c r="J431" s="6">
        <f t="shared" si="1"/>
        <v>0</v>
      </c>
      <c r="K431" s="5"/>
      <c r="L431" s="5" t="s">
        <v>22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hidden="1" customHeight="1" x14ac:dyDescent="0.25">
      <c r="A432" s="5" t="s">
        <v>851</v>
      </c>
      <c r="B432" s="5" t="s">
        <v>919</v>
      </c>
      <c r="C432" s="5" t="s">
        <v>920</v>
      </c>
      <c r="D432" s="9">
        <v>32500</v>
      </c>
      <c r="E432" s="5" t="s">
        <v>627</v>
      </c>
      <c r="F432" s="7">
        <v>4</v>
      </c>
      <c r="G432" s="5">
        <f>SUMIF(masuk!$B$2:$B$857,Database!B432,masuk!$D$2:$D$857)</f>
        <v>0</v>
      </c>
      <c r="H432" s="5">
        <f>SUMIF(keluar!$B$2:$B$3559,Database!B432,keluar!$D$2:$D$3559)</f>
        <v>2</v>
      </c>
      <c r="I432" s="5">
        <f t="shared" si="0"/>
        <v>2</v>
      </c>
      <c r="J432" s="6">
        <f t="shared" si="1"/>
        <v>65000</v>
      </c>
      <c r="K432" s="5"/>
      <c r="L432" s="5" t="s">
        <v>25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hidden="1" customHeight="1" x14ac:dyDescent="0.25">
      <c r="A433" s="5" t="s">
        <v>851</v>
      </c>
      <c r="B433" s="5" t="s">
        <v>921</v>
      </c>
      <c r="C433" s="5" t="s">
        <v>922</v>
      </c>
      <c r="D433" s="9">
        <v>76000</v>
      </c>
      <c r="E433" s="5" t="s">
        <v>21</v>
      </c>
      <c r="F433" s="7">
        <v>42</v>
      </c>
      <c r="G433" s="5">
        <f>SUMIF(masuk!$B$2:$B$857,Database!B433,masuk!$D$2:$D$857)</f>
        <v>0</v>
      </c>
      <c r="H433" s="5">
        <f>SUMIF(keluar!$B$2:$B$3559,Database!B433,keluar!$D$2:$D$3559)</f>
        <v>26</v>
      </c>
      <c r="I433" s="5">
        <f t="shared" si="0"/>
        <v>16</v>
      </c>
      <c r="J433" s="6">
        <f t="shared" si="1"/>
        <v>1216000</v>
      </c>
      <c r="K433" s="5"/>
      <c r="L433" s="5" t="s">
        <v>25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hidden="1" customHeight="1" x14ac:dyDescent="0.25">
      <c r="A434" s="5" t="s">
        <v>851</v>
      </c>
      <c r="B434" s="5" t="s">
        <v>923</v>
      </c>
      <c r="C434" s="5" t="s">
        <v>924</v>
      </c>
      <c r="D434" s="15">
        <v>120000</v>
      </c>
      <c r="E434" s="5" t="s">
        <v>545</v>
      </c>
      <c r="F434" s="7">
        <v>5</v>
      </c>
      <c r="G434" s="5">
        <f>SUMIF(masuk!$B$2:$B$857,Database!B434,masuk!$D$2:$D$857)</f>
        <v>4</v>
      </c>
      <c r="H434" s="5">
        <f>SUMIF(keluar!$B$2:$B$3559,Database!B434,keluar!$D$2:$D$3559)</f>
        <v>6</v>
      </c>
      <c r="I434" s="5">
        <f t="shared" si="0"/>
        <v>3</v>
      </c>
      <c r="J434" s="6">
        <f t="shared" si="1"/>
        <v>360000</v>
      </c>
      <c r="K434" s="5"/>
      <c r="L434" s="5" t="s">
        <v>25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hidden="1" customHeight="1" x14ac:dyDescent="0.25">
      <c r="A435" s="5" t="s">
        <v>851</v>
      </c>
      <c r="B435" s="5" t="s">
        <v>925</v>
      </c>
      <c r="C435" s="5" t="s">
        <v>926</v>
      </c>
      <c r="D435" s="6">
        <v>59000</v>
      </c>
      <c r="E435" s="5" t="s">
        <v>627</v>
      </c>
      <c r="F435" s="7">
        <v>4</v>
      </c>
      <c r="G435" s="5">
        <f>SUMIF(masuk!$B$2:$B$857,Database!B435,masuk!$D$2:$D$857)</f>
        <v>0</v>
      </c>
      <c r="H435" s="5">
        <f>SUMIF(keluar!$B$2:$B$3559,Database!B435,keluar!$D$2:$D$3559)</f>
        <v>0</v>
      </c>
      <c r="I435" s="5">
        <f t="shared" si="0"/>
        <v>4</v>
      </c>
      <c r="J435" s="6">
        <f t="shared" si="1"/>
        <v>236000</v>
      </c>
      <c r="K435" s="5"/>
      <c r="L435" s="5" t="s">
        <v>25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hidden="1" customHeight="1" x14ac:dyDescent="0.25">
      <c r="A436" s="5" t="s">
        <v>851</v>
      </c>
      <c r="B436" s="5" t="s">
        <v>927</v>
      </c>
      <c r="C436" s="5" t="s">
        <v>928</v>
      </c>
      <c r="D436" s="6">
        <v>5000</v>
      </c>
      <c r="E436" s="5" t="s">
        <v>561</v>
      </c>
      <c r="F436" s="7">
        <v>2</v>
      </c>
      <c r="G436" s="5">
        <f>SUMIF(masuk!$B$2:$B$857,Database!B436,masuk!$D$2:$D$857)</f>
        <v>0</v>
      </c>
      <c r="H436" s="5">
        <f>SUMIF(keluar!$B$2:$B$3559,Database!B436,keluar!$D$2:$D$3559)</f>
        <v>2</v>
      </c>
      <c r="I436" s="5">
        <f t="shared" si="0"/>
        <v>0</v>
      </c>
      <c r="J436" s="6">
        <f t="shared" si="1"/>
        <v>0</v>
      </c>
      <c r="K436" s="5"/>
      <c r="L436" s="5" t="s">
        <v>22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hidden="1" customHeight="1" x14ac:dyDescent="0.25">
      <c r="A437" s="5" t="s">
        <v>851</v>
      </c>
      <c r="B437" s="5" t="s">
        <v>929</v>
      </c>
      <c r="C437" s="5" t="s">
        <v>930</v>
      </c>
      <c r="D437" s="15">
        <v>34000</v>
      </c>
      <c r="E437" s="5" t="s">
        <v>21</v>
      </c>
      <c r="F437" s="7">
        <v>4</v>
      </c>
      <c r="G437" s="5">
        <f>SUMIF(masuk!$B$2:$B$857,Database!B437,masuk!$D$2:$D$857)</f>
        <v>6</v>
      </c>
      <c r="H437" s="5">
        <f>SUMIF(keluar!$B$2:$B$3559,Database!B437,keluar!$D$2:$D$3559)</f>
        <v>3</v>
      </c>
      <c r="I437" s="5">
        <f t="shared" si="0"/>
        <v>7</v>
      </c>
      <c r="J437" s="6">
        <f t="shared" si="1"/>
        <v>238000</v>
      </c>
      <c r="K437" s="5"/>
      <c r="L437" s="5" t="s">
        <v>25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hidden="1" customHeight="1" x14ac:dyDescent="0.25">
      <c r="A438" s="5" t="s">
        <v>851</v>
      </c>
      <c r="B438" s="5" t="s">
        <v>931</v>
      </c>
      <c r="C438" s="5" t="s">
        <v>932</v>
      </c>
      <c r="D438" s="6">
        <v>160000</v>
      </c>
      <c r="E438" s="5" t="s">
        <v>561</v>
      </c>
      <c r="F438" s="7">
        <v>0</v>
      </c>
      <c r="G438" s="5">
        <f>SUMIF(masuk!$B$2:$B$857,Database!B438,masuk!$D$2:$D$857)</f>
        <v>0</v>
      </c>
      <c r="H438" s="5">
        <f>SUMIF(keluar!$B$2:$B$3559,Database!B438,keluar!$D$2:$D$3559)</f>
        <v>0</v>
      </c>
      <c r="I438" s="5">
        <f t="shared" si="0"/>
        <v>0</v>
      </c>
      <c r="J438" s="6">
        <f t="shared" si="1"/>
        <v>0</v>
      </c>
      <c r="K438" s="5"/>
      <c r="L438" s="5" t="s">
        <v>25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hidden="1" customHeight="1" x14ac:dyDescent="0.25">
      <c r="A439" s="5" t="s">
        <v>851</v>
      </c>
      <c r="B439" s="5" t="s">
        <v>933</v>
      </c>
      <c r="C439" s="5" t="s">
        <v>934</v>
      </c>
      <c r="D439" s="9">
        <v>185000</v>
      </c>
      <c r="E439" s="5" t="s">
        <v>561</v>
      </c>
      <c r="F439" s="7">
        <v>2</v>
      </c>
      <c r="G439" s="5">
        <f>SUMIF(masuk!$B$2:$B$857,Database!B439,masuk!$D$2:$D$857)</f>
        <v>0</v>
      </c>
      <c r="H439" s="5">
        <f>SUMIF(keluar!$B$2:$B$3559,Database!B439,keluar!$D$2:$D$3559)</f>
        <v>2</v>
      </c>
      <c r="I439" s="5">
        <f t="shared" si="0"/>
        <v>0</v>
      </c>
      <c r="J439" s="6">
        <f t="shared" si="1"/>
        <v>0</v>
      </c>
      <c r="K439" s="5"/>
      <c r="L439" s="5" t="s">
        <v>25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hidden="1" customHeight="1" x14ac:dyDescent="0.25">
      <c r="A440" s="5" t="s">
        <v>851</v>
      </c>
      <c r="B440" s="5" t="s">
        <v>935</v>
      </c>
      <c r="C440" s="5" t="s">
        <v>936</v>
      </c>
      <c r="D440" s="9">
        <v>270000</v>
      </c>
      <c r="E440" s="5" t="s">
        <v>527</v>
      </c>
      <c r="F440" s="7">
        <v>1</v>
      </c>
      <c r="G440" s="5">
        <f>SUMIF(masuk!$B$2:$B$857,Database!B440,masuk!$D$2:$D$857)</f>
        <v>7</v>
      </c>
      <c r="H440" s="5">
        <f>SUMIF(keluar!$B$2:$B$3559,Database!B440,keluar!$D$2:$D$3559)</f>
        <v>5</v>
      </c>
      <c r="I440" s="5">
        <f t="shared" si="0"/>
        <v>3</v>
      </c>
      <c r="J440" s="6">
        <f t="shared" si="1"/>
        <v>810000</v>
      </c>
      <c r="K440" s="5"/>
      <c r="L440" s="5" t="s">
        <v>25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hidden="1" customHeight="1" x14ac:dyDescent="0.25">
      <c r="A441" s="5" t="s">
        <v>851</v>
      </c>
      <c r="B441" s="5" t="s">
        <v>937</v>
      </c>
      <c r="C441" s="5" t="s">
        <v>938</v>
      </c>
      <c r="D441" s="6">
        <v>25000</v>
      </c>
      <c r="E441" s="5" t="s">
        <v>561</v>
      </c>
      <c r="F441" s="7">
        <v>0</v>
      </c>
      <c r="G441" s="5">
        <f>SUMIF(masuk!$B$2:$B$857,Database!B441,masuk!$D$2:$D$857)</f>
        <v>1</v>
      </c>
      <c r="H441" s="5">
        <f>SUMIF(keluar!$B$2:$B$3559,Database!B441,keluar!$D$2:$D$3559)</f>
        <v>0</v>
      </c>
      <c r="I441" s="5">
        <f t="shared" si="0"/>
        <v>1</v>
      </c>
      <c r="J441" s="6">
        <f t="shared" si="1"/>
        <v>25000</v>
      </c>
      <c r="K441" s="5"/>
      <c r="L441" s="5" t="s">
        <v>22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hidden="1" customHeight="1" x14ac:dyDescent="0.25">
      <c r="A442" s="5" t="s">
        <v>851</v>
      </c>
      <c r="B442" s="5" t="s">
        <v>939</v>
      </c>
      <c r="C442" s="5" t="s">
        <v>940</v>
      </c>
      <c r="D442" s="6">
        <v>4500</v>
      </c>
      <c r="E442" s="5" t="s">
        <v>561</v>
      </c>
      <c r="F442" s="7">
        <v>50</v>
      </c>
      <c r="G442" s="5">
        <f>SUMIF(masuk!$B$2:$B$857,Database!B442,masuk!$D$2:$D$857)</f>
        <v>55</v>
      </c>
      <c r="H442" s="5">
        <f>SUMIF(keluar!$B$2:$B$3559,Database!B442,keluar!$D$2:$D$3559)</f>
        <v>62.5</v>
      </c>
      <c r="I442" s="5">
        <f t="shared" si="0"/>
        <v>42.5</v>
      </c>
      <c r="J442" s="6">
        <f t="shared" si="1"/>
        <v>191250</v>
      </c>
      <c r="K442" s="5"/>
      <c r="L442" s="5" t="s">
        <v>25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hidden="1" customHeight="1" x14ac:dyDescent="0.25">
      <c r="A443" s="5" t="s">
        <v>851</v>
      </c>
      <c r="B443" s="5" t="s">
        <v>941</v>
      </c>
      <c r="C443" s="5" t="s">
        <v>942</v>
      </c>
      <c r="D443" s="6">
        <v>60000</v>
      </c>
      <c r="E443" s="5" t="s">
        <v>21</v>
      </c>
      <c r="F443" s="7">
        <v>0</v>
      </c>
      <c r="G443" s="5">
        <f>SUMIF(masuk!$B$2:$B$857,Database!B443,masuk!$D$2:$D$857)</f>
        <v>0</v>
      </c>
      <c r="H443" s="5">
        <f>SUMIF(keluar!$B$2:$B$3559,Database!B443,keluar!$D$2:$D$3559)</f>
        <v>0</v>
      </c>
      <c r="I443" s="5">
        <f t="shared" si="0"/>
        <v>0</v>
      </c>
      <c r="J443" s="6">
        <f t="shared" si="1"/>
        <v>0</v>
      </c>
      <c r="K443" s="5"/>
      <c r="L443" s="5" t="s">
        <v>22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hidden="1" customHeight="1" x14ac:dyDescent="0.25">
      <c r="A444" s="5" t="s">
        <v>851</v>
      </c>
      <c r="B444" s="5" t="s">
        <v>943</v>
      </c>
      <c r="C444" s="5" t="s">
        <v>944</v>
      </c>
      <c r="D444" s="9">
        <v>30000</v>
      </c>
      <c r="E444" s="5" t="s">
        <v>21</v>
      </c>
      <c r="F444" s="7">
        <v>8</v>
      </c>
      <c r="G444" s="5">
        <f>SUMIF(masuk!$B$2:$B$857,Database!B444,masuk!$D$2:$D$857)</f>
        <v>0</v>
      </c>
      <c r="H444" s="5">
        <f>SUMIF(keluar!$B$2:$B$3559,Database!B444,keluar!$D$2:$D$3559)</f>
        <v>6</v>
      </c>
      <c r="I444" s="5">
        <f t="shared" si="0"/>
        <v>2</v>
      </c>
      <c r="J444" s="6">
        <f t="shared" si="1"/>
        <v>60000</v>
      </c>
      <c r="K444" s="5"/>
      <c r="L444" s="5" t="s">
        <v>25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hidden="1" customHeight="1" x14ac:dyDescent="0.25">
      <c r="A445" s="5" t="s">
        <v>851</v>
      </c>
      <c r="B445" s="5" t="s">
        <v>945</v>
      </c>
      <c r="C445" s="5" t="s">
        <v>946</v>
      </c>
      <c r="D445" s="9">
        <v>42000</v>
      </c>
      <c r="E445" s="5" t="s">
        <v>21</v>
      </c>
      <c r="F445" s="7">
        <v>9</v>
      </c>
      <c r="G445" s="5">
        <f>SUMIF(masuk!$B$2:$B$857,Database!B445,masuk!$D$2:$D$857)</f>
        <v>0</v>
      </c>
      <c r="H445" s="5">
        <f>SUMIF(keluar!$B$2:$B$3559,Database!B445,keluar!$D$2:$D$3559)</f>
        <v>3</v>
      </c>
      <c r="I445" s="5">
        <f t="shared" si="0"/>
        <v>6</v>
      </c>
      <c r="J445" s="6">
        <f t="shared" si="1"/>
        <v>252000</v>
      </c>
      <c r="K445" s="5"/>
      <c r="L445" s="5" t="s">
        <v>25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hidden="1" customHeight="1" x14ac:dyDescent="0.25">
      <c r="A446" s="5" t="s">
        <v>851</v>
      </c>
      <c r="B446" s="5" t="s">
        <v>947</v>
      </c>
      <c r="C446" s="5" t="s">
        <v>948</v>
      </c>
      <c r="D446" s="6">
        <v>7000</v>
      </c>
      <c r="E446" s="5" t="s">
        <v>21</v>
      </c>
      <c r="F446" s="7">
        <v>4</v>
      </c>
      <c r="G446" s="5">
        <f>SUMIF(masuk!$B$2:$B$857,Database!B446,masuk!$D$2:$D$857)</f>
        <v>10</v>
      </c>
      <c r="H446" s="5">
        <f>SUMIF(keluar!$B$2:$B$3559,Database!B446,keluar!$D$2:$D$3559)</f>
        <v>7</v>
      </c>
      <c r="I446" s="5">
        <f t="shared" si="0"/>
        <v>7</v>
      </c>
      <c r="J446" s="6">
        <f t="shared" si="1"/>
        <v>49000</v>
      </c>
      <c r="K446" s="5"/>
      <c r="L446" s="5" t="s">
        <v>25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hidden="1" customHeight="1" x14ac:dyDescent="0.25">
      <c r="A447" s="5" t="s">
        <v>851</v>
      </c>
      <c r="B447" s="5" t="s">
        <v>949</v>
      </c>
      <c r="C447" s="5" t="s">
        <v>950</v>
      </c>
      <c r="D447" s="9">
        <v>47000</v>
      </c>
      <c r="E447" s="5" t="s">
        <v>21</v>
      </c>
      <c r="F447" s="7">
        <v>1</v>
      </c>
      <c r="G447" s="5">
        <f>SUMIF(masuk!$B$2:$B$857,Database!B447,masuk!$D$2:$D$857)</f>
        <v>1</v>
      </c>
      <c r="H447" s="5">
        <f>SUMIF(keluar!$B$2:$B$3559,Database!B447,keluar!$D$2:$D$3559)</f>
        <v>1</v>
      </c>
      <c r="I447" s="5">
        <f t="shared" si="0"/>
        <v>1</v>
      </c>
      <c r="J447" s="6">
        <f t="shared" si="1"/>
        <v>47000</v>
      </c>
      <c r="K447" s="5"/>
      <c r="L447" s="5" t="s">
        <v>25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hidden="1" customHeight="1" x14ac:dyDescent="0.25">
      <c r="A448" s="5" t="s">
        <v>851</v>
      </c>
      <c r="B448" s="5" t="s">
        <v>951</v>
      </c>
      <c r="C448" s="5" t="s">
        <v>952</v>
      </c>
      <c r="D448" s="6">
        <v>7000</v>
      </c>
      <c r="E448" s="5" t="s">
        <v>21</v>
      </c>
      <c r="F448" s="5"/>
      <c r="G448" s="5">
        <f>SUMIF(masuk!$B$2:$B$857,Database!B448,masuk!$D$2:$D$857)</f>
        <v>0</v>
      </c>
      <c r="H448" s="5">
        <f>SUMIF(keluar!$B$2:$B$3559,Database!B448,keluar!$D$2:$D$3559)</f>
        <v>0</v>
      </c>
      <c r="I448" s="5">
        <f t="shared" si="0"/>
        <v>0</v>
      </c>
      <c r="J448" s="6">
        <f t="shared" si="1"/>
        <v>0</v>
      </c>
      <c r="K448" s="5"/>
      <c r="L448" s="5" t="s">
        <v>25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hidden="1" customHeight="1" x14ac:dyDescent="0.25">
      <c r="A449" s="5" t="s">
        <v>851</v>
      </c>
      <c r="B449" s="5" t="s">
        <v>953</v>
      </c>
      <c r="C449" s="5" t="s">
        <v>954</v>
      </c>
      <c r="D449" s="9">
        <v>4500</v>
      </c>
      <c r="E449" s="5" t="s">
        <v>955</v>
      </c>
      <c r="F449" s="7">
        <v>4</v>
      </c>
      <c r="G449" s="5">
        <f>SUMIF(masuk!$B$2:$B$857,Database!B449,masuk!$D$2:$D$857)</f>
        <v>0</v>
      </c>
      <c r="H449" s="5">
        <f>SUMIF(keluar!$B$2:$B$3559,Database!B449,keluar!$D$2:$D$3559)</f>
        <v>1</v>
      </c>
      <c r="I449" s="5">
        <f t="shared" si="0"/>
        <v>3</v>
      </c>
      <c r="J449" s="6">
        <f t="shared" si="1"/>
        <v>13500</v>
      </c>
      <c r="K449" s="5"/>
      <c r="L449" s="5" t="s">
        <v>25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hidden="1" customHeight="1" x14ac:dyDescent="0.25">
      <c r="A450" s="5" t="s">
        <v>851</v>
      </c>
      <c r="B450" s="5" t="s">
        <v>956</v>
      </c>
      <c r="C450" s="5" t="s">
        <v>957</v>
      </c>
      <c r="D450" s="6">
        <v>7500</v>
      </c>
      <c r="E450" s="5" t="s">
        <v>15</v>
      </c>
      <c r="F450" s="5"/>
      <c r="G450" s="5">
        <f>SUMIF(masuk!$B$2:$B$857,Database!B450,masuk!$D$2:$D$857)</f>
        <v>0</v>
      </c>
      <c r="H450" s="5">
        <f>SUMIF(keluar!$B$2:$B$3559,Database!B450,keluar!$D$2:$D$3559)</f>
        <v>0</v>
      </c>
      <c r="I450" s="5">
        <f t="shared" si="0"/>
        <v>0</v>
      </c>
      <c r="J450" s="6">
        <f t="shared" si="1"/>
        <v>0</v>
      </c>
      <c r="K450" s="5"/>
      <c r="L450" s="5" t="s">
        <v>25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hidden="1" customHeight="1" x14ac:dyDescent="0.25">
      <c r="A451" s="5" t="s">
        <v>851</v>
      </c>
      <c r="B451" s="5" t="s">
        <v>958</v>
      </c>
      <c r="C451" s="5" t="s">
        <v>959</v>
      </c>
      <c r="D451" s="9">
        <v>400</v>
      </c>
      <c r="E451" s="5" t="s">
        <v>21</v>
      </c>
      <c r="F451" s="7">
        <v>200</v>
      </c>
      <c r="G451" s="5">
        <f>SUMIF(masuk!$B$2:$B$857,Database!B451,masuk!$D$2:$D$857)</f>
        <v>404</v>
      </c>
      <c r="H451" s="5">
        <f>SUMIF(keluar!$B$2:$B$3559,Database!B451,keluar!$D$2:$D$3559)</f>
        <v>639</v>
      </c>
      <c r="I451" s="5">
        <f t="shared" si="0"/>
        <v>-35</v>
      </c>
      <c r="J451" s="6">
        <f t="shared" si="1"/>
        <v>-14000</v>
      </c>
      <c r="K451" s="5"/>
      <c r="L451" s="5" t="s">
        <v>25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hidden="1" customHeight="1" x14ac:dyDescent="0.25">
      <c r="A452" s="5" t="s">
        <v>851</v>
      </c>
      <c r="B452" s="5" t="s">
        <v>960</v>
      </c>
      <c r="C452" s="5" t="s">
        <v>961</v>
      </c>
      <c r="D452" s="6">
        <v>35000</v>
      </c>
      <c r="E452" s="5" t="s">
        <v>21</v>
      </c>
      <c r="F452" s="7">
        <v>0</v>
      </c>
      <c r="G452" s="5">
        <f>SUMIF(masuk!$B$2:$B$857,Database!B452,masuk!$D$2:$D$857)</f>
        <v>0</v>
      </c>
      <c r="H452" s="5">
        <f>SUMIF(keluar!$B$2:$B$3559,Database!B452,keluar!$D$2:$D$3559)</f>
        <v>0</v>
      </c>
      <c r="I452" s="5">
        <f t="shared" si="0"/>
        <v>0</v>
      </c>
      <c r="J452" s="6">
        <f t="shared" si="1"/>
        <v>0</v>
      </c>
      <c r="K452" s="5"/>
      <c r="L452" s="5" t="s">
        <v>25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hidden="1" customHeight="1" x14ac:dyDescent="0.25">
      <c r="A453" s="5" t="s">
        <v>851</v>
      </c>
      <c r="B453" s="5" t="s">
        <v>962</v>
      </c>
      <c r="C453" s="5" t="s">
        <v>963</v>
      </c>
      <c r="D453" s="6">
        <v>30000</v>
      </c>
      <c r="E453" s="5" t="s">
        <v>21</v>
      </c>
      <c r="F453" s="7">
        <v>0</v>
      </c>
      <c r="G453" s="5">
        <f>SUMIF(masuk!$B$2:$B$857,Database!B453,masuk!$D$2:$D$857)</f>
        <v>0</v>
      </c>
      <c r="H453" s="5">
        <f>SUMIF(keluar!$B$2:$B$3559,Database!B453,keluar!$D$2:$D$3559)</f>
        <v>0</v>
      </c>
      <c r="I453" s="5">
        <f t="shared" si="0"/>
        <v>0</v>
      </c>
      <c r="J453" s="6">
        <f t="shared" si="1"/>
        <v>0</v>
      </c>
      <c r="K453" s="5"/>
      <c r="L453" s="5" t="s">
        <v>25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hidden="1" customHeight="1" x14ac:dyDescent="0.25">
      <c r="A454" s="5" t="s">
        <v>851</v>
      </c>
      <c r="B454" s="5" t="s">
        <v>964</v>
      </c>
      <c r="C454" s="5" t="s">
        <v>965</v>
      </c>
      <c r="D454" s="6">
        <v>9000</v>
      </c>
      <c r="E454" s="5" t="s">
        <v>15</v>
      </c>
      <c r="F454" s="7">
        <v>0</v>
      </c>
      <c r="G454" s="5">
        <f>SUMIF(masuk!$B$2:$B$857,Database!B454,masuk!$D$2:$D$857)</f>
        <v>0</v>
      </c>
      <c r="H454" s="5">
        <f>SUMIF(keluar!$B$2:$B$3559,Database!B454,keluar!$D$2:$D$3559)</f>
        <v>0</v>
      </c>
      <c r="I454" s="5">
        <f t="shared" si="0"/>
        <v>0</v>
      </c>
      <c r="J454" s="6">
        <f t="shared" si="1"/>
        <v>0</v>
      </c>
      <c r="K454" s="5"/>
      <c r="L454" s="5" t="s">
        <v>16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hidden="1" customHeight="1" x14ac:dyDescent="0.25">
      <c r="A455" s="5" t="s">
        <v>851</v>
      </c>
      <c r="B455" s="5" t="s">
        <v>966</v>
      </c>
      <c r="C455" s="5" t="s">
        <v>967</v>
      </c>
      <c r="D455" s="6">
        <v>100000</v>
      </c>
      <c r="E455" s="5" t="s">
        <v>47</v>
      </c>
      <c r="F455" s="7">
        <v>4</v>
      </c>
      <c r="G455" s="5">
        <f>SUMIF(masuk!$B$2:$B$857,Database!B455,masuk!$D$2:$D$857)</f>
        <v>9</v>
      </c>
      <c r="H455" s="5">
        <f>SUMIF(keluar!$B$2:$B$3559,Database!B455,keluar!$D$2:$D$3559)</f>
        <v>5</v>
      </c>
      <c r="I455" s="5">
        <f t="shared" si="0"/>
        <v>8</v>
      </c>
      <c r="J455" s="6">
        <f t="shared" si="1"/>
        <v>800000</v>
      </c>
      <c r="K455" s="5"/>
      <c r="L455" s="5" t="s">
        <v>22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hidden="1" customHeight="1" x14ac:dyDescent="0.25">
      <c r="A456" s="5" t="s">
        <v>851</v>
      </c>
      <c r="B456" s="5" t="s">
        <v>968</v>
      </c>
      <c r="C456" s="5" t="s">
        <v>969</v>
      </c>
      <c r="D456" s="6">
        <v>12000</v>
      </c>
      <c r="E456" s="5" t="s">
        <v>970</v>
      </c>
      <c r="F456" s="7">
        <v>11</v>
      </c>
      <c r="G456" s="5">
        <f>SUMIF(masuk!$B$2:$B$857,Database!B456,masuk!$D$2:$D$857)</f>
        <v>15</v>
      </c>
      <c r="H456" s="5">
        <f>SUMIF(keluar!$B$2:$B$3559,Database!B456,keluar!$D$2:$D$3559)</f>
        <v>30</v>
      </c>
      <c r="I456" s="5">
        <f t="shared" si="0"/>
        <v>-4</v>
      </c>
      <c r="J456" s="6">
        <f t="shared" si="1"/>
        <v>-48000</v>
      </c>
      <c r="K456" s="5"/>
      <c r="L456" s="5" t="s">
        <v>25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hidden="1" customHeight="1" x14ac:dyDescent="0.25">
      <c r="A457" s="5" t="s">
        <v>851</v>
      </c>
      <c r="B457" s="5" t="s">
        <v>971</v>
      </c>
      <c r="C457" s="5" t="s">
        <v>972</v>
      </c>
      <c r="D457" s="6">
        <v>3500</v>
      </c>
      <c r="E457" s="5" t="s">
        <v>21</v>
      </c>
      <c r="F457" s="7">
        <v>0</v>
      </c>
      <c r="G457" s="5">
        <f>SUMIF(masuk!$B$2:$B$857,Database!B457,masuk!$D$2:$D$857)</f>
        <v>0</v>
      </c>
      <c r="H457" s="5">
        <f>SUMIF(keluar!$B$2:$B$3559,Database!B457,keluar!$D$2:$D$3559)</f>
        <v>0</v>
      </c>
      <c r="I457" s="5">
        <f t="shared" si="0"/>
        <v>0</v>
      </c>
      <c r="J457" s="6">
        <f t="shared" si="1"/>
        <v>0</v>
      </c>
      <c r="K457" s="5"/>
      <c r="L457" s="5" t="s">
        <v>22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hidden="1" customHeight="1" x14ac:dyDescent="0.25">
      <c r="A458" s="5" t="s">
        <v>851</v>
      </c>
      <c r="B458" s="5" t="s">
        <v>973</v>
      </c>
      <c r="C458" s="5" t="s">
        <v>974</v>
      </c>
      <c r="D458" s="9">
        <v>17000</v>
      </c>
      <c r="E458" s="5" t="s">
        <v>21</v>
      </c>
      <c r="F458" s="7">
        <v>12</v>
      </c>
      <c r="G458" s="5">
        <f>SUMIF(masuk!$B$2:$B$857,Database!B458,masuk!$D$2:$D$857)</f>
        <v>0</v>
      </c>
      <c r="H458" s="5">
        <f>SUMIF(keluar!$B$2:$B$3559,Database!B458,keluar!$D$2:$D$3559)</f>
        <v>7</v>
      </c>
      <c r="I458" s="5">
        <f t="shared" si="0"/>
        <v>5</v>
      </c>
      <c r="J458" s="6">
        <f t="shared" si="1"/>
        <v>85000</v>
      </c>
      <c r="K458" s="5"/>
      <c r="L458" s="5" t="s">
        <v>22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hidden="1" customHeight="1" x14ac:dyDescent="0.25">
      <c r="A459" s="5" t="s">
        <v>851</v>
      </c>
      <c r="B459" s="5" t="s">
        <v>975</v>
      </c>
      <c r="C459" s="5" t="s">
        <v>976</v>
      </c>
      <c r="D459" s="6">
        <v>8000</v>
      </c>
      <c r="E459" s="5" t="s">
        <v>21</v>
      </c>
      <c r="F459" s="7">
        <v>0</v>
      </c>
      <c r="G459" s="5">
        <f>SUMIF(masuk!$B$2:$B$857,Database!B459,masuk!$D$2:$D$857)</f>
        <v>0</v>
      </c>
      <c r="H459" s="5">
        <f>SUMIF(keluar!$B$2:$B$3559,Database!B459,keluar!$D$2:$D$3559)</f>
        <v>0</v>
      </c>
      <c r="I459" s="5">
        <f t="shared" si="0"/>
        <v>0</v>
      </c>
      <c r="J459" s="6">
        <f t="shared" si="1"/>
        <v>0</v>
      </c>
      <c r="K459" s="5"/>
      <c r="L459" s="5" t="s">
        <v>16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hidden="1" customHeight="1" x14ac:dyDescent="0.25">
      <c r="A460" s="5" t="s">
        <v>851</v>
      </c>
      <c r="B460" s="5" t="s">
        <v>977</v>
      </c>
      <c r="C460" s="5" t="s">
        <v>978</v>
      </c>
      <c r="D460" s="6">
        <v>2500</v>
      </c>
      <c r="E460" s="5" t="s">
        <v>21</v>
      </c>
      <c r="F460" s="7">
        <v>0</v>
      </c>
      <c r="G460" s="5">
        <f>SUMIF(masuk!$B$2:$B$857,Database!B460,masuk!$D$2:$D$857)</f>
        <v>0</v>
      </c>
      <c r="H460" s="5">
        <f>SUMIF(keluar!$B$2:$B$3559,Database!B460,keluar!$D$2:$D$3559)</f>
        <v>0</v>
      </c>
      <c r="I460" s="5">
        <f t="shared" si="0"/>
        <v>0</v>
      </c>
      <c r="J460" s="6">
        <f t="shared" si="1"/>
        <v>0</v>
      </c>
      <c r="K460" s="5"/>
      <c r="L460" s="5" t="s">
        <v>16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hidden="1" customHeight="1" x14ac:dyDescent="0.25">
      <c r="A461" s="5" t="s">
        <v>851</v>
      </c>
      <c r="B461" s="5" t="s">
        <v>979</v>
      </c>
      <c r="C461" s="5" t="s">
        <v>980</v>
      </c>
      <c r="D461" s="9">
        <v>13500</v>
      </c>
      <c r="E461" s="5" t="s">
        <v>970</v>
      </c>
      <c r="F461" s="7">
        <v>10</v>
      </c>
      <c r="G461" s="5">
        <f>SUMIF(masuk!$B$2:$B$857,Database!B461,masuk!$D$2:$D$857)</f>
        <v>10</v>
      </c>
      <c r="H461" s="5">
        <f>SUMIF(keluar!$B$2:$B$3559,Database!B461,keluar!$D$2:$D$3559)</f>
        <v>14</v>
      </c>
      <c r="I461" s="5">
        <f t="shared" si="0"/>
        <v>6</v>
      </c>
      <c r="J461" s="6">
        <f t="shared" si="1"/>
        <v>81000</v>
      </c>
      <c r="K461" s="5"/>
      <c r="L461" s="5" t="s">
        <v>25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hidden="1" customHeight="1" x14ac:dyDescent="0.25">
      <c r="A462" s="5" t="s">
        <v>851</v>
      </c>
      <c r="B462" s="5" t="s">
        <v>981</v>
      </c>
      <c r="C462" s="5" t="s">
        <v>982</v>
      </c>
      <c r="D462" s="6">
        <v>30000</v>
      </c>
      <c r="E462" s="5" t="s">
        <v>21</v>
      </c>
      <c r="F462" s="7">
        <v>1</v>
      </c>
      <c r="G462" s="5">
        <f>SUMIF(masuk!$B$2:$B$857,Database!B462,masuk!$D$2:$D$857)</f>
        <v>5</v>
      </c>
      <c r="H462" s="5">
        <f>SUMIF(keluar!$B$2:$B$3559,Database!B462,keluar!$D$2:$D$3559)</f>
        <v>1</v>
      </c>
      <c r="I462" s="5">
        <f t="shared" si="0"/>
        <v>5</v>
      </c>
      <c r="J462" s="6">
        <f t="shared" si="1"/>
        <v>150000</v>
      </c>
      <c r="K462" s="5"/>
      <c r="L462" s="5" t="s">
        <v>25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hidden="1" customHeight="1" x14ac:dyDescent="0.25">
      <c r="A463" s="5" t="s">
        <v>851</v>
      </c>
      <c r="B463" s="5" t="s">
        <v>983</v>
      </c>
      <c r="C463" s="5" t="s">
        <v>984</v>
      </c>
      <c r="D463" s="9">
        <v>15000</v>
      </c>
      <c r="E463" s="5" t="s">
        <v>970</v>
      </c>
      <c r="F463" s="7">
        <v>8</v>
      </c>
      <c r="G463" s="5">
        <f>SUMIF(masuk!$B$2:$B$857,Database!B463,masuk!$D$2:$D$857)</f>
        <v>0</v>
      </c>
      <c r="H463" s="5">
        <f>SUMIF(keluar!$B$2:$B$3559,Database!B463,keluar!$D$2:$D$3559)</f>
        <v>19</v>
      </c>
      <c r="I463" s="5">
        <f t="shared" si="0"/>
        <v>-11</v>
      </c>
      <c r="J463" s="6">
        <f t="shared" si="1"/>
        <v>-165000</v>
      </c>
      <c r="K463" s="5"/>
      <c r="L463" s="5" t="s">
        <v>25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hidden="1" customHeight="1" x14ac:dyDescent="0.25">
      <c r="A464" s="5" t="s">
        <v>851</v>
      </c>
      <c r="B464" s="5" t="s">
        <v>985</v>
      </c>
      <c r="C464" s="5" t="s">
        <v>986</v>
      </c>
      <c r="D464" s="6">
        <v>15000</v>
      </c>
      <c r="E464" s="5" t="s">
        <v>21</v>
      </c>
      <c r="F464" s="7">
        <v>0</v>
      </c>
      <c r="G464" s="5">
        <f>SUMIF(masuk!$B$2:$B$857,Database!B464,masuk!$D$2:$D$857)</f>
        <v>0</v>
      </c>
      <c r="H464" s="5">
        <f>SUMIF(keluar!$B$2:$B$3559,Database!B464,keluar!$D$2:$D$3559)</f>
        <v>0</v>
      </c>
      <c r="I464" s="5">
        <f t="shared" si="0"/>
        <v>0</v>
      </c>
      <c r="J464" s="6">
        <f t="shared" si="1"/>
        <v>0</v>
      </c>
      <c r="K464" s="5"/>
      <c r="L464" s="5" t="s">
        <v>22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hidden="1" customHeight="1" x14ac:dyDescent="0.25">
      <c r="A465" s="5" t="s">
        <v>851</v>
      </c>
      <c r="B465" s="5" t="s">
        <v>987</v>
      </c>
      <c r="C465" s="5" t="s">
        <v>988</v>
      </c>
      <c r="D465" s="6">
        <v>6000</v>
      </c>
      <c r="E465" s="5" t="s">
        <v>21</v>
      </c>
      <c r="F465" s="7">
        <v>0</v>
      </c>
      <c r="G465" s="5">
        <f>SUMIF(masuk!$B$2:$B$857,Database!B465,masuk!$D$2:$D$857)</f>
        <v>0</v>
      </c>
      <c r="H465" s="5">
        <f>SUMIF(keluar!$B$2:$B$3559,Database!B465,keluar!$D$2:$D$3559)</f>
        <v>0</v>
      </c>
      <c r="I465" s="5">
        <f t="shared" si="0"/>
        <v>0</v>
      </c>
      <c r="J465" s="6">
        <f t="shared" si="1"/>
        <v>0</v>
      </c>
      <c r="K465" s="5"/>
      <c r="L465" s="5" t="s">
        <v>16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hidden="1" customHeight="1" x14ac:dyDescent="0.25">
      <c r="A466" s="5" t="s">
        <v>851</v>
      </c>
      <c r="B466" s="5" t="s">
        <v>989</v>
      </c>
      <c r="C466" s="5" t="s">
        <v>990</v>
      </c>
      <c r="D466" s="9">
        <v>3500</v>
      </c>
      <c r="E466" s="5" t="s">
        <v>47</v>
      </c>
      <c r="F466" s="7">
        <v>8</v>
      </c>
      <c r="G466" s="5">
        <f>SUMIF(masuk!$B$2:$B$857,Database!B466,masuk!$D$2:$D$857)</f>
        <v>0</v>
      </c>
      <c r="H466" s="5">
        <f>SUMIF(keluar!$B$2:$B$3559,Database!B466,keluar!$D$2:$D$3559)</f>
        <v>0</v>
      </c>
      <c r="I466" s="5">
        <f t="shared" si="0"/>
        <v>8</v>
      </c>
      <c r="J466" s="6">
        <f t="shared" si="1"/>
        <v>28000</v>
      </c>
      <c r="K466" s="5"/>
      <c r="L466" s="5" t="s">
        <v>22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hidden="1" customHeight="1" x14ac:dyDescent="0.25">
      <c r="A467" s="5" t="s">
        <v>851</v>
      </c>
      <c r="B467" s="5" t="s">
        <v>991</v>
      </c>
      <c r="C467" s="5" t="s">
        <v>992</v>
      </c>
      <c r="D467" s="6">
        <v>8000</v>
      </c>
      <c r="E467" s="5" t="s">
        <v>993</v>
      </c>
      <c r="F467" s="7">
        <v>0</v>
      </c>
      <c r="G467" s="5">
        <f>SUMIF(masuk!$B$2:$B$857,Database!B467,masuk!$D$2:$D$857)</f>
        <v>0</v>
      </c>
      <c r="H467" s="5">
        <f>SUMIF(keluar!$B$2:$B$3559,Database!B467,keluar!$D$2:$D$3559)</f>
        <v>0</v>
      </c>
      <c r="I467" s="5">
        <f t="shared" si="0"/>
        <v>0</v>
      </c>
      <c r="J467" s="6">
        <f t="shared" si="1"/>
        <v>0</v>
      </c>
      <c r="K467" s="5"/>
      <c r="L467" s="5" t="s">
        <v>22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hidden="1" customHeight="1" x14ac:dyDescent="0.25">
      <c r="A468" s="5" t="s">
        <v>851</v>
      </c>
      <c r="B468" s="5" t="s">
        <v>994</v>
      </c>
      <c r="C468" s="5" t="s">
        <v>995</v>
      </c>
      <c r="D468" s="6">
        <v>6000</v>
      </c>
      <c r="E468" s="5" t="s">
        <v>21</v>
      </c>
      <c r="F468" s="7">
        <v>0</v>
      </c>
      <c r="G468" s="5">
        <f>SUMIF(masuk!$B$2:$B$857,Database!B468,masuk!$D$2:$D$857)</f>
        <v>0</v>
      </c>
      <c r="H468" s="5">
        <f>SUMIF(keluar!$B$2:$B$3559,Database!B468,keluar!$D$2:$D$3559)</f>
        <v>0</v>
      </c>
      <c r="I468" s="5">
        <f t="shared" si="0"/>
        <v>0</v>
      </c>
      <c r="J468" s="6">
        <f t="shared" si="1"/>
        <v>0</v>
      </c>
      <c r="K468" s="5"/>
      <c r="L468" s="5" t="s">
        <v>22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hidden="1" customHeight="1" x14ac:dyDescent="0.25">
      <c r="A469" s="5" t="s">
        <v>851</v>
      </c>
      <c r="B469" s="5" t="s">
        <v>996</v>
      </c>
      <c r="C469" s="5" t="s">
        <v>997</v>
      </c>
      <c r="D469" s="9">
        <v>6000</v>
      </c>
      <c r="E469" s="5" t="s">
        <v>21</v>
      </c>
      <c r="F469" s="7">
        <v>0</v>
      </c>
      <c r="G469" s="5">
        <f>SUMIF(masuk!$B$2:$B$857,Database!B469,masuk!$D$2:$D$857)</f>
        <v>0</v>
      </c>
      <c r="H469" s="5">
        <f>SUMIF(keluar!$B$2:$B$3559,Database!B469,keluar!$D$2:$D$3559)</f>
        <v>0</v>
      </c>
      <c r="I469" s="5">
        <f t="shared" si="0"/>
        <v>0</v>
      </c>
      <c r="J469" s="6">
        <f t="shared" si="1"/>
        <v>0</v>
      </c>
      <c r="K469" s="5"/>
      <c r="L469" s="5" t="s">
        <v>25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hidden="1" customHeight="1" x14ac:dyDescent="0.25">
      <c r="A470" s="5" t="s">
        <v>851</v>
      </c>
      <c r="B470" s="5" t="s">
        <v>998</v>
      </c>
      <c r="C470" s="5" t="s">
        <v>999</v>
      </c>
      <c r="D470" s="6">
        <v>8000</v>
      </c>
      <c r="E470" s="5" t="s">
        <v>21</v>
      </c>
      <c r="F470" s="7">
        <v>0</v>
      </c>
      <c r="G470" s="5">
        <f>SUMIF(masuk!$B$2:$B$857,Database!B470,masuk!$D$2:$D$857)</f>
        <v>0</v>
      </c>
      <c r="H470" s="5">
        <f>SUMIF(keluar!$B$2:$B$3559,Database!B470,keluar!$D$2:$D$3559)</f>
        <v>0</v>
      </c>
      <c r="I470" s="5">
        <f t="shared" si="0"/>
        <v>0</v>
      </c>
      <c r="J470" s="6">
        <f t="shared" si="1"/>
        <v>0</v>
      </c>
      <c r="K470" s="5"/>
      <c r="L470" s="5" t="s">
        <v>25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hidden="1" customHeight="1" x14ac:dyDescent="0.25">
      <c r="A471" s="5" t="s">
        <v>851</v>
      </c>
      <c r="B471" s="5" t="s">
        <v>1000</v>
      </c>
      <c r="C471" s="5" t="s">
        <v>1001</v>
      </c>
      <c r="D471" s="6">
        <v>5000</v>
      </c>
      <c r="E471" s="5" t="s">
        <v>21</v>
      </c>
      <c r="F471" s="7">
        <v>0</v>
      </c>
      <c r="G471" s="5">
        <f>SUMIF(masuk!$B$2:$B$857,Database!B471,masuk!$D$2:$D$857)</f>
        <v>5</v>
      </c>
      <c r="H471" s="5">
        <f>SUMIF(keluar!$B$2:$B$3559,Database!B471,keluar!$D$2:$D$3559)</f>
        <v>0</v>
      </c>
      <c r="I471" s="5">
        <f t="shared" si="0"/>
        <v>5</v>
      </c>
      <c r="J471" s="6">
        <f t="shared" si="1"/>
        <v>25000</v>
      </c>
      <c r="K471" s="5"/>
      <c r="L471" s="5" t="s">
        <v>22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hidden="1" customHeight="1" x14ac:dyDescent="0.25">
      <c r="A472" s="5" t="s">
        <v>851</v>
      </c>
      <c r="B472" s="5" t="s">
        <v>1002</v>
      </c>
      <c r="C472" s="5" t="s">
        <v>1003</v>
      </c>
      <c r="D472" s="6">
        <v>2500</v>
      </c>
      <c r="E472" s="5" t="s">
        <v>21</v>
      </c>
      <c r="F472" s="7">
        <v>0</v>
      </c>
      <c r="G472" s="5">
        <f>SUMIF(masuk!$B$2:$B$857,Database!B472,masuk!$D$2:$D$857)</f>
        <v>0</v>
      </c>
      <c r="H472" s="5">
        <f>SUMIF(keluar!$B$2:$B$3559,Database!B472,keluar!$D$2:$D$3559)</f>
        <v>0</v>
      </c>
      <c r="I472" s="5">
        <f t="shared" si="0"/>
        <v>0</v>
      </c>
      <c r="J472" s="6">
        <f t="shared" si="1"/>
        <v>0</v>
      </c>
      <c r="K472" s="5"/>
      <c r="L472" s="5" t="s">
        <v>22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hidden="1" customHeight="1" x14ac:dyDescent="0.25">
      <c r="A473" s="5" t="s">
        <v>851</v>
      </c>
      <c r="B473" s="5" t="s">
        <v>1004</v>
      </c>
      <c r="C473" s="5" t="s">
        <v>1005</v>
      </c>
      <c r="D473" s="9">
        <v>13500</v>
      </c>
      <c r="E473" s="5" t="s">
        <v>21</v>
      </c>
      <c r="F473" s="7">
        <v>0</v>
      </c>
      <c r="G473" s="5">
        <f>SUMIF(masuk!$B$2:$B$857,Database!B473,masuk!$D$2:$D$857)</f>
        <v>0</v>
      </c>
      <c r="H473" s="5">
        <f>SUMIF(keluar!$B$2:$B$3559,Database!B473,keluar!$D$2:$D$3559)</f>
        <v>0</v>
      </c>
      <c r="I473" s="5">
        <f t="shared" si="0"/>
        <v>0</v>
      </c>
      <c r="J473" s="6">
        <f t="shared" si="1"/>
        <v>0</v>
      </c>
      <c r="K473" s="5"/>
      <c r="L473" s="5" t="s">
        <v>22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hidden="1" customHeight="1" x14ac:dyDescent="0.25">
      <c r="A474" s="5" t="s">
        <v>851</v>
      </c>
      <c r="B474" s="5" t="s">
        <v>1006</v>
      </c>
      <c r="C474" s="5" t="s">
        <v>1007</v>
      </c>
      <c r="D474" s="6">
        <v>4000</v>
      </c>
      <c r="E474" s="5" t="s">
        <v>21</v>
      </c>
      <c r="F474" s="7">
        <v>9</v>
      </c>
      <c r="G474" s="5">
        <f>SUMIF(masuk!$B$2:$B$857,Database!B474,masuk!$D$2:$D$857)</f>
        <v>0</v>
      </c>
      <c r="H474" s="5">
        <f>SUMIF(keluar!$B$2:$B$3559,Database!B474,keluar!$D$2:$D$3559)</f>
        <v>4</v>
      </c>
      <c r="I474" s="5">
        <f t="shared" si="0"/>
        <v>5</v>
      </c>
      <c r="J474" s="6">
        <f t="shared" si="1"/>
        <v>20000</v>
      </c>
      <c r="K474" s="5"/>
      <c r="L474" s="5" t="s">
        <v>16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hidden="1" customHeight="1" x14ac:dyDescent="0.25">
      <c r="A475" s="5" t="s">
        <v>851</v>
      </c>
      <c r="B475" s="5" t="s">
        <v>1008</v>
      </c>
      <c r="C475" s="5" t="s">
        <v>1009</v>
      </c>
      <c r="D475" s="6">
        <v>12000</v>
      </c>
      <c r="E475" s="6" t="s">
        <v>21</v>
      </c>
      <c r="F475" s="7">
        <v>5</v>
      </c>
      <c r="G475" s="5">
        <f>SUMIF(masuk!$B$2:$B$857,Database!B475,masuk!$D$2:$D$857)</f>
        <v>0</v>
      </c>
      <c r="H475" s="5">
        <f>SUMIF(keluar!$B$2:$B$3559,Database!B475,keluar!$D$2:$D$3559)</f>
        <v>3</v>
      </c>
      <c r="I475" s="5">
        <f t="shared" si="0"/>
        <v>2</v>
      </c>
      <c r="J475" s="6">
        <f t="shared" si="1"/>
        <v>24000</v>
      </c>
      <c r="K475" s="5"/>
      <c r="L475" s="5" t="s">
        <v>25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hidden="1" customHeight="1" x14ac:dyDescent="0.25">
      <c r="A476" s="5" t="s">
        <v>851</v>
      </c>
      <c r="B476" s="5" t="s">
        <v>1010</v>
      </c>
      <c r="C476" s="5" t="s">
        <v>1011</v>
      </c>
      <c r="D476" s="6">
        <v>10000</v>
      </c>
      <c r="E476" s="6" t="s">
        <v>21</v>
      </c>
      <c r="F476" s="7">
        <v>5</v>
      </c>
      <c r="G476" s="5">
        <f>SUMIF(masuk!$B$2:$B$857,Database!B476,masuk!$D$2:$D$857)</f>
        <v>0</v>
      </c>
      <c r="H476" s="5">
        <f>SUMIF(keluar!$B$2:$B$3559,Database!B476,keluar!$D$2:$D$3559)</f>
        <v>4</v>
      </c>
      <c r="I476" s="5">
        <f t="shared" si="0"/>
        <v>1</v>
      </c>
      <c r="J476" s="6">
        <f t="shared" si="1"/>
        <v>10000</v>
      </c>
      <c r="K476" s="5"/>
      <c r="L476" s="5" t="s">
        <v>25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hidden="1" customHeight="1" x14ac:dyDescent="0.25">
      <c r="A477" s="5" t="s">
        <v>851</v>
      </c>
      <c r="B477" s="5" t="s">
        <v>1012</v>
      </c>
      <c r="C477" s="5" t="s">
        <v>1013</v>
      </c>
      <c r="D477" s="6">
        <v>65000</v>
      </c>
      <c r="E477" s="6" t="s">
        <v>21</v>
      </c>
      <c r="F477" s="7">
        <v>0</v>
      </c>
      <c r="G477" s="5">
        <f>SUMIF(masuk!$B$2:$B$857,Database!B477,masuk!$D$2:$D$857)</f>
        <v>0</v>
      </c>
      <c r="H477" s="5">
        <f>SUMIF(keluar!$B$2:$B$3559,Database!B477,keluar!$D$2:$D$3559)</f>
        <v>0</v>
      </c>
      <c r="I477" s="5">
        <f t="shared" si="0"/>
        <v>0</v>
      </c>
      <c r="J477" s="6">
        <f t="shared" si="1"/>
        <v>0</v>
      </c>
      <c r="K477" s="5"/>
      <c r="L477" s="5" t="s">
        <v>25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hidden="1" customHeight="1" x14ac:dyDescent="0.25">
      <c r="A478" s="5" t="s">
        <v>851</v>
      </c>
      <c r="B478" s="5" t="s">
        <v>1014</v>
      </c>
      <c r="C478" s="5" t="s">
        <v>1015</v>
      </c>
      <c r="D478" s="6">
        <v>15000</v>
      </c>
      <c r="E478" s="6" t="s">
        <v>21</v>
      </c>
      <c r="F478" s="7">
        <v>7</v>
      </c>
      <c r="G478" s="5">
        <f>SUMIF(masuk!$B$2:$B$857,Database!B478,masuk!$D$2:$D$857)</f>
        <v>0</v>
      </c>
      <c r="H478" s="5">
        <f>SUMIF(keluar!$B$2:$B$3559,Database!B478,keluar!$D$2:$D$3559)</f>
        <v>0</v>
      </c>
      <c r="I478" s="5">
        <f t="shared" si="0"/>
        <v>7</v>
      </c>
      <c r="J478" s="6">
        <f t="shared" si="1"/>
        <v>105000</v>
      </c>
      <c r="K478" s="5"/>
      <c r="L478" s="5" t="s">
        <v>25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hidden="1" customHeight="1" x14ac:dyDescent="0.25">
      <c r="A479" s="5" t="s">
        <v>851</v>
      </c>
      <c r="B479" s="5" t="s">
        <v>1016</v>
      </c>
      <c r="C479" s="5" t="s">
        <v>1017</v>
      </c>
      <c r="D479" s="6">
        <v>8500</v>
      </c>
      <c r="E479" s="5" t="s">
        <v>802</v>
      </c>
      <c r="F479" s="7">
        <v>15</v>
      </c>
      <c r="G479" s="5">
        <f>SUMIF(masuk!$B$2:$B$857,Database!B479,masuk!$D$2:$D$857)</f>
        <v>10</v>
      </c>
      <c r="H479" s="5">
        <f>SUMIF(keluar!$B$2:$B$3559,Database!B479,keluar!$D$2:$D$3559)</f>
        <v>5</v>
      </c>
      <c r="I479" s="5">
        <f t="shared" si="0"/>
        <v>20</v>
      </c>
      <c r="J479" s="6">
        <f t="shared" si="1"/>
        <v>170000</v>
      </c>
      <c r="K479" s="5"/>
      <c r="L479" s="5" t="s">
        <v>25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hidden="1" customHeight="1" x14ac:dyDescent="0.25">
      <c r="A480" s="5" t="s">
        <v>851</v>
      </c>
      <c r="B480" s="5" t="s">
        <v>1018</v>
      </c>
      <c r="C480" s="5" t="s">
        <v>1019</v>
      </c>
      <c r="D480" s="6">
        <v>15000</v>
      </c>
      <c r="E480" s="5" t="s">
        <v>21</v>
      </c>
      <c r="F480" s="7">
        <v>0</v>
      </c>
      <c r="G480" s="5">
        <f>SUMIF(masuk!$B$2:$B$857,Database!B480,masuk!$D$2:$D$857)</f>
        <v>0</v>
      </c>
      <c r="H480" s="5">
        <f>SUMIF(keluar!$B$2:$B$3559,Database!B480,keluar!$D$2:$D$3559)</f>
        <v>0</v>
      </c>
      <c r="I480" s="5">
        <f t="shared" si="0"/>
        <v>0</v>
      </c>
      <c r="J480" s="6">
        <f t="shared" si="1"/>
        <v>0</v>
      </c>
      <c r="K480" s="5"/>
      <c r="L480" s="5" t="s">
        <v>22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hidden="1" customHeight="1" x14ac:dyDescent="0.25">
      <c r="A481" s="5" t="s">
        <v>851</v>
      </c>
      <c r="B481" s="5" t="s">
        <v>1020</v>
      </c>
      <c r="C481" s="5" t="s">
        <v>1021</v>
      </c>
      <c r="D481" s="6">
        <v>135000</v>
      </c>
      <c r="E481" s="5" t="s">
        <v>1022</v>
      </c>
      <c r="F481" s="7">
        <v>0</v>
      </c>
      <c r="G481" s="5">
        <f>SUMIF(masuk!$B$2:$B$857,Database!B481,masuk!$D$2:$D$857)</f>
        <v>0</v>
      </c>
      <c r="H481" s="5">
        <f>SUMIF(keluar!$B$2:$B$3559,Database!B481,keluar!$D$2:$D$3559)</f>
        <v>0</v>
      </c>
      <c r="I481" s="5">
        <f t="shared" si="0"/>
        <v>0</v>
      </c>
      <c r="J481" s="6">
        <f t="shared" si="1"/>
        <v>0</v>
      </c>
      <c r="K481" s="5"/>
      <c r="L481" s="5" t="s">
        <v>22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hidden="1" customHeight="1" x14ac:dyDescent="0.25">
      <c r="A482" s="5" t="s">
        <v>851</v>
      </c>
      <c r="B482" s="5" t="s">
        <v>1023</v>
      </c>
      <c r="C482" s="5" t="s">
        <v>1024</v>
      </c>
      <c r="D482" s="6">
        <v>2000</v>
      </c>
      <c r="E482" s="5" t="s">
        <v>21</v>
      </c>
      <c r="F482" s="7">
        <v>0</v>
      </c>
      <c r="G482" s="5">
        <f>SUMIF(masuk!$B$2:$B$857,Database!B482,masuk!$D$2:$D$857)</f>
        <v>0</v>
      </c>
      <c r="H482" s="5">
        <f>SUMIF(keluar!$B$2:$B$3559,Database!B482,keluar!$D$2:$D$3559)</f>
        <v>0</v>
      </c>
      <c r="I482" s="5">
        <f t="shared" si="0"/>
        <v>0</v>
      </c>
      <c r="J482" s="6">
        <f t="shared" si="1"/>
        <v>0</v>
      </c>
      <c r="K482" s="5"/>
      <c r="L482" s="5" t="s">
        <v>22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hidden="1" customHeight="1" x14ac:dyDescent="0.25">
      <c r="A483" s="5" t="s">
        <v>851</v>
      </c>
      <c r="B483" s="5" t="s">
        <v>1025</v>
      </c>
      <c r="C483" s="5" t="s">
        <v>1026</v>
      </c>
      <c r="D483" s="6">
        <v>65000</v>
      </c>
      <c r="E483" s="5" t="s">
        <v>21</v>
      </c>
      <c r="F483" s="7">
        <v>0</v>
      </c>
      <c r="G483" s="5">
        <f>SUMIF(masuk!$B$2:$B$857,Database!B483,masuk!$D$2:$D$857)</f>
        <v>0</v>
      </c>
      <c r="H483" s="5">
        <f>SUMIF(keluar!$B$2:$B$3559,Database!B483,keluar!$D$2:$D$3559)</f>
        <v>0</v>
      </c>
      <c r="I483" s="5">
        <f t="shared" si="0"/>
        <v>0</v>
      </c>
      <c r="J483" s="6">
        <f t="shared" si="1"/>
        <v>0</v>
      </c>
      <c r="K483" s="5"/>
      <c r="L483" s="5" t="s">
        <v>25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hidden="1" customHeight="1" x14ac:dyDescent="0.25">
      <c r="A484" s="5" t="s">
        <v>851</v>
      </c>
      <c r="B484" s="5" t="s">
        <v>1027</v>
      </c>
      <c r="C484" s="5" t="s">
        <v>1028</v>
      </c>
      <c r="D484" s="6">
        <v>42000</v>
      </c>
      <c r="E484" s="5" t="s">
        <v>561</v>
      </c>
      <c r="F484" s="7">
        <v>4.75</v>
      </c>
      <c r="G484" s="5">
        <f>SUMIF(masuk!$B$2:$B$857,Database!B484,masuk!$D$2:$D$857)</f>
        <v>11.16</v>
      </c>
      <c r="H484" s="5">
        <f>SUMIF(keluar!$B$2:$B$3559,Database!B484,keluar!$D$2:$D$3559)</f>
        <v>4.75</v>
      </c>
      <c r="I484" s="5">
        <f t="shared" si="0"/>
        <v>11.16</v>
      </c>
      <c r="J484" s="6">
        <f t="shared" si="1"/>
        <v>468720</v>
      </c>
      <c r="K484" s="5"/>
      <c r="L484" s="5" t="s">
        <v>16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hidden="1" customHeight="1" x14ac:dyDescent="0.25">
      <c r="A485" s="5" t="s">
        <v>851</v>
      </c>
      <c r="B485" s="5" t="s">
        <v>1029</v>
      </c>
      <c r="C485" s="5" t="s">
        <v>1030</v>
      </c>
      <c r="D485" s="9">
        <v>100000</v>
      </c>
      <c r="E485" s="6" t="s">
        <v>21</v>
      </c>
      <c r="F485" s="7">
        <v>0</v>
      </c>
      <c r="G485" s="5">
        <f>SUMIF(masuk!$B$2:$B$857,Database!B485,masuk!$D$2:$D$857)</f>
        <v>0</v>
      </c>
      <c r="H485" s="5">
        <f>SUMIF(keluar!$B$2:$B$3559,Database!B485,keluar!$D$2:$D$3559)</f>
        <v>0</v>
      </c>
      <c r="I485" s="5">
        <f t="shared" si="0"/>
        <v>0</v>
      </c>
      <c r="J485" s="6">
        <f t="shared" si="1"/>
        <v>0</v>
      </c>
      <c r="K485" s="5"/>
      <c r="L485" s="5" t="s">
        <v>25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hidden="1" customHeight="1" x14ac:dyDescent="0.25">
      <c r="A486" s="5" t="s">
        <v>851</v>
      </c>
      <c r="B486" s="5" t="s">
        <v>1031</v>
      </c>
      <c r="C486" s="5" t="s">
        <v>1032</v>
      </c>
      <c r="D486" s="6">
        <v>15000</v>
      </c>
      <c r="E486" s="6" t="s">
        <v>21</v>
      </c>
      <c r="F486" s="7">
        <v>0</v>
      </c>
      <c r="G486" s="5">
        <f>SUMIF(masuk!$B$2:$B$857,Database!B486,masuk!$D$2:$D$857)</f>
        <v>5</v>
      </c>
      <c r="H486" s="5">
        <f>SUMIF(keluar!$B$2:$B$3559,Database!B486,keluar!$D$2:$D$3559)</f>
        <v>4</v>
      </c>
      <c r="I486" s="5">
        <f t="shared" si="0"/>
        <v>1</v>
      </c>
      <c r="J486" s="6">
        <f t="shared" si="1"/>
        <v>15000</v>
      </c>
      <c r="K486" s="5"/>
      <c r="L486" s="5" t="s">
        <v>25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hidden="1" customHeight="1" x14ac:dyDescent="0.25">
      <c r="A487" s="5" t="s">
        <v>851</v>
      </c>
      <c r="B487" s="5" t="s">
        <v>1033</v>
      </c>
      <c r="C487" s="5" t="s">
        <v>1034</v>
      </c>
      <c r="D487" s="6">
        <v>50000</v>
      </c>
      <c r="E487" s="5" t="s">
        <v>1035</v>
      </c>
      <c r="F487" s="7">
        <v>0</v>
      </c>
      <c r="G487" s="5">
        <f>SUMIF(masuk!$B$2:$B$857,Database!B487,masuk!$D$2:$D$857)</f>
        <v>0</v>
      </c>
      <c r="H487" s="5">
        <f>SUMIF(keluar!$B$2:$B$3559,Database!B487,keluar!$D$2:$D$3559)</f>
        <v>0</v>
      </c>
      <c r="I487" s="5">
        <f t="shared" si="0"/>
        <v>0</v>
      </c>
      <c r="J487" s="6">
        <f t="shared" si="1"/>
        <v>0</v>
      </c>
      <c r="K487" s="5"/>
      <c r="L487" s="5" t="s">
        <v>16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hidden="1" customHeight="1" x14ac:dyDescent="0.25">
      <c r="A488" s="5" t="s">
        <v>851</v>
      </c>
      <c r="B488" s="5" t="s">
        <v>1036</v>
      </c>
      <c r="C488" s="5" t="s">
        <v>1037</v>
      </c>
      <c r="D488" s="6">
        <v>46000</v>
      </c>
      <c r="E488" s="5" t="s">
        <v>1035</v>
      </c>
      <c r="F488" s="7">
        <v>0</v>
      </c>
      <c r="G488" s="5">
        <f>SUMIF(masuk!$B$2:$B$857,Database!B488,masuk!$D$2:$D$857)</f>
        <v>0</v>
      </c>
      <c r="H488" s="5">
        <f>SUMIF(keluar!$B$2:$B$3559,Database!B488,keluar!$D$2:$D$3559)</f>
        <v>0</v>
      </c>
      <c r="I488" s="5">
        <f t="shared" si="0"/>
        <v>0</v>
      </c>
      <c r="J488" s="6">
        <f t="shared" si="1"/>
        <v>0</v>
      </c>
      <c r="K488" s="5"/>
      <c r="L488" s="5" t="s">
        <v>16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hidden="1" customHeight="1" x14ac:dyDescent="0.25">
      <c r="A489" s="5" t="s">
        <v>851</v>
      </c>
      <c r="B489" s="5" t="s">
        <v>1038</v>
      </c>
      <c r="C489" s="5" t="s">
        <v>1039</v>
      </c>
      <c r="D489" s="6">
        <v>4000</v>
      </c>
      <c r="E489" s="5" t="s">
        <v>21</v>
      </c>
      <c r="F489" s="7">
        <v>0</v>
      </c>
      <c r="G489" s="5">
        <f>SUMIF(masuk!$B$2:$B$857,Database!B489,masuk!$D$2:$D$857)</f>
        <v>0</v>
      </c>
      <c r="H489" s="5">
        <f>SUMIF(keluar!$B$2:$B$3559,Database!B489,keluar!$D$2:$D$3559)</f>
        <v>0</v>
      </c>
      <c r="I489" s="5">
        <f t="shared" si="0"/>
        <v>0</v>
      </c>
      <c r="J489" s="6">
        <f t="shared" si="1"/>
        <v>0</v>
      </c>
      <c r="K489" s="5"/>
      <c r="L489" s="5" t="s">
        <v>22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hidden="1" customHeight="1" x14ac:dyDescent="0.25">
      <c r="A490" s="5" t="s">
        <v>851</v>
      </c>
      <c r="B490" s="5" t="s">
        <v>1040</v>
      </c>
      <c r="C490" s="5" t="s">
        <v>1041</v>
      </c>
      <c r="D490" s="6">
        <v>85000</v>
      </c>
      <c r="E490" s="5" t="s">
        <v>21</v>
      </c>
      <c r="F490" s="7">
        <v>0</v>
      </c>
      <c r="G490" s="5">
        <f>SUMIF(masuk!$B$2:$B$857,Database!B490,masuk!$D$2:$D$857)</f>
        <v>0</v>
      </c>
      <c r="H490" s="5">
        <f>SUMIF(keluar!$B$2:$B$3559,Database!B490,keluar!$D$2:$D$3559)</f>
        <v>0</v>
      </c>
      <c r="I490" s="5">
        <f t="shared" si="0"/>
        <v>0</v>
      </c>
      <c r="J490" s="6">
        <f t="shared" si="1"/>
        <v>0</v>
      </c>
      <c r="K490" s="5"/>
      <c r="L490" s="5" t="s">
        <v>22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hidden="1" customHeight="1" x14ac:dyDescent="0.25">
      <c r="A491" s="5" t="s">
        <v>851</v>
      </c>
      <c r="B491" s="5" t="s">
        <v>1042</v>
      </c>
      <c r="C491" s="5" t="s">
        <v>1043</v>
      </c>
      <c r="D491" s="6">
        <v>11000</v>
      </c>
      <c r="E491" s="5" t="s">
        <v>47</v>
      </c>
      <c r="F491" s="7">
        <v>0</v>
      </c>
      <c r="G491" s="5">
        <f>SUMIF(masuk!$B$2:$B$857,Database!B491,masuk!$D$2:$D$857)</f>
        <v>0</v>
      </c>
      <c r="H491" s="5">
        <f>SUMIF(keluar!$B$2:$B$3559,Database!B491,keluar!$D$2:$D$3559)</f>
        <v>0</v>
      </c>
      <c r="I491" s="5">
        <f t="shared" si="0"/>
        <v>0</v>
      </c>
      <c r="J491" s="6">
        <f t="shared" si="1"/>
        <v>0</v>
      </c>
      <c r="K491" s="5"/>
      <c r="L491" s="5" t="s">
        <v>22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hidden="1" customHeight="1" x14ac:dyDescent="0.25">
      <c r="A492" s="5" t="s">
        <v>851</v>
      </c>
      <c r="B492" s="5" t="s">
        <v>1044</v>
      </c>
      <c r="C492" s="5" t="s">
        <v>1045</v>
      </c>
      <c r="D492" s="9">
        <v>47000</v>
      </c>
      <c r="E492" s="5" t="s">
        <v>561</v>
      </c>
      <c r="F492" s="7">
        <v>1</v>
      </c>
      <c r="G492" s="5">
        <f>SUMIF(masuk!$B$2:$B$857,Database!B492,masuk!$D$2:$D$857)</f>
        <v>0</v>
      </c>
      <c r="H492" s="5">
        <f>SUMIF(keluar!$B$2:$B$3559,Database!B492,keluar!$D$2:$D$3559)</f>
        <v>0</v>
      </c>
      <c r="I492" s="5">
        <f t="shared" si="0"/>
        <v>1</v>
      </c>
      <c r="J492" s="6">
        <f t="shared" si="1"/>
        <v>47000</v>
      </c>
      <c r="K492" s="5"/>
      <c r="L492" s="5" t="s">
        <v>22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hidden="1" customHeight="1" x14ac:dyDescent="0.25">
      <c r="A493" s="5" t="s">
        <v>851</v>
      </c>
      <c r="B493" s="5" t="s">
        <v>1046</v>
      </c>
      <c r="C493" s="5" t="s">
        <v>1047</v>
      </c>
      <c r="D493" s="6">
        <v>700000</v>
      </c>
      <c r="E493" s="5" t="s">
        <v>1048</v>
      </c>
      <c r="F493" s="7">
        <v>0</v>
      </c>
      <c r="G493" s="5">
        <f>SUMIF(masuk!$B$2:$B$857,Database!B493,masuk!$D$2:$D$857)</f>
        <v>0</v>
      </c>
      <c r="H493" s="5">
        <f>SUMIF(keluar!$B$2:$B$3559,Database!B493,keluar!$D$2:$D$3559)</f>
        <v>0</v>
      </c>
      <c r="I493" s="5">
        <f t="shared" si="0"/>
        <v>0</v>
      </c>
      <c r="J493" s="6">
        <f t="shared" si="1"/>
        <v>0</v>
      </c>
      <c r="K493" s="5"/>
      <c r="L493" s="5" t="s">
        <v>16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hidden="1" customHeight="1" x14ac:dyDescent="0.25">
      <c r="A494" s="5" t="s">
        <v>851</v>
      </c>
      <c r="B494" s="5" t="s">
        <v>1049</v>
      </c>
      <c r="C494" s="5" t="s">
        <v>1050</v>
      </c>
      <c r="D494" s="6">
        <v>6000</v>
      </c>
      <c r="E494" s="5" t="s">
        <v>47</v>
      </c>
      <c r="F494" s="7">
        <v>178</v>
      </c>
      <c r="G494" s="5">
        <f>SUMIF(masuk!$B$2:$B$857,Database!B494,masuk!$D$2:$D$857)</f>
        <v>0</v>
      </c>
      <c r="H494" s="5">
        <f>SUMIF(keluar!$B$2:$B$3559,Database!B494,keluar!$D$2:$D$3559)</f>
        <v>10</v>
      </c>
      <c r="I494" s="5">
        <f t="shared" si="0"/>
        <v>168</v>
      </c>
      <c r="J494" s="6">
        <f t="shared" si="1"/>
        <v>1008000</v>
      </c>
      <c r="K494" s="5"/>
      <c r="L494" s="5" t="s">
        <v>25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hidden="1" customHeight="1" x14ac:dyDescent="0.25">
      <c r="A495" s="5" t="s">
        <v>851</v>
      </c>
      <c r="B495" s="5" t="s">
        <v>1051</v>
      </c>
      <c r="C495" s="5" t="s">
        <v>1052</v>
      </c>
      <c r="D495" s="9">
        <f>36076.32*110%</f>
        <v>39683.952000000005</v>
      </c>
      <c r="E495" s="5" t="s">
        <v>561</v>
      </c>
      <c r="F495" s="7">
        <v>60</v>
      </c>
      <c r="G495" s="5">
        <f>SUMIF(masuk!$B$2:$B$857,Database!B495,masuk!$D$2:$D$857)</f>
        <v>120</v>
      </c>
      <c r="H495" s="5">
        <f>SUMIF(keluar!$B$2:$B$3559,Database!B495,keluar!$D$2:$D$3559)</f>
        <v>120</v>
      </c>
      <c r="I495" s="5">
        <f t="shared" si="0"/>
        <v>60</v>
      </c>
      <c r="J495" s="6">
        <f t="shared" si="1"/>
        <v>2381037.12</v>
      </c>
      <c r="K495" s="5"/>
      <c r="L495" s="5" t="s">
        <v>25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hidden="1" customHeight="1" x14ac:dyDescent="0.25">
      <c r="A496" s="5" t="s">
        <v>851</v>
      </c>
      <c r="B496" s="5" t="s">
        <v>1053</v>
      </c>
      <c r="C496" s="5" t="s">
        <v>1054</v>
      </c>
      <c r="D496" s="6">
        <v>25000</v>
      </c>
      <c r="E496" s="5" t="s">
        <v>21</v>
      </c>
      <c r="F496" s="7">
        <v>0</v>
      </c>
      <c r="G496" s="5">
        <f>SUMIF(masuk!$B$2:$B$857,Database!B496,masuk!$D$2:$D$857)</f>
        <v>0</v>
      </c>
      <c r="H496" s="5">
        <f>SUMIF(keluar!$B$2:$B$3559,Database!B496,keluar!$D$2:$D$3559)</f>
        <v>0</v>
      </c>
      <c r="I496" s="5">
        <f t="shared" si="0"/>
        <v>0</v>
      </c>
      <c r="J496" s="6">
        <f t="shared" si="1"/>
        <v>0</v>
      </c>
      <c r="K496" s="5"/>
      <c r="L496" s="5" t="s">
        <v>16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hidden="1" customHeight="1" x14ac:dyDescent="0.25">
      <c r="A497" s="5" t="s">
        <v>851</v>
      </c>
      <c r="B497" s="5" t="s">
        <v>1055</v>
      </c>
      <c r="C497" s="5" t="s">
        <v>1056</v>
      </c>
      <c r="D497" s="6">
        <v>135000</v>
      </c>
      <c r="E497" s="5" t="s">
        <v>561</v>
      </c>
      <c r="F497" s="7">
        <v>0</v>
      </c>
      <c r="G497" s="5">
        <f>SUMIF(masuk!$B$2:$B$857,Database!B497,masuk!$D$2:$D$857)</f>
        <v>0</v>
      </c>
      <c r="H497" s="5">
        <f>SUMIF(keluar!$B$2:$B$3559,Database!B497,keluar!$D$2:$D$3559)</f>
        <v>0</v>
      </c>
      <c r="I497" s="5">
        <f t="shared" si="0"/>
        <v>0</v>
      </c>
      <c r="J497" s="6">
        <f t="shared" si="1"/>
        <v>0</v>
      </c>
      <c r="K497" s="5"/>
      <c r="L497" s="5" t="s">
        <v>16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hidden="1" customHeight="1" x14ac:dyDescent="0.25">
      <c r="A498" s="5" t="s">
        <v>851</v>
      </c>
      <c r="B498" s="5" t="s">
        <v>1057</v>
      </c>
      <c r="C498" s="5" t="s">
        <v>1058</v>
      </c>
      <c r="D498" s="15">
        <v>121000</v>
      </c>
      <c r="E498" s="5" t="s">
        <v>561</v>
      </c>
      <c r="F498" s="7">
        <v>47</v>
      </c>
      <c r="G498" s="5">
        <f>SUMIF(masuk!$B$2:$B$857,Database!B498,masuk!$D$2:$D$857)</f>
        <v>84</v>
      </c>
      <c r="H498" s="5">
        <f>SUMIF(keluar!$B$2:$B$3559,Database!B498,keluar!$D$2:$D$3559)</f>
        <v>123</v>
      </c>
      <c r="I498" s="5">
        <f t="shared" si="0"/>
        <v>8</v>
      </c>
      <c r="J498" s="6">
        <f t="shared" si="1"/>
        <v>968000</v>
      </c>
      <c r="K498" s="5"/>
      <c r="L498" s="5" t="s">
        <v>25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hidden="1" customHeight="1" x14ac:dyDescent="0.25">
      <c r="A499" s="5" t="s">
        <v>851</v>
      </c>
      <c r="B499" s="5" t="s">
        <v>1059</v>
      </c>
      <c r="C499" s="5" t="s">
        <v>1060</v>
      </c>
      <c r="D499" s="6">
        <v>57000</v>
      </c>
      <c r="E499" s="5" t="s">
        <v>21</v>
      </c>
      <c r="F499" s="7">
        <v>0</v>
      </c>
      <c r="G499" s="5">
        <f>SUMIF(masuk!$B$2:$B$857,Database!B499,masuk!$D$2:$D$857)</f>
        <v>0</v>
      </c>
      <c r="H499" s="5">
        <f>SUMIF(keluar!$B$2:$B$3559,Database!B499,keluar!$D$2:$D$3559)</f>
        <v>0</v>
      </c>
      <c r="I499" s="5">
        <f t="shared" si="0"/>
        <v>0</v>
      </c>
      <c r="J499" s="6">
        <f t="shared" si="1"/>
        <v>0</v>
      </c>
      <c r="K499" s="5"/>
      <c r="L499" s="5" t="s">
        <v>16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hidden="1" customHeight="1" x14ac:dyDescent="0.25">
      <c r="A500" s="5" t="s">
        <v>851</v>
      </c>
      <c r="B500" s="5" t="s">
        <v>1061</v>
      </c>
      <c r="C500" s="5" t="s">
        <v>1062</v>
      </c>
      <c r="D500" s="6">
        <v>50000</v>
      </c>
      <c r="E500" s="5" t="s">
        <v>561</v>
      </c>
      <c r="F500" s="7">
        <v>0</v>
      </c>
      <c r="G500" s="5">
        <f>SUMIF(masuk!$B$2:$B$857,Database!B500,masuk!$D$2:$D$857)</f>
        <v>0</v>
      </c>
      <c r="H500" s="5">
        <f>SUMIF(keluar!$B$2:$B$3559,Database!B500,keluar!$D$2:$D$3559)</f>
        <v>0</v>
      </c>
      <c r="I500" s="5">
        <f t="shared" si="0"/>
        <v>0</v>
      </c>
      <c r="J500" s="6">
        <f t="shared" si="1"/>
        <v>0</v>
      </c>
      <c r="K500" s="5"/>
      <c r="L500" s="5" t="s">
        <v>25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hidden="1" customHeight="1" x14ac:dyDescent="0.25">
      <c r="A501" s="5" t="s">
        <v>851</v>
      </c>
      <c r="B501" s="5" t="s">
        <v>1063</v>
      </c>
      <c r="C501" s="5" t="s">
        <v>1064</v>
      </c>
      <c r="D501" s="9">
        <v>10000</v>
      </c>
      <c r="E501" s="5" t="s">
        <v>21</v>
      </c>
      <c r="F501" s="7">
        <v>2</v>
      </c>
      <c r="G501" s="5">
        <f>SUMIF(masuk!$B$2:$B$857,Database!B501,masuk!$D$2:$D$857)</f>
        <v>2</v>
      </c>
      <c r="H501" s="5">
        <f>SUMIF(keluar!$B$2:$B$3559,Database!B501,keluar!$D$2:$D$3559)</f>
        <v>1</v>
      </c>
      <c r="I501" s="5">
        <f t="shared" si="0"/>
        <v>3</v>
      </c>
      <c r="J501" s="6">
        <f t="shared" si="1"/>
        <v>30000</v>
      </c>
      <c r="K501" s="5"/>
      <c r="L501" s="5" t="s">
        <v>25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hidden="1" customHeight="1" x14ac:dyDescent="0.25">
      <c r="A502" s="5" t="s">
        <v>851</v>
      </c>
      <c r="B502" s="5" t="s">
        <v>1065</v>
      </c>
      <c r="C502" s="5" t="s">
        <v>1066</v>
      </c>
      <c r="D502" s="6">
        <v>90000</v>
      </c>
      <c r="E502" s="5" t="s">
        <v>65</v>
      </c>
      <c r="F502" s="7">
        <v>0</v>
      </c>
      <c r="G502" s="5">
        <f>SUMIF(masuk!$B$2:$B$857,Database!B502,masuk!$D$2:$D$857)</f>
        <v>0</v>
      </c>
      <c r="H502" s="5">
        <f>SUMIF(keluar!$B$2:$B$3559,Database!B502,keluar!$D$2:$D$3559)</f>
        <v>0</v>
      </c>
      <c r="I502" s="5">
        <f t="shared" si="0"/>
        <v>0</v>
      </c>
      <c r="J502" s="6">
        <f t="shared" si="1"/>
        <v>0</v>
      </c>
      <c r="K502" s="5"/>
      <c r="L502" s="5" t="s">
        <v>16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hidden="1" customHeight="1" x14ac:dyDescent="0.25">
      <c r="A503" s="5" t="s">
        <v>851</v>
      </c>
      <c r="B503" s="5" t="s">
        <v>1067</v>
      </c>
      <c r="C503" s="5" t="s">
        <v>1068</v>
      </c>
      <c r="D503" s="8">
        <v>6500</v>
      </c>
      <c r="E503" s="5" t="s">
        <v>21</v>
      </c>
      <c r="F503" s="7">
        <v>4</v>
      </c>
      <c r="G503" s="5">
        <f>SUMIF(masuk!$B$2:$B$857,Database!B503,masuk!$D$2:$D$857)</f>
        <v>6</v>
      </c>
      <c r="H503" s="5">
        <f>SUMIF(keluar!$B$2:$B$3559,Database!B503,keluar!$D$2:$D$3559)</f>
        <v>4</v>
      </c>
      <c r="I503" s="5">
        <f t="shared" si="0"/>
        <v>6</v>
      </c>
      <c r="J503" s="6">
        <f t="shared" si="1"/>
        <v>39000</v>
      </c>
      <c r="K503" s="5"/>
      <c r="L503" s="5" t="s">
        <v>25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hidden="1" customHeight="1" x14ac:dyDescent="0.25">
      <c r="A504" s="5" t="s">
        <v>851</v>
      </c>
      <c r="B504" s="5" t="s">
        <v>1069</v>
      </c>
      <c r="C504" s="5" t="s">
        <v>1070</v>
      </c>
      <c r="D504" s="9">
        <v>100000</v>
      </c>
      <c r="E504" s="5" t="s">
        <v>561</v>
      </c>
      <c r="F504" s="7">
        <v>1</v>
      </c>
      <c r="G504" s="5">
        <f>SUMIF(masuk!$B$2:$B$857,Database!B504,masuk!$D$2:$D$857)</f>
        <v>8</v>
      </c>
      <c r="H504" s="5">
        <f>SUMIF(keluar!$B$2:$B$3559,Database!B504,keluar!$D$2:$D$3559)</f>
        <v>1</v>
      </c>
      <c r="I504" s="5">
        <f t="shared" si="0"/>
        <v>8</v>
      </c>
      <c r="J504" s="6">
        <f t="shared" si="1"/>
        <v>800000</v>
      </c>
      <c r="K504" s="5"/>
      <c r="L504" s="5" t="s">
        <v>25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hidden="1" customHeight="1" x14ac:dyDescent="0.25">
      <c r="A505" s="5" t="s">
        <v>851</v>
      </c>
      <c r="B505" s="5" t="s">
        <v>1071</v>
      </c>
      <c r="C505" s="5" t="s">
        <v>1072</v>
      </c>
      <c r="D505" s="6">
        <v>45000</v>
      </c>
      <c r="E505" s="5" t="s">
        <v>955</v>
      </c>
      <c r="F505" s="7">
        <v>0</v>
      </c>
      <c r="G505" s="5">
        <f>SUMIF(masuk!$B$2:$B$857,Database!B505,masuk!$D$2:$D$857)</f>
        <v>0</v>
      </c>
      <c r="H505" s="5">
        <f>SUMIF(keluar!$B$2:$B$3559,Database!B505,keluar!$D$2:$D$3559)</f>
        <v>0</v>
      </c>
      <c r="I505" s="5">
        <f t="shared" si="0"/>
        <v>0</v>
      </c>
      <c r="J505" s="6">
        <f t="shared" si="1"/>
        <v>0</v>
      </c>
      <c r="K505" s="5"/>
      <c r="L505" s="5" t="s">
        <v>16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hidden="1" customHeight="1" x14ac:dyDescent="0.25">
      <c r="A506" s="5" t="s">
        <v>851</v>
      </c>
      <c r="B506" s="5" t="s">
        <v>1073</v>
      </c>
      <c r="C506" s="5" t="s">
        <v>1074</v>
      </c>
      <c r="D506" s="9">
        <v>25000</v>
      </c>
      <c r="E506" s="5" t="s">
        <v>15</v>
      </c>
      <c r="F506" s="7">
        <v>0</v>
      </c>
      <c r="G506" s="5">
        <f>SUMIF(masuk!$B$2:$B$857,Database!B506,masuk!$D$2:$D$857)</f>
        <v>0</v>
      </c>
      <c r="H506" s="5">
        <f>SUMIF(keluar!$B$2:$B$3559,Database!B506,keluar!$D$2:$D$3559)</f>
        <v>0</v>
      </c>
      <c r="I506" s="5">
        <f t="shared" si="0"/>
        <v>0</v>
      </c>
      <c r="J506" s="6">
        <f t="shared" si="1"/>
        <v>0</v>
      </c>
      <c r="K506" s="5"/>
      <c r="L506" s="5" t="s">
        <v>22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hidden="1" customHeight="1" x14ac:dyDescent="0.25">
      <c r="A507" s="5" t="s">
        <v>851</v>
      </c>
      <c r="B507" s="5" t="s">
        <v>1075</v>
      </c>
      <c r="C507" s="5" t="s">
        <v>1076</v>
      </c>
      <c r="D507" s="9">
        <v>21500</v>
      </c>
      <c r="E507" s="5" t="s">
        <v>15</v>
      </c>
      <c r="F507" s="7">
        <v>1</v>
      </c>
      <c r="G507" s="5">
        <f>SUMIF(masuk!$B$2:$B$857,Database!B507,masuk!$D$2:$D$857)</f>
        <v>0</v>
      </c>
      <c r="H507" s="5">
        <f>SUMIF(keluar!$B$2:$B$3559,Database!B507,keluar!$D$2:$D$3559)</f>
        <v>0</v>
      </c>
      <c r="I507" s="5">
        <f t="shared" si="0"/>
        <v>1</v>
      </c>
      <c r="J507" s="6">
        <f t="shared" si="1"/>
        <v>21500</v>
      </c>
      <c r="K507" s="5"/>
      <c r="L507" s="5" t="s">
        <v>25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hidden="1" customHeight="1" x14ac:dyDescent="0.25">
      <c r="A508" s="5" t="s">
        <v>851</v>
      </c>
      <c r="B508" s="5" t="s">
        <v>1077</v>
      </c>
      <c r="C508" s="5" t="s">
        <v>1078</v>
      </c>
      <c r="D508" s="9">
        <v>20000</v>
      </c>
      <c r="E508" s="5" t="s">
        <v>15</v>
      </c>
      <c r="F508" s="7">
        <v>4</v>
      </c>
      <c r="G508" s="5">
        <f>SUMIF(masuk!$B$2:$B$857,Database!B508,masuk!$D$2:$D$857)</f>
        <v>0</v>
      </c>
      <c r="H508" s="5">
        <f>SUMIF(keluar!$B$2:$B$3559,Database!B508,keluar!$D$2:$D$3559)</f>
        <v>1</v>
      </c>
      <c r="I508" s="5">
        <f t="shared" si="0"/>
        <v>3</v>
      </c>
      <c r="J508" s="6">
        <f t="shared" si="1"/>
        <v>60000</v>
      </c>
      <c r="K508" s="5"/>
      <c r="L508" s="5" t="s">
        <v>25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hidden="1" customHeight="1" x14ac:dyDescent="0.25">
      <c r="A509" s="5" t="s">
        <v>851</v>
      </c>
      <c r="B509" s="5" t="s">
        <v>1079</v>
      </c>
      <c r="C509" s="5" t="s">
        <v>1080</v>
      </c>
      <c r="D509" s="9">
        <v>29000</v>
      </c>
      <c r="E509" s="5" t="s">
        <v>15</v>
      </c>
      <c r="F509" s="7">
        <v>4</v>
      </c>
      <c r="G509" s="5">
        <f>SUMIF(masuk!$B$2:$B$857,Database!B509,masuk!$D$2:$D$857)</f>
        <v>0</v>
      </c>
      <c r="H509" s="5">
        <f>SUMIF(keluar!$B$2:$B$3559,Database!B509,keluar!$D$2:$D$3559)</f>
        <v>0</v>
      </c>
      <c r="I509" s="5">
        <f t="shared" si="0"/>
        <v>4</v>
      </c>
      <c r="J509" s="6">
        <f t="shared" si="1"/>
        <v>116000</v>
      </c>
      <c r="K509" s="5"/>
      <c r="L509" s="5" t="s">
        <v>25</v>
      </c>
      <c r="M509" s="20"/>
      <c r="N509" s="21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hidden="1" customHeight="1" x14ac:dyDescent="0.25">
      <c r="A510" s="5" t="s">
        <v>851</v>
      </c>
      <c r="B510" s="5" t="s">
        <v>1081</v>
      </c>
      <c r="C510" s="5" t="s">
        <v>1082</v>
      </c>
      <c r="D510" s="15">
        <v>32000</v>
      </c>
      <c r="E510" s="5" t="s">
        <v>15</v>
      </c>
      <c r="F510" s="7">
        <v>4</v>
      </c>
      <c r="G510" s="5">
        <f>SUMIF(masuk!$B$2:$B$857,Database!B510,masuk!$D$2:$D$857)</f>
        <v>3</v>
      </c>
      <c r="H510" s="5">
        <f>SUMIF(keluar!$B$2:$B$3559,Database!B510,keluar!$D$2:$D$3559)</f>
        <v>2</v>
      </c>
      <c r="I510" s="5">
        <f t="shared" si="0"/>
        <v>5</v>
      </c>
      <c r="J510" s="6">
        <f t="shared" si="1"/>
        <v>160000</v>
      </c>
      <c r="K510" s="5"/>
      <c r="L510" s="5" t="s">
        <v>25</v>
      </c>
      <c r="M510" s="20"/>
      <c r="N510" s="21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hidden="1" customHeight="1" x14ac:dyDescent="0.25">
      <c r="A511" s="5" t="s">
        <v>851</v>
      </c>
      <c r="B511" s="5" t="s">
        <v>1083</v>
      </c>
      <c r="C511" s="5" t="s">
        <v>1084</v>
      </c>
      <c r="D511" s="15">
        <v>37500</v>
      </c>
      <c r="E511" s="5" t="s">
        <v>15</v>
      </c>
      <c r="F511" s="7">
        <v>6</v>
      </c>
      <c r="G511" s="5">
        <f>SUMIF(masuk!$B$2:$B$857,Database!B511,masuk!$D$2:$D$857)</f>
        <v>7</v>
      </c>
      <c r="H511" s="5">
        <f>SUMIF(keluar!$B$2:$B$3559,Database!B511,keluar!$D$2:$D$3559)</f>
        <v>7</v>
      </c>
      <c r="I511" s="5">
        <f t="shared" si="0"/>
        <v>6</v>
      </c>
      <c r="J511" s="6">
        <f t="shared" si="1"/>
        <v>225000</v>
      </c>
      <c r="K511" s="5"/>
      <c r="L511" s="5" t="s">
        <v>25</v>
      </c>
      <c r="M511" s="4"/>
      <c r="N511" s="21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hidden="1" customHeight="1" x14ac:dyDescent="0.25">
      <c r="A512" s="5" t="s">
        <v>851</v>
      </c>
      <c r="B512" s="5" t="s">
        <v>1085</v>
      </c>
      <c r="C512" s="5" t="s">
        <v>1086</v>
      </c>
      <c r="D512" s="9">
        <v>40000</v>
      </c>
      <c r="E512" s="5" t="s">
        <v>561</v>
      </c>
      <c r="F512" s="7">
        <v>0</v>
      </c>
      <c r="G512" s="5">
        <f>SUMIF(masuk!$B$2:$B$857,Database!B512,masuk!$D$2:$D$857)</f>
        <v>0</v>
      </c>
      <c r="H512" s="5">
        <f>SUMIF(keluar!$B$2:$B$3559,Database!B512,keluar!$D$2:$D$3559)</f>
        <v>0</v>
      </c>
      <c r="I512" s="5">
        <f t="shared" si="0"/>
        <v>0</v>
      </c>
      <c r="J512" s="6">
        <f t="shared" si="1"/>
        <v>0</v>
      </c>
      <c r="K512" s="5"/>
      <c r="L512" s="5" t="s">
        <v>22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hidden="1" customHeight="1" x14ac:dyDescent="0.25">
      <c r="A513" s="5" t="s">
        <v>851</v>
      </c>
      <c r="B513" s="5" t="s">
        <v>1087</v>
      </c>
      <c r="C513" s="5" t="s">
        <v>1088</v>
      </c>
      <c r="D513" s="9">
        <v>13000</v>
      </c>
      <c r="E513" s="5" t="s">
        <v>561</v>
      </c>
      <c r="F513" s="7">
        <v>0</v>
      </c>
      <c r="G513" s="5">
        <f>SUMIF(masuk!$B$2:$B$857,Database!B513,masuk!$D$2:$D$857)</f>
        <v>0</v>
      </c>
      <c r="H513" s="5">
        <f>SUMIF(keluar!$B$2:$B$3559,Database!B513,keluar!$D$2:$D$3559)</f>
        <v>0</v>
      </c>
      <c r="I513" s="5">
        <f t="shared" si="0"/>
        <v>0</v>
      </c>
      <c r="J513" s="6">
        <f t="shared" si="1"/>
        <v>0</v>
      </c>
      <c r="K513" s="5"/>
      <c r="L513" s="5" t="s">
        <v>22</v>
      </c>
      <c r="M513" s="4"/>
      <c r="N513" s="21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hidden="1" customHeight="1" x14ac:dyDescent="0.25">
      <c r="A514" s="5" t="s">
        <v>851</v>
      </c>
      <c r="B514" s="5" t="s">
        <v>1089</v>
      </c>
      <c r="C514" s="5" t="s">
        <v>1090</v>
      </c>
      <c r="D514" s="9">
        <v>47500</v>
      </c>
      <c r="E514" s="5" t="s">
        <v>561</v>
      </c>
      <c r="F514" s="7">
        <v>0</v>
      </c>
      <c r="G514" s="5">
        <f>SUMIF(masuk!$B$2:$B$857,Database!B514,masuk!$D$2:$D$857)</f>
        <v>4.2</v>
      </c>
      <c r="H514" s="5">
        <f>SUMIF(keluar!$B$2:$B$3559,Database!B514,keluar!$D$2:$D$3559)</f>
        <v>3.16</v>
      </c>
      <c r="I514" s="5">
        <f t="shared" si="0"/>
        <v>1.04</v>
      </c>
      <c r="J514" s="6">
        <f t="shared" si="1"/>
        <v>49400</v>
      </c>
      <c r="K514" s="5"/>
      <c r="L514" s="5" t="s">
        <v>25</v>
      </c>
      <c r="M514" s="4"/>
      <c r="N514" s="21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hidden="1" customHeight="1" x14ac:dyDescent="0.25">
      <c r="A515" s="5" t="s">
        <v>851</v>
      </c>
      <c r="B515" s="5" t="s">
        <v>1091</v>
      </c>
      <c r="C515" s="5" t="s">
        <v>1092</v>
      </c>
      <c r="D515" s="6">
        <v>60000</v>
      </c>
      <c r="E515" s="5" t="s">
        <v>561</v>
      </c>
      <c r="F515" s="7">
        <v>0</v>
      </c>
      <c r="G515" s="5">
        <f>SUMIF(masuk!$B$2:$B$857,Database!B515,masuk!$D$2:$D$857)</f>
        <v>3.2</v>
      </c>
      <c r="H515" s="5">
        <f>SUMIF(keluar!$B$2:$B$3559,Database!B515,keluar!$D$2:$D$3559)</f>
        <v>0</v>
      </c>
      <c r="I515" s="5">
        <f t="shared" si="0"/>
        <v>3.2</v>
      </c>
      <c r="J515" s="6">
        <f t="shared" si="1"/>
        <v>192000</v>
      </c>
      <c r="K515" s="5"/>
      <c r="L515" s="5" t="s">
        <v>25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hidden="1" customHeight="1" x14ac:dyDescent="0.25">
      <c r="A516" s="5" t="s">
        <v>851</v>
      </c>
      <c r="B516" s="5" t="s">
        <v>1093</v>
      </c>
      <c r="C516" s="5" t="s">
        <v>1094</v>
      </c>
      <c r="D516" s="9">
        <v>275</v>
      </c>
      <c r="E516" s="5" t="s">
        <v>21</v>
      </c>
      <c r="F516" s="7">
        <v>3600</v>
      </c>
      <c r="G516" s="5">
        <f>SUMIF(masuk!$B$2:$B$857,Database!B516,masuk!$D$2:$D$857)</f>
        <v>1500</v>
      </c>
      <c r="H516" s="5">
        <f>SUMIF(keluar!$B$2:$B$3559,Database!B516,keluar!$D$2:$D$3559)</f>
        <v>3080</v>
      </c>
      <c r="I516" s="5">
        <f t="shared" si="0"/>
        <v>2020</v>
      </c>
      <c r="J516" s="6">
        <f t="shared" si="1"/>
        <v>555500</v>
      </c>
      <c r="K516" s="5"/>
      <c r="L516" s="5" t="s">
        <v>25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hidden="1" customHeight="1" x14ac:dyDescent="0.25">
      <c r="A517" s="5" t="s">
        <v>851</v>
      </c>
      <c r="B517" s="5" t="s">
        <v>1095</v>
      </c>
      <c r="C517" s="5" t="s">
        <v>1096</v>
      </c>
      <c r="D517" s="9">
        <v>450</v>
      </c>
      <c r="E517" s="5" t="s">
        <v>21</v>
      </c>
      <c r="F517" s="7">
        <v>1000</v>
      </c>
      <c r="G517" s="5">
        <f>SUMIF(masuk!$B$2:$B$857,Database!B517,masuk!$D$2:$D$857)</f>
        <v>1000</v>
      </c>
      <c r="H517" s="5">
        <f>SUMIF(keluar!$B$2:$B$3559,Database!B517,keluar!$D$2:$D$3559)</f>
        <v>500</v>
      </c>
      <c r="I517" s="5">
        <f t="shared" si="0"/>
        <v>1500</v>
      </c>
      <c r="J517" s="6">
        <f t="shared" si="1"/>
        <v>675000</v>
      </c>
      <c r="K517" s="5"/>
      <c r="L517" s="5" t="s">
        <v>25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hidden="1" customHeight="1" x14ac:dyDescent="0.25">
      <c r="A518" s="5" t="s">
        <v>851</v>
      </c>
      <c r="B518" s="5" t="s">
        <v>1097</v>
      </c>
      <c r="C518" s="5" t="s">
        <v>1098</v>
      </c>
      <c r="D518" s="6">
        <v>70</v>
      </c>
      <c r="E518" s="5" t="s">
        <v>21</v>
      </c>
      <c r="F518" s="7">
        <v>0</v>
      </c>
      <c r="G518" s="5">
        <f>SUMIF(masuk!$B$2:$B$857,Database!B518,masuk!$D$2:$D$857)</f>
        <v>0</v>
      </c>
      <c r="H518" s="5">
        <f>SUMIF(keluar!$B$2:$B$3559,Database!B518,keluar!$D$2:$D$3559)</f>
        <v>0</v>
      </c>
      <c r="I518" s="5">
        <f t="shared" si="0"/>
        <v>0</v>
      </c>
      <c r="J518" s="6">
        <f t="shared" si="1"/>
        <v>0</v>
      </c>
      <c r="K518" s="5"/>
      <c r="L518" s="5" t="s">
        <v>16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hidden="1" customHeight="1" x14ac:dyDescent="0.25">
      <c r="A519" s="5" t="s">
        <v>851</v>
      </c>
      <c r="B519" s="22" t="s">
        <v>1099</v>
      </c>
      <c r="C519" s="5" t="s">
        <v>1100</v>
      </c>
      <c r="D519" s="9">
        <v>45</v>
      </c>
      <c r="E519" s="5" t="s">
        <v>21</v>
      </c>
      <c r="F519" s="7">
        <v>11000</v>
      </c>
      <c r="G519" s="5">
        <f>SUMIF(masuk!$B$2:$B$857,Database!B519,masuk!$D$2:$D$857)</f>
        <v>0</v>
      </c>
      <c r="H519" s="5">
        <f>SUMIF(keluar!$B$2:$B$3559,Database!B519,keluar!$D$2:$D$3559)</f>
        <v>0</v>
      </c>
      <c r="I519" s="5">
        <f t="shared" si="0"/>
        <v>11000</v>
      </c>
      <c r="J519" s="6">
        <f t="shared" si="1"/>
        <v>495000</v>
      </c>
      <c r="K519" s="5" t="s">
        <v>1101</v>
      </c>
      <c r="L519" s="5" t="s">
        <v>25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hidden="1" customHeight="1" x14ac:dyDescent="0.25">
      <c r="A520" s="5" t="s">
        <v>851</v>
      </c>
      <c r="B520" s="22" t="s">
        <v>1102</v>
      </c>
      <c r="C520" s="5" t="s">
        <v>1103</v>
      </c>
      <c r="D520" s="9">
        <v>45</v>
      </c>
      <c r="E520" s="5" t="s">
        <v>21</v>
      </c>
      <c r="F520" s="7">
        <v>8000</v>
      </c>
      <c r="G520" s="5">
        <f>SUMIF(masuk!$B$2:$B$857,Database!B520,masuk!$D$2:$D$857)</f>
        <v>12000</v>
      </c>
      <c r="H520" s="5">
        <f>SUMIF(keluar!$B$2:$B$3559,Database!B520,keluar!$D$2:$D$3559)</f>
        <v>2000</v>
      </c>
      <c r="I520" s="5">
        <f t="shared" si="0"/>
        <v>18000</v>
      </c>
      <c r="J520" s="6">
        <f t="shared" si="1"/>
        <v>810000</v>
      </c>
      <c r="K520" s="5" t="s">
        <v>1101</v>
      </c>
      <c r="L520" s="5" t="s">
        <v>25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hidden="1" customHeight="1" x14ac:dyDescent="0.25">
      <c r="A521" s="5" t="s">
        <v>851</v>
      </c>
      <c r="B521" s="5" t="s">
        <v>1104</v>
      </c>
      <c r="C521" s="5" t="s">
        <v>1105</v>
      </c>
      <c r="D521" s="9">
        <v>103</v>
      </c>
      <c r="E521" s="5" t="s">
        <v>21</v>
      </c>
      <c r="F521" s="7">
        <v>5000</v>
      </c>
      <c r="G521" s="5">
        <f>SUMIF(masuk!$B$2:$B$857,Database!B521,masuk!$D$2:$D$857)</f>
        <v>6000</v>
      </c>
      <c r="H521" s="5">
        <f>SUMIF(keluar!$B$2:$B$3559,Database!B521,keluar!$D$2:$D$3559)</f>
        <v>5701</v>
      </c>
      <c r="I521" s="5">
        <f t="shared" si="0"/>
        <v>5299</v>
      </c>
      <c r="J521" s="6">
        <f t="shared" si="1"/>
        <v>545797</v>
      </c>
      <c r="K521" s="5" t="s">
        <v>1106</v>
      </c>
      <c r="L521" s="5" t="s">
        <v>25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hidden="1" customHeight="1" x14ac:dyDescent="0.25">
      <c r="A522" s="5" t="s">
        <v>851</v>
      </c>
      <c r="B522" s="5" t="s">
        <v>1107</v>
      </c>
      <c r="C522" s="5" t="s">
        <v>1108</v>
      </c>
      <c r="D522" s="6">
        <v>65</v>
      </c>
      <c r="E522" s="5" t="s">
        <v>21</v>
      </c>
      <c r="F522" s="7">
        <v>0</v>
      </c>
      <c r="G522" s="5">
        <f>SUMIF(masuk!$B$2:$B$857,Database!B522,masuk!$D$2:$D$857)</f>
        <v>1000</v>
      </c>
      <c r="H522" s="5">
        <f>SUMIF(keluar!$B$2:$B$3559,Database!B522,keluar!$D$2:$D$3559)</f>
        <v>0</v>
      </c>
      <c r="I522" s="5">
        <f t="shared" si="0"/>
        <v>1000</v>
      </c>
      <c r="J522" s="6">
        <f t="shared" si="1"/>
        <v>65000</v>
      </c>
      <c r="K522" s="5" t="s">
        <v>1106</v>
      </c>
      <c r="L522" s="5" t="s">
        <v>25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hidden="1" customHeight="1" x14ac:dyDescent="0.25">
      <c r="A523" s="5" t="s">
        <v>851</v>
      </c>
      <c r="B523" s="5" t="s">
        <v>1109</v>
      </c>
      <c r="C523" s="5" t="s">
        <v>1110</v>
      </c>
      <c r="D523" s="6">
        <v>70</v>
      </c>
      <c r="E523" s="5" t="s">
        <v>21</v>
      </c>
      <c r="F523" s="7">
        <v>0</v>
      </c>
      <c r="G523" s="5">
        <f>SUMIF(masuk!$B$2:$B$857,Database!B523,masuk!$D$2:$D$857)</f>
        <v>0</v>
      </c>
      <c r="H523" s="5">
        <f>SUMIF(keluar!$B$2:$B$3559,Database!B523,keluar!$D$2:$D$3559)</f>
        <v>0</v>
      </c>
      <c r="I523" s="5">
        <f t="shared" si="0"/>
        <v>0</v>
      </c>
      <c r="J523" s="6">
        <f t="shared" si="1"/>
        <v>0</v>
      </c>
      <c r="K523" s="5" t="s">
        <v>1106</v>
      </c>
      <c r="L523" s="5" t="s">
        <v>16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hidden="1" customHeight="1" x14ac:dyDescent="0.25">
      <c r="A524" s="5" t="s">
        <v>851</v>
      </c>
      <c r="B524" s="5" t="s">
        <v>1111</v>
      </c>
      <c r="C524" s="5" t="s">
        <v>1112</v>
      </c>
      <c r="D524" s="6">
        <v>50</v>
      </c>
      <c r="E524" s="5" t="s">
        <v>21</v>
      </c>
      <c r="F524" s="7">
        <v>0</v>
      </c>
      <c r="G524" s="5">
        <f>SUMIF(masuk!$B$2:$B$857,Database!B524,masuk!$D$2:$D$857)</f>
        <v>0</v>
      </c>
      <c r="H524" s="5">
        <f>SUMIF(keluar!$B$2:$B$3559,Database!B524,keluar!$D$2:$D$3559)</f>
        <v>0</v>
      </c>
      <c r="I524" s="5">
        <f t="shared" si="0"/>
        <v>0</v>
      </c>
      <c r="J524" s="6">
        <f t="shared" si="1"/>
        <v>0</v>
      </c>
      <c r="K524" s="5" t="s">
        <v>1106</v>
      </c>
      <c r="L524" s="5" t="s">
        <v>16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hidden="1" customHeight="1" x14ac:dyDescent="0.25">
      <c r="A525" s="5" t="s">
        <v>851</v>
      </c>
      <c r="B525" s="5" t="s">
        <v>1113</v>
      </c>
      <c r="C525" s="5" t="s">
        <v>1114</v>
      </c>
      <c r="D525" s="6">
        <v>140</v>
      </c>
      <c r="E525" s="5" t="s">
        <v>21</v>
      </c>
      <c r="F525" s="7">
        <v>6000</v>
      </c>
      <c r="G525" s="5">
        <f>SUMIF(masuk!$B$2:$B$857,Database!B525,masuk!$D$2:$D$857)</f>
        <v>0</v>
      </c>
      <c r="H525" s="5">
        <f>SUMIF(keluar!$B$2:$B$3559,Database!B525,keluar!$D$2:$D$3559)</f>
        <v>0</v>
      </c>
      <c r="I525" s="5">
        <f t="shared" si="0"/>
        <v>6000</v>
      </c>
      <c r="J525" s="6">
        <f t="shared" si="1"/>
        <v>840000</v>
      </c>
      <c r="K525" s="5" t="s">
        <v>1101</v>
      </c>
      <c r="L525" s="5" t="s">
        <v>25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hidden="1" customHeight="1" x14ac:dyDescent="0.25">
      <c r="A526" s="5" t="s">
        <v>851</v>
      </c>
      <c r="B526" s="5" t="s">
        <v>1115</v>
      </c>
      <c r="C526" s="5" t="s">
        <v>1116</v>
      </c>
      <c r="D526" s="9">
        <v>122</v>
      </c>
      <c r="E526" s="5" t="s">
        <v>21</v>
      </c>
      <c r="F526" s="7">
        <v>3500</v>
      </c>
      <c r="G526" s="5">
        <f>SUMIF(masuk!$B$2:$B$857,Database!B526,masuk!$D$2:$D$857)</f>
        <v>6000</v>
      </c>
      <c r="H526" s="5">
        <f>SUMIF(keluar!$B$2:$B$3559,Database!B526,keluar!$D$2:$D$3559)</f>
        <v>6545</v>
      </c>
      <c r="I526" s="5">
        <f t="shared" si="0"/>
        <v>2955</v>
      </c>
      <c r="J526" s="6">
        <f t="shared" si="1"/>
        <v>360510</v>
      </c>
      <c r="K526" s="5" t="s">
        <v>1106</v>
      </c>
      <c r="L526" s="5" t="s">
        <v>25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hidden="1" customHeight="1" x14ac:dyDescent="0.25">
      <c r="A527" s="5" t="s">
        <v>851</v>
      </c>
      <c r="B527" s="5" t="s">
        <v>1117</v>
      </c>
      <c r="C527" s="5" t="s">
        <v>1118</v>
      </c>
      <c r="D527" s="9">
        <v>138</v>
      </c>
      <c r="E527" s="5" t="s">
        <v>21</v>
      </c>
      <c r="F527" s="7">
        <v>3500</v>
      </c>
      <c r="G527" s="5">
        <f>SUMIF(masuk!$B$2:$B$857,Database!B527,masuk!$D$2:$D$857)</f>
        <v>19000</v>
      </c>
      <c r="H527" s="5">
        <f>SUMIF(keluar!$B$2:$B$3559,Database!B527,keluar!$D$2:$D$3559)</f>
        <v>15662</v>
      </c>
      <c r="I527" s="5">
        <f t="shared" si="0"/>
        <v>6838</v>
      </c>
      <c r="J527" s="6">
        <f t="shared" si="1"/>
        <v>943644</v>
      </c>
      <c r="K527" s="5" t="s">
        <v>1106</v>
      </c>
      <c r="L527" s="5" t="s">
        <v>25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hidden="1" customHeight="1" x14ac:dyDescent="0.25">
      <c r="A528" s="5" t="s">
        <v>851</v>
      </c>
      <c r="B528" s="5" t="s">
        <v>1119</v>
      </c>
      <c r="C528" s="5" t="s">
        <v>1120</v>
      </c>
      <c r="D528" s="9">
        <v>182</v>
      </c>
      <c r="E528" s="5" t="s">
        <v>21</v>
      </c>
      <c r="F528" s="7">
        <v>1000</v>
      </c>
      <c r="G528" s="5">
        <f>SUMIF(masuk!$B$2:$B$857,Database!B528,masuk!$D$2:$D$857)</f>
        <v>7000</v>
      </c>
      <c r="H528" s="5">
        <f>SUMIF(keluar!$B$2:$B$3559,Database!B528,keluar!$D$2:$D$3559)</f>
        <v>3900</v>
      </c>
      <c r="I528" s="5">
        <f t="shared" si="0"/>
        <v>4100</v>
      </c>
      <c r="J528" s="6">
        <f t="shared" si="1"/>
        <v>746200</v>
      </c>
      <c r="K528" s="5" t="s">
        <v>1106</v>
      </c>
      <c r="L528" s="5" t="s">
        <v>25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hidden="1" customHeight="1" x14ac:dyDescent="0.25">
      <c r="A529" s="5" t="s">
        <v>851</v>
      </c>
      <c r="B529" s="5" t="s">
        <v>1121</v>
      </c>
      <c r="C529" s="5" t="s">
        <v>1122</v>
      </c>
      <c r="D529" s="6">
        <v>50</v>
      </c>
      <c r="E529" s="5" t="s">
        <v>21</v>
      </c>
      <c r="F529" s="7">
        <v>0</v>
      </c>
      <c r="G529" s="5">
        <f>SUMIF(masuk!$B$2:$B$857,Database!B529,masuk!$D$2:$D$857)</f>
        <v>0</v>
      </c>
      <c r="H529" s="5">
        <f>SUMIF(keluar!$B$2:$B$3559,Database!B529,keluar!$D$2:$D$3559)</f>
        <v>0</v>
      </c>
      <c r="I529" s="5">
        <f t="shared" si="0"/>
        <v>0</v>
      </c>
      <c r="J529" s="6">
        <f t="shared" si="1"/>
        <v>0</v>
      </c>
      <c r="K529" s="5" t="s">
        <v>1101</v>
      </c>
      <c r="L529" s="5" t="s">
        <v>16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hidden="1" customHeight="1" x14ac:dyDescent="0.25">
      <c r="A530" s="5" t="s">
        <v>851</v>
      </c>
      <c r="B530" s="5" t="s">
        <v>1123</v>
      </c>
      <c r="C530" s="5" t="s">
        <v>1124</v>
      </c>
      <c r="D530" s="6">
        <v>35</v>
      </c>
      <c r="E530" s="5" t="s">
        <v>21</v>
      </c>
      <c r="F530" s="7">
        <v>0</v>
      </c>
      <c r="G530" s="5">
        <f>SUMIF(masuk!$B$2:$B$857,Database!B530,masuk!$D$2:$D$857)</f>
        <v>0</v>
      </c>
      <c r="H530" s="5">
        <f>SUMIF(keluar!$B$2:$B$3559,Database!B530,keluar!$D$2:$D$3559)</f>
        <v>0</v>
      </c>
      <c r="I530" s="5">
        <f t="shared" si="0"/>
        <v>0</v>
      </c>
      <c r="J530" s="6">
        <f t="shared" si="1"/>
        <v>0</v>
      </c>
      <c r="K530" s="5" t="s">
        <v>1101</v>
      </c>
      <c r="L530" s="5" t="s">
        <v>16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hidden="1" customHeight="1" x14ac:dyDescent="0.25">
      <c r="A531" s="5" t="s">
        <v>851</v>
      </c>
      <c r="B531" s="5" t="s">
        <v>1125</v>
      </c>
      <c r="C531" s="5" t="s">
        <v>1126</v>
      </c>
      <c r="D531" s="6">
        <v>100</v>
      </c>
      <c r="E531" s="5" t="s">
        <v>21</v>
      </c>
      <c r="F531" s="7">
        <v>3500</v>
      </c>
      <c r="G531" s="5">
        <f>SUMIF(masuk!$B$2:$B$857,Database!B531,masuk!$D$2:$D$857)</f>
        <v>0</v>
      </c>
      <c r="H531" s="5">
        <f>SUMIF(keluar!$B$2:$B$3559,Database!B531,keluar!$D$2:$D$3559)</f>
        <v>1000</v>
      </c>
      <c r="I531" s="5">
        <f t="shared" si="0"/>
        <v>2500</v>
      </c>
      <c r="J531" s="6">
        <f t="shared" si="1"/>
        <v>250000</v>
      </c>
      <c r="K531" s="5" t="s">
        <v>1127</v>
      </c>
      <c r="L531" s="5" t="s">
        <v>25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hidden="1" customHeight="1" x14ac:dyDescent="0.25">
      <c r="A532" s="5" t="s">
        <v>851</v>
      </c>
      <c r="B532" s="5" t="s">
        <v>1128</v>
      </c>
      <c r="C532" s="5" t="s">
        <v>1129</v>
      </c>
      <c r="D532" s="9">
        <v>288</v>
      </c>
      <c r="E532" s="5" t="s">
        <v>21</v>
      </c>
      <c r="F532" s="7">
        <v>1200</v>
      </c>
      <c r="G532" s="5">
        <f>SUMIF(masuk!$B$2:$B$857,Database!B532,masuk!$D$2:$D$857)</f>
        <v>0</v>
      </c>
      <c r="H532" s="5">
        <f>SUMIF(keluar!$B$2:$B$3559,Database!B532,keluar!$D$2:$D$3559)</f>
        <v>1000</v>
      </c>
      <c r="I532" s="5">
        <f t="shared" si="0"/>
        <v>200</v>
      </c>
      <c r="J532" s="6">
        <f t="shared" si="1"/>
        <v>57600</v>
      </c>
      <c r="K532" s="5" t="s">
        <v>1130</v>
      </c>
      <c r="L532" s="5" t="s">
        <v>25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hidden="1" customHeight="1" x14ac:dyDescent="0.25">
      <c r="A533" s="5" t="s">
        <v>851</v>
      </c>
      <c r="B533" s="5" t="s">
        <v>1131</v>
      </c>
      <c r="C533" s="5" t="s">
        <v>1132</v>
      </c>
      <c r="D533" s="6">
        <v>72.5</v>
      </c>
      <c r="E533" s="5" t="s">
        <v>21</v>
      </c>
      <c r="F533" s="7">
        <v>0</v>
      </c>
      <c r="G533" s="5">
        <f>SUMIF(masuk!$B$2:$B$857,Database!B533,masuk!$D$2:$D$857)</f>
        <v>0</v>
      </c>
      <c r="H533" s="5">
        <f>SUMIF(keluar!$B$2:$B$3559,Database!B533,keluar!$D$2:$D$3559)</f>
        <v>0</v>
      </c>
      <c r="I533" s="5">
        <f t="shared" si="0"/>
        <v>0</v>
      </c>
      <c r="J533" s="6">
        <f t="shared" si="1"/>
        <v>0</v>
      </c>
      <c r="K533" s="5" t="s">
        <v>1106</v>
      </c>
      <c r="L533" s="5" t="s">
        <v>16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hidden="1" customHeight="1" x14ac:dyDescent="0.25">
      <c r="A534" s="5" t="s">
        <v>851</v>
      </c>
      <c r="B534" s="5" t="s">
        <v>1133</v>
      </c>
      <c r="C534" s="5" t="s">
        <v>1134</v>
      </c>
      <c r="D534" s="6">
        <v>110</v>
      </c>
      <c r="E534" s="5" t="s">
        <v>21</v>
      </c>
      <c r="F534" s="7">
        <v>0</v>
      </c>
      <c r="G534" s="5">
        <f>SUMIF(masuk!$B$2:$B$857,Database!B534,masuk!$D$2:$D$857)</f>
        <v>14000</v>
      </c>
      <c r="H534" s="5">
        <f>SUMIF(keluar!$B$2:$B$3559,Database!B534,keluar!$D$2:$D$3559)</f>
        <v>7500</v>
      </c>
      <c r="I534" s="5">
        <f t="shared" si="0"/>
        <v>6500</v>
      </c>
      <c r="J534" s="6">
        <f t="shared" si="1"/>
        <v>715000</v>
      </c>
      <c r="K534" s="5" t="s">
        <v>1135</v>
      </c>
      <c r="L534" s="5" t="s">
        <v>25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hidden="1" customHeight="1" x14ac:dyDescent="0.25">
      <c r="A535" s="5" t="s">
        <v>851</v>
      </c>
      <c r="B535" s="5" t="s">
        <v>1136</v>
      </c>
      <c r="C535" s="5" t="s">
        <v>1137</v>
      </c>
      <c r="D535" s="6">
        <v>100</v>
      </c>
      <c r="E535" s="5" t="s">
        <v>21</v>
      </c>
      <c r="F535" s="7">
        <v>0</v>
      </c>
      <c r="G535" s="5">
        <f>SUMIF(masuk!$B$2:$B$857,Database!B535,masuk!$D$2:$D$857)</f>
        <v>0</v>
      </c>
      <c r="H535" s="5">
        <f>SUMIF(keluar!$B$2:$B$3559,Database!B535,keluar!$D$2:$D$3559)</f>
        <v>0</v>
      </c>
      <c r="I535" s="5">
        <f t="shared" si="0"/>
        <v>0</v>
      </c>
      <c r="J535" s="6">
        <f t="shared" si="1"/>
        <v>0</v>
      </c>
      <c r="K535" s="5"/>
      <c r="L535" s="5" t="s">
        <v>16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hidden="1" customHeight="1" x14ac:dyDescent="0.25">
      <c r="A536" s="5" t="s">
        <v>851</v>
      </c>
      <c r="B536" s="5" t="s">
        <v>1138</v>
      </c>
      <c r="C536" s="5" t="s">
        <v>1139</v>
      </c>
      <c r="D536" s="6">
        <v>100</v>
      </c>
      <c r="E536" s="5" t="s">
        <v>21</v>
      </c>
      <c r="F536" s="7">
        <v>3000</v>
      </c>
      <c r="G536" s="5">
        <f>SUMIF(masuk!$B$2:$B$857,Database!B536,masuk!$D$2:$D$857)</f>
        <v>1500</v>
      </c>
      <c r="H536" s="5">
        <f>SUMIF(keluar!$B$2:$B$3559,Database!B536,keluar!$D$2:$D$3559)</f>
        <v>0</v>
      </c>
      <c r="I536" s="5">
        <f t="shared" si="0"/>
        <v>4500</v>
      </c>
      <c r="J536" s="6">
        <f t="shared" si="1"/>
        <v>450000</v>
      </c>
      <c r="K536" s="5" t="s">
        <v>1135</v>
      </c>
      <c r="L536" s="5" t="s">
        <v>25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hidden="1" customHeight="1" x14ac:dyDescent="0.25">
      <c r="A537" s="5" t="s">
        <v>851</v>
      </c>
      <c r="B537" s="5" t="s">
        <v>1140</v>
      </c>
      <c r="C537" s="5" t="s">
        <v>1141</v>
      </c>
      <c r="D537" s="6">
        <v>40</v>
      </c>
      <c r="E537" s="5" t="s">
        <v>21</v>
      </c>
      <c r="F537" s="7">
        <v>8000</v>
      </c>
      <c r="G537" s="5">
        <f>SUMIF(masuk!$B$2:$B$857,Database!B537,masuk!$D$2:$D$857)</f>
        <v>0</v>
      </c>
      <c r="H537" s="5">
        <f>SUMIF(keluar!$B$2:$B$3559,Database!B537,keluar!$D$2:$D$3559)</f>
        <v>0</v>
      </c>
      <c r="I537" s="5">
        <f t="shared" si="0"/>
        <v>8000</v>
      </c>
      <c r="J537" s="6">
        <f t="shared" si="1"/>
        <v>320000</v>
      </c>
      <c r="K537" s="5" t="s">
        <v>1142</v>
      </c>
      <c r="L537" s="5" t="s">
        <v>16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hidden="1" customHeight="1" x14ac:dyDescent="0.25">
      <c r="A538" s="5" t="s">
        <v>851</v>
      </c>
      <c r="B538" s="5" t="s">
        <v>1143</v>
      </c>
      <c r="C538" s="5" t="s">
        <v>1144</v>
      </c>
      <c r="D538" s="6">
        <v>26</v>
      </c>
      <c r="E538" s="5" t="s">
        <v>21</v>
      </c>
      <c r="F538" s="7">
        <v>0</v>
      </c>
      <c r="G538" s="5">
        <f>SUMIF(masuk!$B$2:$B$857,Database!B538,masuk!$D$2:$D$857)</f>
        <v>0</v>
      </c>
      <c r="H538" s="5">
        <f>SUMIF(keluar!$B$2:$B$3559,Database!B538,keluar!$D$2:$D$3559)</f>
        <v>0</v>
      </c>
      <c r="I538" s="5">
        <f t="shared" si="0"/>
        <v>0</v>
      </c>
      <c r="J538" s="6">
        <f t="shared" si="1"/>
        <v>0</v>
      </c>
      <c r="K538" s="5" t="s">
        <v>1142</v>
      </c>
      <c r="L538" s="5" t="s">
        <v>16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hidden="1" customHeight="1" x14ac:dyDescent="0.25">
      <c r="A539" s="5" t="s">
        <v>851</v>
      </c>
      <c r="B539" s="5" t="s">
        <v>1145</v>
      </c>
      <c r="C539" s="5" t="s">
        <v>1146</v>
      </c>
      <c r="D539" s="6">
        <v>35</v>
      </c>
      <c r="E539" s="5" t="s">
        <v>21</v>
      </c>
      <c r="F539" s="7">
        <v>0</v>
      </c>
      <c r="G539" s="5">
        <f>SUMIF(masuk!$B$2:$B$857,Database!B539,masuk!$D$2:$D$857)</f>
        <v>0</v>
      </c>
      <c r="H539" s="5">
        <f>SUMIF(keluar!$B$2:$B$3559,Database!B539,keluar!$D$2:$D$3559)</f>
        <v>0</v>
      </c>
      <c r="I539" s="5">
        <f t="shared" si="0"/>
        <v>0</v>
      </c>
      <c r="J539" s="6">
        <f t="shared" si="1"/>
        <v>0</v>
      </c>
      <c r="K539" s="5" t="s">
        <v>1142</v>
      </c>
      <c r="L539" s="5" t="s">
        <v>16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hidden="1" customHeight="1" x14ac:dyDescent="0.25">
      <c r="A540" s="5" t="s">
        <v>851</v>
      </c>
      <c r="B540" s="5" t="s">
        <v>1147</v>
      </c>
      <c r="C540" s="5" t="s">
        <v>1148</v>
      </c>
      <c r="D540" s="9">
        <v>84</v>
      </c>
      <c r="E540" s="5" t="s">
        <v>21</v>
      </c>
      <c r="F540" s="7">
        <v>2000</v>
      </c>
      <c r="G540" s="5">
        <f>SUMIF(masuk!$B$2:$B$857,Database!B540,masuk!$D$2:$D$857)</f>
        <v>4000</v>
      </c>
      <c r="H540" s="5">
        <f>SUMIF(keluar!$B$2:$B$3559,Database!B540,keluar!$D$2:$D$3559)</f>
        <v>4500</v>
      </c>
      <c r="I540" s="5">
        <f t="shared" si="0"/>
        <v>1500</v>
      </c>
      <c r="J540" s="6">
        <f t="shared" si="1"/>
        <v>126000</v>
      </c>
      <c r="K540" s="5" t="s">
        <v>1106</v>
      </c>
      <c r="L540" s="5" t="s">
        <v>25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hidden="1" customHeight="1" x14ac:dyDescent="0.25">
      <c r="A541" s="5" t="s">
        <v>851</v>
      </c>
      <c r="B541" s="5" t="s">
        <v>1149</v>
      </c>
      <c r="C541" s="5" t="s">
        <v>1150</v>
      </c>
      <c r="D541" s="6">
        <v>200</v>
      </c>
      <c r="E541" s="5" t="s">
        <v>21</v>
      </c>
      <c r="F541" s="7">
        <v>0</v>
      </c>
      <c r="G541" s="5">
        <f>SUMIF(masuk!$B$2:$B$857,Database!B541,masuk!$D$2:$D$857)</f>
        <v>0</v>
      </c>
      <c r="H541" s="5">
        <f>SUMIF(keluar!$B$2:$B$3559,Database!B541,keluar!$D$2:$D$3559)</f>
        <v>0</v>
      </c>
      <c r="I541" s="5">
        <f t="shared" si="0"/>
        <v>0</v>
      </c>
      <c r="J541" s="6">
        <f t="shared" si="1"/>
        <v>0</v>
      </c>
      <c r="K541" s="5"/>
      <c r="L541" s="5" t="s">
        <v>25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hidden="1" customHeight="1" x14ac:dyDescent="0.25">
      <c r="A542" s="5" t="s">
        <v>851</v>
      </c>
      <c r="B542" s="5" t="s">
        <v>1151</v>
      </c>
      <c r="C542" s="5" t="s">
        <v>1152</v>
      </c>
      <c r="D542" s="6">
        <v>130</v>
      </c>
      <c r="E542" s="5" t="s">
        <v>21</v>
      </c>
      <c r="F542" s="7">
        <v>0</v>
      </c>
      <c r="G542" s="5">
        <f>SUMIF(masuk!$B$2:$B$857,Database!B542,masuk!$D$2:$D$857)</f>
        <v>0</v>
      </c>
      <c r="H542" s="5">
        <f>SUMIF(keluar!$B$2:$B$3559,Database!B542,keluar!$D$2:$D$3559)</f>
        <v>0</v>
      </c>
      <c r="I542" s="5">
        <f t="shared" si="0"/>
        <v>0</v>
      </c>
      <c r="J542" s="6">
        <f t="shared" si="1"/>
        <v>0</v>
      </c>
      <c r="K542" s="5"/>
      <c r="L542" s="5" t="s">
        <v>16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hidden="1" customHeight="1" x14ac:dyDescent="0.25">
      <c r="A543" s="5" t="s">
        <v>851</v>
      </c>
      <c r="B543" s="5" t="s">
        <v>1153</v>
      </c>
      <c r="C543" s="5" t="s">
        <v>1154</v>
      </c>
      <c r="D543" s="9">
        <v>68</v>
      </c>
      <c r="E543" s="5" t="s">
        <v>21</v>
      </c>
      <c r="F543" s="7">
        <v>6000</v>
      </c>
      <c r="G543" s="5">
        <f>SUMIF(masuk!$B$2:$B$857,Database!B543,masuk!$D$2:$D$857)</f>
        <v>0</v>
      </c>
      <c r="H543" s="5">
        <f>SUMIF(keluar!$B$2:$B$3559,Database!B543,keluar!$D$2:$D$3559)</f>
        <v>2000</v>
      </c>
      <c r="I543" s="5">
        <f t="shared" si="0"/>
        <v>4000</v>
      </c>
      <c r="J543" s="6">
        <f t="shared" si="1"/>
        <v>272000</v>
      </c>
      <c r="K543" s="5" t="s">
        <v>1106</v>
      </c>
      <c r="L543" s="5" t="s">
        <v>25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hidden="1" customHeight="1" x14ac:dyDescent="0.25">
      <c r="A544" s="5" t="s">
        <v>1155</v>
      </c>
      <c r="B544" s="5" t="s">
        <v>1156</v>
      </c>
      <c r="C544" s="5" t="s">
        <v>1157</v>
      </c>
      <c r="D544" s="6">
        <v>85000</v>
      </c>
      <c r="E544" s="5" t="s">
        <v>802</v>
      </c>
      <c r="F544" s="13">
        <v>110</v>
      </c>
      <c r="G544" s="5">
        <f>SUMIF(masuk!$B$2:$B$857,Database!B544,masuk!$D$2:$D$857)</f>
        <v>0</v>
      </c>
      <c r="H544" s="5">
        <f>SUMIF(keluar!$B$2:$B$3559,Database!B544,keluar!$D$2:$D$3559)</f>
        <v>0</v>
      </c>
      <c r="I544" s="5">
        <f t="shared" si="0"/>
        <v>110</v>
      </c>
      <c r="J544" s="6">
        <f t="shared" si="1"/>
        <v>9350000</v>
      </c>
      <c r="K544" s="5"/>
      <c r="L544" s="5" t="s">
        <v>16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hidden="1" customHeight="1" x14ac:dyDescent="0.25">
      <c r="A545" s="5" t="s">
        <v>1155</v>
      </c>
      <c r="B545" s="5" t="s">
        <v>1158</v>
      </c>
      <c r="C545" s="5" t="s">
        <v>1159</v>
      </c>
      <c r="D545" s="6">
        <v>85000</v>
      </c>
      <c r="E545" s="5" t="s">
        <v>802</v>
      </c>
      <c r="F545" s="13">
        <v>237</v>
      </c>
      <c r="G545" s="5">
        <f>SUMIF(masuk!$B$2:$B$857,Database!B545,masuk!$D$2:$D$857)</f>
        <v>0</v>
      </c>
      <c r="H545" s="5">
        <f>SUMIF(keluar!$B$2:$B$3559,Database!B545,keluar!$D$2:$D$3559)</f>
        <v>0</v>
      </c>
      <c r="I545" s="5">
        <f t="shared" si="0"/>
        <v>237</v>
      </c>
      <c r="J545" s="6">
        <f t="shared" si="1"/>
        <v>20145000</v>
      </c>
      <c r="K545" s="5"/>
      <c r="L545" s="5" t="s">
        <v>16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hidden="1" customHeight="1" x14ac:dyDescent="0.25">
      <c r="A546" s="5" t="s">
        <v>1155</v>
      </c>
      <c r="B546" s="5" t="s">
        <v>1160</v>
      </c>
      <c r="C546" s="5" t="s">
        <v>1161</v>
      </c>
      <c r="D546" s="6">
        <v>85000</v>
      </c>
      <c r="E546" s="5" t="s">
        <v>802</v>
      </c>
      <c r="F546" s="13">
        <v>68</v>
      </c>
      <c r="G546" s="5">
        <f>SUMIF(masuk!$B$2:$B$857,Database!B546,masuk!$D$2:$D$857)</f>
        <v>0</v>
      </c>
      <c r="H546" s="5">
        <f>SUMIF(keluar!$B$2:$B$3559,Database!B546,keluar!$D$2:$D$3559)</f>
        <v>0</v>
      </c>
      <c r="I546" s="5">
        <f t="shared" si="0"/>
        <v>68</v>
      </c>
      <c r="J546" s="6">
        <f t="shared" si="1"/>
        <v>5780000</v>
      </c>
      <c r="K546" s="5"/>
      <c r="L546" s="5" t="s">
        <v>16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hidden="1" customHeight="1" x14ac:dyDescent="0.25">
      <c r="A547" s="5" t="s">
        <v>1155</v>
      </c>
      <c r="B547" s="5" t="s">
        <v>1162</v>
      </c>
      <c r="C547" s="5" t="s">
        <v>1163</v>
      </c>
      <c r="D547" s="6">
        <v>85000</v>
      </c>
      <c r="E547" s="5" t="s">
        <v>802</v>
      </c>
      <c r="F547" s="13">
        <v>5</v>
      </c>
      <c r="G547" s="5">
        <f>SUMIF(masuk!$B$2:$B$857,Database!B547,masuk!$D$2:$D$857)</f>
        <v>0</v>
      </c>
      <c r="H547" s="5">
        <f>SUMIF(keluar!$B$2:$B$3559,Database!B547,keluar!$D$2:$D$3559)</f>
        <v>0</v>
      </c>
      <c r="I547" s="5">
        <f t="shared" si="0"/>
        <v>5</v>
      </c>
      <c r="J547" s="6">
        <f t="shared" si="1"/>
        <v>425000</v>
      </c>
      <c r="K547" s="5"/>
      <c r="L547" s="5" t="s">
        <v>16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hidden="1" customHeight="1" x14ac:dyDescent="0.25">
      <c r="A548" s="5" t="s">
        <v>1155</v>
      </c>
      <c r="B548" s="5" t="s">
        <v>1164</v>
      </c>
      <c r="C548" s="5" t="s">
        <v>1165</v>
      </c>
      <c r="D548" s="6">
        <v>85000</v>
      </c>
      <c r="E548" s="5" t="s">
        <v>802</v>
      </c>
      <c r="F548" s="13">
        <v>16</v>
      </c>
      <c r="G548" s="5">
        <f>SUMIF(masuk!$B$2:$B$857,Database!B548,masuk!$D$2:$D$857)</f>
        <v>0</v>
      </c>
      <c r="H548" s="5">
        <f>SUMIF(keluar!$B$2:$B$3559,Database!B548,keluar!$D$2:$D$3559)</f>
        <v>0</v>
      </c>
      <c r="I548" s="5">
        <f t="shared" si="0"/>
        <v>16</v>
      </c>
      <c r="J548" s="6">
        <f t="shared" si="1"/>
        <v>1360000</v>
      </c>
      <c r="K548" s="5"/>
      <c r="L548" s="5" t="s">
        <v>16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hidden="1" customHeight="1" x14ac:dyDescent="0.25">
      <c r="A549" s="5" t="s">
        <v>1155</v>
      </c>
      <c r="B549" s="5" t="s">
        <v>1166</v>
      </c>
      <c r="C549" s="5" t="s">
        <v>1167</v>
      </c>
      <c r="D549" s="6">
        <v>48000</v>
      </c>
      <c r="E549" s="5" t="s">
        <v>802</v>
      </c>
      <c r="F549" s="13">
        <v>90</v>
      </c>
      <c r="G549" s="5">
        <f>SUMIF(masuk!$B$2:$B$857,Database!B549,masuk!$D$2:$D$857)</f>
        <v>0</v>
      </c>
      <c r="H549" s="5">
        <f>SUMIF(keluar!$B$2:$B$3559,Database!B549,keluar!$D$2:$D$3559)</f>
        <v>0</v>
      </c>
      <c r="I549" s="5">
        <f t="shared" si="0"/>
        <v>90</v>
      </c>
      <c r="J549" s="6">
        <f t="shared" si="1"/>
        <v>4320000</v>
      </c>
      <c r="K549" s="5"/>
      <c r="L549" s="5" t="s">
        <v>16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hidden="1" customHeight="1" x14ac:dyDescent="0.25">
      <c r="A550" s="5" t="s">
        <v>1155</v>
      </c>
      <c r="B550" s="5" t="s">
        <v>1168</v>
      </c>
      <c r="C550" s="5" t="s">
        <v>1169</v>
      </c>
      <c r="D550" s="6">
        <v>65000</v>
      </c>
      <c r="E550" s="5" t="s">
        <v>802</v>
      </c>
      <c r="F550" s="13">
        <v>98</v>
      </c>
      <c r="G550" s="5">
        <f>SUMIF(masuk!$B$2:$B$857,Database!B550,masuk!$D$2:$D$857)</f>
        <v>0</v>
      </c>
      <c r="H550" s="5">
        <f>SUMIF(keluar!$B$2:$B$3559,Database!B550,keluar!$D$2:$D$3559)</f>
        <v>0</v>
      </c>
      <c r="I550" s="5">
        <f t="shared" si="0"/>
        <v>98</v>
      </c>
      <c r="J550" s="6">
        <f t="shared" si="1"/>
        <v>6370000</v>
      </c>
      <c r="K550" s="5"/>
      <c r="L550" s="5" t="s">
        <v>16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hidden="1" customHeight="1" x14ac:dyDescent="0.25">
      <c r="A551" s="5" t="s">
        <v>1155</v>
      </c>
      <c r="B551" s="5" t="s">
        <v>1170</v>
      </c>
      <c r="C551" s="5" t="s">
        <v>1171</v>
      </c>
      <c r="D551" s="6">
        <v>120000</v>
      </c>
      <c r="E551" s="5" t="s">
        <v>802</v>
      </c>
      <c r="F551" s="13">
        <v>100</v>
      </c>
      <c r="G551" s="5">
        <f>SUMIF(masuk!$B$2:$B$857,Database!B551,masuk!$D$2:$D$857)</f>
        <v>0</v>
      </c>
      <c r="H551" s="5">
        <f>SUMIF(keluar!$B$2:$B$3559,Database!B551,keluar!$D$2:$D$3559)</f>
        <v>0</v>
      </c>
      <c r="I551" s="5">
        <f t="shared" si="0"/>
        <v>100</v>
      </c>
      <c r="J551" s="6">
        <f t="shared" si="1"/>
        <v>12000000</v>
      </c>
      <c r="K551" s="5"/>
      <c r="L551" s="5" t="s">
        <v>16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hidden="1" customHeight="1" x14ac:dyDescent="0.25">
      <c r="A552" s="5" t="s">
        <v>1155</v>
      </c>
      <c r="B552" s="5" t="s">
        <v>1172</v>
      </c>
      <c r="C552" s="5" t="s">
        <v>1173</v>
      </c>
      <c r="D552" s="6">
        <v>120000</v>
      </c>
      <c r="E552" s="5" t="s">
        <v>802</v>
      </c>
      <c r="F552" s="13">
        <v>86</v>
      </c>
      <c r="G552" s="5">
        <f>SUMIF(masuk!$B$2:$B$857,Database!B552,masuk!$D$2:$D$857)</f>
        <v>0</v>
      </c>
      <c r="H552" s="5">
        <f>SUMIF(keluar!$B$2:$B$3559,Database!B552,keluar!$D$2:$D$3559)</f>
        <v>0</v>
      </c>
      <c r="I552" s="5">
        <f t="shared" si="0"/>
        <v>86</v>
      </c>
      <c r="J552" s="6">
        <f t="shared" si="1"/>
        <v>10320000</v>
      </c>
      <c r="K552" s="5"/>
      <c r="L552" s="5" t="s">
        <v>16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hidden="1" customHeight="1" x14ac:dyDescent="0.25">
      <c r="A553" s="5" t="s">
        <v>1155</v>
      </c>
      <c r="B553" s="5" t="s">
        <v>1174</v>
      </c>
      <c r="C553" s="5" t="s">
        <v>1175</v>
      </c>
      <c r="D553" s="6">
        <v>80000</v>
      </c>
      <c r="E553" s="5" t="s">
        <v>802</v>
      </c>
      <c r="F553" s="13">
        <v>6</v>
      </c>
      <c r="G553" s="5">
        <f>SUMIF(masuk!$B$2:$B$857,Database!B553,masuk!$D$2:$D$857)</f>
        <v>0</v>
      </c>
      <c r="H553" s="5">
        <f>SUMIF(keluar!$B$2:$B$3559,Database!B553,keluar!$D$2:$D$3559)</f>
        <v>0</v>
      </c>
      <c r="I553" s="5">
        <f t="shared" si="0"/>
        <v>6</v>
      </c>
      <c r="J553" s="6">
        <f t="shared" si="1"/>
        <v>480000</v>
      </c>
      <c r="K553" s="5"/>
      <c r="L553" s="5" t="s">
        <v>16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hidden="1" customHeight="1" x14ac:dyDescent="0.25">
      <c r="A554" s="5" t="s">
        <v>1155</v>
      </c>
      <c r="B554" s="5" t="s">
        <v>1176</v>
      </c>
      <c r="C554" s="5" t="s">
        <v>1177</v>
      </c>
      <c r="D554" s="6">
        <v>36000</v>
      </c>
      <c r="E554" s="5" t="s">
        <v>561</v>
      </c>
      <c r="F554" s="13">
        <v>35</v>
      </c>
      <c r="G554" s="5">
        <f>SUMIF(masuk!$B$2:$B$857,Database!B554,masuk!$D$2:$D$857)</f>
        <v>0</v>
      </c>
      <c r="H554" s="5">
        <f>SUMIF(keluar!$B$2:$B$3559,Database!B554,keluar!$D$2:$D$3559)</f>
        <v>0</v>
      </c>
      <c r="I554" s="5">
        <f t="shared" si="0"/>
        <v>35</v>
      </c>
      <c r="J554" s="6">
        <f t="shared" si="1"/>
        <v>1260000</v>
      </c>
      <c r="K554" s="5"/>
      <c r="L554" s="5" t="s">
        <v>16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hidden="1" customHeight="1" x14ac:dyDescent="0.25">
      <c r="A555" s="5" t="s">
        <v>1155</v>
      </c>
      <c r="B555" s="5" t="s">
        <v>1178</v>
      </c>
      <c r="C555" s="5" t="s">
        <v>1179</v>
      </c>
      <c r="D555" s="6">
        <v>20000</v>
      </c>
      <c r="E555" s="5" t="s">
        <v>970</v>
      </c>
      <c r="F555" s="7">
        <v>0</v>
      </c>
      <c r="G555" s="5">
        <f>SUMIF(masuk!$B$2:$B$857,Database!B555,masuk!$D$2:$D$857)</f>
        <v>0</v>
      </c>
      <c r="H555" s="5">
        <f>SUMIF(keluar!$B$2:$B$3559,Database!B555,keluar!$D$2:$D$3559)</f>
        <v>0</v>
      </c>
      <c r="I555" s="5">
        <f t="shared" si="0"/>
        <v>0</v>
      </c>
      <c r="J555" s="6">
        <f t="shared" si="1"/>
        <v>0</v>
      </c>
      <c r="K555" s="5"/>
      <c r="L555" s="5" t="s">
        <v>16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hidden="1" customHeight="1" x14ac:dyDescent="0.25">
      <c r="A556" s="5" t="s">
        <v>1155</v>
      </c>
      <c r="B556" s="5" t="s">
        <v>1180</v>
      </c>
      <c r="C556" s="5" t="s">
        <v>1181</v>
      </c>
      <c r="D556" s="6">
        <v>25000</v>
      </c>
      <c r="E556" s="5" t="s">
        <v>15</v>
      </c>
      <c r="F556" s="7">
        <v>7</v>
      </c>
      <c r="G556" s="5">
        <f>SUMIF(masuk!$B$2:$B$857,Database!B556,masuk!$D$2:$D$857)</f>
        <v>0</v>
      </c>
      <c r="H556" s="5">
        <f>SUMIF(keluar!$B$2:$B$3559,Database!B556,keluar!$D$2:$D$3559)</f>
        <v>0</v>
      </c>
      <c r="I556" s="5">
        <f t="shared" si="0"/>
        <v>7</v>
      </c>
      <c r="J556" s="6">
        <f t="shared" si="1"/>
        <v>175000</v>
      </c>
      <c r="K556" s="5"/>
      <c r="L556" s="5" t="s">
        <v>16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hidden="1" customHeight="1" x14ac:dyDescent="0.25">
      <c r="A557" s="5" t="s">
        <v>1155</v>
      </c>
      <c r="B557" s="5" t="s">
        <v>1182</v>
      </c>
      <c r="C557" s="5" t="s">
        <v>1183</v>
      </c>
      <c r="D557" s="6">
        <v>25000</v>
      </c>
      <c r="E557" s="5" t="s">
        <v>15</v>
      </c>
      <c r="F557" s="7">
        <v>16</v>
      </c>
      <c r="G557" s="5">
        <f>SUMIF(masuk!$B$2:$B$857,Database!B557,masuk!$D$2:$D$857)</f>
        <v>0</v>
      </c>
      <c r="H557" s="5">
        <f>SUMIF(keluar!$B$2:$B$3559,Database!B557,keluar!$D$2:$D$3559)</f>
        <v>0</v>
      </c>
      <c r="I557" s="5">
        <f t="shared" si="0"/>
        <v>16</v>
      </c>
      <c r="J557" s="6">
        <f t="shared" si="1"/>
        <v>400000</v>
      </c>
      <c r="K557" s="5"/>
      <c r="L557" s="5" t="s">
        <v>16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hidden="1" customHeight="1" x14ac:dyDescent="0.25">
      <c r="A558" s="5" t="s">
        <v>1155</v>
      </c>
      <c r="B558" s="5" t="s">
        <v>1184</v>
      </c>
      <c r="C558" s="5" t="s">
        <v>1185</v>
      </c>
      <c r="D558" s="6">
        <v>32000</v>
      </c>
      <c r="E558" s="5" t="s">
        <v>65</v>
      </c>
      <c r="F558" s="7">
        <v>2</v>
      </c>
      <c r="G558" s="5">
        <f>SUMIF(masuk!$B$2:$B$857,Database!B558,masuk!$D$2:$D$857)</f>
        <v>0</v>
      </c>
      <c r="H558" s="5">
        <f>SUMIF(keluar!$B$2:$B$3559,Database!B558,keluar!$D$2:$D$3559)</f>
        <v>0</v>
      </c>
      <c r="I558" s="5">
        <f t="shared" si="0"/>
        <v>2</v>
      </c>
      <c r="J558" s="6">
        <f t="shared" si="1"/>
        <v>64000</v>
      </c>
      <c r="K558" s="5"/>
      <c r="L558" s="5" t="s">
        <v>16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hidden="1" customHeight="1" x14ac:dyDescent="0.25">
      <c r="A559" s="5" t="s">
        <v>1155</v>
      </c>
      <c r="B559" s="5" t="s">
        <v>1186</v>
      </c>
      <c r="C559" s="5" t="s">
        <v>1187</v>
      </c>
      <c r="D559" s="6">
        <v>12000</v>
      </c>
      <c r="E559" s="5" t="s">
        <v>15</v>
      </c>
      <c r="F559" s="7">
        <v>0</v>
      </c>
      <c r="G559" s="5">
        <f>SUMIF(masuk!$B$2:$B$857,Database!B559,masuk!$D$2:$D$857)</f>
        <v>0</v>
      </c>
      <c r="H559" s="5">
        <f>SUMIF(keluar!$B$2:$B$3559,Database!B559,keluar!$D$2:$D$3559)</f>
        <v>0</v>
      </c>
      <c r="I559" s="5">
        <f t="shared" si="0"/>
        <v>0</v>
      </c>
      <c r="J559" s="6">
        <f t="shared" si="1"/>
        <v>0</v>
      </c>
      <c r="K559" s="5"/>
      <c r="L559" s="5" t="s">
        <v>16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hidden="1" customHeight="1" x14ac:dyDescent="0.25">
      <c r="A560" s="5" t="s">
        <v>1155</v>
      </c>
      <c r="B560" s="5" t="s">
        <v>1188</v>
      </c>
      <c r="C560" s="5" t="s">
        <v>1189</v>
      </c>
      <c r="D560" s="6">
        <v>2500</v>
      </c>
      <c r="E560" s="5" t="s">
        <v>21</v>
      </c>
      <c r="F560" s="7">
        <v>0</v>
      </c>
      <c r="G560" s="5">
        <f>SUMIF(masuk!$B$2:$B$857,Database!B560,masuk!$D$2:$D$857)</f>
        <v>0</v>
      </c>
      <c r="H560" s="5">
        <f>SUMIF(keluar!$B$2:$B$3559,Database!B560,keluar!$D$2:$D$3559)</f>
        <v>0</v>
      </c>
      <c r="I560" s="5">
        <f t="shared" si="0"/>
        <v>0</v>
      </c>
      <c r="J560" s="6">
        <f t="shared" si="1"/>
        <v>0</v>
      </c>
      <c r="K560" s="5"/>
      <c r="L560" s="5" t="s">
        <v>16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hidden="1" customHeight="1" x14ac:dyDescent="0.25">
      <c r="A561" s="5" t="s">
        <v>1155</v>
      </c>
      <c r="B561" s="5" t="s">
        <v>1190</v>
      </c>
      <c r="C561" s="5" t="s">
        <v>1191</v>
      </c>
      <c r="D561" s="6">
        <v>25000</v>
      </c>
      <c r="E561" s="5" t="s">
        <v>15</v>
      </c>
      <c r="F561" s="7">
        <v>0</v>
      </c>
      <c r="G561" s="5">
        <f>SUMIF(masuk!$B$2:$B$857,Database!B561,masuk!$D$2:$D$857)</f>
        <v>0</v>
      </c>
      <c r="H561" s="5">
        <f>SUMIF(keluar!$B$2:$B$3559,Database!B561,keluar!$D$2:$D$3559)</f>
        <v>0</v>
      </c>
      <c r="I561" s="5">
        <f t="shared" si="0"/>
        <v>0</v>
      </c>
      <c r="J561" s="6">
        <f t="shared" si="1"/>
        <v>0</v>
      </c>
      <c r="K561" s="5"/>
      <c r="L561" s="5" t="s">
        <v>16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hidden="1" customHeight="1" x14ac:dyDescent="0.25">
      <c r="A562" s="5" t="s">
        <v>1155</v>
      </c>
      <c r="B562" s="5" t="s">
        <v>1192</v>
      </c>
      <c r="C562" s="5" t="s">
        <v>1193</v>
      </c>
      <c r="D562" s="9">
        <v>19000</v>
      </c>
      <c r="E562" s="5" t="s">
        <v>802</v>
      </c>
      <c r="F562" s="7">
        <v>0</v>
      </c>
      <c r="G562" s="5">
        <f>SUMIF(masuk!$B$2:$B$857,Database!B562,masuk!$D$2:$D$857)</f>
        <v>0</v>
      </c>
      <c r="H562" s="5">
        <f>SUMIF(keluar!$B$2:$B$3559,Database!B562,keluar!$D$2:$D$3559)</f>
        <v>0</v>
      </c>
      <c r="I562" s="5">
        <f t="shared" si="0"/>
        <v>0</v>
      </c>
      <c r="J562" s="6">
        <f t="shared" si="1"/>
        <v>0</v>
      </c>
      <c r="K562" s="5"/>
      <c r="L562" s="5" t="s">
        <v>16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hidden="1" customHeight="1" x14ac:dyDescent="0.25">
      <c r="A563" s="5" t="s">
        <v>1155</v>
      </c>
      <c r="B563" s="5" t="s">
        <v>1194</v>
      </c>
      <c r="C563" s="5" t="s">
        <v>1195</v>
      </c>
      <c r="D563" s="6">
        <v>2500</v>
      </c>
      <c r="E563" s="5" t="s">
        <v>21</v>
      </c>
      <c r="F563" s="7">
        <v>10</v>
      </c>
      <c r="G563" s="5">
        <f>SUMIF(masuk!$B$2:$B$857,Database!B563,masuk!$D$2:$D$857)</f>
        <v>0</v>
      </c>
      <c r="H563" s="5">
        <f>SUMIF(keluar!$B$2:$B$3559,Database!B563,keluar!$D$2:$D$3559)</f>
        <v>0</v>
      </c>
      <c r="I563" s="5">
        <f t="shared" si="0"/>
        <v>10</v>
      </c>
      <c r="J563" s="6">
        <f t="shared" si="1"/>
        <v>25000</v>
      </c>
      <c r="K563" s="5"/>
      <c r="L563" s="5" t="s">
        <v>16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hidden="1" customHeight="1" x14ac:dyDescent="0.25">
      <c r="A564" s="5" t="s">
        <v>1155</v>
      </c>
      <c r="B564" s="5" t="s">
        <v>1196</v>
      </c>
      <c r="C564" s="5" t="s">
        <v>1197</v>
      </c>
      <c r="D564" s="9">
        <v>45000</v>
      </c>
      <c r="E564" s="5" t="s">
        <v>15</v>
      </c>
      <c r="F564" s="7">
        <v>0</v>
      </c>
      <c r="G564" s="5">
        <f>SUMIF(masuk!$B$2:$B$857,Database!B564,masuk!$D$2:$D$857)</f>
        <v>0</v>
      </c>
      <c r="H564" s="5">
        <f>SUMIF(keluar!$B$2:$B$3559,Database!B564,keluar!$D$2:$D$3559)</f>
        <v>0</v>
      </c>
      <c r="I564" s="5">
        <f t="shared" si="0"/>
        <v>0</v>
      </c>
      <c r="J564" s="6">
        <f t="shared" si="1"/>
        <v>0</v>
      </c>
      <c r="K564" s="5"/>
      <c r="L564" s="5" t="s">
        <v>25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hidden="1" customHeight="1" x14ac:dyDescent="0.25">
      <c r="A565" s="5" t="s">
        <v>1155</v>
      </c>
      <c r="B565" s="5" t="s">
        <v>1198</v>
      </c>
      <c r="C565" s="5" t="s">
        <v>1199</v>
      </c>
      <c r="D565" s="6">
        <v>20000</v>
      </c>
      <c r="E565" s="5" t="s">
        <v>15</v>
      </c>
      <c r="F565" s="7">
        <v>0</v>
      </c>
      <c r="G565" s="5">
        <f>SUMIF(masuk!$B$2:$B$857,Database!B565,masuk!$D$2:$D$857)</f>
        <v>0</v>
      </c>
      <c r="H565" s="5">
        <f>SUMIF(keluar!$B$2:$B$3559,Database!B565,keluar!$D$2:$D$3559)</f>
        <v>0</v>
      </c>
      <c r="I565" s="5">
        <f t="shared" si="0"/>
        <v>0</v>
      </c>
      <c r="J565" s="6">
        <f t="shared" si="1"/>
        <v>0</v>
      </c>
      <c r="K565" s="5"/>
      <c r="L565" s="5" t="s">
        <v>22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hidden="1" customHeight="1" x14ac:dyDescent="0.25">
      <c r="A566" s="5"/>
      <c r="B566" s="5" t="s">
        <v>1200</v>
      </c>
      <c r="C566" s="5" t="s">
        <v>1201</v>
      </c>
      <c r="D566" s="6">
        <f>512532*110%</f>
        <v>563785.20000000007</v>
      </c>
      <c r="E566" s="5" t="s">
        <v>993</v>
      </c>
      <c r="F566" s="7">
        <v>2</v>
      </c>
      <c r="G566" s="5">
        <f>SUMIF(masuk!$B$2:$B$857,Database!B566,masuk!$D$2:$D$857)</f>
        <v>2</v>
      </c>
      <c r="H566" s="5">
        <f>SUMIF(keluar!$B$2:$B$3559,Database!B566,keluar!$D$2:$D$3559)</f>
        <v>3</v>
      </c>
      <c r="I566" s="5">
        <f t="shared" si="0"/>
        <v>1</v>
      </c>
      <c r="J566" s="6">
        <f t="shared" si="1"/>
        <v>563785.20000000007</v>
      </c>
      <c r="K566" s="5"/>
      <c r="L566" s="5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hidden="1" customHeight="1" x14ac:dyDescent="0.25">
      <c r="A567" s="5"/>
      <c r="B567" s="5" t="s">
        <v>1202</v>
      </c>
      <c r="C567" s="5" t="s">
        <v>1203</v>
      </c>
      <c r="D567" s="6">
        <v>17000</v>
      </c>
      <c r="E567" s="5" t="s">
        <v>47</v>
      </c>
      <c r="F567" s="7">
        <v>0</v>
      </c>
      <c r="G567" s="5">
        <f>SUMIF(masuk!$B$2:$B$857,Database!B567,masuk!$D$2:$D$857)</f>
        <v>0</v>
      </c>
      <c r="H567" s="5">
        <f>SUMIF(keluar!$B$2:$B$3559,Database!B567,keluar!$D$2:$D$3559)</f>
        <v>0</v>
      </c>
      <c r="I567" s="5">
        <f t="shared" si="0"/>
        <v>0</v>
      </c>
      <c r="J567" s="6">
        <f t="shared" si="1"/>
        <v>0</v>
      </c>
      <c r="K567" s="5"/>
      <c r="L567" s="5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hidden="1" customHeight="1" x14ac:dyDescent="0.25">
      <c r="A568" s="5"/>
      <c r="B568" s="5" t="s">
        <v>1204</v>
      </c>
      <c r="C568" s="5" t="s">
        <v>1205</v>
      </c>
      <c r="D568" s="6">
        <v>25000</v>
      </c>
      <c r="E568" s="5" t="s">
        <v>21</v>
      </c>
      <c r="F568" s="7">
        <v>10</v>
      </c>
      <c r="G568" s="5">
        <f>SUMIF(masuk!$B$2:$B$857,Database!B568,masuk!$D$2:$D$857)</f>
        <v>40</v>
      </c>
      <c r="H568" s="5">
        <f>SUMIF(keluar!$B$2:$B$3559,Database!B568,keluar!$D$2:$D$3559)</f>
        <v>40</v>
      </c>
      <c r="I568" s="5">
        <f t="shared" si="0"/>
        <v>10</v>
      </c>
      <c r="J568" s="6">
        <f t="shared" si="1"/>
        <v>250000</v>
      </c>
      <c r="K568" s="7" t="s">
        <v>1206</v>
      </c>
      <c r="L568" s="5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hidden="1" customHeight="1" x14ac:dyDescent="0.25">
      <c r="A569" s="5"/>
      <c r="B569" s="5" t="s">
        <v>1207</v>
      </c>
      <c r="C569" s="5" t="s">
        <v>1208</v>
      </c>
      <c r="D569" s="6">
        <v>84</v>
      </c>
      <c r="E569" s="5" t="s">
        <v>21</v>
      </c>
      <c r="F569" s="7">
        <v>4000</v>
      </c>
      <c r="G569" s="5">
        <f>SUMIF(masuk!$B$2:$B$857,Database!B569,masuk!$D$2:$D$857)</f>
        <v>0</v>
      </c>
      <c r="H569" s="5">
        <f>SUMIF(keluar!$B$2:$B$3559,Database!B569,keluar!$D$2:$D$3559)</f>
        <v>0</v>
      </c>
      <c r="I569" s="5">
        <f t="shared" si="0"/>
        <v>4000</v>
      </c>
      <c r="J569" s="6">
        <f t="shared" si="1"/>
        <v>336000</v>
      </c>
      <c r="K569" s="5" t="s">
        <v>1106</v>
      </c>
      <c r="L569" s="5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hidden="1" customHeight="1" x14ac:dyDescent="0.25">
      <c r="A570" s="5"/>
      <c r="B570" s="5" t="s">
        <v>1209</v>
      </c>
      <c r="C570" s="5" t="s">
        <v>1210</v>
      </c>
      <c r="D570" s="6">
        <v>4500</v>
      </c>
      <c r="E570" s="5" t="s">
        <v>21</v>
      </c>
      <c r="F570" s="7">
        <v>6</v>
      </c>
      <c r="G570" s="5">
        <f>SUMIF(masuk!$B$2:$B$857,Database!B570,masuk!$D$2:$D$857)</f>
        <v>0</v>
      </c>
      <c r="H570" s="5">
        <f>SUMIF(keluar!$B$2:$B$3559,Database!B570,keluar!$D$2:$D$3559)</f>
        <v>0</v>
      </c>
      <c r="I570" s="5">
        <f t="shared" si="0"/>
        <v>6</v>
      </c>
      <c r="J570" s="6">
        <f t="shared" si="1"/>
        <v>27000</v>
      </c>
      <c r="K570" s="5"/>
      <c r="L570" s="5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hidden="1" customHeight="1" x14ac:dyDescent="0.25">
      <c r="A571" s="5"/>
      <c r="B571" s="5" t="s">
        <v>1211</v>
      </c>
      <c r="C571" s="5" t="s">
        <v>1212</v>
      </c>
      <c r="D571" s="6">
        <v>2500</v>
      </c>
      <c r="E571" s="5" t="s">
        <v>21</v>
      </c>
      <c r="F571" s="7">
        <v>0</v>
      </c>
      <c r="G571" s="5">
        <f>SUMIF(masuk!$B$2:$B$857,Database!B571,masuk!$D$2:$D$857)</f>
        <v>200</v>
      </c>
      <c r="H571" s="5">
        <f>SUMIF(keluar!$B$2:$B$3559,Database!B571,keluar!$D$2:$D$3559)</f>
        <v>0</v>
      </c>
      <c r="I571" s="5">
        <f t="shared" si="0"/>
        <v>200</v>
      </c>
      <c r="J571" s="6">
        <f t="shared" si="1"/>
        <v>500000</v>
      </c>
      <c r="K571" s="5"/>
      <c r="L571" s="5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hidden="1" customHeight="1" x14ac:dyDescent="0.25">
      <c r="A572" s="5"/>
      <c r="B572" s="5" t="s">
        <v>1213</v>
      </c>
      <c r="C572" s="5" t="s">
        <v>1214</v>
      </c>
      <c r="D572" s="6">
        <v>1500</v>
      </c>
      <c r="E572" s="5" t="s">
        <v>21</v>
      </c>
      <c r="F572" s="7">
        <v>43</v>
      </c>
      <c r="G572" s="5">
        <f>SUMIF(masuk!$B$2:$B$857,Database!B572,masuk!$D$2:$D$857)</f>
        <v>0</v>
      </c>
      <c r="H572" s="5">
        <f>SUMIF(keluar!$B$2:$B$3559,Database!B572,keluar!$D$2:$D$3559)</f>
        <v>0</v>
      </c>
      <c r="I572" s="5">
        <f t="shared" si="0"/>
        <v>43</v>
      </c>
      <c r="J572" s="6">
        <f t="shared" si="1"/>
        <v>64500</v>
      </c>
      <c r="K572" s="5"/>
      <c r="L572" s="5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hidden="1" customHeight="1" x14ac:dyDescent="0.25">
      <c r="A573" s="5"/>
      <c r="B573" s="5" t="s">
        <v>1215</v>
      </c>
      <c r="C573" s="5" t="s">
        <v>1216</v>
      </c>
      <c r="D573" s="6">
        <f>77900*110%</f>
        <v>85690</v>
      </c>
      <c r="E573" s="5" t="s">
        <v>527</v>
      </c>
      <c r="F573" s="7">
        <v>5</v>
      </c>
      <c r="G573" s="5">
        <f>SUMIF(masuk!$B$2:$B$857,Database!B573,masuk!$D$2:$D$857)</f>
        <v>0</v>
      </c>
      <c r="H573" s="5">
        <f>SUMIF(keluar!$B$2:$B$3559,Database!B573,keluar!$D$2:$D$3559)</f>
        <v>0</v>
      </c>
      <c r="I573" s="5">
        <f t="shared" si="0"/>
        <v>5</v>
      </c>
      <c r="J573" s="6">
        <f t="shared" si="1"/>
        <v>428450</v>
      </c>
      <c r="K573" s="5"/>
      <c r="L573" s="5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hidden="1" customHeight="1" x14ac:dyDescent="0.25">
      <c r="A574" s="5"/>
      <c r="B574" s="5" t="s">
        <v>1217</v>
      </c>
      <c r="C574" s="5" t="s">
        <v>1218</v>
      </c>
      <c r="D574" s="6">
        <f>209000*110%</f>
        <v>229900.00000000003</v>
      </c>
      <c r="E574" s="5" t="s">
        <v>527</v>
      </c>
      <c r="F574" s="7">
        <v>0</v>
      </c>
      <c r="G574" s="5">
        <f>SUMIF(masuk!$B$2:$B$857,Database!B574,masuk!$D$2:$D$857)</f>
        <v>0</v>
      </c>
      <c r="H574" s="5">
        <f>SUMIF(keluar!$B$2:$B$3559,Database!B574,keluar!$D$2:$D$3559)</f>
        <v>0</v>
      </c>
      <c r="I574" s="5">
        <f t="shared" si="0"/>
        <v>0</v>
      </c>
      <c r="J574" s="6">
        <f t="shared" si="1"/>
        <v>0</v>
      </c>
      <c r="K574" s="5"/>
      <c r="L574" s="5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hidden="1" customHeight="1" x14ac:dyDescent="0.25">
      <c r="A575" s="5"/>
      <c r="B575" s="5" t="s">
        <v>1219</v>
      </c>
      <c r="C575" s="5" t="s">
        <v>1220</v>
      </c>
      <c r="D575" s="6">
        <f>190000*110%</f>
        <v>209000.00000000003</v>
      </c>
      <c r="E575" s="5" t="s">
        <v>527</v>
      </c>
      <c r="F575" s="7">
        <v>0</v>
      </c>
      <c r="G575" s="5">
        <f>SUMIF(masuk!$B$2:$B$857,Database!B575,masuk!$D$2:$D$857)</f>
        <v>0</v>
      </c>
      <c r="H575" s="5">
        <f>SUMIF(keluar!$B$2:$B$3559,Database!B575,keluar!$D$2:$D$3559)</f>
        <v>0</v>
      </c>
      <c r="I575" s="5">
        <f t="shared" si="0"/>
        <v>0</v>
      </c>
      <c r="J575" s="6">
        <f t="shared" si="1"/>
        <v>0</v>
      </c>
      <c r="K575" s="5"/>
      <c r="L575" s="5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hidden="1" customHeight="1" x14ac:dyDescent="0.25">
      <c r="A576" s="5"/>
      <c r="B576" s="5" t="s">
        <v>1221</v>
      </c>
      <c r="C576" s="5" t="s">
        <v>1222</v>
      </c>
      <c r="D576" s="6">
        <f>294975*110%</f>
        <v>324472.5</v>
      </c>
      <c r="E576" s="5" t="s">
        <v>527</v>
      </c>
      <c r="F576" s="7">
        <v>1</v>
      </c>
      <c r="G576" s="5">
        <f>SUMIF(masuk!$B$2:$B$857,Database!B576,masuk!$D$2:$D$857)</f>
        <v>0</v>
      </c>
      <c r="H576" s="5">
        <f>SUMIF(keluar!$B$2:$B$3559,Database!B576,keluar!$D$2:$D$3559)</f>
        <v>0</v>
      </c>
      <c r="I576" s="5">
        <f t="shared" si="0"/>
        <v>1</v>
      </c>
      <c r="J576" s="6">
        <f t="shared" si="1"/>
        <v>324472.5</v>
      </c>
      <c r="K576" s="5"/>
      <c r="L576" s="5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hidden="1" customHeight="1" x14ac:dyDescent="0.25">
      <c r="A577" s="5"/>
      <c r="B577" s="5" t="s">
        <v>1223</v>
      </c>
      <c r="C577" s="5" t="s">
        <v>1224</v>
      </c>
      <c r="D577" s="6">
        <f t="shared" ref="D577:D578" si="3">123500*110%</f>
        <v>135850</v>
      </c>
      <c r="E577" s="5" t="s">
        <v>561</v>
      </c>
      <c r="F577" s="7">
        <v>0</v>
      </c>
      <c r="G577" s="5">
        <f>SUMIF(masuk!$B$2:$B$857,Database!B577,masuk!$D$2:$D$857)</f>
        <v>0</v>
      </c>
      <c r="H577" s="5">
        <f>SUMIF(keluar!$B$2:$B$3559,Database!B577,keluar!$D$2:$D$3559)</f>
        <v>0</v>
      </c>
      <c r="I577" s="5">
        <f t="shared" si="0"/>
        <v>0</v>
      </c>
      <c r="J577" s="6">
        <f t="shared" si="1"/>
        <v>0</v>
      </c>
      <c r="K577" s="5"/>
      <c r="L577" s="5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hidden="1" customHeight="1" x14ac:dyDescent="0.25">
      <c r="A578" s="5"/>
      <c r="B578" s="5" t="s">
        <v>1225</v>
      </c>
      <c r="C578" s="5" t="s">
        <v>1226</v>
      </c>
      <c r="D578" s="6">
        <f t="shared" si="3"/>
        <v>135850</v>
      </c>
      <c r="E578" s="5" t="s">
        <v>561</v>
      </c>
      <c r="F578" s="7">
        <v>0</v>
      </c>
      <c r="G578" s="5">
        <f>SUMIF(masuk!$B$2:$B$857,Database!B578,masuk!$D$2:$D$857)</f>
        <v>0</v>
      </c>
      <c r="H578" s="5">
        <f>SUMIF(keluar!$B$2:$B$3559,Database!B578,keluar!$D$2:$D$3559)</f>
        <v>0</v>
      </c>
      <c r="I578" s="5">
        <f t="shared" si="0"/>
        <v>0</v>
      </c>
      <c r="J578" s="6">
        <f t="shared" si="1"/>
        <v>0</v>
      </c>
      <c r="K578" s="5"/>
      <c r="L578" s="5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hidden="1" customHeight="1" x14ac:dyDescent="0.25">
      <c r="A579" s="5"/>
      <c r="B579" s="5" t="s">
        <v>1227</v>
      </c>
      <c r="C579" s="5" t="s">
        <v>1228</v>
      </c>
      <c r="D579" s="6">
        <f>117800*110%</f>
        <v>129580.00000000001</v>
      </c>
      <c r="E579" s="5" t="s">
        <v>527</v>
      </c>
      <c r="F579" s="7">
        <v>0</v>
      </c>
      <c r="G579" s="5">
        <f>SUMIF(masuk!$B$2:$B$857,Database!B579,masuk!$D$2:$D$857)</f>
        <v>0</v>
      </c>
      <c r="H579" s="5">
        <f>SUMIF(keluar!$B$2:$B$3559,Database!B579,keluar!$D$2:$D$3559)</f>
        <v>0</v>
      </c>
      <c r="I579" s="5">
        <f t="shared" si="0"/>
        <v>0</v>
      </c>
      <c r="J579" s="6">
        <f t="shared" si="1"/>
        <v>0</v>
      </c>
      <c r="K579" s="5"/>
      <c r="L579" s="5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hidden="1" customHeight="1" x14ac:dyDescent="0.25">
      <c r="A580" s="5"/>
      <c r="B580" s="5" t="s">
        <v>1229</v>
      </c>
      <c r="C580" s="5" t="s">
        <v>1230</v>
      </c>
      <c r="D580" s="6">
        <f>152000*110%</f>
        <v>167200</v>
      </c>
      <c r="E580" s="5" t="s">
        <v>527</v>
      </c>
      <c r="F580" s="7">
        <v>0</v>
      </c>
      <c r="G580" s="5">
        <f>SUMIF(masuk!$B$2:$B$857,Database!B580,masuk!$D$2:$D$857)</f>
        <v>0</v>
      </c>
      <c r="H580" s="5">
        <f>SUMIF(keluar!$B$2:$B$3559,Database!B580,keluar!$D$2:$D$3559)</f>
        <v>0</v>
      </c>
      <c r="I580" s="5">
        <f t="shared" si="0"/>
        <v>0</v>
      </c>
      <c r="J580" s="6">
        <f t="shared" si="1"/>
        <v>0</v>
      </c>
      <c r="K580" s="5"/>
      <c r="L580" s="5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hidden="1" customHeight="1" x14ac:dyDescent="0.25">
      <c r="A581" s="5"/>
      <c r="B581" s="5" t="s">
        <v>1231</v>
      </c>
      <c r="C581" s="5" t="s">
        <v>1232</v>
      </c>
      <c r="D581" s="6">
        <v>1245716</v>
      </c>
      <c r="E581" s="5" t="s">
        <v>545</v>
      </c>
      <c r="F581" s="7">
        <v>1</v>
      </c>
      <c r="G581" s="5">
        <f>SUMIF(masuk!$B$2:$B$857,Database!B581,masuk!$D$2:$D$857)</f>
        <v>0</v>
      </c>
      <c r="H581" s="5">
        <f>SUMIF(keluar!$B$2:$B$3559,Database!B581,keluar!$D$2:$D$3559)</f>
        <v>0</v>
      </c>
      <c r="I581" s="5">
        <f t="shared" si="0"/>
        <v>1</v>
      </c>
      <c r="J581" s="6">
        <f t="shared" si="1"/>
        <v>1245716</v>
      </c>
      <c r="K581" s="5"/>
      <c r="L581" s="5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hidden="1" customHeight="1" x14ac:dyDescent="0.25">
      <c r="A582" s="5"/>
      <c r="B582" s="5" t="s">
        <v>1233</v>
      </c>
      <c r="C582" s="5" t="s">
        <v>1234</v>
      </c>
      <c r="D582" s="6">
        <v>103000</v>
      </c>
      <c r="E582" s="5" t="s">
        <v>47</v>
      </c>
      <c r="F582" s="7">
        <v>0</v>
      </c>
      <c r="G582" s="5">
        <f>SUMIF(masuk!$B$2:$B$857,Database!B582,masuk!$D$2:$D$857)</f>
        <v>0</v>
      </c>
      <c r="H582" s="5">
        <f>SUMIF(keluar!$B$2:$B$3559,Database!B582,keluar!$D$2:$D$3559)</f>
        <v>0</v>
      </c>
      <c r="I582" s="5">
        <f t="shared" si="0"/>
        <v>0</v>
      </c>
      <c r="J582" s="6">
        <f t="shared" si="1"/>
        <v>0</v>
      </c>
      <c r="K582" s="5"/>
      <c r="L582" s="5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hidden="1" customHeight="1" x14ac:dyDescent="0.25">
      <c r="A583" s="5"/>
      <c r="B583" s="5" t="s">
        <v>1235</v>
      </c>
      <c r="C583" s="5" t="s">
        <v>1236</v>
      </c>
      <c r="D583" s="6">
        <v>90000</v>
      </c>
      <c r="E583" s="5" t="s">
        <v>47</v>
      </c>
      <c r="F583" s="7">
        <v>1</v>
      </c>
      <c r="G583" s="5">
        <f>SUMIF(masuk!$B$2:$B$857,Database!B583,masuk!$D$2:$D$857)</f>
        <v>0</v>
      </c>
      <c r="H583" s="5">
        <f>SUMIF(keluar!$B$2:$B$3559,Database!B583,keluar!$D$2:$D$3559)</f>
        <v>0</v>
      </c>
      <c r="I583" s="5">
        <f t="shared" si="0"/>
        <v>1</v>
      </c>
      <c r="J583" s="6">
        <f t="shared" si="1"/>
        <v>90000</v>
      </c>
      <c r="K583" s="5"/>
      <c r="L583" s="5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hidden="1" customHeight="1" x14ac:dyDescent="0.25">
      <c r="A584" s="5"/>
      <c r="B584" s="5" t="s">
        <v>1237</v>
      </c>
      <c r="C584" s="5" t="s">
        <v>1238</v>
      </c>
      <c r="D584" s="6">
        <f>16363.63*2*110%</f>
        <v>35999.986000000004</v>
      </c>
      <c r="E584" s="5" t="s">
        <v>47</v>
      </c>
      <c r="F584" s="7">
        <v>4</v>
      </c>
      <c r="G584" s="5">
        <f>SUMIF(masuk!$B$2:$B$857,Database!B584,masuk!$D$2:$D$857)</f>
        <v>0</v>
      </c>
      <c r="H584" s="5">
        <f>SUMIF(keluar!$B$2:$B$3559,Database!B584,keluar!$D$2:$D$3559)</f>
        <v>1</v>
      </c>
      <c r="I584" s="5">
        <f t="shared" si="0"/>
        <v>3</v>
      </c>
      <c r="J584" s="6">
        <f t="shared" si="1"/>
        <v>107999.95800000001</v>
      </c>
      <c r="K584" s="5"/>
      <c r="L584" s="5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hidden="1" customHeight="1" x14ac:dyDescent="0.25">
      <c r="A585" s="5"/>
      <c r="B585" s="5" t="s">
        <v>1239</v>
      </c>
      <c r="C585" s="5" t="s">
        <v>1240</v>
      </c>
      <c r="D585" s="6">
        <v>5000</v>
      </c>
      <c r="E585" s="5" t="s">
        <v>21</v>
      </c>
      <c r="F585" s="7">
        <v>20</v>
      </c>
      <c r="G585" s="5">
        <f>SUMIF(masuk!$B$2:$B$857,Database!B585,masuk!$D$2:$D$857)</f>
        <v>0</v>
      </c>
      <c r="H585" s="5">
        <f>SUMIF(keluar!$B$2:$B$3559,Database!B585,keluar!$D$2:$D$3559)</f>
        <v>9</v>
      </c>
      <c r="I585" s="5">
        <f t="shared" si="0"/>
        <v>11</v>
      </c>
      <c r="J585" s="6">
        <f t="shared" si="1"/>
        <v>55000</v>
      </c>
      <c r="K585" s="5"/>
      <c r="L585" s="5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hidden="1" customHeight="1" x14ac:dyDescent="0.25">
      <c r="A586" s="5"/>
      <c r="B586" s="5" t="s">
        <v>1241</v>
      </c>
      <c r="C586" s="5" t="s">
        <v>1242</v>
      </c>
      <c r="D586" s="6">
        <v>3000</v>
      </c>
      <c r="E586" s="5" t="s">
        <v>21</v>
      </c>
      <c r="F586" s="7">
        <v>0</v>
      </c>
      <c r="G586" s="5">
        <f>SUMIF(masuk!$B$2:$B$857,Database!B586,masuk!$D$2:$D$857)</f>
        <v>0</v>
      </c>
      <c r="H586" s="5">
        <f>SUMIF(keluar!$B$2:$B$3559,Database!B586,keluar!$D$2:$D$3559)</f>
        <v>0</v>
      </c>
      <c r="I586" s="5">
        <f t="shared" si="0"/>
        <v>0</v>
      </c>
      <c r="J586" s="6">
        <f t="shared" si="1"/>
        <v>0</v>
      </c>
      <c r="K586" s="5"/>
      <c r="L586" s="5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hidden="1" customHeight="1" x14ac:dyDescent="0.25">
      <c r="A587" s="5"/>
      <c r="B587" s="5" t="s">
        <v>1243</v>
      </c>
      <c r="C587" s="5" t="s">
        <v>1244</v>
      </c>
      <c r="D587" s="6">
        <v>32000</v>
      </c>
      <c r="E587" s="5" t="s">
        <v>561</v>
      </c>
      <c r="F587" s="5"/>
      <c r="G587" s="5">
        <f>SUMIF(masuk!$B$2:$B$857,Database!B587,masuk!$D$2:$D$857)</f>
        <v>0</v>
      </c>
      <c r="H587" s="5">
        <f>SUMIF(keluar!$B$2:$B$3559,Database!B587,keluar!$D$2:$D$3559)</f>
        <v>0</v>
      </c>
      <c r="I587" s="5">
        <f t="shared" si="0"/>
        <v>0</v>
      </c>
      <c r="J587" s="6">
        <f t="shared" si="1"/>
        <v>0</v>
      </c>
      <c r="K587" s="5"/>
      <c r="L587" s="5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hidden="1" customHeight="1" x14ac:dyDescent="0.25">
      <c r="A588" s="5"/>
      <c r="B588" s="5" t="s">
        <v>1245</v>
      </c>
      <c r="C588" s="5" t="s">
        <v>1246</v>
      </c>
      <c r="D588" s="6">
        <v>6000</v>
      </c>
      <c r="E588" s="5" t="s">
        <v>21</v>
      </c>
      <c r="F588" s="7">
        <v>60</v>
      </c>
      <c r="G588" s="5">
        <f>SUMIF(masuk!$B$2:$B$857,Database!B588,masuk!$D$2:$D$857)</f>
        <v>0</v>
      </c>
      <c r="H588" s="5">
        <f>SUMIF(keluar!$B$2:$B$3559,Database!B588,keluar!$D$2:$D$3559)</f>
        <v>0</v>
      </c>
      <c r="I588" s="5">
        <f t="shared" si="0"/>
        <v>60</v>
      </c>
      <c r="J588" s="6">
        <f t="shared" si="1"/>
        <v>360000</v>
      </c>
      <c r="K588" s="5"/>
      <c r="L588" s="5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hidden="1" customHeight="1" x14ac:dyDescent="0.25">
      <c r="A589" s="5"/>
      <c r="B589" s="5" t="s">
        <v>1247</v>
      </c>
      <c r="C589" s="5" t="s">
        <v>1248</v>
      </c>
      <c r="D589" s="6">
        <v>240000</v>
      </c>
      <c r="E589" s="5" t="s">
        <v>545</v>
      </c>
      <c r="F589" s="7">
        <v>0</v>
      </c>
      <c r="G589" s="5">
        <f>SUMIF(masuk!$B$2:$B$857,Database!B589,masuk!$D$2:$D$857)</f>
        <v>0</v>
      </c>
      <c r="H589" s="5">
        <f>SUMIF(keluar!$B$2:$B$3559,Database!B589,keluar!$D$2:$D$3559)</f>
        <v>0</v>
      </c>
      <c r="I589" s="5">
        <f t="shared" si="0"/>
        <v>0</v>
      </c>
      <c r="J589" s="6">
        <f t="shared" si="1"/>
        <v>0</v>
      </c>
      <c r="K589" s="5"/>
      <c r="L589" s="5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hidden="1" customHeight="1" x14ac:dyDescent="0.25">
      <c r="A590" s="5"/>
      <c r="B590" s="5" t="s">
        <v>1249</v>
      </c>
      <c r="C590" s="5" t="s">
        <v>1250</v>
      </c>
      <c r="D590" s="6">
        <v>29000</v>
      </c>
      <c r="E590" s="5" t="s">
        <v>634</v>
      </c>
      <c r="F590" s="7">
        <v>0</v>
      </c>
      <c r="G590" s="5">
        <f>SUMIF(masuk!$B$2:$B$857,Database!B590,masuk!$D$2:$D$857)</f>
        <v>0</v>
      </c>
      <c r="H590" s="5">
        <f>SUMIF(keluar!$B$2:$B$3559,Database!B590,keluar!$D$2:$D$3559)</f>
        <v>0</v>
      </c>
      <c r="I590" s="5">
        <f t="shared" si="0"/>
        <v>0</v>
      </c>
      <c r="J590" s="6">
        <f t="shared" si="1"/>
        <v>0</v>
      </c>
      <c r="K590" s="5"/>
      <c r="L590" s="5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hidden="1" customHeight="1" x14ac:dyDescent="0.25">
      <c r="A591" s="5"/>
      <c r="B591" s="5" t="s">
        <v>1251</v>
      </c>
      <c r="C591" s="5" t="s">
        <v>1252</v>
      </c>
      <c r="D591" s="6">
        <f>512532*110%</f>
        <v>563785.20000000007</v>
      </c>
      <c r="E591" s="5" t="s">
        <v>993</v>
      </c>
      <c r="F591" s="7">
        <v>5</v>
      </c>
      <c r="G591" s="5">
        <f>SUMIF(masuk!$B$2:$B$857,Database!B591,masuk!$D$2:$D$857)</f>
        <v>4</v>
      </c>
      <c r="H591" s="5">
        <f>SUMIF(keluar!$B$2:$B$3559,Database!B591,keluar!$D$2:$D$3559)</f>
        <v>4</v>
      </c>
      <c r="I591" s="5">
        <f t="shared" si="0"/>
        <v>5</v>
      </c>
      <c r="J591" s="6">
        <f t="shared" si="1"/>
        <v>2818926.0000000005</v>
      </c>
      <c r="K591" s="5"/>
      <c r="L591" s="5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hidden="1" customHeight="1" x14ac:dyDescent="0.25">
      <c r="A592" s="5"/>
      <c r="B592" s="5" t="s">
        <v>1253</v>
      </c>
      <c r="C592" s="5" t="s">
        <v>1254</v>
      </c>
      <c r="D592" s="6">
        <f>72761*110%</f>
        <v>80037.100000000006</v>
      </c>
      <c r="E592" s="5" t="s">
        <v>527</v>
      </c>
      <c r="F592" s="7">
        <v>1</v>
      </c>
      <c r="G592" s="5">
        <f>SUMIF(masuk!$B$2:$B$857,Database!B592,masuk!$D$2:$D$857)</f>
        <v>0</v>
      </c>
      <c r="H592" s="5">
        <f>SUMIF(keluar!$B$2:$B$3559,Database!B592,keluar!$D$2:$D$3559)</f>
        <v>0</v>
      </c>
      <c r="I592" s="5">
        <f t="shared" si="0"/>
        <v>1</v>
      </c>
      <c r="J592" s="6">
        <f t="shared" si="1"/>
        <v>80037.100000000006</v>
      </c>
      <c r="K592" s="5"/>
      <c r="L592" s="5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hidden="1" customHeight="1" x14ac:dyDescent="0.25">
      <c r="A593" s="5"/>
      <c r="B593" s="5" t="s">
        <v>1255</v>
      </c>
      <c r="C593" s="5" t="s">
        <v>1256</v>
      </c>
      <c r="D593" s="6">
        <v>4500</v>
      </c>
      <c r="E593" s="5" t="s">
        <v>21</v>
      </c>
      <c r="F593" s="7">
        <v>11</v>
      </c>
      <c r="G593" s="5">
        <f>SUMIF(masuk!$B$2:$B$857,Database!B593,masuk!$D$2:$D$857)</f>
        <v>0</v>
      </c>
      <c r="H593" s="5">
        <f>SUMIF(keluar!$B$2:$B$3559,Database!B593,keluar!$D$2:$D$3559)</f>
        <v>2</v>
      </c>
      <c r="I593" s="5">
        <f t="shared" si="0"/>
        <v>9</v>
      </c>
      <c r="J593" s="6">
        <f t="shared" si="1"/>
        <v>40500</v>
      </c>
      <c r="K593" s="5"/>
      <c r="L593" s="5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hidden="1" customHeight="1" x14ac:dyDescent="0.25">
      <c r="A594" s="5"/>
      <c r="B594" s="5" t="s">
        <v>1257</v>
      </c>
      <c r="C594" s="5" t="s">
        <v>1258</v>
      </c>
      <c r="D594" s="6">
        <v>900000</v>
      </c>
      <c r="E594" s="5" t="s">
        <v>532</v>
      </c>
      <c r="F594" s="7">
        <v>1</v>
      </c>
      <c r="G594" s="5">
        <f>SUMIF(masuk!$B$2:$B$857,Database!B594,masuk!$D$2:$D$857)</f>
        <v>0</v>
      </c>
      <c r="H594" s="5">
        <f>SUMIF(keluar!$B$2:$B$3559,Database!B594,keluar!$D$2:$D$3559)</f>
        <v>0</v>
      </c>
      <c r="I594" s="5">
        <f t="shared" si="0"/>
        <v>1</v>
      </c>
      <c r="J594" s="6">
        <f t="shared" si="1"/>
        <v>900000</v>
      </c>
      <c r="K594" s="5"/>
      <c r="L594" s="5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hidden="1" customHeight="1" x14ac:dyDescent="0.25">
      <c r="A595" s="5"/>
      <c r="B595" s="5" t="s">
        <v>1259</v>
      </c>
      <c r="C595" s="5" t="s">
        <v>1260</v>
      </c>
      <c r="D595" s="6"/>
      <c r="E595" s="5" t="s">
        <v>21</v>
      </c>
      <c r="F595" s="7">
        <v>55</v>
      </c>
      <c r="G595" s="5">
        <f>SUMIF(masuk!$B$2:$B$857,Database!B595,masuk!$D$2:$D$857)</f>
        <v>0</v>
      </c>
      <c r="H595" s="5">
        <f>SUMIF(keluar!$B$2:$B$3559,Database!B595,keluar!$D$2:$D$3559)</f>
        <v>0</v>
      </c>
      <c r="I595" s="5">
        <f t="shared" si="0"/>
        <v>55</v>
      </c>
      <c r="J595" s="6">
        <f t="shared" si="1"/>
        <v>0</v>
      </c>
      <c r="K595" s="5"/>
      <c r="L595" s="5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hidden="1" customHeight="1" x14ac:dyDescent="0.25">
      <c r="A596" s="5"/>
      <c r="B596" s="5" t="s">
        <v>1261</v>
      </c>
      <c r="C596" s="5" t="s">
        <v>1262</v>
      </c>
      <c r="D596" s="6"/>
      <c r="E596" s="5" t="s">
        <v>21</v>
      </c>
      <c r="F596" s="7">
        <v>60</v>
      </c>
      <c r="G596" s="5">
        <f>SUMIF(masuk!$B$2:$B$857,Database!B596,masuk!$D$2:$D$857)</f>
        <v>0</v>
      </c>
      <c r="H596" s="5">
        <f>SUMIF(keluar!$B$2:$B$3559,Database!B596,keluar!$D$2:$D$3559)</f>
        <v>0</v>
      </c>
      <c r="I596" s="5">
        <f t="shared" si="0"/>
        <v>60</v>
      </c>
      <c r="J596" s="6">
        <f t="shared" si="1"/>
        <v>0</v>
      </c>
      <c r="K596" s="5"/>
      <c r="L596" s="5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hidden="1" customHeight="1" x14ac:dyDescent="0.25">
      <c r="A597" s="5"/>
      <c r="B597" s="5" t="s">
        <v>1263</v>
      </c>
      <c r="C597" s="5" t="s">
        <v>1264</v>
      </c>
      <c r="D597" s="6">
        <v>90000</v>
      </c>
      <c r="E597" s="5" t="s">
        <v>527</v>
      </c>
      <c r="F597" s="7">
        <v>1</v>
      </c>
      <c r="G597" s="5">
        <f>SUMIF(masuk!$B$2:$B$857,Database!B597,masuk!$D$2:$D$857)</f>
        <v>0</v>
      </c>
      <c r="H597" s="5">
        <f>SUMIF(keluar!$B$2:$B$3559,Database!B597,keluar!$D$2:$D$3559)</f>
        <v>0</v>
      </c>
      <c r="I597" s="5">
        <f t="shared" si="0"/>
        <v>1</v>
      </c>
      <c r="J597" s="6">
        <f t="shared" si="1"/>
        <v>90000</v>
      </c>
      <c r="K597" s="5"/>
      <c r="L597" s="5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hidden="1" customHeight="1" x14ac:dyDescent="0.25">
      <c r="A598" s="5"/>
      <c r="B598" s="5" t="s">
        <v>1265</v>
      </c>
      <c r="C598" s="5" t="s">
        <v>1266</v>
      </c>
      <c r="D598" s="6">
        <v>137500</v>
      </c>
      <c r="E598" s="5" t="s">
        <v>21</v>
      </c>
      <c r="F598" s="7">
        <v>0</v>
      </c>
      <c r="G598" s="5">
        <f>SUMIF(masuk!$B$2:$B$857,Database!B598,masuk!$D$2:$D$857)</f>
        <v>0</v>
      </c>
      <c r="H598" s="5">
        <f>SUMIF(keluar!$B$2:$B$3559,Database!B598,keluar!$D$2:$D$3559)</f>
        <v>0</v>
      </c>
      <c r="I598" s="5">
        <f t="shared" si="0"/>
        <v>0</v>
      </c>
      <c r="J598" s="6">
        <f t="shared" si="1"/>
        <v>0</v>
      </c>
      <c r="K598" s="5" t="s">
        <v>1267</v>
      </c>
      <c r="L598" s="5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hidden="1" customHeight="1" x14ac:dyDescent="0.25">
      <c r="A599" s="5"/>
      <c r="B599" s="5" t="s">
        <v>1268</v>
      </c>
      <c r="C599" s="5" t="s">
        <v>1269</v>
      </c>
      <c r="D599" s="6">
        <v>118000</v>
      </c>
      <c r="E599" s="5" t="s">
        <v>545</v>
      </c>
      <c r="F599" s="7">
        <v>1</v>
      </c>
      <c r="G599" s="5">
        <f>SUMIF(masuk!$B$2:$B$857,Database!B599,masuk!$D$2:$D$857)</f>
        <v>0</v>
      </c>
      <c r="H599" s="5">
        <f>SUMIF(keluar!$B$2:$B$3559,Database!B599,keluar!$D$2:$D$3559)</f>
        <v>0</v>
      </c>
      <c r="I599" s="5">
        <f t="shared" si="0"/>
        <v>1</v>
      </c>
      <c r="J599" s="6"/>
      <c r="K599" s="5" t="s">
        <v>1270</v>
      </c>
      <c r="L599" s="5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hidden="1" customHeight="1" x14ac:dyDescent="0.25">
      <c r="A600" s="5"/>
      <c r="B600" s="5" t="s">
        <v>1271</v>
      </c>
      <c r="C600" s="7" t="s">
        <v>1272</v>
      </c>
      <c r="D600" s="8">
        <v>194684</v>
      </c>
      <c r="E600" s="7" t="s">
        <v>1273</v>
      </c>
      <c r="F600" s="7">
        <v>0</v>
      </c>
      <c r="G600" s="5">
        <f>SUMIF(masuk!$B$2:$B$857,Database!B600,masuk!$D$2:$D$857)</f>
        <v>2</v>
      </c>
      <c r="H600" s="5">
        <f>SUMIF(keluar!$B$2:$B$3559,Database!B600,keluar!$D$2:$D$3559)</f>
        <v>1</v>
      </c>
      <c r="I600" s="5">
        <f t="shared" si="0"/>
        <v>1</v>
      </c>
      <c r="J600" s="6"/>
      <c r="K600" s="5"/>
      <c r="L600" s="5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hidden="1" customHeight="1" x14ac:dyDescent="0.25">
      <c r="A601" s="5"/>
      <c r="B601" s="5" t="s">
        <v>1274</v>
      </c>
      <c r="C601" s="5" t="s">
        <v>1275</v>
      </c>
      <c r="D601" s="6">
        <v>74673</v>
      </c>
      <c r="E601" s="5" t="s">
        <v>47</v>
      </c>
      <c r="F601" s="7">
        <v>0</v>
      </c>
      <c r="G601" s="5">
        <f>SUMIF(masuk!$B$2:$B$857,Database!B601,masuk!$D$2:$D$857)</f>
        <v>75</v>
      </c>
      <c r="H601" s="5">
        <f>SUMIF(keluar!$B$2:$B$3559,Database!B601,keluar!$D$2:$D$3559)</f>
        <v>72</v>
      </c>
      <c r="I601" s="5">
        <f t="shared" si="0"/>
        <v>3</v>
      </c>
      <c r="J601" s="6"/>
      <c r="K601" s="5"/>
      <c r="L601" s="5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hidden="1" customHeight="1" x14ac:dyDescent="0.25">
      <c r="A602" s="5"/>
      <c r="B602" s="5" t="s">
        <v>1276</v>
      </c>
      <c r="C602" s="7" t="s">
        <v>1277</v>
      </c>
      <c r="D602" s="8">
        <v>6800</v>
      </c>
      <c r="E602" s="7" t="s">
        <v>21</v>
      </c>
      <c r="F602" s="7">
        <v>0</v>
      </c>
      <c r="G602" s="5">
        <f>SUMIF(masuk!$B$2:$B$857,Database!B602,masuk!$D$2:$D$857)</f>
        <v>20</v>
      </c>
      <c r="H602" s="5">
        <f>SUMIF(keluar!$B$2:$B$3559,Database!B602,keluar!$D$2:$D$3559)</f>
        <v>0</v>
      </c>
      <c r="I602" s="5">
        <f t="shared" si="0"/>
        <v>20</v>
      </c>
      <c r="J602" s="6"/>
      <c r="K602" s="5"/>
      <c r="L602" s="5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hidden="1" customHeight="1" x14ac:dyDescent="0.25">
      <c r="A603" s="5"/>
      <c r="B603" s="5" t="s">
        <v>1278</v>
      </c>
      <c r="C603" s="5"/>
      <c r="D603" s="6"/>
      <c r="E603" s="5"/>
      <c r="F603" s="7"/>
      <c r="G603" s="5"/>
      <c r="H603" s="5"/>
      <c r="I603" s="5"/>
      <c r="J603" s="6"/>
      <c r="K603" s="5"/>
      <c r="L603" s="5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hidden="1" customHeight="1" x14ac:dyDescent="0.25">
      <c r="A604" s="5"/>
      <c r="B604" s="5"/>
      <c r="C604" s="5"/>
      <c r="D604" s="6"/>
      <c r="E604" s="5"/>
      <c r="F604" s="7"/>
      <c r="G604" s="5">
        <f>SUMIF(masuk!$B$2:$B$857,Database!B604,masuk!$D$2:$D$857)</f>
        <v>0</v>
      </c>
      <c r="H604" s="5">
        <f>SUMIF(keluar!$B$2:$B$3559,Database!B604,keluar!$D$2:$D$3559)</f>
        <v>0</v>
      </c>
      <c r="I604" s="5">
        <f>F604+G604-H604</f>
        <v>0</v>
      </c>
      <c r="J604" s="6">
        <f>D604*I604</f>
        <v>0</v>
      </c>
      <c r="K604" s="5"/>
      <c r="L604" s="5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2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2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2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2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2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2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2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2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2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2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2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2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2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2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2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2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2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2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2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2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2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2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2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2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2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2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2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2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2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2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2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2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2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2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2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2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2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2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2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2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2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2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2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2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2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2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2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2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2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2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2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2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2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2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2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2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2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2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2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2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2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2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2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2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2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2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2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2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2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2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2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2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2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2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2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2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2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2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2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2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2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2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2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2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2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2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2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2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2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2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2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2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2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2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2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2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2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2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2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2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2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2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2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2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2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2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2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2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2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2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2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2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2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2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2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2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2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2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2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2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2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2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2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2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2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2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2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2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2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2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2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2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2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2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2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2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2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2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2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2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2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2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2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2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2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2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2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2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2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2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2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2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2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2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2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2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2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2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2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2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2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2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2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2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2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2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2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2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2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2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2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2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2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2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2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2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2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2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2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2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2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2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2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2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2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2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2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2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2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2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2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2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2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2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2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2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2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2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2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2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2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2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2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2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2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2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2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2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2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2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2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2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2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2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2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2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2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2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2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2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2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2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2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2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2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2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2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2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2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2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2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2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2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2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2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2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2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2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2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2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2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2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2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2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2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2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2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2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2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2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2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2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2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2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2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2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2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2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2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2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2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2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2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2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2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2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2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2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2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2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2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2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2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2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2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2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2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2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2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2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2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2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2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2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2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2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2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2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2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2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2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2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2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2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2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2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2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2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2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2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2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2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2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2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2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2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2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2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2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2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2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2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2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2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2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2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2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2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2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2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2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2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2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2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2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2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2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2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2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2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2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2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2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2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2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2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2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2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2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2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2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2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2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2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2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2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2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2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2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2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2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2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2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2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2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2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2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2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2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2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2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2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2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2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2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2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2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2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2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2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2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2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2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2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2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2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2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2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2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2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2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2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2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2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2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2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23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23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23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23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23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23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23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23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2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:24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23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</sheetData>
  <autoFilter ref="A1:L604">
    <filterColumn colId="0">
      <filters>
        <filter val="MATERIAL FINISHING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0"/>
  <sheetViews>
    <sheetView workbookViewId="0">
      <pane ySplit="1" topLeftCell="A110" activePane="bottomLeft" state="frozen"/>
      <selection pane="bottomLeft" activeCell="D166" sqref="D166"/>
    </sheetView>
  </sheetViews>
  <sheetFormatPr defaultColWidth="14.42578125" defaultRowHeight="15" customHeight="1" x14ac:dyDescent="0.25"/>
  <cols>
    <col min="1" max="1" width="16.28515625" customWidth="1"/>
    <col min="2" max="2" width="17.28515625" customWidth="1"/>
    <col min="3" max="3" width="43.28515625" customWidth="1"/>
    <col min="4" max="5" width="18.5703125" customWidth="1"/>
    <col min="6" max="6" width="33" customWidth="1"/>
    <col min="7" max="7" width="25.42578125" customWidth="1"/>
    <col min="8" max="8" width="28.42578125" customWidth="1"/>
    <col min="9" max="9" width="9.140625" customWidth="1"/>
    <col min="10" max="26" width="8" customWidth="1"/>
  </cols>
  <sheetData>
    <row r="1" spans="1:26" ht="17.25" customHeight="1" x14ac:dyDescent="0.25">
      <c r="A1" s="24" t="s">
        <v>0</v>
      </c>
      <c r="B1" s="1" t="s">
        <v>1</v>
      </c>
      <c r="C1" s="1" t="s">
        <v>2</v>
      </c>
      <c r="D1" s="25" t="s">
        <v>1279</v>
      </c>
      <c r="E1" s="26" t="s">
        <v>3</v>
      </c>
      <c r="F1" s="1" t="s">
        <v>1280</v>
      </c>
      <c r="G1" s="1" t="s">
        <v>10</v>
      </c>
      <c r="H1" s="1" t="s">
        <v>11</v>
      </c>
      <c r="I1" s="1" t="s">
        <v>1281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27">
        <v>44655</v>
      </c>
      <c r="B2" s="7" t="s">
        <v>1282</v>
      </c>
      <c r="C2" s="5" t="str">
        <f>VLOOKUP(B2,Database!$B$2:$K$604,2,FALSE)</f>
        <v>ENGSEL WAYANG</v>
      </c>
      <c r="D2" s="8">
        <v>3</v>
      </c>
      <c r="E2" s="28">
        <f>VLOOKUP(B2,Database!$B$2:$K$604,3,FALSE)</f>
        <v>20000</v>
      </c>
      <c r="F2" s="7" t="s">
        <v>1283</v>
      </c>
      <c r="G2" s="5" t="s">
        <v>1284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7.25" customHeight="1" x14ac:dyDescent="0.25">
      <c r="A3" s="29">
        <v>44662</v>
      </c>
      <c r="B3" s="5" t="s">
        <v>147</v>
      </c>
      <c r="C3" s="5" t="str">
        <f>VLOOKUP(B3,Database!$B$2:$K$604,2,FALSE)</f>
        <v>ENGSEL MODERN  2-1/2" ANTIK</v>
      </c>
      <c r="D3" s="6">
        <v>180</v>
      </c>
      <c r="E3" s="28">
        <f>VLOOKUP(B3,Database!$B$2:$K$604,3,FALSE)</f>
        <v>8750</v>
      </c>
      <c r="F3" s="5" t="s">
        <v>1285</v>
      </c>
      <c r="G3" s="5" t="s">
        <v>1284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7.25" customHeight="1" x14ac:dyDescent="0.25">
      <c r="A4" s="29">
        <v>44662</v>
      </c>
      <c r="B4" s="5" t="s">
        <v>968</v>
      </c>
      <c r="C4" s="5" t="str">
        <f>VLOOKUP(B4,Database!$B$2:$K$604,2,FALSE)</f>
        <v>DOWEL 8MM</v>
      </c>
      <c r="D4" s="6">
        <v>10</v>
      </c>
      <c r="E4" s="28">
        <f>VLOOKUP(B4,Database!$B$2:$K$604,3,FALSE)</f>
        <v>12000</v>
      </c>
      <c r="F4" s="5" t="s">
        <v>1286</v>
      </c>
      <c r="G4" s="5" t="s">
        <v>1284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.25" customHeight="1" x14ac:dyDescent="0.25">
      <c r="A5" s="29">
        <v>44662</v>
      </c>
      <c r="B5" s="5" t="s">
        <v>979</v>
      </c>
      <c r="C5" s="5" t="str">
        <f>VLOOKUP(B5,Database!$B$2:$K$604,2,FALSE)</f>
        <v>DOWEL 10MM</v>
      </c>
      <c r="D5" s="6">
        <v>10</v>
      </c>
      <c r="E5" s="28">
        <f>VLOOKUP(B5,Database!$B$2:$K$604,3,FALSE)</f>
        <v>13500</v>
      </c>
      <c r="F5" s="5" t="s">
        <v>1286</v>
      </c>
      <c r="G5" s="5" t="s">
        <v>1284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7.25" customHeight="1" x14ac:dyDescent="0.25">
      <c r="A6" s="29">
        <v>44662</v>
      </c>
      <c r="B6" s="5" t="s">
        <v>1138</v>
      </c>
      <c r="C6" s="5" t="str">
        <f>VLOOKUP(B6,Database!$B$2:$K$604,2,FALSE)</f>
        <v>SEKRUP ROT 8*1 1/4 (3CM)</v>
      </c>
      <c r="D6" s="6">
        <v>1500</v>
      </c>
      <c r="E6" s="28">
        <f>VLOOKUP(B6,Database!$B$2:$K$604,3,FALSE)</f>
        <v>100</v>
      </c>
      <c r="F6" s="5" t="s">
        <v>1287</v>
      </c>
      <c r="G6" s="5" t="s">
        <v>1284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7.25" customHeight="1" x14ac:dyDescent="0.25">
      <c r="A7" s="29">
        <v>44663</v>
      </c>
      <c r="B7" s="5" t="s">
        <v>725</v>
      </c>
      <c r="C7" s="5" t="str">
        <f>VLOOKUP(B7,Database!$B$2:$K$604,2,FALSE)</f>
        <v>IMPRA WS RED</v>
      </c>
      <c r="D7" s="8">
        <v>0</v>
      </c>
      <c r="E7" s="28">
        <f>VLOOKUP(B7,Database!$B$2:$K$604,3,FALSE)</f>
        <v>88000</v>
      </c>
      <c r="F7" s="5" t="s">
        <v>1288</v>
      </c>
      <c r="G7" s="5" t="s">
        <v>1289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7.25" customHeight="1" x14ac:dyDescent="0.25">
      <c r="A8" s="29">
        <v>44663</v>
      </c>
      <c r="B8" s="5" t="s">
        <v>618</v>
      </c>
      <c r="C8" s="5" t="str">
        <f>VLOOKUP(B8,Database!$B$2:$K$604,2,FALSE)</f>
        <v>IMPRA WS 162 CANDI BROWN CA</v>
      </c>
      <c r="D8" s="8">
        <v>0</v>
      </c>
      <c r="E8" s="28">
        <f>VLOOKUP(B8,Database!$B$2:$K$604,3,FALSE)</f>
        <v>88000</v>
      </c>
      <c r="F8" s="5" t="s">
        <v>1288</v>
      </c>
      <c r="G8" s="5" t="s">
        <v>1289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7.25" customHeight="1" x14ac:dyDescent="0.25">
      <c r="A9" s="29">
        <v>44663</v>
      </c>
      <c r="B9" s="5" t="s">
        <v>566</v>
      </c>
      <c r="C9" s="5" t="str">
        <f>VLOOKUP(B9,Database!$B$2:$K$604,2,FALSE)</f>
        <v>IMPRA WS WALLNUT BROWN</v>
      </c>
      <c r="D9" s="8">
        <v>0</v>
      </c>
      <c r="E9" s="28">
        <f>VLOOKUP(B9,Database!$B$2:$K$604,3,FALSE)</f>
        <v>88000</v>
      </c>
      <c r="F9" s="5" t="s">
        <v>1288</v>
      </c>
      <c r="G9" s="5" t="s">
        <v>1289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7.25" customHeight="1" x14ac:dyDescent="0.25">
      <c r="A10" s="29">
        <v>44663</v>
      </c>
      <c r="B10" s="5" t="s">
        <v>739</v>
      </c>
      <c r="C10" s="5" t="str">
        <f>VLOOKUP(B10,Database!$B$2:$K$604,2,FALSE)</f>
        <v>DNT EPOXY GREY</v>
      </c>
      <c r="D10" s="8">
        <v>0</v>
      </c>
      <c r="E10" s="28">
        <f>VLOOKUP(B10,Database!$B$2:$K$604,3,FALSE)</f>
        <v>91000</v>
      </c>
      <c r="F10" s="5" t="s">
        <v>1290</v>
      </c>
      <c r="G10" s="5" t="s">
        <v>1289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7.25" customHeight="1" x14ac:dyDescent="0.25">
      <c r="A11" s="29">
        <v>44663</v>
      </c>
      <c r="B11" s="5" t="s">
        <v>739</v>
      </c>
      <c r="C11" s="5" t="str">
        <f>VLOOKUP(B11,Database!$B$2:$K$604,2,FALSE)</f>
        <v>DNT EPOXY GREY</v>
      </c>
      <c r="D11" s="8">
        <v>0</v>
      </c>
      <c r="E11" s="28">
        <f>VLOOKUP(B11,Database!$B$2:$K$604,3,FALSE)</f>
        <v>91000</v>
      </c>
      <c r="F11" s="5" t="s">
        <v>1291</v>
      </c>
      <c r="G11" s="5" t="s">
        <v>1289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7.25" customHeight="1" x14ac:dyDescent="0.25">
      <c r="A12" s="29">
        <v>44663</v>
      </c>
      <c r="B12" s="5" t="s">
        <v>530</v>
      </c>
      <c r="C12" s="5" t="str">
        <f>VLOOKUP(B12,Database!$B$2:$K$604,2,FALSE)</f>
        <v>NC SANDING LUXOR</v>
      </c>
      <c r="D12" s="8">
        <v>0</v>
      </c>
      <c r="E12" s="28">
        <f>VLOOKUP(B12,Database!$B$2:$K$604,3,FALSE)</f>
        <v>899000</v>
      </c>
      <c r="F12" s="5" t="s">
        <v>1291</v>
      </c>
      <c r="G12" s="5" t="s">
        <v>1289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7.25" customHeight="1" x14ac:dyDescent="0.25">
      <c r="A13" s="29">
        <v>44663</v>
      </c>
      <c r="B13" s="5" t="s">
        <v>666</v>
      </c>
      <c r="C13" s="5" t="str">
        <f>VLOOKUP(B13,Database!$B$2:$K$604,2,FALSE)</f>
        <v>IMPRA NC DOFF</v>
      </c>
      <c r="D13" s="8">
        <v>0</v>
      </c>
      <c r="E13" s="28">
        <f>VLOOKUP(B13,Database!$B$2:$K$604,3,FALSE)</f>
        <v>1456000</v>
      </c>
      <c r="F13" s="5" t="s">
        <v>1291</v>
      </c>
      <c r="G13" s="5" t="s">
        <v>1289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7.25" customHeight="1" x14ac:dyDescent="0.25">
      <c r="A14" s="29">
        <v>44663</v>
      </c>
      <c r="B14" s="5" t="s">
        <v>758</v>
      </c>
      <c r="C14" s="5" t="str">
        <f>VLOOKUP(B14,Database!$B$2:$K$604,2,FALSE)</f>
        <v>MSS PASTI GLOSS</v>
      </c>
      <c r="D14" s="8">
        <v>0</v>
      </c>
      <c r="E14" s="28">
        <f>VLOOKUP(B14,Database!$B$2:$K$604,3,FALSE)</f>
        <v>762000</v>
      </c>
      <c r="F14" s="5" t="s">
        <v>1291</v>
      </c>
      <c r="G14" s="5" t="s">
        <v>1289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7.25" customHeight="1" x14ac:dyDescent="0.25">
      <c r="A15" s="29">
        <v>44669</v>
      </c>
      <c r="B15" s="5" t="s">
        <v>278</v>
      </c>
      <c r="C15" s="5" t="str">
        <f>VLOOKUP(B15,Database!$B$2:$K$604,2,FALSE)</f>
        <v>HANDLE CH 347 NO 2 SLIDING PINUS</v>
      </c>
      <c r="D15" s="6">
        <v>30</v>
      </c>
      <c r="E15" s="28">
        <f>VLOOKUP(B15,Database!$B$2:$K$604,3,FALSE)</f>
        <v>8850</v>
      </c>
      <c r="F15" s="5" t="s">
        <v>1285</v>
      </c>
      <c r="G15" s="5" t="s">
        <v>1292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7.25" customHeight="1" x14ac:dyDescent="0.25">
      <c r="A16" s="29">
        <v>44669</v>
      </c>
      <c r="B16" s="5" t="s">
        <v>278</v>
      </c>
      <c r="C16" s="5" t="str">
        <f>VLOOKUP(B16,Database!$B$2:$K$604,2,FALSE)</f>
        <v>HANDLE CH 347 NO 2 SLIDING PINUS</v>
      </c>
      <c r="D16" s="6">
        <v>40</v>
      </c>
      <c r="E16" s="28">
        <f>VLOOKUP(B16,Database!$B$2:$K$604,3,FALSE)</f>
        <v>8850</v>
      </c>
      <c r="F16" s="5" t="s">
        <v>1293</v>
      </c>
      <c r="G16" s="5" t="s">
        <v>1292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.25" customHeight="1" x14ac:dyDescent="0.25">
      <c r="A17" s="27">
        <v>44670</v>
      </c>
      <c r="B17" s="7" t="s">
        <v>1051</v>
      </c>
      <c r="C17" s="5" t="str">
        <f>VLOOKUP(B17,Database!$B$2:$K$604,2,FALSE)</f>
        <v>LEM PRESTO POLYCHEMIE</v>
      </c>
      <c r="D17" s="8">
        <v>60</v>
      </c>
      <c r="E17" s="28">
        <f>VLOOKUP(B17,Database!$B$2:$K$604,3,FALSE)</f>
        <v>39683.952000000005</v>
      </c>
      <c r="F17" s="5"/>
      <c r="G17" s="5"/>
      <c r="H17" s="7" t="s">
        <v>1294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.25" customHeight="1" x14ac:dyDescent="0.25">
      <c r="A18" s="29">
        <v>44671</v>
      </c>
      <c r="B18" s="5" t="s">
        <v>825</v>
      </c>
      <c r="C18" s="5" t="str">
        <f>VLOOKUP(B18,Database!$B$2:$K$604,2,FALSE)</f>
        <v>SINGLE FACE 160</v>
      </c>
      <c r="D18" s="6">
        <v>221</v>
      </c>
      <c r="E18" s="28">
        <f>VLOOKUP(B18,Database!$B$2:$K$604,3,FALSE)</f>
        <v>10000</v>
      </c>
      <c r="F18" s="5" t="s">
        <v>1295</v>
      </c>
      <c r="G18" s="5" t="s">
        <v>1296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7.25" customHeight="1" x14ac:dyDescent="0.25">
      <c r="A19" s="29">
        <v>44671</v>
      </c>
      <c r="B19" s="5" t="s">
        <v>827</v>
      </c>
      <c r="C19" s="5" t="str">
        <f>VLOOKUP(B19,Database!$B$2:$K$604,2,FALSE)</f>
        <v>STERO FOAM 1CM</v>
      </c>
      <c r="D19" s="6">
        <v>150</v>
      </c>
      <c r="E19" s="28">
        <f>VLOOKUP(B19,Database!$B$2:$K$604,3,FALSE)</f>
        <v>9900</v>
      </c>
      <c r="F19" s="5" t="s">
        <v>1295</v>
      </c>
      <c r="G19" s="5" t="s">
        <v>1296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.25" customHeight="1" x14ac:dyDescent="0.25">
      <c r="A20" s="29">
        <v>44671</v>
      </c>
      <c r="B20" s="5" t="s">
        <v>808</v>
      </c>
      <c r="C20" s="5" t="str">
        <f>VLOOKUP(B20,Database!$B$2:$K$604,2,FALSE)</f>
        <v>LAKBAN BENING</v>
      </c>
      <c r="D20" s="6">
        <v>72</v>
      </c>
      <c r="E20" s="28">
        <f>VLOOKUP(B20,Database!$B$2:$K$604,3,FALSE)</f>
        <v>10000</v>
      </c>
      <c r="F20" s="5" t="s">
        <v>1295</v>
      </c>
      <c r="G20" s="5" t="s">
        <v>1296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.25" customHeight="1" x14ac:dyDescent="0.25">
      <c r="A21" s="29">
        <v>44671</v>
      </c>
      <c r="B21" s="5" t="s">
        <v>829</v>
      </c>
      <c r="C21" s="5" t="str">
        <f>VLOOKUP(B21,Database!$B$2:$K$604,2,FALSE)</f>
        <v>TALI STRAPING</v>
      </c>
      <c r="D21" s="6">
        <v>3</v>
      </c>
      <c r="E21" s="28">
        <f>VLOOKUP(B21,Database!$B$2:$K$604,3,FALSE)</f>
        <v>100000</v>
      </c>
      <c r="F21" s="5" t="s">
        <v>1295</v>
      </c>
      <c r="G21" s="5" t="s">
        <v>1296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.25" customHeight="1" x14ac:dyDescent="0.25">
      <c r="A22" s="29">
        <v>44671</v>
      </c>
      <c r="B22" s="5" t="s">
        <v>804</v>
      </c>
      <c r="C22" s="5" t="str">
        <f>VLOOKUP(B22,Database!$B$2:$K$604,2,FALSE)</f>
        <v>ISI CUTTER</v>
      </c>
      <c r="D22" s="6">
        <v>12</v>
      </c>
      <c r="E22" s="28">
        <f>VLOOKUP(B22,Database!$B$2:$K$604,3,FALSE)</f>
        <v>6000</v>
      </c>
      <c r="F22" s="5" t="s">
        <v>1295</v>
      </c>
      <c r="G22" s="5" t="s">
        <v>1296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.25" customHeight="1" x14ac:dyDescent="0.25">
      <c r="A23" s="29">
        <v>44673</v>
      </c>
      <c r="B23" s="5" t="s">
        <v>1119</v>
      </c>
      <c r="C23" s="5" t="str">
        <f>VLOOKUP(B23,Database!$B$2:$K$604,2,FALSE)</f>
        <v>SEKRUP FAB 8*2" (5CM)</v>
      </c>
      <c r="D23" s="6">
        <v>3000</v>
      </c>
      <c r="E23" s="28">
        <f>VLOOKUP(B23,Database!$B$2:$K$604,3,FALSE)</f>
        <v>182</v>
      </c>
      <c r="F23" s="5" t="s">
        <v>1286</v>
      </c>
      <c r="G23" s="5" t="s">
        <v>1289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.25" customHeight="1" x14ac:dyDescent="0.25">
      <c r="A24" s="29">
        <v>44673</v>
      </c>
      <c r="B24" s="5" t="s">
        <v>1117</v>
      </c>
      <c r="C24" s="5" t="str">
        <f>VLOOKUP(B24,Database!$B$2:$K$604,2,FALSE)</f>
        <v>SEKRUP FAB 8*1-1/2" (4CM)</v>
      </c>
      <c r="D24" s="6">
        <v>6000</v>
      </c>
      <c r="E24" s="28">
        <f>VLOOKUP(B24,Database!$B$2:$K$604,3,FALSE)</f>
        <v>138</v>
      </c>
      <c r="F24" s="5" t="s">
        <v>1286</v>
      </c>
      <c r="G24" s="5" t="s">
        <v>1289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 x14ac:dyDescent="0.25">
      <c r="A25" s="29">
        <v>44673</v>
      </c>
      <c r="B25" s="5" t="s">
        <v>1147</v>
      </c>
      <c r="C25" s="5" t="str">
        <f>VLOOKUP(B25,Database!$B$2:$K$604,2,FALSE)</f>
        <v>SEKRUP FAB 8*3/4 (2cm)</v>
      </c>
      <c r="D25" s="6">
        <v>4000</v>
      </c>
      <c r="E25" s="28">
        <f>VLOOKUP(B25,Database!$B$2:$K$604,3,FALSE)</f>
        <v>84</v>
      </c>
      <c r="F25" s="5" t="s">
        <v>1286</v>
      </c>
      <c r="G25" s="5" t="s">
        <v>1289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.25" customHeight="1" x14ac:dyDescent="0.25">
      <c r="A26" s="29">
        <v>44673</v>
      </c>
      <c r="B26" s="5" t="s">
        <v>884</v>
      </c>
      <c r="C26" s="5" t="str">
        <f>VLOOKUP(B26,Database!$B$2:$K$604,2,FALSE)</f>
        <v>AMPLAS 80</v>
      </c>
      <c r="D26" s="6">
        <v>50</v>
      </c>
      <c r="E26" s="28">
        <f>VLOOKUP(B26,Database!$B$2:$K$604,3,FALSE)</f>
        <v>13400</v>
      </c>
      <c r="F26" s="5" t="s">
        <v>1297</v>
      </c>
      <c r="G26" s="5" t="s">
        <v>1289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.25" customHeight="1" x14ac:dyDescent="0.25">
      <c r="A27" s="29">
        <v>44673</v>
      </c>
      <c r="B27" s="5" t="s">
        <v>863</v>
      </c>
      <c r="C27" s="5" t="str">
        <f>VLOOKUP(B27,Database!$B$2:$K$604,2,FALSE)</f>
        <v>AMPLAS 120</v>
      </c>
      <c r="D27" s="6">
        <v>50</v>
      </c>
      <c r="E27" s="28">
        <f>VLOOKUP(B27,Database!$B$2:$K$604,3,FALSE)</f>
        <v>13400</v>
      </c>
      <c r="F27" s="5" t="s">
        <v>1297</v>
      </c>
      <c r="G27" s="5" t="s">
        <v>1289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.25" customHeight="1" x14ac:dyDescent="0.25">
      <c r="A28" s="29">
        <v>44673</v>
      </c>
      <c r="B28" s="5" t="s">
        <v>866</v>
      </c>
      <c r="C28" s="5" t="str">
        <f>VLOOKUP(B28,Database!$B$2:$K$604,2,FALSE)</f>
        <v>AMPLAS 180</v>
      </c>
      <c r="D28" s="6">
        <v>50</v>
      </c>
      <c r="E28" s="28">
        <f>VLOOKUP(B28,Database!$B$2:$K$604,3,FALSE)</f>
        <v>13400</v>
      </c>
      <c r="F28" s="5" t="s">
        <v>1297</v>
      </c>
      <c r="G28" s="5" t="s">
        <v>1289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7.25" customHeight="1" x14ac:dyDescent="0.25">
      <c r="A29" s="29">
        <v>44673</v>
      </c>
      <c r="B29" s="5" t="s">
        <v>868</v>
      </c>
      <c r="C29" s="5" t="str">
        <f>VLOOKUP(B29,Database!$B$2:$K$604,2,FALSE)</f>
        <v>AMPLAS 240</v>
      </c>
      <c r="D29" s="6">
        <v>50</v>
      </c>
      <c r="E29" s="28">
        <f>VLOOKUP(B29,Database!$B$2:$K$604,3,FALSE)</f>
        <v>13400</v>
      </c>
      <c r="F29" s="5" t="s">
        <v>1297</v>
      </c>
      <c r="G29" s="5" t="s">
        <v>1289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25" customHeight="1" x14ac:dyDescent="0.25">
      <c r="A30" s="29">
        <v>44673</v>
      </c>
      <c r="B30" s="5" t="s">
        <v>1067</v>
      </c>
      <c r="C30" s="5" t="str">
        <f>VLOOKUP(B30,Database!$B$2:$K$604,2,FALSE)</f>
        <v>MR MUSCLE</v>
      </c>
      <c r="D30" s="6">
        <v>2</v>
      </c>
      <c r="E30" s="28">
        <f>VLOOKUP(B30,Database!$B$2:$K$604,3,FALSE)</f>
        <v>6500</v>
      </c>
      <c r="F30" s="5" t="s">
        <v>1285</v>
      </c>
      <c r="G30" s="5" t="s">
        <v>1289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25" customHeight="1" x14ac:dyDescent="0.25">
      <c r="A31" s="29">
        <v>44673</v>
      </c>
      <c r="B31" s="5" t="s">
        <v>1067</v>
      </c>
      <c r="C31" s="5" t="str">
        <f>VLOOKUP(B31,Database!$B$2:$K$604,2,FALSE)</f>
        <v>MR MUSCLE</v>
      </c>
      <c r="D31" s="6">
        <v>2</v>
      </c>
      <c r="E31" s="28">
        <f>VLOOKUP(B31,Database!$B$2:$K$604,3,FALSE)</f>
        <v>6500</v>
      </c>
      <c r="F31" s="5" t="s">
        <v>1298</v>
      </c>
      <c r="G31" s="5" t="s">
        <v>1289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 x14ac:dyDescent="0.25">
      <c r="A32" s="29">
        <v>44673</v>
      </c>
      <c r="B32" s="5" t="s">
        <v>1067</v>
      </c>
      <c r="C32" s="5" t="str">
        <f>VLOOKUP(B32,Database!$B$2:$K$604,2,FALSE)</f>
        <v>MR MUSCLE</v>
      </c>
      <c r="D32" s="6">
        <v>2</v>
      </c>
      <c r="E32" s="28">
        <f>VLOOKUP(B32,Database!$B$2:$K$604,3,FALSE)</f>
        <v>6500</v>
      </c>
      <c r="F32" s="5" t="s">
        <v>1291</v>
      </c>
      <c r="G32" s="5" t="s">
        <v>1289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.25" customHeight="1" x14ac:dyDescent="0.25">
      <c r="A33" s="29">
        <v>44673</v>
      </c>
      <c r="B33" s="5" t="s">
        <v>701</v>
      </c>
      <c r="C33" s="5" t="str">
        <f>VLOOKUP(B33,Database!$B$2:$K$604,2,FALSE)</f>
        <v>IMPRA WF 115 JATI</v>
      </c>
      <c r="D33" s="6">
        <v>4</v>
      </c>
      <c r="E33" s="28">
        <f>VLOOKUP(B33,Database!$B$2:$K$604,3,FALSE)</f>
        <v>51500</v>
      </c>
      <c r="F33" s="5" t="s">
        <v>1291</v>
      </c>
      <c r="G33" s="5" t="s">
        <v>1289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 customHeight="1" x14ac:dyDescent="0.25">
      <c r="A34" s="29">
        <v>44673</v>
      </c>
      <c r="B34" s="5" t="s">
        <v>760</v>
      </c>
      <c r="C34" s="5" t="str">
        <f>VLOOKUP(B34,Database!$B$2:$K$604,2,FALSE)</f>
        <v>AGLAZE WHITE</v>
      </c>
      <c r="D34" s="6">
        <v>2</v>
      </c>
      <c r="E34" s="28">
        <f>VLOOKUP(B34,Database!$B$2:$K$604,3,FALSE)</f>
        <v>175500</v>
      </c>
      <c r="F34" s="5" t="s">
        <v>1291</v>
      </c>
      <c r="G34" s="5" t="s">
        <v>1289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 x14ac:dyDescent="0.25">
      <c r="A35" s="29">
        <v>44673</v>
      </c>
      <c r="B35" s="5" t="s">
        <v>783</v>
      </c>
      <c r="C35" s="5" t="str">
        <f>VLOOKUP(B35,Database!$B$2:$K$604,2,FALSE)</f>
        <v>PARAGON PAIL</v>
      </c>
      <c r="D35" s="6">
        <v>2</v>
      </c>
      <c r="E35" s="28">
        <f>VLOOKUP(B35,Database!$B$2:$K$604,3,FALSE)</f>
        <v>447000</v>
      </c>
      <c r="F35" s="5" t="s">
        <v>1290</v>
      </c>
      <c r="G35" s="5" t="s">
        <v>1289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 x14ac:dyDescent="0.25">
      <c r="A36" s="29">
        <v>44673</v>
      </c>
      <c r="B36" s="5" t="s">
        <v>147</v>
      </c>
      <c r="C36" s="5" t="str">
        <f>VLOOKUP(B36,Database!$B$2:$K$604,2,FALSE)</f>
        <v>ENGSEL MODERN  2-1/2" ANTIK</v>
      </c>
      <c r="D36" s="6">
        <v>180</v>
      </c>
      <c r="E36" s="28">
        <f>VLOOKUP(B36,Database!$B$2:$K$604,3,FALSE)</f>
        <v>8750</v>
      </c>
      <c r="F36" s="5" t="s">
        <v>1293</v>
      </c>
      <c r="G36" s="5" t="s">
        <v>1289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 x14ac:dyDescent="0.25">
      <c r="A37" s="29">
        <v>44673</v>
      </c>
      <c r="B37" s="5" t="s">
        <v>935</v>
      </c>
      <c r="C37" s="5" t="str">
        <f>VLOOKUP(B37,Database!$B$2:$K$604,2,FALSE)</f>
        <v>LANTREX</v>
      </c>
      <c r="D37" s="6">
        <v>3</v>
      </c>
      <c r="E37" s="28">
        <f>VLOOKUP(B37,Database!$B$2:$K$604,3,FALSE)</f>
        <v>270000</v>
      </c>
      <c r="F37" s="5" t="s">
        <v>1299</v>
      </c>
      <c r="G37" s="5" t="s">
        <v>1289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5">
      <c r="A38" s="29">
        <v>44673</v>
      </c>
      <c r="B38" s="5" t="s">
        <v>608</v>
      </c>
      <c r="C38" s="5" t="str">
        <f>VLOOKUP(B38,Database!$B$2:$K$604,2,FALSE)</f>
        <v>NC SANDING WHITE LIBERTY</v>
      </c>
      <c r="D38" s="6">
        <v>2</v>
      </c>
      <c r="E38" s="28">
        <f>VLOOKUP(B38,Database!$B$2:$K$604,3,FALSE)</f>
        <v>825000</v>
      </c>
      <c r="F38" s="5" t="s">
        <v>1291</v>
      </c>
      <c r="G38" s="5" t="s">
        <v>1289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5">
      <c r="A39" s="29">
        <v>44673</v>
      </c>
      <c r="B39" s="5" t="s">
        <v>541</v>
      </c>
      <c r="C39" s="5" t="str">
        <f>VLOOKUP(B39,Database!$B$2:$K$604,2,FALSE)</f>
        <v>NC WHITE KW 1 LIBERTY</v>
      </c>
      <c r="D39" s="6">
        <v>2</v>
      </c>
      <c r="E39" s="28">
        <f>VLOOKUP(B39,Database!$B$2:$K$604,3,FALSE)</f>
        <v>900000</v>
      </c>
      <c r="F39" s="5" t="s">
        <v>1291</v>
      </c>
      <c r="G39" s="5" t="s">
        <v>1289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29">
        <v>44673</v>
      </c>
      <c r="B40" s="5" t="s">
        <v>911</v>
      </c>
      <c r="C40" s="5" t="str">
        <f>VLOOKUP(B40,Database!$B$2:$K$604,2,FALSE)</f>
        <v>LEM DN SIP</v>
      </c>
      <c r="D40" s="6">
        <v>10</v>
      </c>
      <c r="E40" s="28">
        <f>VLOOKUP(B40,Database!$B$2:$K$604,3,FALSE)</f>
        <v>27500</v>
      </c>
      <c r="F40" s="5" t="s">
        <v>1287</v>
      </c>
      <c r="G40" s="5" t="s">
        <v>1289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29">
        <v>44673</v>
      </c>
      <c r="B41" s="5" t="s">
        <v>653</v>
      </c>
      <c r="C41" s="5" t="str">
        <f>VLOOKUP(B41,Database!$B$2:$K$604,2,FALSE)</f>
        <v>THINER NC TRIRING</v>
      </c>
      <c r="D41" s="6">
        <v>60</v>
      </c>
      <c r="E41" s="28">
        <f>VLOOKUP(B41,Database!$B$2:$K$604,3,FALSE)</f>
        <v>19250</v>
      </c>
      <c r="F41" s="5" t="s">
        <v>1291</v>
      </c>
      <c r="G41" s="5" t="s">
        <v>1300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29">
        <v>44673</v>
      </c>
      <c r="B42" s="5" t="s">
        <v>653</v>
      </c>
      <c r="C42" s="5" t="str">
        <f>VLOOKUP(B42,Database!$B$2:$K$604,2,FALSE)</f>
        <v>THINER NC TRIRING</v>
      </c>
      <c r="D42" s="6">
        <v>40</v>
      </c>
      <c r="E42" s="28">
        <f>VLOOKUP(B42,Database!$B$2:$K$604,3,FALSE)</f>
        <v>19250</v>
      </c>
      <c r="F42" s="5" t="s">
        <v>1290</v>
      </c>
      <c r="G42" s="5" t="s">
        <v>1300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29">
        <v>44674</v>
      </c>
      <c r="B43" s="5" t="s">
        <v>1069</v>
      </c>
      <c r="C43" s="5" t="str">
        <f>VLOOKUP(B43,Database!$B$2:$K$604,2,FALSE)</f>
        <v>PAKU CACING</v>
      </c>
      <c r="D43" s="6">
        <v>5</v>
      </c>
      <c r="E43" s="28">
        <f>VLOOKUP(B43,Database!$B$2:$K$604,3,FALSE)</f>
        <v>100000</v>
      </c>
      <c r="F43" s="5" t="s">
        <v>1293</v>
      </c>
      <c r="G43" s="5" t="s">
        <v>1284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29">
        <v>44674</v>
      </c>
      <c r="B44" s="5" t="s">
        <v>1089</v>
      </c>
      <c r="C44" s="5" t="str">
        <f>VLOOKUP(B44,Database!$B$2:$K$604,2,FALSE)</f>
        <v>RING 5MM</v>
      </c>
      <c r="D44" s="30">
        <f>0.07*20</f>
        <v>1.4000000000000001</v>
      </c>
      <c r="E44" s="28">
        <f>VLOOKUP(B44,Database!$B$2:$K$604,3,FALSE)</f>
        <v>47500</v>
      </c>
      <c r="F44" s="5" t="s">
        <v>1293</v>
      </c>
      <c r="G44" s="5" t="s">
        <v>1284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29">
        <v>44674</v>
      </c>
      <c r="B45" s="5" t="s">
        <v>1091</v>
      </c>
      <c r="C45" s="5" t="str">
        <f>VLOOKUP(B45,Database!$B$2:$K$604,2,FALSE)</f>
        <v>RING 4MM</v>
      </c>
      <c r="D45" s="30">
        <f>0.05*20</f>
        <v>1</v>
      </c>
      <c r="E45" s="28">
        <f>VLOOKUP(B45,Database!$B$2:$K$604,3,FALSE)</f>
        <v>60000</v>
      </c>
      <c r="F45" s="5" t="s">
        <v>1293</v>
      </c>
      <c r="G45" s="5" t="s">
        <v>1284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29">
        <v>44674</v>
      </c>
      <c r="B46" s="5" t="s">
        <v>23</v>
      </c>
      <c r="C46" s="5" t="str">
        <f>VLOOKUP(B46,Database!$B$2:$K$604,2,FALSE)</f>
        <v>GLAIDER/SEPATU PLASTIK COKLAT</v>
      </c>
      <c r="D46" s="6">
        <v>1</v>
      </c>
      <c r="E46" s="28">
        <f>VLOOKUP(B46,Database!$B$2:$K$604,3,FALSE)</f>
        <v>75000</v>
      </c>
      <c r="F46" s="5" t="s">
        <v>1290</v>
      </c>
      <c r="G46" s="5" t="s">
        <v>1284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29">
        <v>44674</v>
      </c>
      <c r="B47" s="5" t="s">
        <v>23</v>
      </c>
      <c r="C47" s="5" t="str">
        <f>VLOOKUP(B47,Database!$B$2:$K$604,2,FALSE)</f>
        <v>GLAIDER/SEPATU PLASTIK COKLAT</v>
      </c>
      <c r="D47" s="6">
        <v>1</v>
      </c>
      <c r="E47" s="28">
        <f>VLOOKUP(B47,Database!$B$2:$K$604,3,FALSE)</f>
        <v>75000</v>
      </c>
      <c r="F47" s="5" t="s">
        <v>1291</v>
      </c>
      <c r="G47" s="5" t="s">
        <v>1284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29">
        <v>44674</v>
      </c>
      <c r="B48" s="5" t="s">
        <v>23</v>
      </c>
      <c r="C48" s="5" t="str">
        <f>VLOOKUP(B48,Database!$B$2:$K$604,2,FALSE)</f>
        <v>GLAIDER/SEPATU PLASTIK COKLAT</v>
      </c>
      <c r="D48" s="6">
        <v>1</v>
      </c>
      <c r="E48" s="28">
        <f>VLOOKUP(B48,Database!$B$2:$K$604,3,FALSE)</f>
        <v>75000</v>
      </c>
      <c r="F48" s="5" t="s">
        <v>1287</v>
      </c>
      <c r="G48" s="5" t="s">
        <v>1284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29">
        <v>44674</v>
      </c>
      <c r="B49" s="5" t="s">
        <v>23</v>
      </c>
      <c r="C49" s="5" t="str">
        <f>VLOOKUP(B49,Database!$B$2:$K$604,2,FALSE)</f>
        <v>GLAIDER/SEPATU PLASTIK COKLAT</v>
      </c>
      <c r="D49" s="6">
        <v>1</v>
      </c>
      <c r="E49" s="28">
        <f>VLOOKUP(B49,Database!$B$2:$K$604,3,FALSE)</f>
        <v>75000</v>
      </c>
      <c r="F49" s="5" t="s">
        <v>1301</v>
      </c>
      <c r="G49" s="5" t="s">
        <v>1284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29">
        <v>44674</v>
      </c>
      <c r="B50" s="5" t="s">
        <v>1133</v>
      </c>
      <c r="C50" s="5" t="str">
        <f>VLOOKUP(B50,Database!$B$2:$K$604,2,FALSE)</f>
        <v>SEKRUP ROT 8*1 1/2" (4CM)</v>
      </c>
      <c r="D50" s="6">
        <v>4500</v>
      </c>
      <c r="E50" s="28">
        <f>VLOOKUP(B50,Database!$B$2:$K$604,3,FALSE)</f>
        <v>110</v>
      </c>
      <c r="F50" s="5" t="s">
        <v>1302</v>
      </c>
      <c r="G50" s="5" t="s">
        <v>1303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29">
        <v>44677</v>
      </c>
      <c r="B51" s="5" t="s">
        <v>766</v>
      </c>
      <c r="C51" s="5" t="str">
        <f>VLOOKUP(B51,Database!$B$2:$K$604,2,FALSE)</f>
        <v>BIO WHITE AGENT 250</v>
      </c>
      <c r="D51" s="6">
        <v>3</v>
      </c>
      <c r="E51" s="28">
        <f>VLOOKUP(B51,Database!$B$2:$K$604,3,FALSE)</f>
        <v>97000</v>
      </c>
      <c r="F51" s="5" t="s">
        <v>1290</v>
      </c>
      <c r="G51" s="5" t="s">
        <v>1304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29">
        <v>44677</v>
      </c>
      <c r="B52" s="5" t="s">
        <v>949</v>
      </c>
      <c r="C52" s="5" t="str">
        <f>VLOOKUP(B52,Database!$B$2:$K$604,2,FALSE)</f>
        <v>GRENDA POTONG 14"</v>
      </c>
      <c r="D52" s="6">
        <v>1</v>
      </c>
      <c r="E52" s="28">
        <f>VLOOKUP(B52,Database!$B$2:$K$604,3,FALSE)</f>
        <v>47000</v>
      </c>
      <c r="F52" s="5" t="s">
        <v>1305</v>
      </c>
      <c r="G52" s="5" t="s">
        <v>1303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29">
        <v>44677</v>
      </c>
      <c r="B53" s="5" t="s">
        <v>1031</v>
      </c>
      <c r="C53" s="5" t="str">
        <f>VLOOKUP(B53,Database!$B$2:$K$604,2,FALSE)</f>
        <v>KARET SERUT</v>
      </c>
      <c r="D53" s="6">
        <v>5</v>
      </c>
      <c r="E53" s="28">
        <f>VLOOKUP(B53,Database!$B$2:$K$604,3,FALSE)</f>
        <v>15000</v>
      </c>
      <c r="F53" s="5" t="s">
        <v>1306</v>
      </c>
      <c r="G53" s="5" t="s">
        <v>1303</v>
      </c>
      <c r="H53" s="5" t="s">
        <v>1307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29">
        <v>44678</v>
      </c>
      <c r="B54" s="5" t="s">
        <v>1204</v>
      </c>
      <c r="C54" s="5" t="str">
        <f>VLOOKUP(B54,Database!$B$2:$K$604,2,FALSE)</f>
        <v>FITTING LAMPU</v>
      </c>
      <c r="D54" s="6">
        <v>40</v>
      </c>
      <c r="E54" s="28">
        <f>VLOOKUP(B54,Database!$B$2:$K$604,3,FALSE)</f>
        <v>25000</v>
      </c>
      <c r="F54" s="5" t="s">
        <v>1308</v>
      </c>
      <c r="G54" s="5" t="s">
        <v>1309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29">
        <v>44679</v>
      </c>
      <c r="B55" s="5" t="s">
        <v>825</v>
      </c>
      <c r="C55" s="5" t="str">
        <f>VLOOKUP(B55,Database!$B$2:$K$604,2,FALSE)</f>
        <v>SINGLE FACE 160</v>
      </c>
      <c r="D55" s="6">
        <v>218</v>
      </c>
      <c r="E55" s="28">
        <f>VLOOKUP(B55,Database!$B$2:$K$604,3,FALSE)</f>
        <v>10000</v>
      </c>
      <c r="F55" s="5" t="s">
        <v>1291</v>
      </c>
      <c r="G55" s="5" t="s">
        <v>1296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29">
        <v>44679</v>
      </c>
      <c r="B56" s="5" t="s">
        <v>827</v>
      </c>
      <c r="C56" s="5" t="str">
        <f>VLOOKUP(B56,Database!$B$2:$K$604,2,FALSE)</f>
        <v>STERO FOAM 1CM</v>
      </c>
      <c r="D56" s="6">
        <v>200</v>
      </c>
      <c r="E56" s="28">
        <f>VLOOKUP(B56,Database!$B$2:$K$604,3,FALSE)</f>
        <v>9900</v>
      </c>
      <c r="F56" s="5" t="s">
        <v>1291</v>
      </c>
      <c r="G56" s="5" t="s">
        <v>1296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29">
        <v>44679</v>
      </c>
      <c r="B57" s="5" t="s">
        <v>800</v>
      </c>
      <c r="C57" s="5" t="str">
        <f>VLOOKUP(B57,Database!$B$2:$K$604,2,FALSE)</f>
        <v>FOAM SHEET 0,5MM</v>
      </c>
      <c r="D57" s="6">
        <v>800</v>
      </c>
      <c r="E57" s="28">
        <f>VLOOKUP(B57,Database!$B$2:$K$604,3,FALSE)</f>
        <v>850</v>
      </c>
      <c r="F57" s="5" t="s">
        <v>1291</v>
      </c>
      <c r="G57" s="5" t="s">
        <v>1296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29">
        <v>44679</v>
      </c>
      <c r="B58" s="5" t="s">
        <v>808</v>
      </c>
      <c r="C58" s="5" t="str">
        <f>VLOOKUP(B58,Database!$B$2:$K$604,2,FALSE)</f>
        <v>LAKBAN BENING</v>
      </c>
      <c r="D58" s="6">
        <v>144</v>
      </c>
      <c r="E58" s="28">
        <f>VLOOKUP(B58,Database!$B$2:$K$604,3,FALSE)</f>
        <v>10000</v>
      </c>
      <c r="F58" s="5" t="s">
        <v>1291</v>
      </c>
      <c r="G58" s="5" t="s">
        <v>1296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29">
        <v>44679</v>
      </c>
      <c r="B59" s="5" t="s">
        <v>829</v>
      </c>
      <c r="C59" s="5" t="str">
        <f>VLOOKUP(B59,Database!$B$2:$K$604,2,FALSE)</f>
        <v>TALI STRAPING</v>
      </c>
      <c r="D59" s="6">
        <v>5</v>
      </c>
      <c r="E59" s="28">
        <f>VLOOKUP(B59,Database!$B$2:$K$604,3,FALSE)</f>
        <v>100000</v>
      </c>
      <c r="F59" s="5" t="s">
        <v>1291</v>
      </c>
      <c r="G59" s="5" t="s">
        <v>1296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29">
        <v>44679</v>
      </c>
      <c r="B60" s="5" t="s">
        <v>804</v>
      </c>
      <c r="C60" s="5" t="str">
        <f>VLOOKUP(B60,Database!$B$2:$K$604,2,FALSE)</f>
        <v>ISI CUTTER</v>
      </c>
      <c r="D60" s="6">
        <v>12</v>
      </c>
      <c r="E60" s="28">
        <f>VLOOKUP(B60,Database!$B$2:$K$604,3,FALSE)</f>
        <v>6000</v>
      </c>
      <c r="F60" s="5" t="s">
        <v>1291</v>
      </c>
      <c r="G60" s="5" t="s">
        <v>1296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29">
        <v>44679</v>
      </c>
      <c r="B61" s="5" t="s">
        <v>900</v>
      </c>
      <c r="C61" s="5" t="str">
        <f>VLOOKUP(B61,Database!$B$2:$K$604,2,FALSE)</f>
        <v>MATA DREY +</v>
      </c>
      <c r="D61" s="6">
        <v>5</v>
      </c>
      <c r="E61" s="28">
        <f>VLOOKUP(B61,Database!$B$2:$K$604,3,FALSE)</f>
        <v>12000</v>
      </c>
      <c r="F61" s="5" t="s">
        <v>1310</v>
      </c>
      <c r="G61" s="5" t="s">
        <v>1284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29">
        <v>44679</v>
      </c>
      <c r="B62" s="5" t="s">
        <v>966</v>
      </c>
      <c r="C62" s="5" t="str">
        <f>VLOOKUP(B62,Database!$B$2:$K$604,2,FALSE)</f>
        <v xml:space="preserve">WILAH PASAH </v>
      </c>
      <c r="D62" s="6">
        <v>4</v>
      </c>
      <c r="E62" s="28">
        <f>VLOOKUP(B62,Database!$B$2:$K$604,3,FALSE)</f>
        <v>100000</v>
      </c>
      <c r="F62" s="5" t="s">
        <v>1310</v>
      </c>
      <c r="G62" s="5" t="s">
        <v>1284</v>
      </c>
      <c r="H62" s="5" t="s">
        <v>1311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29">
        <v>44680</v>
      </c>
      <c r="B63" s="5" t="s">
        <v>814</v>
      </c>
      <c r="C63" s="5" t="str">
        <f>VLOOKUP(B63,Database!$B$2:$K$604,2,FALSE)</f>
        <v>PLASTIK PACKING</v>
      </c>
      <c r="D63" s="6">
        <v>25</v>
      </c>
      <c r="E63" s="28">
        <f>VLOOKUP(B63,Database!$B$2:$K$604,3,FALSE)</f>
        <v>32000</v>
      </c>
      <c r="F63" s="5" t="s">
        <v>1312</v>
      </c>
      <c r="G63" s="5" t="s">
        <v>1289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29">
        <v>44690</v>
      </c>
      <c r="B64" s="5" t="s">
        <v>791</v>
      </c>
      <c r="C64" s="5" t="str">
        <f>VLOOKUP(B64,Database!$B$2:$K$604,2,FALSE)</f>
        <v>XT 0590/0012 DEMPUL SAYERLACK</v>
      </c>
      <c r="D64" s="6">
        <v>12</v>
      </c>
      <c r="E64" s="28">
        <f>VLOOKUP(B64,Database!$B$2:$K$604,3,FALSE)</f>
        <v>231990</v>
      </c>
      <c r="F64" s="5" t="s">
        <v>1313</v>
      </c>
      <c r="G64" s="5" t="s">
        <v>1314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29">
        <v>44690</v>
      </c>
      <c r="B65" s="5" t="s">
        <v>1271</v>
      </c>
      <c r="C65" s="5" t="str">
        <f>VLOOKUP(B65,Database!$B$2:$K$604,2,FALSE)</f>
        <v>XA1327 BLACK GREY PATINA</v>
      </c>
      <c r="D65" s="6">
        <v>2</v>
      </c>
      <c r="E65" s="28">
        <f>VLOOKUP(B65,Database!$B$2:$K$604,3,FALSE)</f>
        <v>194684</v>
      </c>
      <c r="F65" s="5" t="s">
        <v>1308</v>
      </c>
      <c r="G65" s="5" t="s">
        <v>1314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29">
        <v>44691</v>
      </c>
      <c r="B66" s="5" t="s">
        <v>653</v>
      </c>
      <c r="C66" s="5" t="str">
        <f>VLOOKUP(B66,Database!$B$2:$K$604,2,FALSE)</f>
        <v>THINER NC TRIRING</v>
      </c>
      <c r="D66" s="6">
        <v>80</v>
      </c>
      <c r="E66" s="28">
        <f>VLOOKUP(B66,Database!$B$2:$K$604,3,FALSE)</f>
        <v>19250</v>
      </c>
      <c r="F66" s="5" t="s">
        <v>1291</v>
      </c>
      <c r="G66" s="5" t="s">
        <v>1300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29">
        <v>44691</v>
      </c>
      <c r="B67" s="5" t="s">
        <v>653</v>
      </c>
      <c r="C67" s="5" t="str">
        <f>VLOOKUP(B67,Database!$B$2:$K$604,2,FALSE)</f>
        <v>THINER NC TRIRING</v>
      </c>
      <c r="D67" s="6">
        <v>40</v>
      </c>
      <c r="E67" s="28">
        <f>VLOOKUP(B67,Database!$B$2:$K$604,3,FALSE)</f>
        <v>19250</v>
      </c>
      <c r="F67" s="5" t="s">
        <v>1287</v>
      </c>
      <c r="G67" s="5" t="s">
        <v>1300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29">
        <v>44691</v>
      </c>
      <c r="B68" s="5" t="s">
        <v>661</v>
      </c>
      <c r="C68" s="5" t="str">
        <f>VLOOKUP(B68,Database!$B$2:$K$604,2,FALSE)</f>
        <v>MILAN THINER PU 71308 SA</v>
      </c>
      <c r="D68" s="6">
        <v>1</v>
      </c>
      <c r="E68" s="28">
        <f>VLOOKUP(B68,Database!$B$2:$K$604,3,FALSE)</f>
        <v>891500</v>
      </c>
      <c r="F68" s="5" t="s">
        <v>1291</v>
      </c>
      <c r="G68" s="5" t="s">
        <v>1300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27">
        <v>44691</v>
      </c>
      <c r="B69" s="7" t="s">
        <v>1200</v>
      </c>
      <c r="C69" s="5" t="str">
        <f>VLOOKUP(B69,Database!$B$2:$K$604,2,FALSE)</f>
        <v>SUPER DRY TOWER</v>
      </c>
      <c r="D69" s="8">
        <v>2</v>
      </c>
      <c r="E69" s="28">
        <f>VLOOKUP(B69,Database!$B$2:$K$604,3,FALSE)</f>
        <v>563785.20000000007</v>
      </c>
      <c r="F69" s="7" t="s">
        <v>1315</v>
      </c>
      <c r="G69" s="7" t="s">
        <v>1252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29">
        <v>44693</v>
      </c>
      <c r="B70" s="5" t="s">
        <v>935</v>
      </c>
      <c r="C70" s="5" t="str">
        <f>VLOOKUP(B70,Database!$B$2:$K$604,2,FALSE)</f>
        <v>LANTREX</v>
      </c>
      <c r="D70" s="6">
        <v>4</v>
      </c>
      <c r="E70" s="28">
        <f>VLOOKUP(B70,Database!$B$2:$K$604,3,FALSE)</f>
        <v>270000</v>
      </c>
      <c r="F70" s="5" t="s">
        <v>1299</v>
      </c>
      <c r="G70" s="5" t="s">
        <v>1289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29">
        <v>44693</v>
      </c>
      <c r="B71" s="5" t="s">
        <v>1115</v>
      </c>
      <c r="C71" s="5" t="str">
        <f>VLOOKUP(B71,Database!$B$2:$K$604,2,FALSE)</f>
        <v>SEKRUP FAB 8*1-1/4" (3CM)</v>
      </c>
      <c r="D71" s="6">
        <v>6000</v>
      </c>
      <c r="E71" s="28">
        <f>VLOOKUP(B71,Database!$B$2:$K$604,3,FALSE)</f>
        <v>122</v>
      </c>
      <c r="F71" s="5" t="s">
        <v>1313</v>
      </c>
      <c r="G71" s="5" t="s">
        <v>1289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29">
        <v>44693</v>
      </c>
      <c r="B72" s="5" t="s">
        <v>1117</v>
      </c>
      <c r="C72" s="5" t="str">
        <f>VLOOKUP(B72,Database!$B$2:$K$604,2,FALSE)</f>
        <v>SEKRUP FAB 8*1-1/2" (4CM)</v>
      </c>
      <c r="D72" s="6">
        <v>4000</v>
      </c>
      <c r="E72" s="28">
        <f>VLOOKUP(B72,Database!$B$2:$K$604,3,FALSE)</f>
        <v>138</v>
      </c>
      <c r="F72" s="5" t="s">
        <v>1313</v>
      </c>
      <c r="G72" s="5" t="s">
        <v>1289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29">
        <v>44693</v>
      </c>
      <c r="B73" s="5" t="s">
        <v>566</v>
      </c>
      <c r="C73" s="5" t="str">
        <f>VLOOKUP(B73,Database!$B$2:$K$604,2,FALSE)</f>
        <v>IMPRA WS WALLNUT BROWN</v>
      </c>
      <c r="D73" s="6">
        <v>6</v>
      </c>
      <c r="E73" s="28">
        <f>VLOOKUP(B73,Database!$B$2:$K$604,3,FALSE)</f>
        <v>88000</v>
      </c>
      <c r="F73" s="5" t="s">
        <v>1291</v>
      </c>
      <c r="G73" s="5" t="s">
        <v>1289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29">
        <v>44693</v>
      </c>
      <c r="B74" s="5" t="s">
        <v>723</v>
      </c>
      <c r="C74" s="5" t="str">
        <f>VLOOKUP(B74,Database!$B$2:$K$604,2,FALSE)</f>
        <v>IMPRA WS COCOA</v>
      </c>
      <c r="D74" s="6">
        <v>3</v>
      </c>
      <c r="E74" s="28">
        <f>VLOOKUP(B74,Database!$B$2:$K$604,3,FALSE)</f>
        <v>86500</v>
      </c>
      <c r="F74" s="5" t="s">
        <v>1291</v>
      </c>
      <c r="G74" s="5" t="s">
        <v>1289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29">
        <v>44693</v>
      </c>
      <c r="B75" s="5" t="s">
        <v>1057</v>
      </c>
      <c r="C75" s="5" t="str">
        <f>VLOOKUP(B75,Database!$B$2:$K$604,2,FALSE)</f>
        <v>LEM EXCEL ONE</v>
      </c>
      <c r="D75" s="6">
        <v>48</v>
      </c>
      <c r="E75" s="28">
        <f>VLOOKUP(B75,Database!$B$2:$K$604,3,FALSE)</f>
        <v>121000</v>
      </c>
      <c r="F75" s="5" t="s">
        <v>1316</v>
      </c>
      <c r="G75" s="5" t="s">
        <v>1289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29">
        <v>44693</v>
      </c>
      <c r="B76" s="5" t="s">
        <v>758</v>
      </c>
      <c r="C76" s="5" t="str">
        <f>VLOOKUP(B76,Database!$B$2:$K$604,2,FALSE)</f>
        <v>MSS PASTI GLOSS</v>
      </c>
      <c r="D76" s="6">
        <v>1</v>
      </c>
      <c r="E76" s="28">
        <f>VLOOKUP(B76,Database!$B$2:$K$604,3,FALSE)</f>
        <v>762000</v>
      </c>
      <c r="F76" s="5" t="s">
        <v>1317</v>
      </c>
      <c r="G76" s="5" t="s">
        <v>1289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29">
        <v>44693</v>
      </c>
      <c r="B77" s="5" t="s">
        <v>888</v>
      </c>
      <c r="C77" s="5" t="str">
        <f>VLOOKUP(B77,Database!$B$2:$K$604,2,FALSE)</f>
        <v>AMPLAS HITAM CC 1000</v>
      </c>
      <c r="D77" s="6">
        <v>30</v>
      </c>
      <c r="E77" s="28">
        <f>VLOOKUP(B77,Database!$B$2:$K$604,3,FALSE)</f>
        <v>3500</v>
      </c>
      <c r="F77" s="5" t="s">
        <v>1318</v>
      </c>
      <c r="G77" s="5" t="s">
        <v>1289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29">
        <v>44693</v>
      </c>
      <c r="B78" s="5" t="s">
        <v>909</v>
      </c>
      <c r="C78" s="5" t="str">
        <f>VLOOKUP(B78,Database!$B$2:$K$604,2,FALSE)</f>
        <v>LEM ALTECO HANDSOME</v>
      </c>
      <c r="D78" s="6">
        <v>50</v>
      </c>
      <c r="E78" s="28">
        <f>VLOOKUP(B78,Database!$B$2:$K$604,3,FALSE)</f>
        <v>3350</v>
      </c>
      <c r="F78" s="5" t="s">
        <v>1290</v>
      </c>
      <c r="G78" s="5" t="s">
        <v>1289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29">
        <v>44693</v>
      </c>
      <c r="B79" s="5" t="s">
        <v>909</v>
      </c>
      <c r="C79" s="5" t="str">
        <f>VLOOKUP(B79,Database!$B$2:$K$604,2,FALSE)</f>
        <v>LEM ALTECO HANDSOME</v>
      </c>
      <c r="D79" s="6">
        <v>50</v>
      </c>
      <c r="E79" s="28">
        <f>VLOOKUP(B79,Database!$B$2:$K$604,3,FALSE)</f>
        <v>3350</v>
      </c>
      <c r="F79" s="5" t="s">
        <v>1319</v>
      </c>
      <c r="G79" s="5" t="s">
        <v>1289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29">
        <v>44693</v>
      </c>
      <c r="B80" s="5" t="s">
        <v>909</v>
      </c>
      <c r="C80" s="5" t="str">
        <f>VLOOKUP(B80,Database!$B$2:$K$604,2,FALSE)</f>
        <v>LEM ALTECO HANDSOME</v>
      </c>
      <c r="D80" s="6">
        <v>50</v>
      </c>
      <c r="E80" s="28">
        <f>VLOOKUP(B80,Database!$B$2:$K$604,3,FALSE)</f>
        <v>3350</v>
      </c>
      <c r="F80" s="5" t="s">
        <v>1287</v>
      </c>
      <c r="G80" s="5" t="s">
        <v>1289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29">
        <v>44693</v>
      </c>
      <c r="B81" s="5" t="s">
        <v>909</v>
      </c>
      <c r="C81" s="5" t="str">
        <f>VLOOKUP(B81,Database!$B$2:$K$604,2,FALSE)</f>
        <v>LEM ALTECO HANDSOME</v>
      </c>
      <c r="D81" s="6">
        <v>50</v>
      </c>
      <c r="E81" s="28">
        <f>VLOOKUP(B81,Database!$B$2:$K$604,3,FALSE)</f>
        <v>3350</v>
      </c>
      <c r="F81" s="5" t="s">
        <v>1291</v>
      </c>
      <c r="G81" s="5" t="s">
        <v>1289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29">
        <v>44693</v>
      </c>
      <c r="B82" s="5" t="s">
        <v>1027</v>
      </c>
      <c r="C82" s="5" t="str">
        <f>VLOOKUP(B82,Database!$B$2:$K$604,2,FALSE)</f>
        <v>TALI TAMBANG</v>
      </c>
      <c r="D82" s="6">
        <v>11.16</v>
      </c>
      <c r="E82" s="28">
        <f>VLOOKUP(B82,Database!$B$2:$K$604,3,FALSE)</f>
        <v>42000</v>
      </c>
      <c r="F82" s="5" t="s">
        <v>1320</v>
      </c>
      <c r="G82" s="5" t="s">
        <v>1289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29">
        <v>44693</v>
      </c>
      <c r="B83" s="5" t="s">
        <v>511</v>
      </c>
      <c r="C83" s="5" t="str">
        <f>VLOOKUP(B83,Database!$B$2:$K$604,2,FALSE)</f>
        <v>BAUT GALVANIS M8*3</v>
      </c>
      <c r="D83" s="6">
        <v>100</v>
      </c>
      <c r="E83" s="28">
        <f>VLOOKUP(B83,Database!$B$2:$K$604,3,FALSE)</f>
        <v>750</v>
      </c>
      <c r="F83" s="5" t="s">
        <v>1319</v>
      </c>
      <c r="G83" s="5" t="s">
        <v>1303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29">
        <v>44693</v>
      </c>
      <c r="B84" s="5" t="s">
        <v>1133</v>
      </c>
      <c r="C84" s="5" t="str">
        <f>VLOOKUP(B84,Database!$B$2:$K$604,2,FALSE)</f>
        <v>SEKRUP ROT 8*1 1/2" (4CM)</v>
      </c>
      <c r="D84" s="6">
        <v>1500</v>
      </c>
      <c r="E84" s="28">
        <f>VLOOKUP(B84,Database!$B$2:$K$604,3,FALSE)</f>
        <v>110</v>
      </c>
      <c r="F84" s="5" t="s">
        <v>1302</v>
      </c>
      <c r="G84" s="5" t="s">
        <v>1303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29">
        <v>44693</v>
      </c>
      <c r="B85" s="5" t="s">
        <v>518</v>
      </c>
      <c r="C85" s="5" t="str">
        <f>VLOOKUP(B85,Database!$B$2:$K$604,2,FALSE)</f>
        <v>KUNCI PASS 14</v>
      </c>
      <c r="D85" s="6">
        <v>20</v>
      </c>
      <c r="E85" s="28">
        <f>VLOOKUP(B85,Database!$B$2:$K$604,3,FALSE)</f>
        <v>12000</v>
      </c>
      <c r="F85" s="5" t="s">
        <v>1319</v>
      </c>
      <c r="G85" s="5" t="s">
        <v>1321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29">
        <v>44693</v>
      </c>
      <c r="B86" s="5" t="s">
        <v>981</v>
      </c>
      <c r="C86" s="5" t="str">
        <f>VLOOKUP(B86,Database!$B$2:$K$604,2,FALSE)</f>
        <v>METERAN 5METER</v>
      </c>
      <c r="D86" s="6">
        <v>5</v>
      </c>
      <c r="E86" s="28">
        <f>VLOOKUP(B86,Database!$B$2:$K$604,3,FALSE)</f>
        <v>30000</v>
      </c>
      <c r="F86" s="5" t="s">
        <v>1322</v>
      </c>
      <c r="G86" s="5" t="s">
        <v>1323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29">
        <v>44693</v>
      </c>
      <c r="B87" s="5" t="s">
        <v>1089</v>
      </c>
      <c r="C87" s="5" t="str">
        <f>VLOOKUP(B87,Database!$B$2:$K$604,2,FALSE)</f>
        <v>RING 5MM</v>
      </c>
      <c r="D87" s="6">
        <f>0.07*20</f>
        <v>1.4000000000000001</v>
      </c>
      <c r="E87" s="28">
        <f>VLOOKUP(B87,Database!$B$2:$K$604,3,FALSE)</f>
        <v>47500</v>
      </c>
      <c r="F87" s="5" t="s">
        <v>1287</v>
      </c>
      <c r="G87" s="5" t="s">
        <v>1323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29">
        <v>44693</v>
      </c>
      <c r="B88" s="5" t="s">
        <v>1091</v>
      </c>
      <c r="C88" s="5" t="str">
        <f>VLOOKUP(B88,Database!$B$2:$K$604,2,FALSE)</f>
        <v>RING 4MM</v>
      </c>
      <c r="D88" s="6">
        <v>1</v>
      </c>
      <c r="E88" s="28">
        <f>VLOOKUP(B88,Database!$B$2:$K$604,3,FALSE)</f>
        <v>60000</v>
      </c>
      <c r="F88" s="5" t="s">
        <v>1287</v>
      </c>
      <c r="G88" s="5" t="s">
        <v>1323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27">
        <v>44693</v>
      </c>
      <c r="B89" s="5" t="s">
        <v>822</v>
      </c>
      <c r="C89" s="5" t="str">
        <f>VLOOKUP(B89,Database!$B$2:$K$604,2,FALSE)</f>
        <v>SILICA GELL</v>
      </c>
      <c r="D89" s="8">
        <v>60</v>
      </c>
      <c r="E89" s="28">
        <f>VLOOKUP(B89,Database!$B$2:$K$604,3,FALSE)</f>
        <v>51000</v>
      </c>
      <c r="F89" s="5"/>
      <c r="G89" s="7" t="s">
        <v>1324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29">
        <v>44694</v>
      </c>
      <c r="B90" s="5" t="s">
        <v>1274</v>
      </c>
      <c r="C90" s="5" t="str">
        <f>VLOOKUP(B90,Database!$B$2:$K$604,2,FALSE)</f>
        <v>RELL BEARING DROLLA 45CM</v>
      </c>
      <c r="D90" s="6">
        <v>28</v>
      </c>
      <c r="E90" s="28">
        <f>VLOOKUP(B90,Database!$B$2:$K$604,3,FALSE)</f>
        <v>74673</v>
      </c>
      <c r="F90" s="5" t="s">
        <v>1325</v>
      </c>
      <c r="G90" s="5" t="s">
        <v>1326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29">
        <v>44695</v>
      </c>
      <c r="B91" s="5" t="s">
        <v>530</v>
      </c>
      <c r="C91" s="5" t="str">
        <f>VLOOKUP(B91,Database!$B$2:$K$604,2,FALSE)</f>
        <v>NC SANDING LUXOR</v>
      </c>
      <c r="D91" s="6">
        <v>1</v>
      </c>
      <c r="E91" s="28">
        <f>VLOOKUP(B91,Database!$B$2:$K$604,3,FALSE)</f>
        <v>899000</v>
      </c>
      <c r="F91" s="5" t="s">
        <v>1327</v>
      </c>
      <c r="G91" s="5" t="s">
        <v>1289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29">
        <v>44695</v>
      </c>
      <c r="B92" s="5" t="s">
        <v>937</v>
      </c>
      <c r="C92" s="5" t="str">
        <f>VLOOKUP(B92,Database!$B$2:$K$604,2,FALSE)</f>
        <v>KAIN POP</v>
      </c>
      <c r="D92" s="6">
        <v>1</v>
      </c>
      <c r="E92" s="28">
        <f>VLOOKUP(B92,Database!$B$2:$K$604,3,FALSE)</f>
        <v>25000</v>
      </c>
      <c r="F92" s="5" t="s">
        <v>1327</v>
      </c>
      <c r="G92" s="5" t="s">
        <v>1289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29">
        <v>44695</v>
      </c>
      <c r="B93" s="5" t="s">
        <v>98</v>
      </c>
      <c r="C93" s="5" t="str">
        <f>VLOOKUP(B93,Database!$B$2:$K$604,2,FALSE)</f>
        <v>KUNCI PAS 12-13</v>
      </c>
      <c r="D93" s="6">
        <v>2</v>
      </c>
      <c r="E93" s="28">
        <f>VLOOKUP(B93,Database!$B$2:$K$604,3,FALSE)</f>
        <v>6000</v>
      </c>
      <c r="F93" s="5" t="s">
        <v>1328</v>
      </c>
      <c r="G93" s="5" t="s">
        <v>1321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29">
        <v>44698</v>
      </c>
      <c r="B94" s="5" t="s">
        <v>278</v>
      </c>
      <c r="C94" s="5" t="str">
        <f>VLOOKUP(B94,Database!$B$2:$K$604,2,FALSE)</f>
        <v>HANDLE CH 347 NO 2 SLIDING PINUS</v>
      </c>
      <c r="D94" s="6">
        <v>40</v>
      </c>
      <c r="E94" s="28">
        <f>VLOOKUP(B94,Database!$B$2:$K$604,3,FALSE)</f>
        <v>8850</v>
      </c>
      <c r="F94" s="5" t="s">
        <v>1329</v>
      </c>
      <c r="G94" s="5" t="s">
        <v>1292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29">
        <v>44698</v>
      </c>
      <c r="B95" s="5" t="s">
        <v>207</v>
      </c>
      <c r="C95" s="5" t="str">
        <f>VLOOKUP(B95,Database!$B$2:$K$604,2,FALSE)</f>
        <v>HANDLE CH 368 2 ANTIK</v>
      </c>
      <c r="D95" s="6">
        <v>240</v>
      </c>
      <c r="E95" s="28">
        <f>VLOOKUP(B95,Database!$B$2:$K$604,3,FALSE)</f>
        <v>17000</v>
      </c>
      <c r="F95" s="5" t="s">
        <v>1329</v>
      </c>
      <c r="G95" s="5" t="s">
        <v>1292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29">
        <v>44698</v>
      </c>
      <c r="B96" s="5" t="s">
        <v>480</v>
      </c>
      <c r="C96" s="5" t="str">
        <f>VLOOKUP(B96,Database!$B$2:$K$604,2,FALSE)</f>
        <v>BAUT PALU GALPANIES 8*13</v>
      </c>
      <c r="D96" s="6">
        <v>380</v>
      </c>
      <c r="E96" s="28">
        <f>VLOOKUP(B96,Database!$B$2:$K$604,3,FALSE)</f>
        <v>6000</v>
      </c>
      <c r="F96" s="5" t="s">
        <v>1313</v>
      </c>
      <c r="G96" s="5" t="s">
        <v>1292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29">
        <v>44698</v>
      </c>
      <c r="B97" s="5" t="s">
        <v>478</v>
      </c>
      <c r="C97" s="5" t="str">
        <f>VLOOKUP(B97,Database!$B$2:$K$604,2,FALSE)</f>
        <v>BAUT PALU GALPANIES 8*10</v>
      </c>
      <c r="D97" s="6">
        <v>220</v>
      </c>
      <c r="E97" s="28">
        <f>VLOOKUP(B97,Database!$B$2:$K$604,3,FALSE)</f>
        <v>4700</v>
      </c>
      <c r="F97" s="5" t="s">
        <v>1313</v>
      </c>
      <c r="G97" s="5" t="s">
        <v>1292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29">
        <v>44698</v>
      </c>
      <c r="B98" s="5" t="s">
        <v>470</v>
      </c>
      <c r="C98" s="5" t="str">
        <f>VLOOKUP(B98,Database!$B$2:$K$604,2,FALSE)</f>
        <v>BAUT NANASAN GALPANIES 8*10</v>
      </c>
      <c r="D98" s="6">
        <v>160</v>
      </c>
      <c r="E98" s="28">
        <f>VLOOKUP(B98,Database!$B$2:$K$604,3,FALSE)</f>
        <v>4700</v>
      </c>
      <c r="F98" s="5" t="s">
        <v>1313</v>
      </c>
      <c r="G98" s="5" t="s">
        <v>1292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29">
        <v>44698</v>
      </c>
      <c r="B99" s="5" t="s">
        <v>520</v>
      </c>
      <c r="C99" s="5" t="str">
        <f>VLOOKUP(B99,Database!$B$2:$K$604,2,FALSE)</f>
        <v>KUNCI L 12</v>
      </c>
      <c r="D99" s="6">
        <v>95</v>
      </c>
      <c r="E99" s="28">
        <f>VLOOKUP(B99,Database!$B$2:$K$604,3,FALSE)</f>
        <v>16500</v>
      </c>
      <c r="F99" s="5" t="s">
        <v>1313</v>
      </c>
      <c r="G99" s="5" t="s">
        <v>1292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29">
        <v>44698</v>
      </c>
      <c r="B100" s="5" t="s">
        <v>19</v>
      </c>
      <c r="C100" s="5" t="str">
        <f>VLOOKUP(B100,Database!$B$2:$K$604,2,FALSE)</f>
        <v>KLAM L PINTU MONZA</v>
      </c>
      <c r="D100" s="6">
        <v>30</v>
      </c>
      <c r="E100" s="28">
        <f>VLOOKUP(B100,Database!$B$2:$K$604,3,FALSE)</f>
        <v>9000</v>
      </c>
      <c r="F100" s="5" t="s">
        <v>1287</v>
      </c>
      <c r="G100" s="5" t="s">
        <v>1292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29">
        <v>44698</v>
      </c>
      <c r="B101" s="5" t="s">
        <v>401</v>
      </c>
      <c r="C101" s="5" t="str">
        <f>VLOOKUP(B101,Database!$B$2:$K$604,2,FALSE)</f>
        <v>MAGNET BESAR</v>
      </c>
      <c r="D101" s="6">
        <v>150</v>
      </c>
      <c r="E101" s="28">
        <f>VLOOKUP(B101,Database!$B$2:$K$604,3,FALSE)</f>
        <v>4000</v>
      </c>
      <c r="F101" s="5" t="s">
        <v>1330</v>
      </c>
      <c r="G101" s="5" t="s">
        <v>1331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29">
        <v>44698</v>
      </c>
      <c r="B102" s="5" t="s">
        <v>401</v>
      </c>
      <c r="C102" s="5" t="str">
        <f>VLOOKUP(B102,Database!$B$2:$K$604,2,FALSE)</f>
        <v>MAGNET BESAR</v>
      </c>
      <c r="D102" s="6">
        <v>200</v>
      </c>
      <c r="E102" s="28">
        <f>VLOOKUP(B102,Database!$B$2:$K$604,3,FALSE)</f>
        <v>4000</v>
      </c>
      <c r="F102" s="5" t="s">
        <v>1332</v>
      </c>
      <c r="G102" s="5" t="s">
        <v>1331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29">
        <v>44698</v>
      </c>
      <c r="B103" s="5" t="s">
        <v>401</v>
      </c>
      <c r="C103" s="5" t="str">
        <f>VLOOKUP(B103,Database!$B$2:$K$604,2,FALSE)</f>
        <v>MAGNET BESAR</v>
      </c>
      <c r="D103" s="6">
        <v>150</v>
      </c>
      <c r="E103" s="28">
        <f>VLOOKUP(B103,Database!$B$2:$K$604,3,FALSE)</f>
        <v>4000</v>
      </c>
      <c r="F103" s="5" t="s">
        <v>1319</v>
      </c>
      <c r="G103" s="5" t="s">
        <v>1331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29">
        <v>44698</v>
      </c>
      <c r="B104" s="5" t="s">
        <v>401</v>
      </c>
      <c r="C104" s="5" t="str">
        <f>VLOOKUP(B104,Database!$B$2:$K$604,2,FALSE)</f>
        <v>MAGNET BESAR</v>
      </c>
      <c r="D104" s="6">
        <v>300</v>
      </c>
      <c r="E104" s="28">
        <f>VLOOKUP(B104,Database!$B$2:$K$604,3,FALSE)</f>
        <v>4000</v>
      </c>
      <c r="F104" s="5" t="s">
        <v>1293</v>
      </c>
      <c r="G104" s="5" t="s">
        <v>1331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29">
        <v>44698</v>
      </c>
      <c r="B105" s="5" t="s">
        <v>401</v>
      </c>
      <c r="C105" s="5" t="str">
        <f>VLOOKUP(B105,Database!$B$2:$K$604,2,FALSE)</f>
        <v>MAGNET BESAR</v>
      </c>
      <c r="D105" s="6">
        <v>200</v>
      </c>
      <c r="E105" s="28">
        <f>VLOOKUP(B105,Database!$B$2:$K$604,3,FALSE)</f>
        <v>4000</v>
      </c>
      <c r="F105" s="5" t="s">
        <v>1333</v>
      </c>
      <c r="G105" s="5" t="s">
        <v>1331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27">
        <v>44699</v>
      </c>
      <c r="B106" s="7" t="s">
        <v>806</v>
      </c>
      <c r="C106" s="5" t="str">
        <f>VLOOKUP(B106,Database!$B$2:$K$604,2,FALSE)</f>
        <v>KERTAS LAMINASI</v>
      </c>
      <c r="D106" s="8">
        <v>57</v>
      </c>
      <c r="E106" s="28">
        <f>VLOOKUP(B106,Database!$B$2:$K$604,3,FALSE)</f>
        <v>15000</v>
      </c>
      <c r="F106" s="7" t="s">
        <v>1293</v>
      </c>
      <c r="G106" s="7" t="s">
        <v>1296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27">
        <v>44700</v>
      </c>
      <c r="B107" s="7" t="s">
        <v>26</v>
      </c>
      <c r="C107" s="5" t="str">
        <f>VLOOKUP(B107,Database!$B$2:$K$604,2,FALSE)</f>
        <v>SEPATU KARPET DROLLA BULAT</v>
      </c>
      <c r="D107" s="8">
        <v>250</v>
      </c>
      <c r="E107" s="28">
        <f>VLOOKUP(B107,Database!$B$2:$K$604,3,FALSE)</f>
        <v>600</v>
      </c>
      <c r="F107" s="7" t="s">
        <v>1308</v>
      </c>
      <c r="G107" s="7" t="s">
        <v>1326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27">
        <v>44700</v>
      </c>
      <c r="B108" s="7" t="s">
        <v>1274</v>
      </c>
      <c r="C108" s="5" t="str">
        <f>VLOOKUP(B108,Database!$B$2:$K$604,2,FALSE)</f>
        <v>RELL BEARING DROLLA 45CM</v>
      </c>
      <c r="D108" s="8">
        <v>17</v>
      </c>
      <c r="E108" s="28">
        <f>VLOOKUP(B108,Database!$B$2:$K$604,3,FALSE)</f>
        <v>74673</v>
      </c>
      <c r="F108" s="7" t="s">
        <v>1325</v>
      </c>
      <c r="G108" s="7" t="s">
        <v>1326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27">
        <v>44701</v>
      </c>
      <c r="B109" s="7" t="s">
        <v>947</v>
      </c>
      <c r="C109" s="5" t="str">
        <f>VLOOKUP(B109,Database!$B$2:$K$604,2,FALSE)</f>
        <v>VELL CROW</v>
      </c>
      <c r="D109" s="8">
        <v>10</v>
      </c>
      <c r="E109" s="28">
        <f>VLOOKUP(B109,Database!$B$2:$K$604,3,FALSE)</f>
        <v>7000</v>
      </c>
      <c r="F109" s="7" t="s">
        <v>1310</v>
      </c>
      <c r="G109" s="7" t="s">
        <v>1289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27">
        <v>44701</v>
      </c>
      <c r="B110" s="7" t="s">
        <v>929</v>
      </c>
      <c r="C110" s="5" t="str">
        <f>VLOOKUP(B110,Database!$B$2:$K$604,2,FALSE)</f>
        <v>PYLOX</v>
      </c>
      <c r="D110" s="8">
        <v>6</v>
      </c>
      <c r="E110" s="28">
        <f>VLOOKUP(B110,Database!$B$2:$K$604,3,FALSE)</f>
        <v>34000</v>
      </c>
      <c r="F110" s="7" t="s">
        <v>1334</v>
      </c>
      <c r="G110" s="7" t="s">
        <v>1289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27">
        <v>44701</v>
      </c>
      <c r="B111" s="7" t="s">
        <v>732</v>
      </c>
      <c r="C111" s="5" t="str">
        <f>VLOOKUP(B111,Database!$B$2:$K$604,2,FALSE)</f>
        <v>TC BLACK DOFF</v>
      </c>
      <c r="D111" s="8">
        <v>6</v>
      </c>
      <c r="E111" s="28">
        <f>VLOOKUP(B111,Database!$B$2:$K$604,3,FALSE)</f>
        <v>74000</v>
      </c>
      <c r="F111" s="7" t="s">
        <v>1335</v>
      </c>
      <c r="G111" s="7" t="s">
        <v>1289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27">
        <v>44701</v>
      </c>
      <c r="B112" s="7" t="s">
        <v>958</v>
      </c>
      <c r="C112" s="5" t="str">
        <f>VLOOKUP(B112,Database!$B$2:$K$604,2,FALSE)</f>
        <v>MASKER</v>
      </c>
      <c r="D112" s="8">
        <v>4</v>
      </c>
      <c r="E112" s="28">
        <f>VLOOKUP(B112,Database!$B$2:$K$604,3,FALSE)</f>
        <v>400</v>
      </c>
      <c r="F112" s="7" t="s">
        <v>1310</v>
      </c>
      <c r="G112" s="7" t="s">
        <v>1289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27">
        <v>44701</v>
      </c>
      <c r="B113" s="7" t="s">
        <v>870</v>
      </c>
      <c r="C113" s="5" t="str">
        <f>VLOOKUP(B113,Database!$B$2:$K$604,2,FALSE)</f>
        <v>AMPLAS 400</v>
      </c>
      <c r="D113" s="8">
        <v>50</v>
      </c>
      <c r="E113" s="28">
        <f>VLOOKUP(B113,Database!$B$2:$K$604,3,FALSE)</f>
        <v>13400</v>
      </c>
      <c r="F113" s="7" t="s">
        <v>1336</v>
      </c>
      <c r="G113" s="7" t="s">
        <v>1289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27">
        <v>44701</v>
      </c>
      <c r="B114" s="7" t="s">
        <v>1083</v>
      </c>
      <c r="C114" s="5" t="str">
        <f>VLOOKUP(B114,Database!$B$2:$K$604,2,FALSE)</f>
        <v>PAKU TEMBAK F30</v>
      </c>
      <c r="D114" s="8">
        <v>3</v>
      </c>
      <c r="E114" s="28">
        <f>VLOOKUP(B114,Database!$B$2:$K$604,3,FALSE)</f>
        <v>37500</v>
      </c>
      <c r="F114" s="7" t="s">
        <v>1316</v>
      </c>
      <c r="G114" s="7" t="s">
        <v>1289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27">
        <v>44701</v>
      </c>
      <c r="B115" s="7" t="s">
        <v>717</v>
      </c>
      <c r="C115" s="5" t="str">
        <f>VLOOKUP(B115,Database!$B$2:$K$604,2,FALSE)</f>
        <v>KUAS ADMIRAL 2.5"</v>
      </c>
      <c r="D115" s="8">
        <v>6</v>
      </c>
      <c r="E115" s="28">
        <f>VLOOKUP(B115,Database!$B$2:$K$604,3,FALSE)</f>
        <v>8500</v>
      </c>
      <c r="F115" s="7" t="s">
        <v>1336</v>
      </c>
      <c r="G115" s="7" t="s">
        <v>1289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27">
        <v>44701</v>
      </c>
      <c r="B116" s="7" t="s">
        <v>555</v>
      </c>
      <c r="C116" s="5" t="str">
        <f>VLOOKUP(B116,Database!$B$2:$K$604,2,FALSE)</f>
        <v>TENOKOTE YELLOW</v>
      </c>
      <c r="D116" s="8">
        <v>1</v>
      </c>
      <c r="E116" s="28">
        <f>VLOOKUP(B116,Database!$B$2:$K$604,3,FALSE)</f>
        <v>308000</v>
      </c>
      <c r="F116" s="7" t="s">
        <v>1337</v>
      </c>
      <c r="G116" s="7" t="s">
        <v>1289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27">
        <v>44702</v>
      </c>
      <c r="B117" s="7" t="s">
        <v>966</v>
      </c>
      <c r="C117" s="5" t="str">
        <f>VLOOKUP(B117,Database!$B$2:$K$604,2,FALSE)</f>
        <v xml:space="preserve">WILAH PASAH </v>
      </c>
      <c r="D117" s="8">
        <v>5</v>
      </c>
      <c r="E117" s="28">
        <f>VLOOKUP(B117,Database!$B$2:$K$604,3,FALSE)</f>
        <v>100000</v>
      </c>
      <c r="F117" s="7" t="s">
        <v>1316</v>
      </c>
      <c r="G117" s="7" t="s">
        <v>1284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27">
        <v>44702</v>
      </c>
      <c r="B118" s="7" t="s">
        <v>898</v>
      </c>
      <c r="C118" s="5" t="str">
        <f>VLOOKUP(B118,Database!$B$2:$K$604,2,FALSE)</f>
        <v>MATA BOR KAYU 5MM</v>
      </c>
      <c r="D118" s="8">
        <v>10</v>
      </c>
      <c r="E118" s="28">
        <f>VLOOKUP(B118,Database!$B$2:$K$604,3,FALSE)</f>
        <v>6000</v>
      </c>
      <c r="F118" s="7" t="s">
        <v>1310</v>
      </c>
      <c r="G118" s="7" t="s">
        <v>1284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27">
        <v>44702</v>
      </c>
      <c r="B119" s="7" t="s">
        <v>179</v>
      </c>
      <c r="C119" s="5" t="str">
        <f>VLOOKUP(B119,Database!$B$2:$K$604,2,FALSE)</f>
        <v>PLAT FIGURA BIASA</v>
      </c>
      <c r="D119" s="8">
        <v>100</v>
      </c>
      <c r="E119" s="28">
        <f>VLOOKUP(B119,Database!$B$2:$K$604,3,FALSE)</f>
        <v>2000</v>
      </c>
      <c r="F119" s="7" t="s">
        <v>1287</v>
      </c>
      <c r="G119" s="7" t="s">
        <v>1284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27">
        <v>44702</v>
      </c>
      <c r="B120" s="7" t="s">
        <v>773</v>
      </c>
      <c r="C120" s="5" t="str">
        <f>VLOOKUP(B120,Database!$B$2:$K$604,2,FALSE)</f>
        <v xml:space="preserve">SELO </v>
      </c>
      <c r="D120" s="8">
        <v>2</v>
      </c>
      <c r="E120" s="28">
        <f>VLOOKUP(B120,Database!$B$2:$K$604,3,FALSE)</f>
        <v>35000</v>
      </c>
      <c r="F120" s="7" t="s">
        <v>1332</v>
      </c>
      <c r="G120" s="7" t="s">
        <v>1321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27">
        <v>44702</v>
      </c>
      <c r="B121" s="7" t="s">
        <v>637</v>
      </c>
      <c r="C121" s="5" t="str">
        <f>VLOOKUP(B121,Database!$B$2:$K$604,2,FALSE)</f>
        <v>THINER GLAZE THGZ 72200-20LJ</v>
      </c>
      <c r="D121" s="8">
        <v>1</v>
      </c>
      <c r="E121" s="28">
        <f>VLOOKUP(B121,Database!$B$2:$K$604,3,FALSE)</f>
        <v>520000</v>
      </c>
      <c r="F121" s="7" t="s">
        <v>1308</v>
      </c>
      <c r="G121" s="7" t="s">
        <v>1338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27">
        <v>44702</v>
      </c>
      <c r="B122" s="7" t="s">
        <v>1339</v>
      </c>
      <c r="C122" s="5" t="str">
        <f>VLOOKUP(B122,Database!$B$2:$K$604,2,FALSE)</f>
        <v>HANDLE KNOP ANTIK KECIL</v>
      </c>
      <c r="D122" s="8">
        <v>20</v>
      </c>
      <c r="E122" s="28">
        <f>VLOOKUP(B122,Database!$B$2:$K$604,3,FALSE)</f>
        <v>9900</v>
      </c>
      <c r="F122" s="7" t="s">
        <v>1287</v>
      </c>
      <c r="G122" s="7" t="s">
        <v>1340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27">
        <v>44704</v>
      </c>
      <c r="B123" s="7" t="s">
        <v>1251</v>
      </c>
      <c r="C123" s="5" t="str">
        <f>VLOOKUP(B123,Database!$B$2:$K$604,2,FALSE)</f>
        <v>SUPER DRY</v>
      </c>
      <c r="D123" s="8">
        <v>4</v>
      </c>
      <c r="E123" s="28">
        <f>VLOOKUP(B123,Database!$B$2:$K$604,3,FALSE)</f>
        <v>563785.20000000007</v>
      </c>
      <c r="F123" s="7"/>
      <c r="G123" s="7" t="s">
        <v>1252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27">
        <v>44704</v>
      </c>
      <c r="B124" s="7" t="s">
        <v>555</v>
      </c>
      <c r="C124" s="5" t="str">
        <f>VLOOKUP(B124,Database!$B$2:$K$604,2,FALSE)</f>
        <v>TENOKOTE YELLOW</v>
      </c>
      <c r="D124" s="8">
        <v>1</v>
      </c>
      <c r="E124" s="28">
        <f>VLOOKUP(B124,Database!$B$2:$K$604,3,FALSE)</f>
        <v>308000</v>
      </c>
      <c r="F124" s="7" t="s">
        <v>1337</v>
      </c>
      <c r="G124" s="7" t="s">
        <v>1289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27">
        <v>44704</v>
      </c>
      <c r="B125" s="7" t="s">
        <v>817</v>
      </c>
      <c r="C125" s="5" t="str">
        <f>VLOOKUP(B125,Database!$B$2:$K$604,2,FALSE)</f>
        <v>POLICELL BUBLE WRAP</v>
      </c>
      <c r="D125" s="8">
        <v>1</v>
      </c>
      <c r="E125" s="28">
        <f>VLOOKUP(B125,Database!$B$2:$K$604,3,FALSE)</f>
        <v>275000</v>
      </c>
      <c r="F125" s="7" t="s">
        <v>1291</v>
      </c>
      <c r="G125" s="7" t="s">
        <v>1341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27">
        <v>44704</v>
      </c>
      <c r="B126" s="7" t="s">
        <v>819</v>
      </c>
      <c r="C126" s="5" t="str">
        <f>VLOOKUP(B126,Database!$B$2:$K$604,2,FALSE)</f>
        <v>RAFIA 1KG</v>
      </c>
      <c r="D126" s="8">
        <v>30</v>
      </c>
      <c r="E126" s="28">
        <f>VLOOKUP(B126,Database!$B$2:$K$604,3,FALSE)</f>
        <v>15000</v>
      </c>
      <c r="F126" s="7" t="s">
        <v>1291</v>
      </c>
      <c r="G126" s="7" t="s">
        <v>1341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27">
        <v>44704</v>
      </c>
      <c r="B127" s="7" t="s">
        <v>939</v>
      </c>
      <c r="C127" s="5" t="str">
        <f>VLOOKUP(B127,Database!$B$2:$K$604,2,FALSE)</f>
        <v>KAIN JAHIT</v>
      </c>
      <c r="D127" s="8">
        <v>55</v>
      </c>
      <c r="E127" s="28">
        <f>VLOOKUP(B127,Database!$B$2:$K$604,3,FALSE)</f>
        <v>4500</v>
      </c>
      <c r="F127" s="7" t="s">
        <v>1310</v>
      </c>
      <c r="G127" s="7" t="s">
        <v>1341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27">
        <v>44704</v>
      </c>
      <c r="B128" s="7" t="s">
        <v>151</v>
      </c>
      <c r="C128" s="5" t="str">
        <f>VLOOKUP(B128,Database!$B$2:$K$604,2,FALSE)</f>
        <v>ENGSEL WAYANG</v>
      </c>
      <c r="D128" s="8">
        <v>3</v>
      </c>
      <c r="E128" s="28">
        <f>VLOOKUP(B128,Database!$B$2:$K$604,3,FALSE)</f>
        <v>20000</v>
      </c>
      <c r="F128" s="7" t="s">
        <v>1332</v>
      </c>
      <c r="G128" s="7" t="s">
        <v>1342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27">
        <v>44704</v>
      </c>
      <c r="B129" s="7" t="s">
        <v>518</v>
      </c>
      <c r="C129" s="5" t="str">
        <f>VLOOKUP(B129,Database!$B$2:$K$604,2,FALSE)</f>
        <v>KUNCI PASS 14</v>
      </c>
      <c r="D129" s="8">
        <v>10</v>
      </c>
      <c r="E129" s="28">
        <f>VLOOKUP(B129,Database!$B$2:$K$604,3,FALSE)</f>
        <v>12000</v>
      </c>
      <c r="F129" s="7" t="s">
        <v>1332</v>
      </c>
      <c r="G129" s="7" t="s">
        <v>1321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27">
        <v>44704</v>
      </c>
      <c r="B130" s="7" t="s">
        <v>1133</v>
      </c>
      <c r="C130" s="5" t="str">
        <f>VLOOKUP(B130,Database!$B$2:$K$604,2,FALSE)</f>
        <v>SEKRUP ROT 8*1 1/2" (4CM)</v>
      </c>
      <c r="D130" s="8">
        <v>1500</v>
      </c>
      <c r="E130" s="28">
        <f>VLOOKUP(B130,Database!$B$2:$K$604,3,FALSE)</f>
        <v>110</v>
      </c>
      <c r="F130" s="7" t="s">
        <v>1302</v>
      </c>
      <c r="G130" s="7" t="s">
        <v>1321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27">
        <v>44705</v>
      </c>
      <c r="B131" s="7" t="s">
        <v>45</v>
      </c>
      <c r="C131" s="5" t="str">
        <f>VLOOKUP(B131,Database!$B$2:$K$604,2,FALSE)</f>
        <v>ENGSEL DEER</v>
      </c>
      <c r="D131" s="8">
        <v>12</v>
      </c>
      <c r="E131" s="28">
        <f>VLOOKUP(B131,Database!$B$2:$K$604,3,FALSE)</f>
        <v>24000</v>
      </c>
      <c r="F131" s="7" t="s">
        <v>1343</v>
      </c>
      <c r="G131" s="7" t="s">
        <v>1303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27">
        <v>44705</v>
      </c>
      <c r="B132" s="7" t="s">
        <v>33</v>
      </c>
      <c r="C132" s="5" t="str">
        <f>VLOOKUP(B132,Database!$B$2:$K$604,2,FALSE)</f>
        <v>RODA SLIDING HUBEN</v>
      </c>
      <c r="D132" s="8">
        <v>4</v>
      </c>
      <c r="E132" s="28">
        <f>VLOOKUP(B132,Database!$B$2:$K$604,3,FALSE)</f>
        <v>22000</v>
      </c>
      <c r="F132" s="7" t="s">
        <v>1287</v>
      </c>
      <c r="G132" s="7" t="s">
        <v>1303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27">
        <v>44706</v>
      </c>
      <c r="B133" s="7" t="s">
        <v>825</v>
      </c>
      <c r="C133" s="5" t="str">
        <f>VLOOKUP(B133,Database!$B$2:$K$604,2,FALSE)</f>
        <v>SINGLE FACE 160</v>
      </c>
      <c r="D133" s="8">
        <v>219</v>
      </c>
      <c r="E133" s="28">
        <f>VLOOKUP(B133,Database!$B$2:$K$604,3,FALSE)</f>
        <v>10000</v>
      </c>
      <c r="F133" s="7" t="s">
        <v>1287</v>
      </c>
      <c r="G133" s="7" t="s">
        <v>1296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27">
        <v>44706</v>
      </c>
      <c r="B134" s="7" t="s">
        <v>827</v>
      </c>
      <c r="C134" s="5" t="str">
        <f>VLOOKUP(B134,Database!$B$2:$K$604,2,FALSE)</f>
        <v>STERO FOAM 1CM</v>
      </c>
      <c r="D134" s="8">
        <v>100</v>
      </c>
      <c r="E134" s="28">
        <f>VLOOKUP(B134,Database!$B$2:$K$604,3,FALSE)</f>
        <v>9900</v>
      </c>
      <c r="F134" s="7" t="s">
        <v>1287</v>
      </c>
      <c r="G134" s="7" t="s">
        <v>1296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27">
        <v>44706</v>
      </c>
      <c r="B135" s="7" t="s">
        <v>829</v>
      </c>
      <c r="C135" s="5" t="str">
        <f>VLOOKUP(B135,Database!$B$2:$K$604,2,FALSE)</f>
        <v>TALI STRAPING</v>
      </c>
      <c r="D135" s="8">
        <v>3</v>
      </c>
      <c r="E135" s="28">
        <f>VLOOKUP(B135,Database!$B$2:$K$604,3,FALSE)</f>
        <v>100000</v>
      </c>
      <c r="F135" s="7" t="s">
        <v>1287</v>
      </c>
      <c r="G135" s="7" t="s">
        <v>1296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27">
        <v>44706</v>
      </c>
      <c r="B136" s="7" t="s">
        <v>846</v>
      </c>
      <c r="C136" s="5" t="str">
        <f>VLOOKUP(B136,Database!$B$2:$K$604,2,FALSE)</f>
        <v>FOAM SHEET 1MM</v>
      </c>
      <c r="D136" s="8">
        <v>500</v>
      </c>
      <c r="E136" s="28">
        <f>VLOOKUP(B136,Database!$B$2:$K$604,3,FALSE)</f>
        <v>1300</v>
      </c>
      <c r="F136" s="7" t="s">
        <v>1287</v>
      </c>
      <c r="G136" s="7" t="s">
        <v>1296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27">
        <v>44706</v>
      </c>
      <c r="B137" s="7" t="s">
        <v>800</v>
      </c>
      <c r="C137" s="5" t="str">
        <f>VLOOKUP(B137,Database!$B$2:$K$604,2,FALSE)</f>
        <v>FOAM SHEET 0,5MM</v>
      </c>
      <c r="D137" s="8">
        <v>800</v>
      </c>
      <c r="E137" s="28">
        <f>VLOOKUP(B137,Database!$B$2:$K$604,3,FALSE)</f>
        <v>850</v>
      </c>
      <c r="F137" s="7" t="s">
        <v>1287</v>
      </c>
      <c r="G137" s="7" t="s">
        <v>1296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27">
        <v>44706</v>
      </c>
      <c r="B138" s="7" t="s">
        <v>808</v>
      </c>
      <c r="C138" s="5" t="str">
        <f>VLOOKUP(B138,Database!$B$2:$K$604,2,FALSE)</f>
        <v>LAKBAN BENING</v>
      </c>
      <c r="D138" s="8">
        <v>72</v>
      </c>
      <c r="E138" s="28">
        <f>VLOOKUP(B138,Database!$B$2:$K$604,3,FALSE)</f>
        <v>10000</v>
      </c>
      <c r="F138" s="7" t="s">
        <v>1287</v>
      </c>
      <c r="G138" s="7" t="s">
        <v>1296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27">
        <v>44706</v>
      </c>
      <c r="B139" s="7" t="s">
        <v>41</v>
      </c>
      <c r="C139" s="5" t="str">
        <f>VLOOKUP(B139,Database!$B$2:$K$604,2,FALSE)</f>
        <v>KUNCI KOPER</v>
      </c>
      <c r="D139" s="8">
        <v>30</v>
      </c>
      <c r="E139" s="28">
        <f>VLOOKUP(B139,Database!$B$2:$K$604,3,FALSE)</f>
        <v>20899.989000000005</v>
      </c>
      <c r="F139" s="7" t="s">
        <v>1344</v>
      </c>
      <c r="G139" s="7" t="s">
        <v>1326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27">
        <v>44706</v>
      </c>
      <c r="B140" s="7" t="s">
        <v>854</v>
      </c>
      <c r="C140" s="5" t="str">
        <f>VLOOKUP(B140,Database!$B$2:$K$604,2,FALSE)</f>
        <v>AMPLAS SLENDER 60</v>
      </c>
      <c r="D140" s="8">
        <v>6</v>
      </c>
      <c r="E140" s="28">
        <f>VLOOKUP(B140,Database!$B$2:$K$604,3,FALSE)</f>
        <v>15500</v>
      </c>
      <c r="F140" s="7" t="s">
        <v>1310</v>
      </c>
      <c r="G140" s="7" t="s">
        <v>1289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27">
        <v>44706</v>
      </c>
      <c r="B141" s="7" t="s">
        <v>876</v>
      </c>
      <c r="C141" s="5" t="str">
        <f>VLOOKUP(B141,Database!$B$2:$K$604,2,FALSE)</f>
        <v>AMPLAS SLENDER  100</v>
      </c>
      <c r="D141" s="8">
        <v>6</v>
      </c>
      <c r="E141" s="28">
        <f>VLOOKUP(B141,Database!$B$2:$K$604,3,FALSE)</f>
        <v>15000</v>
      </c>
      <c r="F141" s="7" t="s">
        <v>1310</v>
      </c>
      <c r="G141" s="7" t="s">
        <v>1289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27">
        <v>44706</v>
      </c>
      <c r="B142" s="7" t="s">
        <v>852</v>
      </c>
      <c r="C142" s="5" t="str">
        <f>VLOOKUP(B142,Database!$B$2:$K$604,2,FALSE)</f>
        <v>AMPLAS SLENDER 120</v>
      </c>
      <c r="D142" s="8">
        <v>6</v>
      </c>
      <c r="E142" s="28">
        <f>VLOOKUP(B142,Database!$B$2:$K$604,3,FALSE)</f>
        <v>15000</v>
      </c>
      <c r="F142" s="7" t="s">
        <v>1310</v>
      </c>
      <c r="G142" s="7" t="s">
        <v>1289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27">
        <v>44706</v>
      </c>
      <c r="B143" s="7" t="s">
        <v>1057</v>
      </c>
      <c r="C143" s="5" t="str">
        <f>VLOOKUP(B143,Database!$B$2:$K$604,2,FALSE)</f>
        <v>LEM EXCEL ONE</v>
      </c>
      <c r="D143" s="8">
        <v>36</v>
      </c>
      <c r="E143" s="28">
        <f>VLOOKUP(B143,Database!$B$2:$K$604,3,FALSE)</f>
        <v>121000</v>
      </c>
      <c r="F143" s="7" t="s">
        <v>1286</v>
      </c>
      <c r="G143" s="7" t="s">
        <v>1289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27">
        <v>44706</v>
      </c>
      <c r="B144" s="7" t="s">
        <v>758</v>
      </c>
      <c r="C144" s="5" t="str">
        <f>VLOOKUP(B144,Database!$B$2:$K$604,2,FALSE)</f>
        <v>MSS PASTI GLOSS</v>
      </c>
      <c r="D144" s="8">
        <v>1</v>
      </c>
      <c r="E144" s="28">
        <f>VLOOKUP(B144,Database!$B$2:$K$604,3,FALSE)</f>
        <v>762000</v>
      </c>
      <c r="F144" s="7" t="s">
        <v>1345</v>
      </c>
      <c r="G144" s="7" t="s">
        <v>1289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27">
        <v>44706</v>
      </c>
      <c r="B145" s="7" t="s">
        <v>1119</v>
      </c>
      <c r="C145" s="5" t="str">
        <f>VLOOKUP(B145,Database!$B$2:$K$604,2,FALSE)</f>
        <v>SEKRUP FAB 8*2" (5CM)</v>
      </c>
      <c r="D145" s="8">
        <v>4000</v>
      </c>
      <c r="E145" s="28">
        <f>VLOOKUP(B145,Database!$B$2:$K$604,3,FALSE)</f>
        <v>182</v>
      </c>
      <c r="F145" s="7" t="s">
        <v>1313</v>
      </c>
      <c r="G145" s="7" t="s">
        <v>1289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27">
        <v>44706</v>
      </c>
      <c r="B146" s="7" t="s">
        <v>1117</v>
      </c>
      <c r="C146" s="5" t="str">
        <f>VLOOKUP(B146,Database!$B$2:$K$604,2,FALSE)</f>
        <v>SEKRUP FAB 8*1-1/2" (4CM)</v>
      </c>
      <c r="D146" s="8">
        <v>3000</v>
      </c>
      <c r="E146" s="28">
        <f>VLOOKUP(B146,Database!$B$2:$K$604,3,FALSE)</f>
        <v>138</v>
      </c>
      <c r="F146" s="7" t="s">
        <v>1313</v>
      </c>
      <c r="G146" s="7" t="s">
        <v>1289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27">
        <v>44706</v>
      </c>
      <c r="B147" s="7" t="s">
        <v>1104</v>
      </c>
      <c r="C147" s="5" t="str">
        <f>VLOOKUP(B147,Database!$B$2:$K$604,2,FALSE)</f>
        <v>SEKRUP FAB 8*1" (2.5CM)</v>
      </c>
      <c r="D147" s="8">
        <v>3000</v>
      </c>
      <c r="E147" s="28">
        <f>VLOOKUP(B147,Database!$B$2:$K$604,3,FALSE)</f>
        <v>103</v>
      </c>
      <c r="F147" s="7" t="s">
        <v>1286</v>
      </c>
      <c r="G147" s="7" t="s">
        <v>1289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27">
        <v>44706</v>
      </c>
      <c r="B148" s="7" t="s">
        <v>872</v>
      </c>
      <c r="C148" s="5" t="str">
        <f>VLOOKUP(B148,Database!$B$2:$K$604,2,FALSE)</f>
        <v>AMPLAS GRENDA 80</v>
      </c>
      <c r="D148" s="8">
        <v>15</v>
      </c>
      <c r="E148" s="28">
        <f>VLOOKUP(B148,Database!$B$2:$K$604,3,FALSE)</f>
        <v>4000</v>
      </c>
      <c r="F148" s="7" t="s">
        <v>1310</v>
      </c>
      <c r="G148" s="7" t="s">
        <v>1289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27">
        <v>44706</v>
      </c>
      <c r="B149" s="7" t="s">
        <v>783</v>
      </c>
      <c r="C149" s="5" t="str">
        <f>VLOOKUP(B149,Database!$B$2:$K$604,2,FALSE)</f>
        <v>PARAGON PAIL</v>
      </c>
      <c r="D149" s="8">
        <v>2</v>
      </c>
      <c r="E149" s="28">
        <f>VLOOKUP(B149,Database!$B$2:$K$604,3,FALSE)</f>
        <v>447000</v>
      </c>
      <c r="F149" s="7" t="s">
        <v>1346</v>
      </c>
      <c r="G149" s="7" t="s">
        <v>1289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27">
        <v>44706</v>
      </c>
      <c r="B150" s="7" t="s">
        <v>530</v>
      </c>
      <c r="C150" s="5" t="str">
        <f>VLOOKUP(B150,Database!$B$2:$K$604,2,FALSE)</f>
        <v>NC SANDING LUXOR</v>
      </c>
      <c r="D150" s="8">
        <v>1</v>
      </c>
      <c r="E150" s="28">
        <f>VLOOKUP(B150,Database!$B$2:$K$604,3,FALSE)</f>
        <v>899000</v>
      </c>
      <c r="F150" s="7" t="s">
        <v>1327</v>
      </c>
      <c r="G150" s="7" t="s">
        <v>1289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27">
        <v>44706</v>
      </c>
      <c r="B151" s="7" t="s">
        <v>1347</v>
      </c>
      <c r="C151" s="5" t="str">
        <f>VLOOKUP(B151,Database!$B$2:$K$604,2,FALSE)</f>
        <v>LEM PRESTO POLYCHEMIE</v>
      </c>
      <c r="D151" s="8">
        <v>60</v>
      </c>
      <c r="E151" s="28">
        <f>VLOOKUP(B151,Database!$B$2:$K$604,3,FALSE)</f>
        <v>39683.952000000005</v>
      </c>
      <c r="F151" s="7"/>
      <c r="G151" s="7" t="s">
        <v>1348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27">
        <v>44706</v>
      </c>
      <c r="B152" s="7" t="s">
        <v>480</v>
      </c>
      <c r="C152" s="5" t="str">
        <f>VLOOKUP(B152,Database!$B$2:$K$604,2,FALSE)</f>
        <v>BAUT PALU GALPANIES 8*13</v>
      </c>
      <c r="D152" s="8">
        <v>50</v>
      </c>
      <c r="E152" s="28">
        <f>VLOOKUP(B152,Database!$B$2:$K$604,3,FALSE)</f>
        <v>6000</v>
      </c>
      <c r="F152" s="7" t="s">
        <v>1332</v>
      </c>
      <c r="G152" s="7" t="s">
        <v>1303</v>
      </c>
      <c r="H152" s="5" t="s">
        <v>1349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27">
        <v>44706</v>
      </c>
      <c r="B153" s="7" t="s">
        <v>1211</v>
      </c>
      <c r="C153" s="5" t="str">
        <f>VLOOKUP(B153,Database!$B$2:$K$604,2,FALSE)</f>
        <v>BAUT GALVANIS 8*8</v>
      </c>
      <c r="D153" s="8">
        <v>100</v>
      </c>
      <c r="E153" s="28">
        <f>VLOOKUP(B153,Database!$B$2:$K$604,3,FALSE)</f>
        <v>2500</v>
      </c>
      <c r="F153" s="7" t="s">
        <v>1332</v>
      </c>
      <c r="G153" s="7" t="s">
        <v>1303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27">
        <v>44706</v>
      </c>
      <c r="B154" s="7" t="s">
        <v>511</v>
      </c>
      <c r="C154" s="5" t="str">
        <f>VLOOKUP(B154,Database!$B$2:$K$604,2,FALSE)</f>
        <v>BAUT GALVANIS M8*3</v>
      </c>
      <c r="D154" s="8">
        <v>100</v>
      </c>
      <c r="E154" s="28">
        <f>VLOOKUP(B154,Database!$B$2:$K$604,3,FALSE)</f>
        <v>750</v>
      </c>
      <c r="F154" s="7" t="s">
        <v>1332</v>
      </c>
      <c r="G154" s="7" t="s">
        <v>1303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27">
        <v>44706</v>
      </c>
      <c r="B155" s="7" t="s">
        <v>1063</v>
      </c>
      <c r="C155" s="5" t="str">
        <f>VLOOKUP(B155,Database!$B$2:$K$604,2,FALSE)</f>
        <v>SIKAT BAJA HALUS</v>
      </c>
      <c r="D155" s="8">
        <v>2</v>
      </c>
      <c r="E155" s="28">
        <f>VLOOKUP(B155,Database!$B$2:$K$604,3,FALSE)</f>
        <v>10000</v>
      </c>
      <c r="F155" s="7" t="s">
        <v>1350</v>
      </c>
      <c r="G155" s="7" t="s">
        <v>1303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27">
        <v>44706</v>
      </c>
      <c r="B156" s="7" t="s">
        <v>511</v>
      </c>
      <c r="C156" s="5" t="str">
        <f>VLOOKUP(B156,Database!$B$2:$K$604,2,FALSE)</f>
        <v>BAUT GALVANIS M8*3</v>
      </c>
      <c r="D156" s="8">
        <v>175</v>
      </c>
      <c r="E156" s="28">
        <f>VLOOKUP(B156,Database!$B$2:$K$604,3,FALSE)</f>
        <v>750</v>
      </c>
      <c r="F156" s="7" t="s">
        <v>1332</v>
      </c>
      <c r="G156" s="7" t="s">
        <v>1303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27">
        <v>44711</v>
      </c>
      <c r="B157" s="7" t="s">
        <v>511</v>
      </c>
      <c r="C157" s="5" t="str">
        <f>VLOOKUP(B157,Database!$B$2:$K$604,2,FALSE)</f>
        <v>BAUT GALVANIS M8*3</v>
      </c>
      <c r="D157" s="8">
        <v>525</v>
      </c>
      <c r="E157" s="28">
        <f>VLOOKUP(B157,Database!$B$2:$K$604,3,FALSE)</f>
        <v>750</v>
      </c>
      <c r="F157" s="7" t="s">
        <v>1330</v>
      </c>
      <c r="G157" s="7" t="s">
        <v>1303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27">
        <v>44711</v>
      </c>
      <c r="B158" s="7" t="s">
        <v>480</v>
      </c>
      <c r="C158" s="5" t="str">
        <f>VLOOKUP(B158,Database!$B$2:$K$604,2,FALSE)</f>
        <v>BAUT PALU GALPANIES 8*13</v>
      </c>
      <c r="D158" s="8">
        <v>100</v>
      </c>
      <c r="E158" s="28">
        <f>VLOOKUP(B158,Database!$B$2:$K$604,3,FALSE)</f>
        <v>6000</v>
      </c>
      <c r="F158" s="7" t="s">
        <v>1330</v>
      </c>
      <c r="G158" s="7" t="s">
        <v>1303</v>
      </c>
      <c r="H158" s="5" t="s">
        <v>1349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27">
        <v>44711</v>
      </c>
      <c r="B159" s="7" t="s">
        <v>1133</v>
      </c>
      <c r="C159" s="5" t="str">
        <f>VLOOKUP(B159,Database!$B$2:$K$604,2,FALSE)</f>
        <v>SEKRUP ROT 8*1 1/2" (4CM)</v>
      </c>
      <c r="D159" s="8">
        <v>1500</v>
      </c>
      <c r="E159" s="28">
        <f>VLOOKUP(B159,Database!$B$2:$K$604,3,FALSE)</f>
        <v>110</v>
      </c>
      <c r="F159" s="7" t="s">
        <v>1302</v>
      </c>
      <c r="G159" s="7" t="s">
        <v>1303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27">
        <v>44711</v>
      </c>
      <c r="B160" s="7" t="s">
        <v>1000</v>
      </c>
      <c r="C160" s="5" t="str">
        <f>VLOOKUP(B160,Database!$B$2:$K$604,2,FALSE)</f>
        <v>GERGAJI JIGSAW</v>
      </c>
      <c r="D160" s="8">
        <v>5</v>
      </c>
      <c r="E160" s="28">
        <f>VLOOKUP(B160,Database!$B$2:$K$604,3,FALSE)</f>
        <v>5000</v>
      </c>
      <c r="F160" s="7" t="s">
        <v>1351</v>
      </c>
      <c r="G160" s="7" t="s">
        <v>1352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27">
        <v>44712</v>
      </c>
      <c r="B161" s="7" t="s">
        <v>1211</v>
      </c>
      <c r="C161" s="5" t="str">
        <f>VLOOKUP(B161,Database!$B$2:$K$604,2,FALSE)</f>
        <v>BAUT GALVANIS 8*8</v>
      </c>
      <c r="D161" s="8">
        <v>100</v>
      </c>
      <c r="E161" s="28">
        <f>VLOOKUP(B161,Database!$B$2:$K$604,3,FALSE)</f>
        <v>2500</v>
      </c>
      <c r="F161" s="7" t="s">
        <v>1330</v>
      </c>
      <c r="G161" s="7" t="s">
        <v>1284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27">
        <v>44712</v>
      </c>
      <c r="B162" s="7" t="s">
        <v>434</v>
      </c>
      <c r="C162" s="5" t="str">
        <f>VLOOKUP(B162,Database!$B$2:$K$604,2,FALSE)</f>
        <v>RELL BEARING DROLLA 40CM</v>
      </c>
      <c r="D162" s="8">
        <v>150</v>
      </c>
      <c r="E162" s="28">
        <f>VLOOKUP(B162,Database!$B$2:$K$604,3,FALSE)</f>
        <v>57181.81</v>
      </c>
      <c r="F162" s="7" t="s">
        <v>1344</v>
      </c>
      <c r="G162" s="7" t="s">
        <v>1326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27">
        <v>44712</v>
      </c>
      <c r="B163" s="7" t="s">
        <v>436</v>
      </c>
      <c r="C163" s="5" t="str">
        <f>VLOOKUP(B163,Database!$B$2:$K$604,2,FALSE)</f>
        <v>RELL BEARING DROLLA 35CM</v>
      </c>
      <c r="D163" s="8">
        <v>15</v>
      </c>
      <c r="E163" s="28">
        <f>VLOOKUP(B163,Database!$B$2:$K$604,3,FALSE)</f>
        <v>52556.81</v>
      </c>
      <c r="F163" s="7" t="s">
        <v>1291</v>
      </c>
      <c r="G163" s="7" t="s">
        <v>1326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27">
        <v>44712</v>
      </c>
      <c r="B164" s="7" t="s">
        <v>438</v>
      </c>
      <c r="C164" s="5" t="str">
        <f>VLOOKUP(B164,Database!$B$2:$K$604,2,FALSE)</f>
        <v>RELL BEARING DROLLA 30CM</v>
      </c>
      <c r="D164" s="8">
        <v>15</v>
      </c>
      <c r="E164" s="28">
        <f>VLOOKUP(B164,Database!$B$2:$K$604,3,FALSE)</f>
        <v>52556.81</v>
      </c>
      <c r="F164" s="7" t="s">
        <v>1291</v>
      </c>
      <c r="G164" s="7" t="s">
        <v>1326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27">
        <v>44712</v>
      </c>
      <c r="B165" s="7" t="s">
        <v>141</v>
      </c>
      <c r="C165" s="5" t="str">
        <f>VLOOKUP(B165,Database!$B$2:$K$604,2,FALSE)</f>
        <v>ENGSEL FULL TEKUK CUP 35"(DROLLA)</v>
      </c>
      <c r="D165" s="8">
        <v>50</v>
      </c>
      <c r="E165" s="28">
        <f>VLOOKUP(B165,Database!$B$2:$K$604,3,FALSE)</f>
        <v>32727.26</v>
      </c>
      <c r="F165" s="7" t="s">
        <v>1344</v>
      </c>
      <c r="G165" s="7" t="s">
        <v>1326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27">
        <v>44712</v>
      </c>
      <c r="B166" s="7" t="s">
        <v>144</v>
      </c>
      <c r="C166" s="5" t="str">
        <f>VLOOKUP(B166,Database!$B$2:$K$604,2,FALSE)</f>
        <v>ENGSEL LURUS CUP 35"(DROLLA)</v>
      </c>
      <c r="D166" s="8">
        <v>100</v>
      </c>
      <c r="E166" s="28">
        <f>VLOOKUP(B166,Database!$B$2:$K$604,3,FALSE)</f>
        <v>32727.26</v>
      </c>
      <c r="F166" s="7" t="s">
        <v>1344</v>
      </c>
      <c r="G166" s="7" t="s">
        <v>1326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27">
        <v>44712</v>
      </c>
      <c r="B167" s="7" t="s">
        <v>1274</v>
      </c>
      <c r="C167" s="5" t="str">
        <f>VLOOKUP(B167,Database!$B$2:$K$604,2,FALSE)</f>
        <v>RELL BEARING DROLLA 45CM</v>
      </c>
      <c r="D167" s="8">
        <v>30</v>
      </c>
      <c r="E167" s="28">
        <f>VLOOKUP(B167,Database!$B$2:$K$604,3,FALSE)</f>
        <v>74673</v>
      </c>
      <c r="F167" s="7" t="s">
        <v>1325</v>
      </c>
      <c r="G167" s="7" t="s">
        <v>1326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27">
        <v>44714</v>
      </c>
      <c r="B168" s="7" t="s">
        <v>606</v>
      </c>
      <c r="C168" s="5" t="str">
        <f>VLOOKUP(B168,Database!$B$2:$K$604,2,FALSE)</f>
        <v>PROPAN ECO PLAMUR ECP 4030</v>
      </c>
      <c r="D168" s="8">
        <v>3</v>
      </c>
      <c r="E168" s="28">
        <f>VLOOKUP(B168,Database!$B$2:$K$604,3,FALSE)</f>
        <v>28000</v>
      </c>
      <c r="F168" s="7" t="s">
        <v>1291</v>
      </c>
      <c r="G168" s="7" t="s">
        <v>1289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27">
        <v>44714</v>
      </c>
      <c r="B169" s="7" t="s">
        <v>880</v>
      </c>
      <c r="C169" s="5" t="str">
        <f>VLOOKUP(B169,Database!$B$2:$K$604,2,FALSE)</f>
        <v>MIRKA</v>
      </c>
      <c r="D169" s="8">
        <v>20</v>
      </c>
      <c r="E169" s="28">
        <f>VLOOKUP(B169,Database!$B$2:$K$604,3,FALSE)</f>
        <v>11000</v>
      </c>
      <c r="F169" s="7" t="s">
        <v>1327</v>
      </c>
      <c r="G169" s="7" t="s">
        <v>1289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27">
        <v>44714</v>
      </c>
      <c r="B170" s="7" t="s">
        <v>783</v>
      </c>
      <c r="C170" s="5" t="str">
        <f>VLOOKUP(B170,Database!$B$2:$K$604,2,FALSE)</f>
        <v>PARAGON PAIL</v>
      </c>
      <c r="D170" s="8">
        <v>3</v>
      </c>
      <c r="E170" s="28">
        <f>VLOOKUP(B170,Database!$B$2:$K$604,3,FALSE)</f>
        <v>447000</v>
      </c>
      <c r="F170" s="7" t="s">
        <v>1330</v>
      </c>
      <c r="G170" s="7" t="s">
        <v>1289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27">
        <v>44714</v>
      </c>
      <c r="B171" s="7" t="s">
        <v>1102</v>
      </c>
      <c r="C171" s="5" t="str">
        <f>VLOOKUP(B171,Database!$B$2:$K$604,2,FALSE)</f>
        <v>SEKRUP FAB 4*5/8 HITAM(1,5CM)</v>
      </c>
      <c r="D171" s="8">
        <v>4000</v>
      </c>
      <c r="E171" s="28">
        <f>VLOOKUP(B171,Database!$B$2:$K$604,3,FALSE)</f>
        <v>45</v>
      </c>
      <c r="F171" s="7" t="s">
        <v>1293</v>
      </c>
      <c r="G171" s="7" t="s">
        <v>1289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27">
        <v>44714</v>
      </c>
      <c r="B172" s="7" t="s">
        <v>1102</v>
      </c>
      <c r="C172" s="5" t="str">
        <f>VLOOKUP(B172,Database!$B$2:$K$604,2,FALSE)</f>
        <v>SEKRUP FAB 4*5/8 HITAM(1,5CM)</v>
      </c>
      <c r="D172" s="8">
        <v>4000</v>
      </c>
      <c r="E172" s="28">
        <f>VLOOKUP(B172,Database!$B$2:$K$604,3,FALSE)</f>
        <v>45</v>
      </c>
      <c r="F172" s="7" t="s">
        <v>1330</v>
      </c>
      <c r="G172" s="7" t="s">
        <v>1289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27">
        <v>44714</v>
      </c>
      <c r="B173" s="7" t="s">
        <v>1102</v>
      </c>
      <c r="C173" s="5" t="str">
        <f>VLOOKUP(B173,Database!$B$2:$K$604,2,FALSE)</f>
        <v>SEKRUP FAB 4*5/8 HITAM(1,5CM)</v>
      </c>
      <c r="D173" s="8">
        <v>4000</v>
      </c>
      <c r="E173" s="28">
        <f>VLOOKUP(B173,Database!$B$2:$K$604,3,FALSE)</f>
        <v>45</v>
      </c>
      <c r="F173" s="7" t="s">
        <v>1332</v>
      </c>
      <c r="G173" s="7" t="s">
        <v>1289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27">
        <v>44714</v>
      </c>
      <c r="B174" s="7" t="s">
        <v>909</v>
      </c>
      <c r="C174" s="5" t="str">
        <f>VLOOKUP(B174,Database!$B$2:$K$604,2,FALSE)</f>
        <v>LEM ALTECO HANDSOME</v>
      </c>
      <c r="D174" s="8">
        <v>100</v>
      </c>
      <c r="E174" s="28">
        <f>VLOOKUP(B174,Database!$B$2:$K$604,3,FALSE)</f>
        <v>3350</v>
      </c>
      <c r="F174" s="7" t="s">
        <v>1293</v>
      </c>
      <c r="G174" s="7" t="s">
        <v>1289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27">
        <v>44714</v>
      </c>
      <c r="B175" s="7" t="s">
        <v>909</v>
      </c>
      <c r="C175" s="5" t="str">
        <f>VLOOKUP(B175,Database!$B$2:$K$604,2,FALSE)</f>
        <v>LEM ALTECO HANDSOME</v>
      </c>
      <c r="D175" s="8">
        <v>100</v>
      </c>
      <c r="E175" s="28">
        <f>VLOOKUP(B175,Database!$B$2:$K$604,3,FALSE)</f>
        <v>3350</v>
      </c>
      <c r="F175" s="7" t="s">
        <v>1330</v>
      </c>
      <c r="G175" s="7" t="s">
        <v>1289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27">
        <v>44714</v>
      </c>
      <c r="B176" s="7" t="s">
        <v>958</v>
      </c>
      <c r="C176" s="5" t="str">
        <f>VLOOKUP(B176,Database!$B$2:$K$604,2,FALSE)</f>
        <v>MASKER</v>
      </c>
      <c r="D176" s="8">
        <v>400</v>
      </c>
      <c r="E176" s="28">
        <f>VLOOKUP(B176,Database!$B$2:$K$604,3,FALSE)</f>
        <v>400</v>
      </c>
      <c r="F176" s="7" t="s">
        <v>1310</v>
      </c>
      <c r="G176" s="7" t="s">
        <v>1289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27">
        <v>44714</v>
      </c>
      <c r="B177" s="7" t="s">
        <v>1117</v>
      </c>
      <c r="C177" s="5" t="str">
        <f>VLOOKUP(B177,Database!$B$2:$K$604,2,FALSE)</f>
        <v>SEKRUP FAB 8*1-1/2" (4CM)</v>
      </c>
      <c r="D177" s="8">
        <v>6000</v>
      </c>
      <c r="E177" s="28">
        <f>VLOOKUP(B177,Database!$B$2:$K$604,3,FALSE)</f>
        <v>138</v>
      </c>
      <c r="F177" s="7" t="s">
        <v>1353</v>
      </c>
      <c r="G177" s="7" t="s">
        <v>1289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27">
        <v>44714</v>
      </c>
      <c r="B178" s="7" t="s">
        <v>1104</v>
      </c>
      <c r="C178" s="5" t="str">
        <f>VLOOKUP(B178,Database!$B$2:$K$604,2,FALSE)</f>
        <v>SEKRUP FAB 8*1" (2.5CM)</v>
      </c>
      <c r="D178" s="8">
        <v>3000</v>
      </c>
      <c r="E178" s="28">
        <f>VLOOKUP(B178,Database!$B$2:$K$604,3,FALSE)</f>
        <v>103</v>
      </c>
      <c r="F178" s="7" t="s">
        <v>1286</v>
      </c>
      <c r="G178" s="7" t="s">
        <v>1289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27">
        <v>44714</v>
      </c>
      <c r="B179" s="7" t="s">
        <v>859</v>
      </c>
      <c r="C179" s="5" t="str">
        <f>VLOOKUP(B179,Database!$B$2:$K$604,2,FALSE)</f>
        <v>LEM POXY HARDNER</v>
      </c>
      <c r="D179" s="8">
        <v>24</v>
      </c>
      <c r="E179" s="28">
        <f>VLOOKUP(B179,Database!$B$2:$K$604,3,FALSE)</f>
        <v>78000</v>
      </c>
      <c r="F179" s="7" t="s">
        <v>1286</v>
      </c>
      <c r="G179" s="7" t="s">
        <v>1289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27">
        <v>44714</v>
      </c>
      <c r="B180" s="7" t="s">
        <v>1016</v>
      </c>
      <c r="C180" s="5" t="str">
        <f>VLOOKUP(B180,Database!$B$2:$K$604,2,FALSE)</f>
        <v>SELANG TRANSPARAN</v>
      </c>
      <c r="D180" s="8">
        <v>10</v>
      </c>
      <c r="E180" s="28">
        <f>VLOOKUP(B180,Database!$B$2:$K$604,3,FALSE)</f>
        <v>8500</v>
      </c>
      <c r="F180" s="7" t="s">
        <v>1330</v>
      </c>
      <c r="G180" s="7" t="s">
        <v>1354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27">
        <v>44714</v>
      </c>
      <c r="B181" s="7" t="s">
        <v>429</v>
      </c>
      <c r="C181" s="5" t="str">
        <f>VLOOKUP(B181,Database!$B$2:$K$604,2,FALSE)</f>
        <v>RELL RODA 40CM</v>
      </c>
      <c r="D181" s="8">
        <v>25</v>
      </c>
      <c r="E181" s="28">
        <f>VLOOKUP(B181,Database!$B$2:$K$604,3,FALSE)</f>
        <v>18500</v>
      </c>
      <c r="F181" s="7" t="s">
        <v>1329</v>
      </c>
      <c r="G181" s="7" t="s">
        <v>1284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27">
        <v>44714</v>
      </c>
      <c r="B182" s="7" t="s">
        <v>923</v>
      </c>
      <c r="C182" s="5" t="str">
        <f>VLOOKUP(B182,Database!$B$2:$K$604,2,FALSE)</f>
        <v>LEM DN SIP GALON</v>
      </c>
      <c r="D182" s="8">
        <v>4</v>
      </c>
      <c r="E182" s="28">
        <f>VLOOKUP(B182,Database!$B$2:$K$604,3,FALSE)</f>
        <v>120000</v>
      </c>
      <c r="F182" s="7" t="s">
        <v>1329</v>
      </c>
      <c r="G182" s="7" t="s">
        <v>1284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27">
        <v>44714</v>
      </c>
      <c r="B183" s="7" t="s">
        <v>23</v>
      </c>
      <c r="C183" s="5" t="str">
        <f>VLOOKUP(B183,Database!$B$2:$K$604,2,FALSE)</f>
        <v>GLAIDER/SEPATU PLASTIK COKLAT</v>
      </c>
      <c r="D183" s="8">
        <v>2</v>
      </c>
      <c r="E183" s="28">
        <f>VLOOKUP(B183,Database!$B$2:$K$604,3,FALSE)</f>
        <v>75000</v>
      </c>
      <c r="F183" s="7" t="s">
        <v>1353</v>
      </c>
      <c r="G183" s="7" t="s">
        <v>1284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27">
        <v>44714</v>
      </c>
      <c r="B184" s="7" t="s">
        <v>1069</v>
      </c>
      <c r="C184" s="5" t="str">
        <f>VLOOKUP(B184,Database!$B$2:$K$604,2,FALSE)</f>
        <v>PAKU CACING</v>
      </c>
      <c r="D184" s="8">
        <v>3</v>
      </c>
      <c r="E184" s="28">
        <f>VLOOKUP(B184,Database!$B$2:$K$604,3,FALSE)</f>
        <v>100000</v>
      </c>
      <c r="F184" s="7" t="s">
        <v>1353</v>
      </c>
      <c r="G184" s="7" t="s">
        <v>1284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27">
        <v>44714</v>
      </c>
      <c r="B185" s="7" t="s">
        <v>1089</v>
      </c>
      <c r="C185" s="5" t="str">
        <f>VLOOKUP(B185,Database!$B$2:$K$604,2,FALSE)</f>
        <v>RING 5MM</v>
      </c>
      <c r="D185" s="8">
        <f>0.07*20</f>
        <v>1.4000000000000001</v>
      </c>
      <c r="E185" s="28">
        <f>VLOOKUP(B185,Database!$B$2:$K$604,3,FALSE)</f>
        <v>47500</v>
      </c>
      <c r="F185" s="7" t="s">
        <v>1353</v>
      </c>
      <c r="G185" s="7" t="s">
        <v>1284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27">
        <v>44714</v>
      </c>
      <c r="B186" s="7" t="s">
        <v>1091</v>
      </c>
      <c r="C186" s="5" t="str">
        <f>VLOOKUP(B186,Database!$B$2:$K$604,2,FALSE)</f>
        <v>RING 4MM</v>
      </c>
      <c r="D186" s="8">
        <f>0.06*20</f>
        <v>1.2</v>
      </c>
      <c r="E186" s="28">
        <f>VLOOKUP(B186,Database!$B$2:$K$604,3,FALSE)</f>
        <v>60000</v>
      </c>
      <c r="F186" s="7" t="s">
        <v>1293</v>
      </c>
      <c r="G186" s="7" t="s">
        <v>1284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27">
        <v>44718</v>
      </c>
      <c r="B187" s="7" t="s">
        <v>777</v>
      </c>
      <c r="C187" s="5" t="str">
        <f>VLOOKUP(B187,Database!$B$2:$K$604,2,FALSE)</f>
        <v>NC GLOSS IMPRA</v>
      </c>
      <c r="D187" s="8">
        <v>1</v>
      </c>
      <c r="E187" s="28">
        <f>VLOOKUP(B187,Database!$B$2:$K$604,3,FALSE)</f>
        <v>1085000</v>
      </c>
      <c r="F187" s="7" t="s">
        <v>1355</v>
      </c>
      <c r="G187" s="7" t="s">
        <v>1289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27">
        <v>44718</v>
      </c>
      <c r="B188" s="7" t="s">
        <v>566</v>
      </c>
      <c r="C188" s="5" t="str">
        <f>VLOOKUP(B188,Database!$B$2:$K$604,2,FALSE)</f>
        <v>IMPRA WS WALLNUT BROWN</v>
      </c>
      <c r="D188" s="8">
        <v>3</v>
      </c>
      <c r="E188" s="28">
        <f>VLOOKUP(B188,Database!$B$2:$K$604,3,FALSE)</f>
        <v>88000</v>
      </c>
      <c r="F188" s="7" t="s">
        <v>1355</v>
      </c>
      <c r="G188" s="7" t="s">
        <v>1289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27">
        <v>44718</v>
      </c>
      <c r="B189" s="7" t="s">
        <v>760</v>
      </c>
      <c r="C189" s="5" t="str">
        <f>VLOOKUP(B189,Database!$B$2:$K$604,2,FALSE)</f>
        <v>AGLAZE WHITE</v>
      </c>
      <c r="D189" s="8">
        <v>1</v>
      </c>
      <c r="E189" s="28">
        <f>VLOOKUP(B189,Database!$B$2:$K$604,3,FALSE)</f>
        <v>175500</v>
      </c>
      <c r="F189" s="7" t="s">
        <v>1355</v>
      </c>
      <c r="G189" s="7" t="s">
        <v>1289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27">
        <v>44718</v>
      </c>
      <c r="B190" s="7" t="s">
        <v>721</v>
      </c>
      <c r="C190" s="5" t="str">
        <f>VLOOKUP(B190,Database!$B$2:$K$604,2,FALSE)</f>
        <v>WAX ANTI JAMUR PFW 330</v>
      </c>
      <c r="D190" s="8">
        <v>2</v>
      </c>
      <c r="E190" s="28">
        <f>VLOOKUP(B190,Database!$B$2:$K$604,3,FALSE)</f>
        <v>123000</v>
      </c>
      <c r="F190" s="7" t="s">
        <v>1355</v>
      </c>
      <c r="G190" s="7" t="s">
        <v>1289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27">
        <v>44718</v>
      </c>
      <c r="B191" s="7" t="s">
        <v>1081</v>
      </c>
      <c r="C191" s="5" t="str">
        <f>VLOOKUP(B191,Database!$B$2:$K$604,2,FALSE)</f>
        <v>PAKU TEMBAK F25</v>
      </c>
      <c r="D191" s="8">
        <v>3</v>
      </c>
      <c r="E191" s="28">
        <f>VLOOKUP(B191,Database!$B$2:$K$604,3,FALSE)</f>
        <v>32000</v>
      </c>
      <c r="F191" s="7" t="s">
        <v>1351</v>
      </c>
      <c r="G191" s="7" t="s">
        <v>1289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27">
        <v>44718</v>
      </c>
      <c r="B192" s="7" t="s">
        <v>1083</v>
      </c>
      <c r="C192" s="5" t="str">
        <f>VLOOKUP(B192,Database!$B$2:$K$604,2,FALSE)</f>
        <v>PAKU TEMBAK F30</v>
      </c>
      <c r="D192" s="8">
        <v>4</v>
      </c>
      <c r="E192" s="28">
        <f>VLOOKUP(B192,Database!$B$2:$K$604,3,FALSE)</f>
        <v>37500</v>
      </c>
      <c r="F192" s="7" t="s">
        <v>1351</v>
      </c>
      <c r="G192" s="7" t="s">
        <v>1289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27">
        <v>44718</v>
      </c>
      <c r="B193" s="7" t="s">
        <v>29</v>
      </c>
      <c r="C193" s="5" t="str">
        <f>VLOOKUP(B193,Database!$B$2:$K$604,2,FALSE)</f>
        <v>SEPATU KARET KOIN MEDIUM</v>
      </c>
      <c r="D193" s="8">
        <v>200</v>
      </c>
      <c r="E193" s="28">
        <f>VLOOKUP(B193,Database!$B$2:$K$604,3,FALSE)</f>
        <v>1000</v>
      </c>
      <c r="F193" s="7" t="s">
        <v>1330</v>
      </c>
      <c r="G193" s="7" t="s">
        <v>1356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27">
        <v>44718</v>
      </c>
      <c r="B194" s="7" t="s">
        <v>766</v>
      </c>
      <c r="C194" s="5" t="str">
        <f>VLOOKUP(B194,Database!$B$2:$K$604,2,FALSE)</f>
        <v>BIO WHITE AGENT 250</v>
      </c>
      <c r="D194" s="8">
        <v>1</v>
      </c>
      <c r="E194" s="28">
        <f>VLOOKUP(B194,Database!$B$2:$K$604,3,FALSE)</f>
        <v>97000</v>
      </c>
      <c r="F194" s="7" t="s">
        <v>1350</v>
      </c>
      <c r="G194" s="7" t="s">
        <v>1357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27">
        <v>44718</v>
      </c>
      <c r="B195" s="7" t="s">
        <v>968</v>
      </c>
      <c r="C195" s="5" t="str">
        <f>VLOOKUP(B195,Database!$B$2:$K$604,2,FALSE)</f>
        <v>DOWEL 8MM</v>
      </c>
      <c r="D195" s="8">
        <v>5</v>
      </c>
      <c r="E195" s="28">
        <f>VLOOKUP(B195,Database!$B$2:$K$604,3,FALSE)</f>
        <v>12000</v>
      </c>
      <c r="F195" s="7" t="s">
        <v>1353</v>
      </c>
      <c r="G195" s="7" t="s">
        <v>1303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27">
        <v>44719</v>
      </c>
      <c r="B196" s="7" t="s">
        <v>151</v>
      </c>
      <c r="C196" s="5" t="str">
        <f>VLOOKUP(B196,Database!$B$2:$K$604,2,FALSE)</f>
        <v>ENGSEL WAYANG</v>
      </c>
      <c r="D196" s="8">
        <v>10</v>
      </c>
      <c r="E196" s="28">
        <f>VLOOKUP(B196,Database!$B$2:$K$604,3,FALSE)</f>
        <v>20000</v>
      </c>
      <c r="F196" s="7" t="s">
        <v>1330</v>
      </c>
      <c r="G196" s="7" t="s">
        <v>1309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27">
        <v>44719</v>
      </c>
      <c r="B197" s="7" t="s">
        <v>151</v>
      </c>
      <c r="C197" s="5" t="str">
        <f>VLOOKUP(B197,Database!$B$2:$K$604,2,FALSE)</f>
        <v>ENGSEL WAYANG</v>
      </c>
      <c r="D197" s="8">
        <v>10</v>
      </c>
      <c r="E197" s="28">
        <f>VLOOKUP(B197,Database!$B$2:$K$604,3,FALSE)</f>
        <v>20000</v>
      </c>
      <c r="F197" s="7" t="s">
        <v>1333</v>
      </c>
      <c r="G197" s="7" t="s">
        <v>1309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27">
        <v>44720</v>
      </c>
      <c r="B198" s="7" t="s">
        <v>825</v>
      </c>
      <c r="C198" s="5" t="str">
        <f>VLOOKUP(B198,Database!$B$2:$K$604,2,FALSE)</f>
        <v>SINGLE FACE 160</v>
      </c>
      <c r="D198" s="8">
        <v>166</v>
      </c>
      <c r="E198" s="28">
        <f>VLOOKUP(B198,Database!$B$2:$K$604,3,FALSE)</f>
        <v>10000</v>
      </c>
      <c r="F198" s="7" t="s">
        <v>1330</v>
      </c>
      <c r="G198" s="7" t="s">
        <v>1296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27">
        <v>44720</v>
      </c>
      <c r="B199" s="7" t="s">
        <v>827</v>
      </c>
      <c r="C199" s="5" t="str">
        <f>VLOOKUP(B199,Database!$B$2:$K$604,2,FALSE)</f>
        <v>STERO FOAM 1CM</v>
      </c>
      <c r="D199" s="8">
        <v>100</v>
      </c>
      <c r="E199" s="28">
        <f>VLOOKUP(B199,Database!$B$2:$K$604,3,FALSE)</f>
        <v>9900</v>
      </c>
      <c r="F199" s="7" t="s">
        <v>1330</v>
      </c>
      <c r="G199" s="7" t="s">
        <v>1296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27">
        <v>44720</v>
      </c>
      <c r="B200" s="7" t="s">
        <v>808</v>
      </c>
      <c r="C200" s="5" t="str">
        <f>VLOOKUP(B200,Database!$B$2:$K$604,2,FALSE)</f>
        <v>LAKBAN BENING</v>
      </c>
      <c r="D200" s="8">
        <v>72</v>
      </c>
      <c r="E200" s="28">
        <f>VLOOKUP(B200,Database!$B$2:$K$604,3,FALSE)</f>
        <v>10000</v>
      </c>
      <c r="F200" s="7" t="s">
        <v>1330</v>
      </c>
      <c r="G200" s="7" t="s">
        <v>1296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27">
        <v>44720</v>
      </c>
      <c r="B201" s="7" t="s">
        <v>829</v>
      </c>
      <c r="C201" s="5" t="str">
        <f>VLOOKUP(B201,Database!$B$2:$K$604,2,FALSE)</f>
        <v>TALI STRAPING</v>
      </c>
      <c r="D201" s="8">
        <v>4</v>
      </c>
      <c r="E201" s="28">
        <f>VLOOKUP(B201,Database!$B$2:$K$604,3,FALSE)</f>
        <v>100000</v>
      </c>
      <c r="F201" s="7" t="s">
        <v>1330</v>
      </c>
      <c r="G201" s="7" t="s">
        <v>1296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27">
        <v>44720</v>
      </c>
      <c r="B202" s="7" t="s">
        <v>1133</v>
      </c>
      <c r="C202" s="5" t="str">
        <f>VLOOKUP(B202,Database!$B$2:$K$604,2,FALSE)</f>
        <v>SEKRUP ROT 8*1 1/2" (4CM)</v>
      </c>
      <c r="D202" s="8">
        <v>5000</v>
      </c>
      <c r="E202" s="28">
        <f>VLOOKUP(B202,Database!$B$2:$K$604,3,FALSE)</f>
        <v>110</v>
      </c>
      <c r="F202" s="7" t="s">
        <v>1302</v>
      </c>
      <c r="G202" s="7" t="s">
        <v>1358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27">
        <v>44720</v>
      </c>
      <c r="B203" s="7" t="s">
        <v>37</v>
      </c>
      <c r="C203" s="5" t="str">
        <f>VLOOKUP(B203,Database!$B$2:$K$604,2,FALSE)</f>
        <v>CEKATIL GALVANIS</v>
      </c>
      <c r="D203" s="8">
        <v>200</v>
      </c>
      <c r="E203" s="28">
        <f>VLOOKUP(B203,Database!$B$2:$K$604,3,FALSE)</f>
        <v>2000</v>
      </c>
      <c r="F203" s="7" t="s">
        <v>1333</v>
      </c>
      <c r="G203" s="7" t="s">
        <v>1303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27">
        <v>44721</v>
      </c>
      <c r="B204" s="7" t="s">
        <v>1107</v>
      </c>
      <c r="C204" s="5" t="str">
        <f>VLOOKUP(B204,Database!$B$2:$K$604,2,FALSE)</f>
        <v>SEKRUP FAB 6*1/2" HITAM</v>
      </c>
      <c r="D204" s="8">
        <v>1000</v>
      </c>
      <c r="E204" s="28">
        <f>VLOOKUP(B204,Database!$B$2:$K$604,3,FALSE)</f>
        <v>65</v>
      </c>
      <c r="F204" s="7" t="s">
        <v>1359</v>
      </c>
      <c r="G204" s="7" t="s">
        <v>1303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27">
        <v>44722</v>
      </c>
      <c r="B205" s="7" t="s">
        <v>500</v>
      </c>
      <c r="C205" s="5" t="str">
        <f>VLOOKUP(B205,Database!$B$2:$K$604,2,FALSE)</f>
        <v>BAUT JEMBATAN GALVANIS M10*13</v>
      </c>
      <c r="D205" s="8">
        <v>60</v>
      </c>
      <c r="E205" s="28">
        <f>VLOOKUP(B205,Database!$B$2:$K$604,3,FALSE)</f>
        <v>11000</v>
      </c>
      <c r="F205" s="7" t="s">
        <v>1330</v>
      </c>
      <c r="G205" s="7" t="s">
        <v>1292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27">
        <v>44722</v>
      </c>
      <c r="B206" s="7" t="s">
        <v>480</v>
      </c>
      <c r="C206" s="5" t="str">
        <f>VLOOKUP(B206,Database!$B$2:$K$604,2,FALSE)</f>
        <v>BAUT PALU GALPANIES 8*13</v>
      </c>
      <c r="D206" s="8">
        <v>30</v>
      </c>
      <c r="E206" s="28">
        <f>VLOOKUP(B206,Database!$B$2:$K$604,3,FALSE)</f>
        <v>6000</v>
      </c>
      <c r="F206" s="7" t="s">
        <v>1330</v>
      </c>
      <c r="G206" s="7" t="s">
        <v>1292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27">
        <v>44722</v>
      </c>
      <c r="B207" s="7" t="s">
        <v>207</v>
      </c>
      <c r="C207" s="5" t="str">
        <f>VLOOKUP(B207,Database!$B$2:$K$604,2,FALSE)</f>
        <v>HANDLE CH 368 2 ANTIK</v>
      </c>
      <c r="D207" s="8">
        <v>100</v>
      </c>
      <c r="E207" s="28">
        <f>VLOOKUP(B207,Database!$B$2:$K$604,3,FALSE)</f>
        <v>17000</v>
      </c>
      <c r="F207" s="7" t="s">
        <v>1330</v>
      </c>
      <c r="G207" s="7" t="s">
        <v>1292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27">
        <v>44722</v>
      </c>
      <c r="B208" s="7" t="s">
        <v>520</v>
      </c>
      <c r="C208" s="5" t="str">
        <f>VLOOKUP(B208,Database!$B$2:$K$604,2,FALSE)</f>
        <v>KUNCI L 12</v>
      </c>
      <c r="D208" s="8">
        <v>35</v>
      </c>
      <c r="E208" s="28">
        <f>VLOOKUP(B208,Database!$B$2:$K$604,3,FALSE)</f>
        <v>16500</v>
      </c>
      <c r="F208" s="7" t="s">
        <v>1330</v>
      </c>
      <c r="G208" s="7" t="s">
        <v>1292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27">
        <v>44722</v>
      </c>
      <c r="B209" s="7" t="s">
        <v>1093</v>
      </c>
      <c r="C209" s="5" t="str">
        <f>VLOOKUP(B209,Database!$B$2:$K$604,2,FALSE)</f>
        <v>RING TEBAL 1,5MM HITAM</v>
      </c>
      <c r="D209" s="8">
        <v>500</v>
      </c>
      <c r="E209" s="28">
        <f>VLOOKUP(B209,Database!$B$2:$K$604,3,FALSE)</f>
        <v>275</v>
      </c>
      <c r="F209" s="7" t="s">
        <v>1330</v>
      </c>
      <c r="G209" s="7" t="s">
        <v>1292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27">
        <v>44722</v>
      </c>
      <c r="B210" s="7" t="s">
        <v>500</v>
      </c>
      <c r="C210" s="5" t="str">
        <f>VLOOKUP(B210,Database!$B$2:$K$604,2,FALSE)</f>
        <v>BAUT JEMBATAN GALVANIS M10*13</v>
      </c>
      <c r="D210" s="8">
        <v>100</v>
      </c>
      <c r="E210" s="28">
        <f>VLOOKUP(B210,Database!$B$2:$K$604,3,FALSE)</f>
        <v>11000</v>
      </c>
      <c r="F210" s="7" t="s">
        <v>1332</v>
      </c>
      <c r="G210" s="7" t="s">
        <v>1292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27">
        <v>44722</v>
      </c>
      <c r="B211" s="7" t="s">
        <v>480</v>
      </c>
      <c r="C211" s="5" t="str">
        <f>VLOOKUP(B211,Database!$B$2:$K$604,2,FALSE)</f>
        <v>BAUT PALU GALPANIES 8*13</v>
      </c>
      <c r="D211" s="8">
        <v>60</v>
      </c>
      <c r="E211" s="28">
        <f>VLOOKUP(B211,Database!$B$2:$K$604,3,FALSE)</f>
        <v>6000</v>
      </c>
      <c r="F211" s="7" t="s">
        <v>1332</v>
      </c>
      <c r="G211" s="7" t="s">
        <v>1292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27">
        <v>44722</v>
      </c>
      <c r="B212" s="7" t="s">
        <v>474</v>
      </c>
      <c r="C212" s="5" t="str">
        <f>VLOOKUP(B212,Database!$B$2:$K$604,2,FALSE)</f>
        <v>BAUT NANASAN GALPANIES 8*8</v>
      </c>
      <c r="D212" s="8">
        <v>100</v>
      </c>
      <c r="E212" s="28">
        <f>VLOOKUP(B212,Database!$B$2:$K$604,3,FALSE)</f>
        <v>4650</v>
      </c>
      <c r="F212" s="7" t="s">
        <v>1332</v>
      </c>
      <c r="G212" s="7" t="s">
        <v>1292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27">
        <v>44722</v>
      </c>
      <c r="B213" s="7" t="s">
        <v>207</v>
      </c>
      <c r="C213" s="5" t="str">
        <f>VLOOKUP(B213,Database!$B$2:$K$604,2,FALSE)</f>
        <v>HANDLE CH 368 2 ANTIK</v>
      </c>
      <c r="D213" s="8">
        <v>100</v>
      </c>
      <c r="E213" s="28">
        <f>VLOOKUP(B213,Database!$B$2:$K$604,3,FALSE)</f>
        <v>17000</v>
      </c>
      <c r="F213" s="7" t="s">
        <v>1332</v>
      </c>
      <c r="G213" s="7" t="s">
        <v>1292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27">
        <v>44722</v>
      </c>
      <c r="B214" s="7" t="s">
        <v>1093</v>
      </c>
      <c r="C214" s="5" t="str">
        <f>VLOOKUP(B214,Database!$B$2:$K$604,2,FALSE)</f>
        <v>RING TEBAL 1,5MM HITAM</v>
      </c>
      <c r="D214" s="8">
        <v>500</v>
      </c>
      <c r="E214" s="28">
        <f>VLOOKUP(B214,Database!$B$2:$K$604,3,FALSE)</f>
        <v>275</v>
      </c>
      <c r="F214" s="7" t="s">
        <v>1332</v>
      </c>
      <c r="G214" s="7" t="s">
        <v>1292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27">
        <v>44722</v>
      </c>
      <c r="B215" s="7" t="s">
        <v>1093</v>
      </c>
      <c r="C215" s="5" t="str">
        <f>VLOOKUP(B215,Database!$B$2:$K$604,2,FALSE)</f>
        <v>RING TEBAL 1,5MM HITAM</v>
      </c>
      <c r="D215" s="8">
        <v>500</v>
      </c>
      <c r="E215" s="28">
        <f>VLOOKUP(B215,Database!$B$2:$K$604,3,FALSE)</f>
        <v>275</v>
      </c>
      <c r="F215" s="7" t="s">
        <v>1360</v>
      </c>
      <c r="G215" s="7" t="s">
        <v>1292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27">
        <v>44722</v>
      </c>
      <c r="B216" s="7" t="s">
        <v>1095</v>
      </c>
      <c r="C216" s="5" t="str">
        <f>VLOOKUP(B216,Database!$B$2:$K$604,2,FALSE)</f>
        <v>RING TEBAL 3MM HITAM</v>
      </c>
      <c r="D216" s="8">
        <v>1000</v>
      </c>
      <c r="E216" s="28">
        <f>VLOOKUP(B216,Database!$B$2:$K$604,3,FALSE)</f>
        <v>450</v>
      </c>
      <c r="F216" s="7" t="s">
        <v>1360</v>
      </c>
      <c r="G216" s="7" t="s">
        <v>1292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27">
        <v>44722</v>
      </c>
      <c r="B217" s="7" t="s">
        <v>844</v>
      </c>
      <c r="C217" s="5" t="str">
        <f>VLOOKUP(B217,Database!$B$2:$K$604,2,FALSE)</f>
        <v>STD CORNER INJECT 1CM</v>
      </c>
      <c r="D217" s="8">
        <v>2000</v>
      </c>
      <c r="E217" s="28">
        <f>VLOOKUP(B217,Database!$B$2:$K$604,3,FALSE)</f>
        <v>2100</v>
      </c>
      <c r="F217" s="7" t="s">
        <v>1330</v>
      </c>
      <c r="G217" s="7" t="s">
        <v>1341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27">
        <v>44722</v>
      </c>
      <c r="B218" s="7" t="s">
        <v>827</v>
      </c>
      <c r="C218" s="5" t="str">
        <f>VLOOKUP(B218,Database!$B$2:$K$604,2,FALSE)</f>
        <v>STERO FOAM 1CM</v>
      </c>
      <c r="D218" s="8">
        <v>200</v>
      </c>
      <c r="E218" s="28">
        <f>VLOOKUP(B218,Database!$B$2:$K$604,3,FALSE)</f>
        <v>9900</v>
      </c>
      <c r="F218" s="7" t="s">
        <v>1330</v>
      </c>
      <c r="G218" s="7" t="s">
        <v>1341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27">
        <v>44727</v>
      </c>
      <c r="B219" s="7" t="s">
        <v>572</v>
      </c>
      <c r="C219" s="5" t="str">
        <f>VLOOKUP(B219,Database!$B$2:$K$604,2,FALSE)</f>
        <v>BAYCLEAN 1000ML</v>
      </c>
      <c r="D219" s="8">
        <v>4</v>
      </c>
      <c r="E219" s="28">
        <f>VLOOKUP(B219,Database!$B$2:$K$604,3,FALSE)</f>
        <v>17000</v>
      </c>
      <c r="F219" s="7" t="s">
        <v>1350</v>
      </c>
      <c r="G219" s="7" t="s">
        <v>1361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27">
        <v>44728</v>
      </c>
      <c r="B220" s="7" t="s">
        <v>266</v>
      </c>
      <c r="C220" s="5" t="str">
        <f>VLOOKUP(B220,Database!$B$2:$K$604,2,FALSE)</f>
        <v>KNOP TAHU WOUTER</v>
      </c>
      <c r="D220" s="8">
        <v>40</v>
      </c>
      <c r="E220" s="28">
        <f>VLOOKUP(B220,Database!$B$2:$K$604,3,FALSE)</f>
        <v>5500</v>
      </c>
      <c r="F220" s="7" t="s">
        <v>1332</v>
      </c>
      <c r="G220" s="7" t="s">
        <v>1292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27">
        <v>44728</v>
      </c>
      <c r="B221" s="7" t="s">
        <v>520</v>
      </c>
      <c r="C221" s="5" t="str">
        <f>VLOOKUP(B221,Database!$B$2:$K$604,2,FALSE)</f>
        <v>KUNCI L 12</v>
      </c>
      <c r="D221" s="8">
        <v>50</v>
      </c>
      <c r="E221" s="28">
        <f>VLOOKUP(B221,Database!$B$2:$K$604,3,FALSE)</f>
        <v>16500</v>
      </c>
      <c r="F221" s="7" t="s">
        <v>1332</v>
      </c>
      <c r="G221" s="7" t="s">
        <v>1292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27">
        <v>44728</v>
      </c>
      <c r="B222" s="7" t="s">
        <v>251</v>
      </c>
      <c r="C222" s="5" t="str">
        <f>VLOOKUP(B222,Database!$B$2:$K$604,2,FALSE)</f>
        <v>HANDLE KNOP PAMERAN ANTIK</v>
      </c>
      <c r="D222" s="8">
        <v>10</v>
      </c>
      <c r="E222" s="28">
        <f>VLOOKUP(B222,Database!$B$2:$K$604,3,FALSE)</f>
        <v>6800</v>
      </c>
      <c r="F222" s="7" t="s">
        <v>1362</v>
      </c>
      <c r="G222" s="7" t="s">
        <v>1292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27">
        <v>44728</v>
      </c>
      <c r="B223" s="7" t="s">
        <v>263</v>
      </c>
      <c r="C223" s="5" t="str">
        <f>VLOOKUP(B223,Database!$B$2:$K$604,2,FALSE)</f>
        <v>HANDLE SUNGU KEBO</v>
      </c>
      <c r="D223" s="8">
        <v>10</v>
      </c>
      <c r="E223" s="28">
        <f>VLOOKUP(B223,Database!$B$2:$K$604,3,FALSE)</f>
        <v>19000</v>
      </c>
      <c r="F223" s="7" t="s">
        <v>1362</v>
      </c>
      <c r="G223" s="7" t="s">
        <v>1292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27">
        <v>44728</v>
      </c>
      <c r="B224" s="7" t="s">
        <v>1276</v>
      </c>
      <c r="C224" s="5" t="str">
        <f>VLOOKUP(B224,Database!$B$2:$K$604,2,FALSE)</f>
        <v>HANDLE KNOP PAMERAN GOLD</v>
      </c>
      <c r="D224" s="8">
        <v>20</v>
      </c>
      <c r="E224" s="28">
        <f>VLOOKUP(B224,Database!$B$2:$K$604,3,FALSE)</f>
        <v>6800</v>
      </c>
      <c r="F224" s="7" t="s">
        <v>1362</v>
      </c>
      <c r="G224" s="7" t="s">
        <v>1292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27"/>
      <c r="B225" s="7"/>
      <c r="C225" s="5" t="e">
        <f>VLOOKUP(B225,Database!$B$2:$K$604,2,FALSE)</f>
        <v>#N/A</v>
      </c>
      <c r="D225" s="8"/>
      <c r="E225" s="28" t="e">
        <f>VLOOKUP(B225,Database!$B$2:$K$604,3,FALSE)</f>
        <v>#N/A</v>
      </c>
      <c r="F225" s="7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29"/>
      <c r="B226" s="5"/>
      <c r="C226" s="5" t="e">
        <f>VLOOKUP(B226,Database!$B$2:$K$604,2,FALSE)</f>
        <v>#N/A</v>
      </c>
      <c r="D226" s="6"/>
      <c r="E226" s="28" t="e">
        <f>VLOOKUP(B226,Database!$B$2:$K$604,3,FALSE)</f>
        <v>#N/A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29"/>
      <c r="B227" s="5"/>
      <c r="C227" s="5" t="e">
        <f>VLOOKUP(B227,Database!$B$2:$K$604,2,FALSE)</f>
        <v>#N/A</v>
      </c>
      <c r="D227" s="6"/>
      <c r="E227" s="28" t="e">
        <f>VLOOKUP(B227,Database!$B$2:$K$604,3,FALSE)</f>
        <v>#N/A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29"/>
      <c r="B228" s="5"/>
      <c r="C228" s="5" t="e">
        <f>VLOOKUP(B228,Database!$B$2:$K$604,2,FALSE)</f>
        <v>#N/A</v>
      </c>
      <c r="D228" s="6"/>
      <c r="E228" s="28" t="e">
        <f>VLOOKUP(B228,Database!$B$2:$K$604,3,FALSE)</f>
        <v>#N/A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29"/>
      <c r="B229" s="5"/>
      <c r="C229" s="5" t="e">
        <f>VLOOKUP(B229,Database!$B$2:$K$604,2,FALSE)</f>
        <v>#N/A</v>
      </c>
      <c r="D229" s="6"/>
      <c r="E229" s="28" t="e">
        <f>VLOOKUP(B229,Database!$B$2:$K$604,3,FALSE)</f>
        <v>#N/A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29"/>
      <c r="B230" s="5"/>
      <c r="C230" s="5" t="e">
        <f>VLOOKUP(B230,Database!$B$2:$K$604,2,FALSE)</f>
        <v>#N/A</v>
      </c>
      <c r="D230" s="6"/>
      <c r="E230" s="28" t="e">
        <f>VLOOKUP(B230,Database!$B$2:$K$604,3,FALSE)</f>
        <v>#N/A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29"/>
      <c r="B231" s="5"/>
      <c r="C231" s="5" t="e">
        <f>VLOOKUP(B231,Database!$B$2:$K$604,2,FALSE)</f>
        <v>#N/A</v>
      </c>
      <c r="D231" s="6"/>
      <c r="E231" s="28" t="e">
        <f>VLOOKUP(B231,Database!$B$2:$K$604,3,FALSE)</f>
        <v>#N/A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29"/>
      <c r="B232" s="5"/>
      <c r="C232" s="5" t="e">
        <f>VLOOKUP(B232,Database!$B$2:$K$604,2,FALSE)</f>
        <v>#N/A</v>
      </c>
      <c r="D232" s="6"/>
      <c r="E232" s="28" t="e">
        <f>VLOOKUP(B232,Database!$B$2:$K$604,3,FALSE)</f>
        <v>#N/A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29"/>
      <c r="B233" s="5"/>
      <c r="C233" s="5" t="e">
        <f>VLOOKUP(B233,Database!$B$2:$K$604,2,FALSE)</f>
        <v>#N/A</v>
      </c>
      <c r="D233" s="6"/>
      <c r="E233" s="28" t="e">
        <f>VLOOKUP(B233,Database!$B$2:$K$604,3,FALSE)</f>
        <v>#N/A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29"/>
      <c r="B234" s="5"/>
      <c r="C234" s="5" t="e">
        <f>VLOOKUP(B234,Database!$B$2:$K$604,2,FALSE)</f>
        <v>#N/A</v>
      </c>
      <c r="D234" s="6"/>
      <c r="E234" s="28" t="e">
        <f>VLOOKUP(B234,Database!$B$2:$K$604,3,FALSE)</f>
        <v>#N/A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29"/>
      <c r="B235" s="5"/>
      <c r="C235" s="5" t="e">
        <f>VLOOKUP(B235,Database!$B$2:$K$604,2,FALSE)</f>
        <v>#N/A</v>
      </c>
      <c r="D235" s="6"/>
      <c r="E235" s="28" t="e">
        <f>VLOOKUP(B235,Database!$B$2:$K$604,3,FALSE)</f>
        <v>#N/A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29"/>
      <c r="B236" s="5"/>
      <c r="C236" s="5" t="e">
        <f>VLOOKUP(B236,Database!$B$2:$K$604,2,FALSE)</f>
        <v>#N/A</v>
      </c>
      <c r="D236" s="6"/>
      <c r="E236" s="28" t="e">
        <f>VLOOKUP(B236,Database!$B$2:$K$604,3,FALSE)</f>
        <v>#N/A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29"/>
      <c r="B237" s="5"/>
      <c r="C237" s="5" t="e">
        <f>VLOOKUP(B237,Database!$B$2:$K$604,2,FALSE)</f>
        <v>#N/A</v>
      </c>
      <c r="D237" s="6"/>
      <c r="E237" s="28" t="e">
        <f>VLOOKUP(B237,Database!$B$2:$K$604,3,FALSE)</f>
        <v>#N/A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29"/>
      <c r="B238" s="5"/>
      <c r="C238" s="5" t="e">
        <f>VLOOKUP(B238,Database!$B$2:$K$604,2,FALSE)</f>
        <v>#N/A</v>
      </c>
      <c r="D238" s="6"/>
      <c r="E238" s="28" t="e">
        <f>VLOOKUP(B238,Database!$B$2:$K$604,3,FALSE)</f>
        <v>#N/A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29"/>
      <c r="B239" s="5"/>
      <c r="C239" s="5" t="e">
        <f>VLOOKUP(B239,Database!$B$2:$K$604,2,FALSE)</f>
        <v>#N/A</v>
      </c>
      <c r="D239" s="6"/>
      <c r="E239" s="28" t="e">
        <f>VLOOKUP(B239,Database!$B$2:$K$604,3,FALSE)</f>
        <v>#N/A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29"/>
      <c r="B240" s="5"/>
      <c r="C240" s="5" t="e">
        <f>VLOOKUP(B240,Database!$B$2:$K$604,2,FALSE)</f>
        <v>#N/A</v>
      </c>
      <c r="D240" s="6"/>
      <c r="E240" s="28" t="e">
        <f>VLOOKUP(B240,Database!$B$2:$K$604,3,FALSE)</f>
        <v>#N/A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29"/>
      <c r="B241" s="5"/>
      <c r="C241" s="5" t="e">
        <f>VLOOKUP(B241,Database!$B$2:$K$604,2,FALSE)</f>
        <v>#N/A</v>
      </c>
      <c r="D241" s="6"/>
      <c r="E241" s="28" t="e">
        <f>VLOOKUP(B241,Database!$B$2:$K$604,3,FALSE)</f>
        <v>#N/A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29"/>
      <c r="B242" s="5"/>
      <c r="C242" s="5" t="e">
        <f>VLOOKUP(B242,Database!$B$2:$K$604,2,FALSE)</f>
        <v>#N/A</v>
      </c>
      <c r="D242" s="6"/>
      <c r="E242" s="28" t="e">
        <f>VLOOKUP(B242,Database!$B$2:$K$604,3,FALSE)</f>
        <v>#N/A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29"/>
      <c r="B243" s="5"/>
      <c r="C243" s="5" t="e">
        <f>VLOOKUP(B243,Database!$B$2:$K$604,2,FALSE)</f>
        <v>#N/A</v>
      </c>
      <c r="D243" s="6"/>
      <c r="E243" s="28" t="e">
        <f>VLOOKUP(B243,Database!$B$2:$K$604,3,FALSE)</f>
        <v>#N/A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29"/>
      <c r="B244" s="5"/>
      <c r="C244" s="5" t="e">
        <f>VLOOKUP(B244,Database!$B$2:$K$604,2,FALSE)</f>
        <v>#N/A</v>
      </c>
      <c r="D244" s="6"/>
      <c r="E244" s="28" t="e">
        <f>VLOOKUP(B244,Database!$B$2:$K$604,3,FALSE)</f>
        <v>#N/A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29"/>
      <c r="B245" s="5"/>
      <c r="C245" s="5" t="e">
        <f>VLOOKUP(B245,Database!$B$2:$K$604,2,FALSE)</f>
        <v>#N/A</v>
      </c>
      <c r="D245" s="6"/>
      <c r="E245" s="28" t="e">
        <f>VLOOKUP(B245,Database!$B$2:$K$604,3,FALSE)</f>
        <v>#N/A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29"/>
      <c r="B246" s="5"/>
      <c r="C246" s="5" t="e">
        <f>VLOOKUP(B246,Database!$B$2:$K$604,2,FALSE)</f>
        <v>#N/A</v>
      </c>
      <c r="D246" s="6"/>
      <c r="E246" s="28" t="e">
        <f>VLOOKUP(B246,Database!$B$2:$K$604,3,FALSE)</f>
        <v>#N/A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29"/>
      <c r="B247" s="5"/>
      <c r="C247" s="5" t="e">
        <f>VLOOKUP(B247,Database!$B$2:$K$604,2,FALSE)</f>
        <v>#N/A</v>
      </c>
      <c r="D247" s="6"/>
      <c r="E247" s="28" t="e">
        <f>VLOOKUP(B247,Database!$B$2:$K$604,3,FALSE)</f>
        <v>#N/A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29"/>
      <c r="B248" s="5"/>
      <c r="C248" s="5" t="e">
        <f>VLOOKUP(B248,Database!$B$2:$K$604,2,FALSE)</f>
        <v>#N/A</v>
      </c>
      <c r="D248" s="6"/>
      <c r="E248" s="28" t="e">
        <f>VLOOKUP(B248,Database!$B$2:$K$604,3,FALSE)</f>
        <v>#N/A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29"/>
      <c r="B249" s="5"/>
      <c r="C249" s="5" t="e">
        <f>VLOOKUP(B249,Database!$B$2:$K$604,2,FALSE)</f>
        <v>#N/A</v>
      </c>
      <c r="D249" s="6"/>
      <c r="E249" s="28" t="e">
        <f>VLOOKUP(B249,Database!$B$2:$K$604,3,FALSE)</f>
        <v>#N/A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29"/>
      <c r="B250" s="5"/>
      <c r="C250" s="5" t="e">
        <f>VLOOKUP(B250,Database!$B$2:$K$604,2,FALSE)</f>
        <v>#N/A</v>
      </c>
      <c r="D250" s="6"/>
      <c r="E250" s="28" t="e">
        <f>VLOOKUP(B250,Database!$B$2:$K$604,3,FALSE)</f>
        <v>#N/A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29"/>
      <c r="B251" s="5"/>
      <c r="C251" s="5" t="e">
        <f>VLOOKUP(B251,Database!$B$2:$K$604,2,FALSE)</f>
        <v>#N/A</v>
      </c>
      <c r="D251" s="6"/>
      <c r="E251" s="28" t="e">
        <f>VLOOKUP(B251,Database!$B$2:$K$604,3,FALSE)</f>
        <v>#N/A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29"/>
      <c r="B252" s="5"/>
      <c r="C252" s="5" t="e">
        <f>VLOOKUP(B252,Database!$B$2:$K$604,2,FALSE)</f>
        <v>#N/A</v>
      </c>
      <c r="D252" s="6"/>
      <c r="E252" s="28" t="e">
        <f>VLOOKUP(B252,Database!$B$2:$K$604,3,FALSE)</f>
        <v>#N/A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29"/>
      <c r="B253" s="5"/>
      <c r="C253" s="5" t="e">
        <f>VLOOKUP(B253,Database!$B$2:$K$604,2,FALSE)</f>
        <v>#N/A</v>
      </c>
      <c r="D253" s="6"/>
      <c r="E253" s="28" t="e">
        <f>VLOOKUP(B253,Database!$B$2:$K$604,3,FALSE)</f>
        <v>#N/A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29"/>
      <c r="B254" s="5"/>
      <c r="C254" s="5" t="e">
        <f>VLOOKUP(B254,Database!$B$2:$K$604,2,FALSE)</f>
        <v>#N/A</v>
      </c>
      <c r="D254" s="6"/>
      <c r="E254" s="28" t="e">
        <f>VLOOKUP(B254,Database!$B$2:$K$604,3,FALSE)</f>
        <v>#N/A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29"/>
      <c r="B255" s="5"/>
      <c r="C255" s="5" t="e">
        <f>VLOOKUP(B255,Database!$B$2:$K$604,2,FALSE)</f>
        <v>#N/A</v>
      </c>
      <c r="D255" s="6"/>
      <c r="E255" s="28" t="e">
        <f>VLOOKUP(B255,Database!$B$2:$K$604,3,FALSE)</f>
        <v>#N/A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29"/>
      <c r="B256" s="5"/>
      <c r="C256" s="5" t="e">
        <f>VLOOKUP(B256,Database!$B$2:$K$604,2,FALSE)</f>
        <v>#N/A</v>
      </c>
      <c r="D256" s="6"/>
      <c r="E256" s="28" t="e">
        <f>VLOOKUP(B256,Database!$B$2:$K$604,3,FALSE)</f>
        <v>#N/A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29"/>
      <c r="B257" s="5"/>
      <c r="C257" s="5" t="e">
        <f>VLOOKUP(B257,Database!$B$2:$K$604,2,FALSE)</f>
        <v>#N/A</v>
      </c>
      <c r="D257" s="6"/>
      <c r="E257" s="28" t="e">
        <f>VLOOKUP(B257,Database!$B$2:$K$604,3,FALSE)</f>
        <v>#N/A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29"/>
      <c r="B258" s="5"/>
      <c r="C258" s="5" t="e">
        <f>VLOOKUP(B258,Database!$B$2:$K$604,2,FALSE)</f>
        <v>#N/A</v>
      </c>
      <c r="D258" s="6"/>
      <c r="E258" s="28" t="e">
        <f>VLOOKUP(B258,Database!$B$2:$K$604,3,FALSE)</f>
        <v>#N/A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29"/>
      <c r="B259" s="5"/>
      <c r="C259" s="5" t="e">
        <f>VLOOKUP(B259,Database!$B$2:$K$604,2,FALSE)</f>
        <v>#N/A</v>
      </c>
      <c r="D259" s="6"/>
      <c r="E259" s="28" t="e">
        <f>VLOOKUP(B259,Database!$B$2:$K$604,3,FALSE)</f>
        <v>#N/A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29"/>
      <c r="B260" s="5"/>
      <c r="C260" s="5" t="e">
        <f>VLOOKUP(B260,Database!$B$2:$K$604,2,FALSE)</f>
        <v>#N/A</v>
      </c>
      <c r="D260" s="6"/>
      <c r="E260" s="28" t="e">
        <f>VLOOKUP(B260,Database!$B$2:$K$604,3,FALSE)</f>
        <v>#N/A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29"/>
      <c r="B261" s="5"/>
      <c r="C261" s="5" t="e">
        <f>VLOOKUP(B261,Database!$B$2:$K$604,2,FALSE)</f>
        <v>#N/A</v>
      </c>
      <c r="D261" s="6"/>
      <c r="E261" s="28" t="e">
        <f>VLOOKUP(B261,Database!$B$2:$K$604,3,FALSE)</f>
        <v>#N/A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29"/>
      <c r="B262" s="5"/>
      <c r="C262" s="5" t="e">
        <f>VLOOKUP(B262,Database!$B$2:$K$604,2,FALSE)</f>
        <v>#N/A</v>
      </c>
      <c r="D262" s="6"/>
      <c r="E262" s="28" t="e">
        <f>VLOOKUP(B262,Database!$B$2:$K$604,3,FALSE)</f>
        <v>#N/A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29"/>
      <c r="B263" s="5"/>
      <c r="C263" s="5" t="e">
        <f>VLOOKUP(B263,Database!$B$2:$K$604,2,FALSE)</f>
        <v>#N/A</v>
      </c>
      <c r="D263" s="6"/>
      <c r="E263" s="28" t="e">
        <f>VLOOKUP(B263,Database!$B$2:$K$604,3,FALSE)</f>
        <v>#N/A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29"/>
      <c r="B264" s="5"/>
      <c r="C264" s="5" t="e">
        <f>VLOOKUP(B264,Database!$B$2:$K$604,2,FALSE)</f>
        <v>#N/A</v>
      </c>
      <c r="D264" s="6"/>
      <c r="E264" s="28" t="e">
        <f>VLOOKUP(B264,Database!$B$2:$K$604,3,FALSE)</f>
        <v>#N/A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29"/>
      <c r="B265" s="5"/>
      <c r="C265" s="5" t="e">
        <f>VLOOKUP(B265,Database!$B$2:$K$604,2,FALSE)</f>
        <v>#N/A</v>
      </c>
      <c r="D265" s="6"/>
      <c r="E265" s="28" t="e">
        <f>VLOOKUP(B265,Database!$B$2:$K$604,3,FALSE)</f>
        <v>#N/A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29"/>
      <c r="B266" s="5"/>
      <c r="C266" s="5" t="e">
        <f>VLOOKUP(B266,Database!$B$2:$K$604,2,FALSE)</f>
        <v>#N/A</v>
      </c>
      <c r="D266" s="6"/>
      <c r="E266" s="28" t="e">
        <f>VLOOKUP(B266,Database!$B$2:$K$604,3,FALSE)</f>
        <v>#N/A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29"/>
      <c r="B267" s="5"/>
      <c r="C267" s="5" t="e">
        <f>VLOOKUP(B267,Database!$B$2:$K$604,2,FALSE)</f>
        <v>#N/A</v>
      </c>
      <c r="D267" s="6"/>
      <c r="E267" s="28" t="e">
        <f>VLOOKUP(B267,Database!$B$2:$K$604,3,FALSE)</f>
        <v>#N/A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29"/>
      <c r="B268" s="5"/>
      <c r="C268" s="5" t="e">
        <f>VLOOKUP(B268,Database!$B$2:$K$604,2,FALSE)</f>
        <v>#N/A</v>
      </c>
      <c r="D268" s="6"/>
      <c r="E268" s="28" t="e">
        <f>VLOOKUP(B268,Database!$B$2:$K$604,3,FALSE)</f>
        <v>#N/A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29"/>
      <c r="B269" s="5"/>
      <c r="C269" s="5" t="e">
        <f>VLOOKUP(B269,Database!$B$2:$K$604,2,FALSE)</f>
        <v>#N/A</v>
      </c>
      <c r="D269" s="6"/>
      <c r="E269" s="28" t="e">
        <f>VLOOKUP(B269,Database!$B$2:$K$604,3,FALSE)</f>
        <v>#N/A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29"/>
      <c r="B270" s="5"/>
      <c r="C270" s="5" t="e">
        <f>VLOOKUP(B270,Database!$B$2:$K$604,2,FALSE)</f>
        <v>#N/A</v>
      </c>
      <c r="D270" s="6"/>
      <c r="E270" s="28" t="e">
        <f>VLOOKUP(B270,Database!$B$2:$K$604,3,FALSE)</f>
        <v>#N/A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29"/>
      <c r="B271" s="5"/>
      <c r="C271" s="5" t="e">
        <f>VLOOKUP(B271,Database!$B$2:$K$604,2,FALSE)</f>
        <v>#N/A</v>
      </c>
      <c r="D271" s="6"/>
      <c r="E271" s="28" t="e">
        <f>VLOOKUP(B271,Database!$B$2:$K$604,3,FALSE)</f>
        <v>#N/A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29"/>
      <c r="B272" s="5"/>
      <c r="C272" s="5" t="e">
        <f>VLOOKUP(B272,Database!$B$2:$K$604,2,FALSE)</f>
        <v>#N/A</v>
      </c>
      <c r="D272" s="6"/>
      <c r="E272" s="28" t="e">
        <f>VLOOKUP(B272,Database!$B$2:$K$604,3,FALSE)</f>
        <v>#N/A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29"/>
      <c r="B273" s="5"/>
      <c r="C273" s="5" t="e">
        <f>VLOOKUP(B273,Database!$B$2:$K$604,2,FALSE)</f>
        <v>#N/A</v>
      </c>
      <c r="D273" s="6"/>
      <c r="E273" s="28" t="e">
        <f>VLOOKUP(B273,Database!$B$2:$K$604,3,FALSE)</f>
        <v>#N/A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29"/>
      <c r="B274" s="5"/>
      <c r="C274" s="5" t="e">
        <f>VLOOKUP(B274,Database!$B$2:$K$604,2,FALSE)</f>
        <v>#N/A</v>
      </c>
      <c r="D274" s="6"/>
      <c r="E274" s="28" t="e">
        <f>VLOOKUP(B274,Database!$B$2:$K$604,3,FALSE)</f>
        <v>#N/A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29"/>
      <c r="B275" s="5"/>
      <c r="C275" s="5" t="e">
        <f>VLOOKUP(B275,Database!$B$2:$K$604,2,FALSE)</f>
        <v>#N/A</v>
      </c>
      <c r="D275" s="6"/>
      <c r="E275" s="28" t="e">
        <f>VLOOKUP(B275,Database!$B$2:$K$604,3,FALSE)</f>
        <v>#N/A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29"/>
      <c r="B276" s="5"/>
      <c r="C276" s="5" t="e">
        <f>VLOOKUP(B276,Database!$B$2:$K$604,2,FALSE)</f>
        <v>#N/A</v>
      </c>
      <c r="D276" s="6"/>
      <c r="E276" s="28" t="e">
        <f>VLOOKUP(B276,Database!$B$2:$K$604,3,FALSE)</f>
        <v>#N/A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29"/>
      <c r="B277" s="5"/>
      <c r="C277" s="5" t="e">
        <f>VLOOKUP(B277,Database!$B$2:$K$604,2,FALSE)</f>
        <v>#N/A</v>
      </c>
      <c r="D277" s="6"/>
      <c r="E277" s="28" t="e">
        <f>VLOOKUP(B277,Database!$B$2:$K$604,3,FALSE)</f>
        <v>#N/A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29"/>
      <c r="B278" s="5"/>
      <c r="C278" s="5" t="e">
        <f>VLOOKUP(B278,Database!$B$2:$K$604,2,FALSE)</f>
        <v>#N/A</v>
      </c>
      <c r="D278" s="6"/>
      <c r="E278" s="28" t="e">
        <f>VLOOKUP(B278,Database!$B$2:$K$604,3,FALSE)</f>
        <v>#N/A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29"/>
      <c r="B279" s="5"/>
      <c r="C279" s="5" t="e">
        <f>VLOOKUP(B279,Database!$B$2:$K$604,2,FALSE)</f>
        <v>#N/A</v>
      </c>
      <c r="D279" s="6"/>
      <c r="E279" s="28" t="e">
        <f>VLOOKUP(B279,Database!$B$2:$K$604,3,FALSE)</f>
        <v>#N/A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29"/>
      <c r="B280" s="5"/>
      <c r="C280" s="5" t="e">
        <f>VLOOKUP(B280,Database!$B$2:$K$604,2,FALSE)</f>
        <v>#N/A</v>
      </c>
      <c r="D280" s="6"/>
      <c r="E280" s="28" t="e">
        <f>VLOOKUP(B280,Database!$B$2:$K$604,3,FALSE)</f>
        <v>#N/A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29"/>
      <c r="B281" s="5"/>
      <c r="C281" s="5" t="e">
        <f>VLOOKUP(B281,Database!$B$2:$K$604,2,FALSE)</f>
        <v>#N/A</v>
      </c>
      <c r="D281" s="6"/>
      <c r="E281" s="28" t="e">
        <f>VLOOKUP(B281,Database!$B$2:$K$604,3,FALSE)</f>
        <v>#N/A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29"/>
      <c r="B282" s="5"/>
      <c r="C282" s="5" t="e">
        <f>VLOOKUP(B282,Database!$B$2:$K$604,2,FALSE)</f>
        <v>#N/A</v>
      </c>
      <c r="D282" s="6"/>
      <c r="E282" s="28" t="e">
        <f>VLOOKUP(B282,Database!$B$2:$K$604,3,FALSE)</f>
        <v>#N/A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29"/>
      <c r="B283" s="5"/>
      <c r="C283" s="5" t="e">
        <f>VLOOKUP(B283,Database!$B$2:$K$604,2,FALSE)</f>
        <v>#N/A</v>
      </c>
      <c r="D283" s="6"/>
      <c r="E283" s="28" t="e">
        <f>VLOOKUP(B283,Database!$B$2:$K$604,3,FALSE)</f>
        <v>#N/A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29"/>
      <c r="B284" s="5"/>
      <c r="C284" s="5" t="e">
        <f>VLOOKUP(B284,Database!$B$2:$K$604,2,FALSE)</f>
        <v>#N/A</v>
      </c>
      <c r="D284" s="6"/>
      <c r="E284" s="28" t="e">
        <f>VLOOKUP(B284,Database!$B$2:$K$604,3,FALSE)</f>
        <v>#N/A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29"/>
      <c r="B285" s="5"/>
      <c r="C285" s="5" t="e">
        <f>VLOOKUP(B285,Database!$B$2:$K$604,2,FALSE)</f>
        <v>#N/A</v>
      </c>
      <c r="D285" s="6"/>
      <c r="E285" s="28" t="e">
        <f>VLOOKUP(B285,Database!$B$2:$K$604,3,FALSE)</f>
        <v>#N/A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29"/>
      <c r="B286" s="5"/>
      <c r="C286" s="5" t="e">
        <f>VLOOKUP(B286,Database!$B$2:$K$604,2,FALSE)</f>
        <v>#N/A</v>
      </c>
      <c r="D286" s="6"/>
      <c r="E286" s="28" t="e">
        <f>VLOOKUP(B286,Database!$B$2:$K$604,3,FALSE)</f>
        <v>#N/A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29"/>
      <c r="B287" s="5"/>
      <c r="C287" s="5" t="e">
        <f>VLOOKUP(B287,Database!$B$2:$K$604,2,FALSE)</f>
        <v>#N/A</v>
      </c>
      <c r="D287" s="6"/>
      <c r="E287" s="28" t="e">
        <f>VLOOKUP(B287,Database!$B$2:$K$604,3,FALSE)</f>
        <v>#N/A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29"/>
      <c r="B288" s="5"/>
      <c r="C288" s="5" t="e">
        <f>VLOOKUP(B288,Database!$B$2:$K$604,2,FALSE)</f>
        <v>#N/A</v>
      </c>
      <c r="D288" s="6"/>
      <c r="E288" s="28" t="e">
        <f>VLOOKUP(B288,Database!$B$2:$K$604,3,FALSE)</f>
        <v>#N/A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29"/>
      <c r="B289" s="5"/>
      <c r="C289" s="5" t="e">
        <f>VLOOKUP(B289,Database!$B$2:$K$604,2,FALSE)</f>
        <v>#N/A</v>
      </c>
      <c r="D289" s="6"/>
      <c r="E289" s="28" t="e">
        <f>VLOOKUP(B289,Database!$B$2:$K$604,3,FALSE)</f>
        <v>#N/A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29"/>
      <c r="B290" s="5"/>
      <c r="C290" s="5" t="e">
        <f>VLOOKUP(B290,Database!$B$2:$K$604,2,FALSE)</f>
        <v>#N/A</v>
      </c>
      <c r="D290" s="6"/>
      <c r="E290" s="28" t="e">
        <f>VLOOKUP(B290,Database!$B$2:$K$604,3,FALSE)</f>
        <v>#N/A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29"/>
      <c r="B291" s="5"/>
      <c r="C291" s="5" t="e">
        <f>VLOOKUP(B291,Database!$B$2:$K$604,2,FALSE)</f>
        <v>#N/A</v>
      </c>
      <c r="D291" s="6"/>
      <c r="E291" s="28" t="e">
        <f>VLOOKUP(B291,Database!$B$2:$K$604,3,FALSE)</f>
        <v>#N/A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29"/>
      <c r="B292" s="5"/>
      <c r="C292" s="5" t="e">
        <f>VLOOKUP(B292,Database!$B$2:$K$604,2,FALSE)</f>
        <v>#N/A</v>
      </c>
      <c r="D292" s="6"/>
      <c r="E292" s="28" t="e">
        <f>VLOOKUP(B292,Database!$B$2:$K$604,3,FALSE)</f>
        <v>#N/A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29"/>
      <c r="B293" s="5"/>
      <c r="C293" s="5" t="e">
        <f>VLOOKUP(B293,Database!$B$2:$K$604,2,FALSE)</f>
        <v>#N/A</v>
      </c>
      <c r="D293" s="6"/>
      <c r="E293" s="28" t="e">
        <f>VLOOKUP(B293,Database!$B$2:$K$604,3,FALSE)</f>
        <v>#N/A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29"/>
      <c r="B294" s="5"/>
      <c r="C294" s="5" t="e">
        <f>VLOOKUP(B294,Database!$B$2:$K$604,2,FALSE)</f>
        <v>#N/A</v>
      </c>
      <c r="D294" s="6"/>
      <c r="E294" s="28" t="e">
        <f>VLOOKUP(B294,Database!$B$2:$K$604,3,FALSE)</f>
        <v>#N/A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29"/>
      <c r="B295" s="5"/>
      <c r="C295" s="5" t="e">
        <f>VLOOKUP(B295,Database!$B$2:$K$604,2,FALSE)</f>
        <v>#N/A</v>
      </c>
      <c r="D295" s="6"/>
      <c r="E295" s="28" t="e">
        <f>VLOOKUP(B295,Database!$B$2:$K$604,3,FALSE)</f>
        <v>#N/A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29"/>
      <c r="B296" s="5"/>
      <c r="C296" s="5" t="e">
        <f>VLOOKUP(B296,Database!$B$2:$K$604,2,FALSE)</f>
        <v>#N/A</v>
      </c>
      <c r="D296" s="6"/>
      <c r="E296" s="28" t="e">
        <f>VLOOKUP(B296,Database!$B$2:$K$604,3,FALSE)</f>
        <v>#N/A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29"/>
      <c r="B297" s="5"/>
      <c r="C297" s="5" t="e">
        <f>VLOOKUP(B297,Database!$B$2:$K$604,2,FALSE)</f>
        <v>#N/A</v>
      </c>
      <c r="D297" s="6"/>
      <c r="E297" s="28" t="e">
        <f>VLOOKUP(B297,Database!$B$2:$K$604,3,FALSE)</f>
        <v>#N/A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29"/>
      <c r="B298" s="5"/>
      <c r="C298" s="5" t="e">
        <f>VLOOKUP(B298,Database!$B$2:$K$604,2,FALSE)</f>
        <v>#N/A</v>
      </c>
      <c r="D298" s="6"/>
      <c r="E298" s="28" t="e">
        <f>VLOOKUP(B298,Database!$B$2:$K$604,3,FALSE)</f>
        <v>#N/A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29"/>
      <c r="B299" s="5"/>
      <c r="C299" s="5" t="e">
        <f>VLOOKUP(B299,Database!$B$2:$K$604,2,FALSE)</f>
        <v>#N/A</v>
      </c>
      <c r="D299" s="6"/>
      <c r="E299" s="28" t="e">
        <f>VLOOKUP(B299,Database!$B$2:$K$604,3,FALSE)</f>
        <v>#N/A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29"/>
      <c r="B300" s="5"/>
      <c r="C300" s="5" t="e">
        <f>VLOOKUP(B300,Database!$B$2:$K$604,2,FALSE)</f>
        <v>#N/A</v>
      </c>
      <c r="D300" s="6"/>
      <c r="E300" s="28" t="e">
        <f>VLOOKUP(B300,Database!$B$2:$K$604,3,FALSE)</f>
        <v>#N/A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29"/>
      <c r="B301" s="5"/>
      <c r="C301" s="5" t="e">
        <f>VLOOKUP(B301,Database!$B$2:$K$604,2,FALSE)</f>
        <v>#N/A</v>
      </c>
      <c r="D301" s="6"/>
      <c r="E301" s="28" t="e">
        <f>VLOOKUP(B301,Database!$B$2:$K$604,3,FALSE)</f>
        <v>#N/A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29"/>
      <c r="B302" s="5"/>
      <c r="C302" s="5" t="e">
        <f>VLOOKUP(B302,Database!$B$2:$K$604,2,FALSE)</f>
        <v>#N/A</v>
      </c>
      <c r="D302" s="6"/>
      <c r="E302" s="28" t="e">
        <f>VLOOKUP(B302,Database!$B$2:$K$604,3,FALSE)</f>
        <v>#N/A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29"/>
      <c r="B303" s="5"/>
      <c r="C303" s="5" t="e">
        <f>VLOOKUP(B303,Database!$B$2:$K$604,2,FALSE)</f>
        <v>#N/A</v>
      </c>
      <c r="D303" s="6"/>
      <c r="E303" s="28" t="e">
        <f>VLOOKUP(B303,Database!$B$2:$K$604,3,FALSE)</f>
        <v>#N/A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29"/>
      <c r="B304" s="5"/>
      <c r="C304" s="5" t="e">
        <f>VLOOKUP(B304,Database!$B$2:$K$604,2,FALSE)</f>
        <v>#N/A</v>
      </c>
      <c r="D304" s="6"/>
      <c r="E304" s="28" t="e">
        <f>VLOOKUP(B304,Database!$B$2:$K$604,3,FALSE)</f>
        <v>#N/A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29"/>
      <c r="B305" s="5"/>
      <c r="C305" s="5" t="e">
        <f>VLOOKUP(B305,Database!$B$2:$K$604,2,FALSE)</f>
        <v>#N/A</v>
      </c>
      <c r="D305" s="6"/>
      <c r="E305" s="28" t="e">
        <f>VLOOKUP(B305,Database!$B$2:$K$604,3,FALSE)</f>
        <v>#N/A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29"/>
      <c r="B306" s="5"/>
      <c r="C306" s="5" t="e">
        <f>VLOOKUP(B306,Database!$B$2:$K$604,2,FALSE)</f>
        <v>#N/A</v>
      </c>
      <c r="D306" s="6"/>
      <c r="E306" s="28" t="e">
        <f>VLOOKUP(B306,Database!$B$2:$K$604,3,FALSE)</f>
        <v>#N/A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29"/>
      <c r="B307" s="5"/>
      <c r="C307" s="5" t="e">
        <f>VLOOKUP(B307,Database!$B$2:$K$604,2,FALSE)</f>
        <v>#N/A</v>
      </c>
      <c r="D307" s="6"/>
      <c r="E307" s="28" t="e">
        <f>VLOOKUP(B307,Database!$B$2:$K$604,3,FALSE)</f>
        <v>#N/A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29"/>
      <c r="B308" s="5"/>
      <c r="C308" s="5" t="e">
        <f>VLOOKUP(B308,Database!$B$2:$K$604,2,FALSE)</f>
        <v>#N/A</v>
      </c>
      <c r="D308" s="6"/>
      <c r="E308" s="28" t="e">
        <f>VLOOKUP(B308,Database!$B$2:$K$604,3,FALSE)</f>
        <v>#N/A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29"/>
      <c r="B309" s="5"/>
      <c r="C309" s="5" t="e">
        <f>VLOOKUP(B309,Database!$B$2:$K$604,2,FALSE)</f>
        <v>#N/A</v>
      </c>
      <c r="D309" s="6"/>
      <c r="E309" s="28" t="e">
        <f>VLOOKUP(B309,Database!$B$2:$K$604,3,FALSE)</f>
        <v>#N/A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29"/>
      <c r="B310" s="5"/>
      <c r="C310" s="5" t="e">
        <f>VLOOKUP(B310,Database!$B$2:$K$604,2,FALSE)</f>
        <v>#N/A</v>
      </c>
      <c r="D310" s="6"/>
      <c r="E310" s="28" t="e">
        <f>VLOOKUP(B310,Database!$B$2:$K$604,3,FALSE)</f>
        <v>#N/A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29"/>
      <c r="B311" s="5"/>
      <c r="C311" s="5" t="e">
        <f>VLOOKUP(B311,Database!$B$2:$K$604,2,FALSE)</f>
        <v>#N/A</v>
      </c>
      <c r="D311" s="6"/>
      <c r="E311" s="28" t="e">
        <f>VLOOKUP(B311,Database!$B$2:$K$604,3,FALSE)</f>
        <v>#N/A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29"/>
      <c r="B312" s="5"/>
      <c r="C312" s="5" t="e">
        <f>VLOOKUP(B312,Database!$B$2:$K$604,2,FALSE)</f>
        <v>#N/A</v>
      </c>
      <c r="D312" s="6"/>
      <c r="E312" s="28" t="e">
        <f>VLOOKUP(B312,Database!$B$2:$K$604,3,FALSE)</f>
        <v>#N/A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29"/>
      <c r="B313" s="5"/>
      <c r="C313" s="5" t="e">
        <f>VLOOKUP(B313,Database!$B$2:$K$604,2,FALSE)</f>
        <v>#N/A</v>
      </c>
      <c r="D313" s="6"/>
      <c r="E313" s="28" t="e">
        <f>VLOOKUP(B313,Database!$B$2:$K$604,3,FALSE)</f>
        <v>#N/A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29"/>
      <c r="B314" s="5"/>
      <c r="C314" s="5" t="e">
        <f>VLOOKUP(B314,Database!$B$2:$K$604,2,FALSE)</f>
        <v>#N/A</v>
      </c>
      <c r="D314" s="6"/>
      <c r="E314" s="28" t="e">
        <f>VLOOKUP(B314,Database!$B$2:$K$604,3,FALSE)</f>
        <v>#N/A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29"/>
      <c r="B315" s="5"/>
      <c r="C315" s="5" t="e">
        <f>VLOOKUP(B315,Database!$B$2:$K$604,2,FALSE)</f>
        <v>#N/A</v>
      </c>
      <c r="D315" s="6"/>
      <c r="E315" s="28" t="e">
        <f>VLOOKUP(B315,Database!$B$2:$K$604,3,FALSE)</f>
        <v>#N/A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29"/>
      <c r="B316" s="5"/>
      <c r="C316" s="5" t="e">
        <f>VLOOKUP(B316,Database!$B$2:$K$604,2,FALSE)</f>
        <v>#N/A</v>
      </c>
      <c r="D316" s="6"/>
      <c r="E316" s="28" t="e">
        <f>VLOOKUP(B316,Database!$B$2:$K$604,3,FALSE)</f>
        <v>#N/A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29"/>
      <c r="B317" s="5"/>
      <c r="C317" s="5" t="e">
        <f>VLOOKUP(B317,Database!$B$2:$K$604,2,FALSE)</f>
        <v>#N/A</v>
      </c>
      <c r="D317" s="6"/>
      <c r="E317" s="28" t="e">
        <f>VLOOKUP(B317,Database!$B$2:$K$604,3,FALSE)</f>
        <v>#N/A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29"/>
      <c r="B318" s="5"/>
      <c r="C318" s="5" t="e">
        <f>VLOOKUP(B318,Database!$B$2:$K$604,2,FALSE)</f>
        <v>#N/A</v>
      </c>
      <c r="D318" s="6"/>
      <c r="E318" s="28" t="e">
        <f>VLOOKUP(B318,Database!$B$2:$K$604,3,FALSE)</f>
        <v>#N/A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29"/>
      <c r="B319" s="5"/>
      <c r="C319" s="5" t="e">
        <f>VLOOKUP(B319,Database!$B$2:$K$604,2,FALSE)</f>
        <v>#N/A</v>
      </c>
      <c r="D319" s="6"/>
      <c r="E319" s="28" t="e">
        <f>VLOOKUP(B319,Database!$B$2:$K$604,3,FALSE)</f>
        <v>#N/A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29"/>
      <c r="B320" s="5"/>
      <c r="C320" s="5" t="e">
        <f>VLOOKUP(B320,Database!$B$2:$K$604,2,FALSE)</f>
        <v>#N/A</v>
      </c>
      <c r="D320" s="6"/>
      <c r="E320" s="28" t="e">
        <f>VLOOKUP(B320,Database!$B$2:$K$604,3,FALSE)</f>
        <v>#N/A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29"/>
      <c r="B321" s="5"/>
      <c r="C321" s="5" t="e">
        <f>VLOOKUP(B321,Database!$B$2:$K$604,2,FALSE)</f>
        <v>#N/A</v>
      </c>
      <c r="D321" s="6"/>
      <c r="E321" s="28" t="e">
        <f>VLOOKUP(B321,Database!$B$2:$K$604,3,FALSE)</f>
        <v>#N/A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29"/>
      <c r="B322" s="5"/>
      <c r="C322" s="5" t="e">
        <f>VLOOKUP(B322,Database!$B$2:$K$604,2,FALSE)</f>
        <v>#N/A</v>
      </c>
      <c r="D322" s="6"/>
      <c r="E322" s="28" t="e">
        <f>VLOOKUP(B322,Database!$B$2:$K$604,3,FALSE)</f>
        <v>#N/A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29"/>
      <c r="B323" s="5"/>
      <c r="C323" s="5" t="e">
        <f>VLOOKUP(B323,Database!$B$2:$K$604,2,FALSE)</f>
        <v>#N/A</v>
      </c>
      <c r="D323" s="6"/>
      <c r="E323" s="28" t="e">
        <f>VLOOKUP(B323,Database!$B$2:$K$604,3,FALSE)</f>
        <v>#N/A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29"/>
      <c r="B324" s="5"/>
      <c r="C324" s="5" t="e">
        <f>VLOOKUP(B324,Database!$B$2:$K$604,2,FALSE)</f>
        <v>#N/A</v>
      </c>
      <c r="D324" s="6"/>
      <c r="E324" s="28" t="e">
        <f>VLOOKUP(B324,Database!$B$2:$K$604,3,FALSE)</f>
        <v>#N/A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29"/>
      <c r="B325" s="5"/>
      <c r="C325" s="5" t="e">
        <f>VLOOKUP(B325,Database!$B$2:$K$604,2,FALSE)</f>
        <v>#N/A</v>
      </c>
      <c r="D325" s="6"/>
      <c r="E325" s="28" t="e">
        <f>VLOOKUP(B325,Database!$B$2:$K$604,3,FALSE)</f>
        <v>#N/A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29"/>
      <c r="B326" s="5"/>
      <c r="C326" s="5" t="e">
        <f>VLOOKUP(B326,Database!$B$2:$K$604,2,FALSE)</f>
        <v>#N/A</v>
      </c>
      <c r="D326" s="6"/>
      <c r="E326" s="28" t="e">
        <f>VLOOKUP(B326,Database!$B$2:$K$604,3,FALSE)</f>
        <v>#N/A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29"/>
      <c r="B327" s="5"/>
      <c r="C327" s="5" t="e">
        <f>VLOOKUP(B327,Database!$B$2:$K$604,2,FALSE)</f>
        <v>#N/A</v>
      </c>
      <c r="D327" s="6"/>
      <c r="E327" s="28" t="e">
        <f>VLOOKUP(B327,Database!$B$2:$K$604,3,FALSE)</f>
        <v>#N/A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29"/>
      <c r="B328" s="5"/>
      <c r="C328" s="5" t="e">
        <f>VLOOKUP(B328,Database!$B$2:$K$604,2,FALSE)</f>
        <v>#N/A</v>
      </c>
      <c r="D328" s="6"/>
      <c r="E328" s="28" t="e">
        <f>VLOOKUP(B328,Database!$B$2:$K$604,3,FALSE)</f>
        <v>#N/A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29"/>
      <c r="B329" s="5"/>
      <c r="C329" s="5" t="e">
        <f>VLOOKUP(B329,Database!$B$2:$K$604,2,FALSE)</f>
        <v>#N/A</v>
      </c>
      <c r="D329" s="6"/>
      <c r="E329" s="28" t="e">
        <f>VLOOKUP(B329,Database!$B$2:$K$604,3,FALSE)</f>
        <v>#N/A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29"/>
      <c r="B330" s="5"/>
      <c r="C330" s="5" t="e">
        <f>VLOOKUP(B330,Database!$B$2:$K$604,2,FALSE)</f>
        <v>#N/A</v>
      </c>
      <c r="D330" s="6"/>
      <c r="E330" s="28" t="e">
        <f>VLOOKUP(B330,Database!$B$2:$K$604,3,FALSE)</f>
        <v>#N/A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29"/>
      <c r="B331" s="5"/>
      <c r="C331" s="5" t="e">
        <f>VLOOKUP(B331,Database!$B$2:$K$604,2,FALSE)</f>
        <v>#N/A</v>
      </c>
      <c r="D331" s="6"/>
      <c r="E331" s="28" t="e">
        <f>VLOOKUP(B331,Database!$B$2:$K$604,3,FALSE)</f>
        <v>#N/A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29"/>
      <c r="B332" s="5"/>
      <c r="C332" s="5" t="e">
        <f>VLOOKUP(B332,Database!$B$2:$K$604,2,FALSE)</f>
        <v>#N/A</v>
      </c>
      <c r="D332" s="6"/>
      <c r="E332" s="28" t="e">
        <f>VLOOKUP(B332,Database!$B$2:$K$604,3,FALSE)</f>
        <v>#N/A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29"/>
      <c r="B333" s="5"/>
      <c r="C333" s="5" t="e">
        <f>VLOOKUP(B333,Database!$B$2:$K$604,2,FALSE)</f>
        <v>#N/A</v>
      </c>
      <c r="D333" s="6"/>
      <c r="E333" s="28" t="e">
        <f>VLOOKUP(B333,Database!$B$2:$K$604,3,FALSE)</f>
        <v>#N/A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29"/>
      <c r="B334" s="5"/>
      <c r="C334" s="5" t="e">
        <f>VLOOKUP(B334,Database!$B$2:$K$604,2,FALSE)</f>
        <v>#N/A</v>
      </c>
      <c r="D334" s="6"/>
      <c r="E334" s="28" t="e">
        <f>VLOOKUP(B334,Database!$B$2:$K$604,3,FALSE)</f>
        <v>#N/A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29"/>
      <c r="B335" s="5"/>
      <c r="C335" s="5" t="e">
        <f>VLOOKUP(B335,Database!$B$2:$K$604,2,FALSE)</f>
        <v>#N/A</v>
      </c>
      <c r="D335" s="6"/>
      <c r="E335" s="28" t="e">
        <f>VLOOKUP(B335,Database!$B$2:$K$604,3,FALSE)</f>
        <v>#N/A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29"/>
      <c r="B336" s="5"/>
      <c r="C336" s="5" t="e">
        <f>VLOOKUP(B336,Database!$B$2:$K$604,2,FALSE)</f>
        <v>#N/A</v>
      </c>
      <c r="D336" s="6"/>
      <c r="E336" s="28" t="e">
        <f>VLOOKUP(B336,Database!$B$2:$K$604,3,FALSE)</f>
        <v>#N/A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29"/>
      <c r="B337" s="5"/>
      <c r="C337" s="5" t="e">
        <f>VLOOKUP(B337,Database!$B$2:$K$604,2,FALSE)</f>
        <v>#N/A</v>
      </c>
      <c r="D337" s="6"/>
      <c r="E337" s="28" t="e">
        <f>VLOOKUP(B337,Database!$B$2:$K$604,3,FALSE)</f>
        <v>#N/A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29"/>
      <c r="B338" s="5"/>
      <c r="C338" s="5" t="e">
        <f>VLOOKUP(B338,Database!$B$2:$K$604,2,FALSE)</f>
        <v>#N/A</v>
      </c>
      <c r="D338" s="6"/>
      <c r="E338" s="28" t="e">
        <f>VLOOKUP(B338,Database!$B$2:$K$604,3,FALSE)</f>
        <v>#N/A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29"/>
      <c r="B339" s="5"/>
      <c r="C339" s="5" t="e">
        <f>VLOOKUP(B339,Database!$B$2:$K$604,2,FALSE)</f>
        <v>#N/A</v>
      </c>
      <c r="D339" s="6"/>
      <c r="E339" s="28" t="e">
        <f>VLOOKUP(B339,Database!$B$2:$K$604,3,FALSE)</f>
        <v>#N/A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29"/>
      <c r="B340" s="5"/>
      <c r="C340" s="5" t="e">
        <f>VLOOKUP(B340,Database!$B$2:$K$604,2,FALSE)</f>
        <v>#N/A</v>
      </c>
      <c r="D340" s="6"/>
      <c r="E340" s="28" t="e">
        <f>VLOOKUP(B340,Database!$B$2:$K$604,3,FALSE)</f>
        <v>#N/A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29"/>
      <c r="B341" s="5"/>
      <c r="C341" s="5" t="e">
        <f>VLOOKUP(B341,Database!$B$2:$K$604,2,FALSE)</f>
        <v>#N/A</v>
      </c>
      <c r="D341" s="6"/>
      <c r="E341" s="28" t="e">
        <f>VLOOKUP(B341,Database!$B$2:$K$604,3,FALSE)</f>
        <v>#N/A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29"/>
      <c r="B342" s="5"/>
      <c r="C342" s="5" t="e">
        <f>VLOOKUP(B342,Database!$B$2:$K$604,2,FALSE)</f>
        <v>#N/A</v>
      </c>
      <c r="D342" s="6"/>
      <c r="E342" s="28" t="e">
        <f>VLOOKUP(B342,Database!$B$2:$K$604,3,FALSE)</f>
        <v>#N/A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29"/>
      <c r="B343" s="5"/>
      <c r="C343" s="5" t="e">
        <f>VLOOKUP(B343,Database!$B$2:$K$604,2,FALSE)</f>
        <v>#N/A</v>
      </c>
      <c r="D343" s="6"/>
      <c r="E343" s="28" t="e">
        <f>VLOOKUP(B343,Database!$B$2:$K$604,3,FALSE)</f>
        <v>#N/A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29"/>
      <c r="B344" s="5"/>
      <c r="C344" s="5" t="e">
        <f>VLOOKUP(B344,Database!$B$2:$K$604,2,FALSE)</f>
        <v>#N/A</v>
      </c>
      <c r="D344" s="6"/>
      <c r="E344" s="28" t="e">
        <f>VLOOKUP(B344,Database!$B$2:$K$604,3,FALSE)</f>
        <v>#N/A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29"/>
      <c r="B345" s="5"/>
      <c r="C345" s="5" t="e">
        <f>VLOOKUP(B345,Database!$B$2:$K$604,2,FALSE)</f>
        <v>#N/A</v>
      </c>
      <c r="D345" s="6"/>
      <c r="E345" s="28" t="e">
        <f>VLOOKUP(B345,Database!$B$2:$K$604,3,FALSE)</f>
        <v>#N/A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29"/>
      <c r="B346" s="5"/>
      <c r="C346" s="5" t="e">
        <f>VLOOKUP(B346,Database!$B$2:$K$604,2,FALSE)</f>
        <v>#N/A</v>
      </c>
      <c r="D346" s="6"/>
      <c r="E346" s="28" t="e">
        <f>VLOOKUP(B346,Database!$B$2:$K$604,3,FALSE)</f>
        <v>#N/A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29"/>
      <c r="B347" s="5"/>
      <c r="C347" s="5" t="e">
        <f>VLOOKUP(B347,Database!$B$2:$K$604,2,FALSE)</f>
        <v>#N/A</v>
      </c>
      <c r="D347" s="6"/>
      <c r="E347" s="28" t="e">
        <f>VLOOKUP(B347,Database!$B$2:$K$604,3,FALSE)</f>
        <v>#N/A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29"/>
      <c r="B348" s="5"/>
      <c r="C348" s="5" t="e">
        <f>VLOOKUP(B348,Database!$B$2:$K$604,2,FALSE)</f>
        <v>#N/A</v>
      </c>
      <c r="D348" s="6"/>
      <c r="E348" s="28" t="e">
        <f>VLOOKUP(B348,Database!$B$2:$K$604,3,FALSE)</f>
        <v>#N/A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29"/>
      <c r="B349" s="5"/>
      <c r="C349" s="5" t="e">
        <f>VLOOKUP(B349,Database!$B$2:$K$604,2,FALSE)</f>
        <v>#N/A</v>
      </c>
      <c r="D349" s="6"/>
      <c r="E349" s="28" t="e">
        <f>VLOOKUP(B349,Database!$B$2:$K$604,3,FALSE)</f>
        <v>#N/A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29"/>
      <c r="B350" s="5"/>
      <c r="C350" s="5" t="e">
        <f>VLOOKUP(B350,Database!$B$2:$K$604,2,FALSE)</f>
        <v>#N/A</v>
      </c>
      <c r="D350" s="6"/>
      <c r="E350" s="28" t="e">
        <f>VLOOKUP(B350,Database!$B$2:$K$604,3,FALSE)</f>
        <v>#N/A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29"/>
      <c r="B351" s="5"/>
      <c r="C351" s="5" t="e">
        <f>VLOOKUP(B351,Database!$B$2:$K$604,2,FALSE)</f>
        <v>#N/A</v>
      </c>
      <c r="D351" s="6"/>
      <c r="E351" s="28" t="e">
        <f>VLOOKUP(B351,Database!$B$2:$K$604,3,FALSE)</f>
        <v>#N/A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29"/>
      <c r="B352" s="5"/>
      <c r="C352" s="5" t="e">
        <f>VLOOKUP(B352,Database!$B$2:$K$604,2,FALSE)</f>
        <v>#N/A</v>
      </c>
      <c r="D352" s="6"/>
      <c r="E352" s="28" t="e">
        <f>VLOOKUP(B352,Database!$B$2:$K$604,3,FALSE)</f>
        <v>#N/A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29"/>
      <c r="B353" s="5"/>
      <c r="C353" s="5" t="e">
        <f>VLOOKUP(B353,Database!$B$2:$K$604,2,FALSE)</f>
        <v>#N/A</v>
      </c>
      <c r="D353" s="6"/>
      <c r="E353" s="28" t="e">
        <f>VLOOKUP(B353,Database!$B$2:$K$604,3,FALSE)</f>
        <v>#N/A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29"/>
      <c r="B354" s="5"/>
      <c r="C354" s="5" t="e">
        <f>VLOOKUP(B354,Database!$B$2:$K$604,2,FALSE)</f>
        <v>#N/A</v>
      </c>
      <c r="D354" s="6"/>
      <c r="E354" s="28" t="e">
        <f>VLOOKUP(B354,Database!$B$2:$K$604,3,FALSE)</f>
        <v>#N/A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29"/>
      <c r="B355" s="5"/>
      <c r="C355" s="5" t="e">
        <f>VLOOKUP(B355,Database!$B$2:$K$604,2,FALSE)</f>
        <v>#N/A</v>
      </c>
      <c r="D355" s="6"/>
      <c r="E355" s="28" t="e">
        <f>VLOOKUP(B355,Database!$B$2:$K$604,3,FALSE)</f>
        <v>#N/A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29"/>
      <c r="B356" s="5"/>
      <c r="C356" s="5" t="e">
        <f>VLOOKUP(B356,Database!$B$2:$K$604,2,FALSE)</f>
        <v>#N/A</v>
      </c>
      <c r="D356" s="6"/>
      <c r="E356" s="28" t="e">
        <f>VLOOKUP(B356,Database!$B$2:$K$604,3,FALSE)</f>
        <v>#N/A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29"/>
      <c r="B357" s="5"/>
      <c r="C357" s="5" t="e">
        <f>VLOOKUP(B357,Database!$B$2:$K$604,2,FALSE)</f>
        <v>#N/A</v>
      </c>
      <c r="D357" s="6"/>
      <c r="E357" s="28" t="e">
        <f>VLOOKUP(B357,Database!$B$2:$K$604,3,FALSE)</f>
        <v>#N/A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29"/>
      <c r="B358" s="5"/>
      <c r="C358" s="5" t="e">
        <f>VLOOKUP(B358,Database!$B$2:$K$604,2,FALSE)</f>
        <v>#N/A</v>
      </c>
      <c r="D358" s="6"/>
      <c r="E358" s="28" t="e">
        <f>VLOOKUP(B358,Database!$B$2:$K$604,3,FALSE)</f>
        <v>#N/A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29"/>
      <c r="B359" s="5"/>
      <c r="C359" s="5" t="e">
        <f>VLOOKUP(B359,Database!$B$2:$K$604,2,FALSE)</f>
        <v>#N/A</v>
      </c>
      <c r="D359" s="6"/>
      <c r="E359" s="28" t="e">
        <f>VLOOKUP(B359,Database!$B$2:$K$604,3,FALSE)</f>
        <v>#N/A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29"/>
      <c r="B360" s="5"/>
      <c r="C360" s="5" t="e">
        <f>VLOOKUP(B360,Database!$B$2:$K$604,2,FALSE)</f>
        <v>#N/A</v>
      </c>
      <c r="D360" s="6"/>
      <c r="E360" s="28" t="e">
        <f>VLOOKUP(B360,Database!$B$2:$K$604,3,FALSE)</f>
        <v>#N/A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29"/>
      <c r="B361" s="5"/>
      <c r="C361" s="5" t="e">
        <f>VLOOKUP(B361,Database!$B$2:$K$604,2,FALSE)</f>
        <v>#N/A</v>
      </c>
      <c r="D361" s="6"/>
      <c r="E361" s="28" t="e">
        <f>VLOOKUP(B361,Database!$B$2:$K$604,3,FALSE)</f>
        <v>#N/A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29"/>
      <c r="B362" s="5"/>
      <c r="C362" s="5" t="e">
        <f>VLOOKUP(B362,Database!$B$2:$K$604,2,FALSE)</f>
        <v>#N/A</v>
      </c>
      <c r="D362" s="6"/>
      <c r="E362" s="28" t="e">
        <f>VLOOKUP(B362,Database!$B$2:$K$604,3,FALSE)</f>
        <v>#N/A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29"/>
      <c r="B363" s="5"/>
      <c r="C363" s="5" t="e">
        <f>VLOOKUP(B363,Database!$B$2:$K$604,2,FALSE)</f>
        <v>#N/A</v>
      </c>
      <c r="D363" s="31"/>
      <c r="E363" s="28" t="e">
        <f>VLOOKUP(B363,Database!$B$2:$K$604,3,FALSE)</f>
        <v>#N/A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29"/>
      <c r="B364" s="5"/>
      <c r="C364" s="5" t="e">
        <f>VLOOKUP(B364,Database!$B$2:$K$604,2,FALSE)</f>
        <v>#N/A</v>
      </c>
      <c r="D364" s="6"/>
      <c r="E364" s="28" t="e">
        <f>VLOOKUP(B364,Database!$B$2:$K$604,3,FALSE)</f>
        <v>#N/A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29"/>
      <c r="B365" s="5"/>
      <c r="C365" s="5" t="e">
        <f>VLOOKUP(B365,Database!$B$2:$K$604,2,FALSE)</f>
        <v>#N/A</v>
      </c>
      <c r="D365" s="6"/>
      <c r="E365" s="28" t="e">
        <f>VLOOKUP(B365,Database!$B$2:$K$604,3,FALSE)</f>
        <v>#N/A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29"/>
      <c r="B366" s="5"/>
      <c r="C366" s="5" t="e">
        <f>VLOOKUP(B366,Database!$B$2:$K$604,2,FALSE)</f>
        <v>#N/A</v>
      </c>
      <c r="D366" s="6"/>
      <c r="E366" s="28" t="e">
        <f>VLOOKUP(B366,Database!$B$2:$K$604,3,FALSE)</f>
        <v>#N/A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29"/>
      <c r="B367" s="5"/>
      <c r="C367" s="5" t="e">
        <f>VLOOKUP(B367,Database!$B$2:$K$604,2,FALSE)</f>
        <v>#N/A</v>
      </c>
      <c r="D367" s="6"/>
      <c r="E367" s="28" t="e">
        <f>VLOOKUP(B367,Database!$B$2:$K$604,3,FALSE)</f>
        <v>#N/A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29"/>
      <c r="B368" s="5"/>
      <c r="C368" s="5" t="e">
        <f>VLOOKUP(B368,Database!$B$2:$K$604,2,FALSE)</f>
        <v>#N/A</v>
      </c>
      <c r="D368" s="6"/>
      <c r="E368" s="28" t="e">
        <f>VLOOKUP(B368,Database!$B$2:$K$604,3,FALSE)</f>
        <v>#N/A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29"/>
      <c r="B369" s="5"/>
      <c r="C369" s="5" t="e">
        <f>VLOOKUP(B369,Database!$B$2:$K$604,2,FALSE)</f>
        <v>#N/A</v>
      </c>
      <c r="D369" s="6"/>
      <c r="E369" s="28" t="e">
        <f>VLOOKUP(B369,Database!$B$2:$K$604,3,FALSE)</f>
        <v>#N/A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29"/>
      <c r="B370" s="5"/>
      <c r="C370" s="5" t="e">
        <f>VLOOKUP(B370,Database!$B$2:$K$604,2,FALSE)</f>
        <v>#N/A</v>
      </c>
      <c r="D370" s="6"/>
      <c r="E370" s="28" t="e">
        <f>VLOOKUP(B370,Database!$B$2:$K$604,3,FALSE)</f>
        <v>#N/A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29"/>
      <c r="B371" s="5"/>
      <c r="C371" s="5" t="e">
        <f>VLOOKUP(B371,Database!$B$2:$K$604,2,FALSE)</f>
        <v>#N/A</v>
      </c>
      <c r="D371" s="6"/>
      <c r="E371" s="28" t="e">
        <f>VLOOKUP(B371,Database!$B$2:$K$604,3,FALSE)</f>
        <v>#N/A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29"/>
      <c r="B372" s="5"/>
      <c r="C372" s="5" t="e">
        <f>VLOOKUP(B372,Database!$B$2:$K$604,2,FALSE)</f>
        <v>#N/A</v>
      </c>
      <c r="D372" s="6"/>
      <c r="E372" s="28" t="e">
        <f>VLOOKUP(B372,Database!$B$2:$K$604,3,FALSE)</f>
        <v>#N/A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29"/>
      <c r="B373" s="5"/>
      <c r="C373" s="5" t="e">
        <f>VLOOKUP(B373,Database!$B$2:$K$604,2,FALSE)</f>
        <v>#N/A</v>
      </c>
      <c r="D373" s="6"/>
      <c r="E373" s="28" t="e">
        <f>VLOOKUP(B373,Database!$B$2:$K$604,3,FALSE)</f>
        <v>#N/A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29"/>
      <c r="B374" s="5"/>
      <c r="C374" s="5" t="e">
        <f>VLOOKUP(B374,Database!$B$2:$K$604,2,FALSE)</f>
        <v>#N/A</v>
      </c>
      <c r="D374" s="6"/>
      <c r="E374" s="28" t="e">
        <f>VLOOKUP(B374,Database!$B$2:$K$604,3,FALSE)</f>
        <v>#N/A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29"/>
      <c r="B375" s="5"/>
      <c r="C375" s="5" t="e">
        <f>VLOOKUP(B375,Database!$B$2:$K$604,2,FALSE)</f>
        <v>#N/A</v>
      </c>
      <c r="D375" s="6"/>
      <c r="E375" s="28" t="e">
        <f>VLOOKUP(B375,Database!$B$2:$K$604,3,FALSE)</f>
        <v>#N/A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29"/>
      <c r="B376" s="5"/>
      <c r="C376" s="5" t="e">
        <f>VLOOKUP(B376,Database!$B$2:$K$604,2,FALSE)</f>
        <v>#N/A</v>
      </c>
      <c r="D376" s="6"/>
      <c r="E376" s="28" t="e">
        <f>VLOOKUP(B376,Database!$B$2:$K$604,3,FALSE)</f>
        <v>#N/A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29"/>
      <c r="B377" s="5"/>
      <c r="C377" s="5" t="e">
        <f>VLOOKUP(B377,Database!$B$2:$K$604,2,FALSE)</f>
        <v>#N/A</v>
      </c>
      <c r="D377" s="6"/>
      <c r="E377" s="28" t="e">
        <f>VLOOKUP(B377,Database!$B$2:$K$604,3,FALSE)</f>
        <v>#N/A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29"/>
      <c r="B378" s="5"/>
      <c r="C378" s="5" t="e">
        <f>VLOOKUP(B378,Database!$B$2:$K$604,2,FALSE)</f>
        <v>#N/A</v>
      </c>
      <c r="D378" s="6"/>
      <c r="E378" s="28" t="e">
        <f>VLOOKUP(B378,Database!$B$2:$K$604,3,FALSE)</f>
        <v>#N/A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29"/>
      <c r="B379" s="5"/>
      <c r="C379" s="5" t="e">
        <f>VLOOKUP(B379,Database!$B$2:$K$604,2,FALSE)</f>
        <v>#N/A</v>
      </c>
      <c r="D379" s="6"/>
      <c r="E379" s="28" t="e">
        <f>VLOOKUP(B379,Database!$B$2:$K$604,3,FALSE)</f>
        <v>#N/A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29"/>
      <c r="B380" s="5"/>
      <c r="C380" s="5" t="e">
        <f>VLOOKUP(B380,Database!$B$2:$K$604,2,FALSE)</f>
        <v>#N/A</v>
      </c>
      <c r="D380" s="6"/>
      <c r="E380" s="28" t="e">
        <f>VLOOKUP(B380,Database!$B$2:$K$604,3,FALSE)</f>
        <v>#N/A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29"/>
      <c r="B381" s="5"/>
      <c r="C381" s="5" t="e">
        <f>VLOOKUP(B381,Database!$B$2:$K$604,2,FALSE)</f>
        <v>#N/A</v>
      </c>
      <c r="D381" s="6"/>
      <c r="E381" s="28" t="e">
        <f>VLOOKUP(B381,Database!$B$2:$K$604,3,FALSE)</f>
        <v>#N/A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29"/>
      <c r="B382" s="5"/>
      <c r="C382" s="5" t="e">
        <f>VLOOKUP(B382,Database!$B$2:$K$604,2,FALSE)</f>
        <v>#N/A</v>
      </c>
      <c r="D382" s="6"/>
      <c r="E382" s="28" t="e">
        <f>VLOOKUP(B382,Database!$B$2:$K$604,3,FALSE)</f>
        <v>#N/A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29"/>
      <c r="B383" s="5"/>
      <c r="C383" s="5" t="e">
        <f>VLOOKUP(B383,Database!$B$2:$K$604,2,FALSE)</f>
        <v>#N/A</v>
      </c>
      <c r="D383" s="6"/>
      <c r="E383" s="28" t="e">
        <f>VLOOKUP(B383,Database!$B$2:$K$604,3,FALSE)</f>
        <v>#N/A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29"/>
      <c r="B384" s="5"/>
      <c r="C384" s="5" t="e">
        <f>VLOOKUP(B384,Database!$B$2:$K$604,2,FALSE)</f>
        <v>#N/A</v>
      </c>
      <c r="D384" s="6"/>
      <c r="E384" s="28" t="e">
        <f>VLOOKUP(B384,Database!$B$2:$K$604,3,FALSE)</f>
        <v>#N/A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29"/>
      <c r="B385" s="5"/>
      <c r="C385" s="5" t="e">
        <f>VLOOKUP(B385,Database!$B$2:$K$604,2,FALSE)</f>
        <v>#N/A</v>
      </c>
      <c r="D385" s="6"/>
      <c r="E385" s="28" t="e">
        <f>VLOOKUP(B385,Database!$B$2:$K$604,3,FALSE)</f>
        <v>#N/A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29"/>
      <c r="B386" s="5"/>
      <c r="C386" s="5" t="e">
        <f>VLOOKUP(B386,Database!$B$2:$K$604,2,FALSE)</f>
        <v>#N/A</v>
      </c>
      <c r="D386" s="6"/>
      <c r="E386" s="28" t="e">
        <f>VLOOKUP(B386,Database!$B$2:$K$604,3,FALSE)</f>
        <v>#N/A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29"/>
      <c r="B387" s="5"/>
      <c r="C387" s="5" t="e">
        <f>VLOOKUP(B387,Database!$B$2:$K$604,2,FALSE)</f>
        <v>#N/A</v>
      </c>
      <c r="D387" s="6"/>
      <c r="E387" s="28" t="e">
        <f>VLOOKUP(B387,Database!$B$2:$K$604,3,FALSE)</f>
        <v>#N/A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29"/>
      <c r="B388" s="5"/>
      <c r="C388" s="5" t="e">
        <f>VLOOKUP(B388,Database!$B$2:$K$604,2,FALSE)</f>
        <v>#N/A</v>
      </c>
      <c r="D388" s="6"/>
      <c r="E388" s="28" t="e">
        <f>VLOOKUP(B388,Database!$B$2:$K$604,3,FALSE)</f>
        <v>#N/A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29"/>
      <c r="B389" s="5"/>
      <c r="C389" s="5" t="e">
        <f>VLOOKUP(B389,Database!$B$2:$K$604,2,FALSE)</f>
        <v>#N/A</v>
      </c>
      <c r="D389" s="6"/>
      <c r="E389" s="28" t="e">
        <f>VLOOKUP(B389,Database!$B$2:$K$604,3,FALSE)</f>
        <v>#N/A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29"/>
      <c r="B390" s="5"/>
      <c r="C390" s="5" t="e">
        <f>VLOOKUP(B390,Database!$B$2:$K$604,2,FALSE)</f>
        <v>#N/A</v>
      </c>
      <c r="D390" s="6"/>
      <c r="E390" s="28" t="e">
        <f>VLOOKUP(B390,Database!$B$2:$K$604,3,FALSE)</f>
        <v>#N/A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29"/>
      <c r="B391" s="5"/>
      <c r="C391" s="5" t="e">
        <f>VLOOKUP(B391,Database!$B$2:$K$604,2,FALSE)</f>
        <v>#N/A</v>
      </c>
      <c r="D391" s="6"/>
      <c r="E391" s="28" t="e">
        <f>VLOOKUP(B391,Database!$B$2:$K$604,3,FALSE)</f>
        <v>#N/A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29"/>
      <c r="B392" s="5"/>
      <c r="C392" s="5" t="e">
        <f>VLOOKUP(B392,Database!$B$2:$K$604,2,FALSE)</f>
        <v>#N/A</v>
      </c>
      <c r="D392" s="6"/>
      <c r="E392" s="28" t="e">
        <f>VLOOKUP(B392,Database!$B$2:$K$604,3,FALSE)</f>
        <v>#N/A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29"/>
      <c r="B393" s="5"/>
      <c r="C393" s="5" t="e">
        <f>VLOOKUP(B393,Database!$B$2:$K$604,2,FALSE)</f>
        <v>#N/A</v>
      </c>
      <c r="D393" s="6"/>
      <c r="E393" s="28" t="e">
        <f>VLOOKUP(B393,Database!$B$2:$K$604,3,FALSE)</f>
        <v>#N/A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29"/>
      <c r="B394" s="5"/>
      <c r="C394" s="5" t="e">
        <f>VLOOKUP(B394,Database!$B$2:$K$604,2,FALSE)</f>
        <v>#N/A</v>
      </c>
      <c r="D394" s="6"/>
      <c r="E394" s="28" t="e">
        <f>VLOOKUP(B394,Database!$B$2:$K$604,3,FALSE)</f>
        <v>#N/A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29"/>
      <c r="B395" s="5"/>
      <c r="C395" s="5" t="e">
        <f>VLOOKUP(B395,Database!$B$2:$K$604,2,FALSE)</f>
        <v>#N/A</v>
      </c>
      <c r="D395" s="6"/>
      <c r="E395" s="28" t="e">
        <f>VLOOKUP(B395,Database!$B$2:$K$604,3,FALSE)</f>
        <v>#N/A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29"/>
      <c r="B396" s="5"/>
      <c r="C396" s="5" t="e">
        <f>VLOOKUP(B396,Database!$B$2:$K$604,2,FALSE)</f>
        <v>#N/A</v>
      </c>
      <c r="D396" s="6"/>
      <c r="E396" s="28" t="e">
        <f>VLOOKUP(B396,Database!$B$2:$K$604,3,FALSE)</f>
        <v>#N/A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29"/>
      <c r="B397" s="5"/>
      <c r="C397" s="5" t="e">
        <f>VLOOKUP(B397,Database!$B$2:$K$604,2,FALSE)</f>
        <v>#N/A</v>
      </c>
      <c r="D397" s="6"/>
      <c r="E397" s="28" t="e">
        <f>VLOOKUP(B397,Database!$B$2:$K$604,3,FALSE)</f>
        <v>#N/A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29"/>
      <c r="B398" s="5"/>
      <c r="C398" s="5" t="e">
        <f>VLOOKUP(B398,Database!$B$2:$K$604,2,FALSE)</f>
        <v>#N/A</v>
      </c>
      <c r="D398" s="6"/>
      <c r="E398" s="28" t="e">
        <f>VLOOKUP(B398,Database!$B$2:$K$604,3,FALSE)</f>
        <v>#N/A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29"/>
      <c r="B399" s="5"/>
      <c r="C399" s="5" t="e">
        <f>VLOOKUP(B399,Database!$B$2:$K$604,2,FALSE)</f>
        <v>#N/A</v>
      </c>
      <c r="D399" s="6"/>
      <c r="E399" s="28" t="e">
        <f>VLOOKUP(B399,Database!$B$2:$K$604,3,FALSE)</f>
        <v>#N/A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29"/>
      <c r="B400" s="5"/>
      <c r="C400" s="5" t="e">
        <f>VLOOKUP(B400,Database!$B$2:$K$604,2,FALSE)</f>
        <v>#N/A</v>
      </c>
      <c r="D400" s="6"/>
      <c r="E400" s="28" t="e">
        <f>VLOOKUP(B400,Database!$B$2:$K$604,3,FALSE)</f>
        <v>#N/A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29"/>
      <c r="B401" s="5"/>
      <c r="C401" s="5" t="e">
        <f>VLOOKUP(B401,Database!$B$2:$K$604,2,FALSE)</f>
        <v>#N/A</v>
      </c>
      <c r="D401" s="6"/>
      <c r="E401" s="28" t="e">
        <f>VLOOKUP(B401,Database!$B$2:$K$604,3,FALSE)</f>
        <v>#N/A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29"/>
      <c r="B402" s="5"/>
      <c r="C402" s="5" t="e">
        <f>VLOOKUP(B402,Database!$B$2:$K$604,2,FALSE)</f>
        <v>#N/A</v>
      </c>
      <c r="D402" s="6"/>
      <c r="E402" s="28" t="e">
        <f>VLOOKUP(B402,Database!$B$2:$K$604,3,FALSE)</f>
        <v>#N/A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29"/>
      <c r="B403" s="5"/>
      <c r="C403" s="5" t="e">
        <f>VLOOKUP(B403,Database!$B$2:$K$604,2,FALSE)</f>
        <v>#N/A</v>
      </c>
      <c r="D403" s="6"/>
      <c r="E403" s="28" t="e">
        <f>VLOOKUP(B403,Database!$B$2:$K$604,3,FALSE)</f>
        <v>#N/A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29"/>
      <c r="B404" s="5"/>
      <c r="C404" s="5" t="e">
        <f>VLOOKUP(B404,Database!$B$2:$K$604,2,FALSE)</f>
        <v>#N/A</v>
      </c>
      <c r="D404" s="6"/>
      <c r="E404" s="28" t="e">
        <f>VLOOKUP(B404,Database!$B$2:$K$604,3,FALSE)</f>
        <v>#N/A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29"/>
      <c r="B405" s="5"/>
      <c r="C405" s="5" t="e">
        <f>VLOOKUP(B405,Database!$B$2:$K$604,2,FALSE)</f>
        <v>#N/A</v>
      </c>
      <c r="D405" s="6"/>
      <c r="E405" s="28" t="e">
        <f>VLOOKUP(B405,Database!$B$2:$K$604,3,FALSE)</f>
        <v>#N/A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29"/>
      <c r="B406" s="5"/>
      <c r="C406" s="5" t="e">
        <f>VLOOKUP(B406,Database!$B$2:$K$604,2,FALSE)</f>
        <v>#N/A</v>
      </c>
      <c r="D406" s="6"/>
      <c r="E406" s="28" t="e">
        <f>VLOOKUP(B406,Database!$B$2:$K$604,3,FALSE)</f>
        <v>#N/A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29"/>
      <c r="B407" s="5"/>
      <c r="C407" s="5" t="e">
        <f>VLOOKUP(B407,Database!$B$2:$K$604,2,FALSE)</f>
        <v>#N/A</v>
      </c>
      <c r="D407" s="6"/>
      <c r="E407" s="28" t="e">
        <f>VLOOKUP(B407,Database!$B$2:$K$604,3,FALSE)</f>
        <v>#N/A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29"/>
      <c r="B408" s="5"/>
      <c r="C408" s="5" t="e">
        <f>VLOOKUP(B408,Database!$B$2:$K$604,2,FALSE)</f>
        <v>#N/A</v>
      </c>
      <c r="D408" s="6"/>
      <c r="E408" s="28" t="e">
        <f>VLOOKUP(B408,Database!$B$2:$K$604,3,FALSE)</f>
        <v>#N/A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29"/>
      <c r="B409" s="5"/>
      <c r="C409" s="5" t="e">
        <f>VLOOKUP(B409,Database!$B$2:$K$604,2,FALSE)</f>
        <v>#N/A</v>
      </c>
      <c r="D409" s="6"/>
      <c r="E409" s="28" t="e">
        <f>VLOOKUP(B409,Database!$B$2:$K$604,3,FALSE)</f>
        <v>#N/A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29"/>
      <c r="B410" s="5"/>
      <c r="C410" s="5" t="e">
        <f>VLOOKUP(B410,Database!$B$2:$K$604,2,FALSE)</f>
        <v>#N/A</v>
      </c>
      <c r="D410" s="6"/>
      <c r="E410" s="28" t="e">
        <f>VLOOKUP(B410,Database!$B$2:$K$604,3,FALSE)</f>
        <v>#N/A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29"/>
      <c r="B411" s="5"/>
      <c r="C411" s="5" t="e">
        <f>VLOOKUP(B411,Database!$B$2:$K$604,2,FALSE)</f>
        <v>#N/A</v>
      </c>
      <c r="D411" s="6"/>
      <c r="E411" s="28" t="e">
        <f>VLOOKUP(B411,Database!$B$2:$K$604,3,FALSE)</f>
        <v>#N/A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29"/>
      <c r="B412" s="5"/>
      <c r="C412" s="5" t="e">
        <f>VLOOKUP(B412,Database!$B$2:$K$604,2,FALSE)</f>
        <v>#N/A</v>
      </c>
      <c r="D412" s="6"/>
      <c r="E412" s="28" t="e">
        <f>VLOOKUP(B412,Database!$B$2:$K$604,3,FALSE)</f>
        <v>#N/A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29"/>
      <c r="B413" s="5"/>
      <c r="C413" s="5" t="e">
        <f>VLOOKUP(B413,Database!$B$2:$K$604,2,FALSE)</f>
        <v>#N/A</v>
      </c>
      <c r="D413" s="6"/>
      <c r="E413" s="28" t="e">
        <f>VLOOKUP(B413,Database!$B$2:$K$604,3,FALSE)</f>
        <v>#N/A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29"/>
      <c r="B414" s="5"/>
      <c r="C414" s="5" t="e">
        <f>VLOOKUP(B414,Database!$B$2:$K$604,2,FALSE)</f>
        <v>#N/A</v>
      </c>
      <c r="D414" s="6"/>
      <c r="E414" s="28" t="e">
        <f>VLOOKUP(B414,Database!$B$2:$K$604,3,FALSE)</f>
        <v>#N/A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29"/>
      <c r="B415" s="5"/>
      <c r="C415" s="5" t="e">
        <f>VLOOKUP(B415,Database!$B$2:$K$604,2,FALSE)</f>
        <v>#N/A</v>
      </c>
      <c r="D415" s="6"/>
      <c r="E415" s="28" t="e">
        <f>VLOOKUP(B415,Database!$B$2:$K$604,3,FALSE)</f>
        <v>#N/A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29"/>
      <c r="B416" s="5"/>
      <c r="C416" s="5" t="e">
        <f>VLOOKUP(B416,Database!$B$2:$K$604,2,FALSE)</f>
        <v>#N/A</v>
      </c>
      <c r="D416" s="6"/>
      <c r="E416" s="28" t="e">
        <f>VLOOKUP(B416,Database!$B$2:$K$604,3,FALSE)</f>
        <v>#N/A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29"/>
      <c r="B417" s="5"/>
      <c r="C417" s="5" t="e">
        <f>VLOOKUP(B417,Database!$B$2:$K$604,2,FALSE)</f>
        <v>#N/A</v>
      </c>
      <c r="D417" s="6"/>
      <c r="E417" s="28" t="e">
        <f>VLOOKUP(B417,Database!$B$2:$K$604,3,FALSE)</f>
        <v>#N/A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29"/>
      <c r="B418" s="5"/>
      <c r="C418" s="5" t="e">
        <f>VLOOKUP(B418,Database!$B$2:$K$604,2,FALSE)</f>
        <v>#N/A</v>
      </c>
      <c r="D418" s="6"/>
      <c r="E418" s="28" t="e">
        <f>VLOOKUP(B418,Database!$B$2:$K$604,3,FALSE)</f>
        <v>#N/A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29"/>
      <c r="B419" s="5"/>
      <c r="C419" s="5" t="e">
        <f>VLOOKUP(B419,Database!$B$2:$K$604,2,FALSE)</f>
        <v>#N/A</v>
      </c>
      <c r="D419" s="6"/>
      <c r="E419" s="28" t="e">
        <f>VLOOKUP(B419,Database!$B$2:$K$604,3,FALSE)</f>
        <v>#N/A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29"/>
      <c r="B420" s="5"/>
      <c r="C420" s="5" t="e">
        <f>VLOOKUP(B420,Database!$B$2:$K$604,2,FALSE)</f>
        <v>#N/A</v>
      </c>
      <c r="D420" s="6"/>
      <c r="E420" s="28" t="e">
        <f>VLOOKUP(B420,Database!$B$2:$K$604,3,FALSE)</f>
        <v>#N/A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29"/>
      <c r="B421" s="5"/>
      <c r="C421" s="5" t="e">
        <f>VLOOKUP(B421,Database!$B$2:$K$604,2,FALSE)</f>
        <v>#N/A</v>
      </c>
      <c r="D421" s="6"/>
      <c r="E421" s="28" t="e">
        <f>VLOOKUP(B421,Database!$B$2:$K$604,3,FALSE)</f>
        <v>#N/A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29"/>
      <c r="B422" s="5"/>
      <c r="C422" s="5" t="e">
        <f>VLOOKUP(B422,Database!$B$2:$K$604,2,FALSE)</f>
        <v>#N/A</v>
      </c>
      <c r="D422" s="6"/>
      <c r="E422" s="28" t="e">
        <f>VLOOKUP(B422,Database!$B$2:$K$604,3,FALSE)</f>
        <v>#N/A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29"/>
      <c r="B423" s="5"/>
      <c r="C423" s="5" t="e">
        <f>VLOOKUP(B423,Database!$B$2:$K$604,2,FALSE)</f>
        <v>#N/A</v>
      </c>
      <c r="D423" s="6"/>
      <c r="E423" s="28" t="e">
        <f>VLOOKUP(B423,Database!$B$2:$K$604,3,FALSE)</f>
        <v>#N/A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29"/>
      <c r="B424" s="5"/>
      <c r="C424" s="5" t="e">
        <f>VLOOKUP(B424,Database!$B$2:$K$604,2,FALSE)</f>
        <v>#N/A</v>
      </c>
      <c r="D424" s="6"/>
      <c r="E424" s="28" t="e">
        <f>VLOOKUP(B424,Database!$B$2:$K$604,3,FALSE)</f>
        <v>#N/A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29"/>
      <c r="B425" s="5"/>
      <c r="C425" s="5" t="e">
        <f>VLOOKUP(B425,Database!$B$2:$K$604,2,FALSE)</f>
        <v>#N/A</v>
      </c>
      <c r="D425" s="6"/>
      <c r="E425" s="28" t="e">
        <f>VLOOKUP(B425,Database!$B$2:$K$604,3,FALSE)</f>
        <v>#N/A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29"/>
      <c r="B426" s="5"/>
      <c r="C426" s="5" t="e">
        <f>VLOOKUP(B426,Database!$B$2:$K$604,2,FALSE)</f>
        <v>#N/A</v>
      </c>
      <c r="D426" s="6"/>
      <c r="E426" s="28" t="e">
        <f>VLOOKUP(B426,Database!$B$2:$K$604,3,FALSE)</f>
        <v>#N/A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29"/>
      <c r="B427" s="5"/>
      <c r="C427" s="5" t="e">
        <f>VLOOKUP(B427,Database!$B$2:$K$604,2,FALSE)</f>
        <v>#N/A</v>
      </c>
      <c r="D427" s="6"/>
      <c r="E427" s="28" t="e">
        <f>VLOOKUP(B427,Database!$B$2:$K$604,3,FALSE)</f>
        <v>#N/A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29"/>
      <c r="B428" s="5"/>
      <c r="C428" s="5" t="e">
        <f>VLOOKUP(B428,Database!$B$2:$K$604,2,FALSE)</f>
        <v>#N/A</v>
      </c>
      <c r="D428" s="6"/>
      <c r="E428" s="28" t="e">
        <f>VLOOKUP(B428,Database!$B$2:$K$604,3,FALSE)</f>
        <v>#N/A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29"/>
      <c r="B429" s="5"/>
      <c r="C429" s="5" t="e">
        <f>VLOOKUP(B429,Database!$B$2:$K$604,2,FALSE)</f>
        <v>#N/A</v>
      </c>
      <c r="D429" s="6"/>
      <c r="E429" s="28" t="e">
        <f>VLOOKUP(B429,Database!$B$2:$K$604,3,FALSE)</f>
        <v>#N/A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29"/>
      <c r="B430" s="5"/>
      <c r="C430" s="5" t="e">
        <f>VLOOKUP(B430,Database!$B$2:$K$604,2,FALSE)</f>
        <v>#N/A</v>
      </c>
      <c r="D430" s="6"/>
      <c r="E430" s="28" t="e">
        <f>VLOOKUP(B430,Database!$B$2:$K$604,3,FALSE)</f>
        <v>#N/A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29"/>
      <c r="B431" s="5"/>
      <c r="C431" s="5" t="e">
        <f>VLOOKUP(B431,Database!$B$2:$K$604,2,FALSE)</f>
        <v>#N/A</v>
      </c>
      <c r="D431" s="6"/>
      <c r="E431" s="28" t="e">
        <f>VLOOKUP(B431,Database!$B$2:$K$604,3,FALSE)</f>
        <v>#N/A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29"/>
      <c r="B432" s="5"/>
      <c r="C432" s="5" t="e">
        <f>VLOOKUP(B432,Database!$B$2:$K$604,2,FALSE)</f>
        <v>#N/A</v>
      </c>
      <c r="D432" s="6"/>
      <c r="E432" s="28" t="e">
        <f>VLOOKUP(B432,Database!$B$2:$K$604,3,FALSE)</f>
        <v>#N/A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29"/>
      <c r="B433" s="5"/>
      <c r="C433" s="5" t="e">
        <f>VLOOKUP(B433,Database!$B$2:$K$604,2,FALSE)</f>
        <v>#N/A</v>
      </c>
      <c r="D433" s="6"/>
      <c r="E433" s="28" t="e">
        <f>VLOOKUP(B433,Database!$B$2:$K$604,3,FALSE)</f>
        <v>#N/A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29"/>
      <c r="B434" s="5"/>
      <c r="C434" s="5" t="e">
        <f>VLOOKUP(B434,Database!$B$2:$K$604,2,FALSE)</f>
        <v>#N/A</v>
      </c>
      <c r="D434" s="6"/>
      <c r="E434" s="28" t="e">
        <f>VLOOKUP(B434,Database!$B$2:$K$604,3,FALSE)</f>
        <v>#N/A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29"/>
      <c r="B435" s="5"/>
      <c r="C435" s="5" t="e">
        <f>VLOOKUP(B435,Database!$B$2:$K$604,2,FALSE)</f>
        <v>#N/A</v>
      </c>
      <c r="D435" s="6"/>
      <c r="E435" s="28" t="e">
        <f>VLOOKUP(B435,Database!$B$2:$K$604,3,FALSE)</f>
        <v>#N/A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29"/>
      <c r="B436" s="5"/>
      <c r="C436" s="5" t="e">
        <f>VLOOKUP(B436,Database!$B$2:$K$604,2,FALSE)</f>
        <v>#N/A</v>
      </c>
      <c r="D436" s="6"/>
      <c r="E436" s="28" t="e">
        <f>VLOOKUP(B436,Database!$B$2:$K$604,3,FALSE)</f>
        <v>#N/A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29"/>
      <c r="B437" s="5"/>
      <c r="C437" s="5" t="e">
        <f>VLOOKUP(B437,Database!$B$2:$K$604,2,FALSE)</f>
        <v>#N/A</v>
      </c>
      <c r="D437" s="6"/>
      <c r="E437" s="28" t="e">
        <f>VLOOKUP(B437,Database!$B$2:$K$604,3,FALSE)</f>
        <v>#N/A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29"/>
      <c r="B438" s="5"/>
      <c r="C438" s="5" t="e">
        <f>VLOOKUP(B438,Database!$B$2:$K$604,2,FALSE)</f>
        <v>#N/A</v>
      </c>
      <c r="D438" s="6"/>
      <c r="E438" s="28" t="e">
        <f>VLOOKUP(B438,Database!$B$2:$K$604,3,FALSE)</f>
        <v>#N/A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29"/>
      <c r="B439" s="5"/>
      <c r="C439" s="5" t="e">
        <f>VLOOKUP(B439,Database!$B$2:$K$604,2,FALSE)</f>
        <v>#N/A</v>
      </c>
      <c r="D439" s="6"/>
      <c r="E439" s="28" t="e">
        <f>VLOOKUP(B439,Database!$B$2:$K$604,3,FALSE)</f>
        <v>#N/A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29"/>
      <c r="B440" s="5"/>
      <c r="C440" s="5" t="e">
        <f>VLOOKUP(B440,Database!$B$2:$K$604,2,FALSE)</f>
        <v>#N/A</v>
      </c>
      <c r="D440" s="6"/>
      <c r="E440" s="28" t="e">
        <f>VLOOKUP(B440,Database!$B$2:$K$604,3,FALSE)</f>
        <v>#N/A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29"/>
      <c r="B441" s="5"/>
      <c r="C441" s="5" t="e">
        <f>VLOOKUP(B441,Database!$B$2:$K$604,2,FALSE)</f>
        <v>#N/A</v>
      </c>
      <c r="D441" s="6"/>
      <c r="E441" s="28" t="e">
        <f>VLOOKUP(B441,Database!$B$2:$K$604,3,FALSE)</f>
        <v>#N/A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29"/>
      <c r="B442" s="5"/>
      <c r="C442" s="5" t="e">
        <f>VLOOKUP(B442,Database!$B$2:$K$604,2,FALSE)</f>
        <v>#N/A</v>
      </c>
      <c r="D442" s="6"/>
      <c r="E442" s="28" t="e">
        <f>VLOOKUP(B442,Database!$B$2:$K$604,3,FALSE)</f>
        <v>#N/A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29"/>
      <c r="B443" s="5"/>
      <c r="C443" s="5" t="e">
        <f>VLOOKUP(B443,Database!$B$2:$K$604,2,FALSE)</f>
        <v>#N/A</v>
      </c>
      <c r="D443" s="6"/>
      <c r="E443" s="28" t="e">
        <f>VLOOKUP(B443,Database!$B$2:$K$604,3,FALSE)</f>
        <v>#N/A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29"/>
      <c r="B444" s="5"/>
      <c r="C444" s="5" t="e">
        <f>VLOOKUP(B444,Database!$B$2:$K$604,2,FALSE)</f>
        <v>#N/A</v>
      </c>
      <c r="D444" s="6"/>
      <c r="E444" s="28" t="e">
        <f>VLOOKUP(B444,Database!$B$2:$K$604,3,FALSE)</f>
        <v>#N/A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29"/>
      <c r="B445" s="5"/>
      <c r="C445" s="5" t="e">
        <f>VLOOKUP(B445,Database!$B$2:$K$604,2,FALSE)</f>
        <v>#N/A</v>
      </c>
      <c r="D445" s="6"/>
      <c r="E445" s="28" t="e">
        <f>VLOOKUP(B445,Database!$B$2:$K$604,3,FALSE)</f>
        <v>#N/A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29"/>
      <c r="B446" s="5"/>
      <c r="C446" s="5" t="e">
        <f>VLOOKUP(B446,Database!$B$2:$K$604,2,FALSE)</f>
        <v>#N/A</v>
      </c>
      <c r="D446" s="6"/>
      <c r="E446" s="28" t="e">
        <f>VLOOKUP(B446,Database!$B$2:$K$604,3,FALSE)</f>
        <v>#N/A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29"/>
      <c r="B447" s="5"/>
      <c r="C447" s="5" t="e">
        <f>VLOOKUP(B447,Database!$B$2:$K$604,2,FALSE)</f>
        <v>#N/A</v>
      </c>
      <c r="D447" s="6"/>
      <c r="E447" s="28" t="e">
        <f>VLOOKUP(B447,Database!$B$2:$K$604,3,FALSE)</f>
        <v>#N/A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29"/>
      <c r="B448" s="5"/>
      <c r="C448" s="5" t="e">
        <f>VLOOKUP(B448,Database!$B$2:$K$604,2,FALSE)</f>
        <v>#N/A</v>
      </c>
      <c r="D448" s="6"/>
      <c r="E448" s="28" t="e">
        <f>VLOOKUP(B448,Database!$B$2:$K$604,3,FALSE)</f>
        <v>#N/A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29"/>
      <c r="B449" s="5"/>
      <c r="C449" s="5" t="e">
        <f>VLOOKUP(B449,Database!$B$2:$K$604,2,FALSE)</f>
        <v>#N/A</v>
      </c>
      <c r="D449" s="6"/>
      <c r="E449" s="28" t="e">
        <f>VLOOKUP(B449,Database!$B$2:$K$604,3,FALSE)</f>
        <v>#N/A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29"/>
      <c r="B450" s="5"/>
      <c r="C450" s="5" t="e">
        <f>VLOOKUP(B450,Database!$B$2:$K$604,2,FALSE)</f>
        <v>#N/A</v>
      </c>
      <c r="D450" s="6"/>
      <c r="E450" s="28" t="e">
        <f>VLOOKUP(B450,Database!$B$2:$K$604,3,FALSE)</f>
        <v>#N/A</v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29"/>
      <c r="B451" s="5"/>
      <c r="C451" s="5" t="e">
        <f>VLOOKUP(B451,Database!$B$2:$K$604,2,FALSE)</f>
        <v>#N/A</v>
      </c>
      <c r="D451" s="6"/>
      <c r="E451" s="28" t="e">
        <f>VLOOKUP(B451,Database!$B$2:$K$604,3,FALSE)</f>
        <v>#N/A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29"/>
      <c r="B452" s="5"/>
      <c r="C452" s="5" t="e">
        <f>VLOOKUP(B452,Database!$B$2:$K$604,2,FALSE)</f>
        <v>#N/A</v>
      </c>
      <c r="D452" s="6"/>
      <c r="E452" s="28" t="e">
        <f>VLOOKUP(B452,Database!$B$2:$K$604,3,FALSE)</f>
        <v>#N/A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29"/>
      <c r="B453" s="5"/>
      <c r="C453" s="5" t="e">
        <f>VLOOKUP(B453,Database!$B$2:$K$604,2,FALSE)</f>
        <v>#N/A</v>
      </c>
      <c r="D453" s="6"/>
      <c r="E453" s="28" t="e">
        <f>VLOOKUP(B453,Database!$B$2:$K$604,3,FALSE)</f>
        <v>#N/A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29"/>
      <c r="B454" s="5"/>
      <c r="C454" s="5" t="e">
        <f>VLOOKUP(B454,Database!$B$2:$K$604,2,FALSE)</f>
        <v>#N/A</v>
      </c>
      <c r="D454" s="6"/>
      <c r="E454" s="28" t="e">
        <f>VLOOKUP(B454,Database!$B$2:$K$604,3,FALSE)</f>
        <v>#N/A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29"/>
      <c r="B455" s="5"/>
      <c r="C455" s="5" t="e">
        <f>VLOOKUP(B455,Database!$B$2:$K$604,2,FALSE)</f>
        <v>#N/A</v>
      </c>
      <c r="D455" s="6"/>
      <c r="E455" s="28" t="e">
        <f>VLOOKUP(B455,Database!$B$2:$K$604,3,FALSE)</f>
        <v>#N/A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29"/>
      <c r="B456" s="5"/>
      <c r="C456" s="5" t="e">
        <f>VLOOKUP(B456,Database!$B$2:$K$604,2,FALSE)</f>
        <v>#N/A</v>
      </c>
      <c r="D456" s="6"/>
      <c r="E456" s="28" t="e">
        <f>VLOOKUP(B456,Database!$B$2:$K$604,3,FALSE)</f>
        <v>#N/A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29"/>
      <c r="B457" s="5"/>
      <c r="C457" s="5" t="e">
        <f>VLOOKUP(B457,Database!$B$2:$K$604,2,FALSE)</f>
        <v>#N/A</v>
      </c>
      <c r="D457" s="6"/>
      <c r="E457" s="28" t="e">
        <f>VLOOKUP(B457,Database!$B$2:$K$604,3,FALSE)</f>
        <v>#N/A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29"/>
      <c r="B458" s="5"/>
      <c r="C458" s="5" t="e">
        <f>VLOOKUP(B458,Database!$B$2:$K$604,2,FALSE)</f>
        <v>#N/A</v>
      </c>
      <c r="D458" s="6"/>
      <c r="E458" s="28" t="e">
        <f>VLOOKUP(B458,Database!$B$2:$K$604,3,FALSE)</f>
        <v>#N/A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29"/>
      <c r="B459" s="5"/>
      <c r="C459" s="5" t="e">
        <f>VLOOKUP(B459,Database!$B$2:$K$604,2,FALSE)</f>
        <v>#N/A</v>
      </c>
      <c r="D459" s="6"/>
      <c r="E459" s="28" t="e">
        <f>VLOOKUP(B459,Database!$B$2:$K$604,3,FALSE)</f>
        <v>#N/A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29"/>
      <c r="B460" s="5"/>
      <c r="C460" s="5" t="e">
        <f>VLOOKUP(B460,Database!$B$2:$K$604,2,FALSE)</f>
        <v>#N/A</v>
      </c>
      <c r="D460" s="6"/>
      <c r="E460" s="28" t="e">
        <f>VLOOKUP(B460,Database!$B$2:$K$604,3,FALSE)</f>
        <v>#N/A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29"/>
      <c r="B461" s="5"/>
      <c r="C461" s="5" t="e">
        <f>VLOOKUP(B461,Database!$B$2:$K$604,2,FALSE)</f>
        <v>#N/A</v>
      </c>
      <c r="D461" s="6"/>
      <c r="E461" s="28" t="e">
        <f>VLOOKUP(B461,Database!$B$2:$K$604,3,FALSE)</f>
        <v>#N/A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29"/>
      <c r="B462" s="5"/>
      <c r="C462" s="5" t="e">
        <f>VLOOKUP(B462,Database!$B$2:$K$604,2,FALSE)</f>
        <v>#N/A</v>
      </c>
      <c r="D462" s="6"/>
      <c r="E462" s="28" t="e">
        <f>VLOOKUP(B462,Database!$B$2:$K$604,3,FALSE)</f>
        <v>#N/A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29"/>
      <c r="B463" s="5"/>
      <c r="C463" s="5" t="e">
        <f>VLOOKUP(B463,Database!$B$2:$K$604,2,FALSE)</f>
        <v>#N/A</v>
      </c>
      <c r="D463" s="6"/>
      <c r="E463" s="28" t="e">
        <f>VLOOKUP(B463,Database!$B$2:$K$604,3,FALSE)</f>
        <v>#N/A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29"/>
      <c r="B464" s="5"/>
      <c r="C464" s="5" t="e">
        <f>VLOOKUP(B464,Database!$B$2:$K$604,2,FALSE)</f>
        <v>#N/A</v>
      </c>
      <c r="D464" s="6"/>
      <c r="E464" s="28" t="e">
        <f>VLOOKUP(B464,Database!$B$2:$K$604,3,FALSE)</f>
        <v>#N/A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29"/>
      <c r="B465" s="5"/>
      <c r="C465" s="5" t="e">
        <f>VLOOKUP(B465,Database!$B$2:$K$604,2,FALSE)</f>
        <v>#N/A</v>
      </c>
      <c r="D465" s="6"/>
      <c r="E465" s="28" t="e">
        <f>VLOOKUP(B465,Database!$B$2:$K$604,3,FALSE)</f>
        <v>#N/A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29"/>
      <c r="B466" s="5"/>
      <c r="C466" s="5" t="e">
        <f>VLOOKUP(B466,Database!$B$2:$K$604,2,FALSE)</f>
        <v>#N/A</v>
      </c>
      <c r="D466" s="6"/>
      <c r="E466" s="28" t="e">
        <f>VLOOKUP(B466,Database!$B$2:$K$604,3,FALSE)</f>
        <v>#N/A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29"/>
      <c r="B467" s="5"/>
      <c r="C467" s="5" t="e">
        <f>VLOOKUP(B467,Database!$B$2:$K$604,2,FALSE)</f>
        <v>#N/A</v>
      </c>
      <c r="D467" s="6"/>
      <c r="E467" s="28" t="e">
        <f>VLOOKUP(B467,Database!$B$2:$K$604,3,FALSE)</f>
        <v>#N/A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29"/>
      <c r="B468" s="5"/>
      <c r="C468" s="5" t="e">
        <f>VLOOKUP(B468,Database!$B$2:$K$604,2,FALSE)</f>
        <v>#N/A</v>
      </c>
      <c r="D468" s="6"/>
      <c r="E468" s="28" t="e">
        <f>VLOOKUP(B468,Database!$B$2:$K$604,3,FALSE)</f>
        <v>#N/A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29"/>
      <c r="B469" s="5"/>
      <c r="C469" s="5" t="e">
        <f>VLOOKUP(B469,Database!$B$2:$K$604,2,FALSE)</f>
        <v>#N/A</v>
      </c>
      <c r="D469" s="6"/>
      <c r="E469" s="28" t="e">
        <f>VLOOKUP(B469,Database!$B$2:$K$604,3,FALSE)</f>
        <v>#N/A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29"/>
      <c r="B470" s="5"/>
      <c r="C470" s="5" t="e">
        <f>VLOOKUP(B470,Database!$B$2:$K$604,2,FALSE)</f>
        <v>#N/A</v>
      </c>
      <c r="D470" s="6"/>
      <c r="E470" s="28" t="e">
        <f>VLOOKUP(B470,Database!$B$2:$K$604,3,FALSE)</f>
        <v>#N/A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29"/>
      <c r="B471" s="5"/>
      <c r="C471" s="5" t="e">
        <f>VLOOKUP(B471,Database!$B$2:$K$604,2,FALSE)</f>
        <v>#N/A</v>
      </c>
      <c r="D471" s="6"/>
      <c r="E471" s="28" t="e">
        <f>VLOOKUP(B471,Database!$B$2:$K$604,3,FALSE)</f>
        <v>#N/A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29"/>
      <c r="B472" s="5"/>
      <c r="C472" s="5" t="e">
        <f>VLOOKUP(B472,Database!$B$2:$K$604,2,FALSE)</f>
        <v>#N/A</v>
      </c>
      <c r="D472" s="6"/>
      <c r="E472" s="28" t="e">
        <f>VLOOKUP(B472,Database!$B$2:$K$604,3,FALSE)</f>
        <v>#N/A</v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29"/>
      <c r="B473" s="5"/>
      <c r="C473" s="5" t="e">
        <f>VLOOKUP(B473,Database!$B$2:$K$604,2,FALSE)</f>
        <v>#N/A</v>
      </c>
      <c r="D473" s="6"/>
      <c r="E473" s="28" t="e">
        <f>VLOOKUP(B473,Database!$B$2:$K$604,3,FALSE)</f>
        <v>#N/A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29"/>
      <c r="B474" s="5"/>
      <c r="C474" s="5" t="e">
        <f>VLOOKUP(B474,Database!$B$2:$K$604,2,FALSE)</f>
        <v>#N/A</v>
      </c>
      <c r="D474" s="6"/>
      <c r="E474" s="28" t="e">
        <f>VLOOKUP(B474,Database!$B$2:$K$604,3,FALSE)</f>
        <v>#N/A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29"/>
      <c r="B475" s="5"/>
      <c r="C475" s="5" t="e">
        <f>VLOOKUP(B475,Database!$B$2:$K$604,2,FALSE)</f>
        <v>#N/A</v>
      </c>
      <c r="D475" s="6"/>
      <c r="E475" s="28" t="e">
        <f>VLOOKUP(B475,Database!$B$2:$K$604,3,FALSE)</f>
        <v>#N/A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29"/>
      <c r="B476" s="5"/>
      <c r="C476" s="5" t="e">
        <f>VLOOKUP(B476,Database!$B$2:$K$604,2,FALSE)</f>
        <v>#N/A</v>
      </c>
      <c r="D476" s="6"/>
      <c r="E476" s="28" t="e">
        <f>VLOOKUP(B476,Database!$B$2:$K$604,3,FALSE)</f>
        <v>#N/A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29"/>
      <c r="B477" s="5"/>
      <c r="C477" s="5" t="e">
        <f>VLOOKUP(B477,Database!$B$2:$K$604,2,FALSE)</f>
        <v>#N/A</v>
      </c>
      <c r="D477" s="6"/>
      <c r="E477" s="28" t="e">
        <f>VLOOKUP(B477,Database!$B$2:$K$604,3,FALSE)</f>
        <v>#N/A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29"/>
      <c r="B478" s="5"/>
      <c r="C478" s="5" t="e">
        <f>VLOOKUP(B478,Database!$B$2:$K$604,2,FALSE)</f>
        <v>#N/A</v>
      </c>
      <c r="D478" s="6"/>
      <c r="E478" s="28" t="e">
        <f>VLOOKUP(B478,Database!$B$2:$K$604,3,FALSE)</f>
        <v>#N/A</v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29"/>
      <c r="B479" s="5"/>
      <c r="C479" s="5" t="e">
        <f>VLOOKUP(B479,Database!$B$2:$K$604,2,FALSE)</f>
        <v>#N/A</v>
      </c>
      <c r="D479" s="6"/>
      <c r="E479" s="28" t="e">
        <f>VLOOKUP(B479,Database!$B$2:$K$604,3,FALSE)</f>
        <v>#N/A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29"/>
      <c r="B480" s="5"/>
      <c r="C480" s="5" t="e">
        <f>VLOOKUP(B480,Database!$B$2:$K$604,2,FALSE)</f>
        <v>#N/A</v>
      </c>
      <c r="D480" s="6"/>
      <c r="E480" s="28" t="e">
        <f>VLOOKUP(B480,Database!$B$2:$K$604,3,FALSE)</f>
        <v>#N/A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29"/>
      <c r="B481" s="5"/>
      <c r="C481" s="5" t="e">
        <f>VLOOKUP(B481,Database!$B$2:$K$604,2,FALSE)</f>
        <v>#N/A</v>
      </c>
      <c r="D481" s="6"/>
      <c r="E481" s="28" t="e">
        <f>VLOOKUP(B481,Database!$B$2:$K$604,3,FALSE)</f>
        <v>#N/A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29"/>
      <c r="B482" s="5"/>
      <c r="C482" s="5" t="e">
        <f>VLOOKUP(B482,Database!$B$2:$K$604,2,FALSE)</f>
        <v>#N/A</v>
      </c>
      <c r="D482" s="6"/>
      <c r="E482" s="28" t="e">
        <f>VLOOKUP(B482,Database!$B$2:$K$604,3,FALSE)</f>
        <v>#N/A</v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29"/>
      <c r="B483" s="5"/>
      <c r="C483" s="5" t="e">
        <f>VLOOKUP(B483,Database!$B$2:$K$604,2,FALSE)</f>
        <v>#N/A</v>
      </c>
      <c r="D483" s="6"/>
      <c r="E483" s="28" t="e">
        <f>VLOOKUP(B483,Database!$B$2:$K$604,3,FALSE)</f>
        <v>#N/A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29"/>
      <c r="B484" s="5"/>
      <c r="C484" s="5" t="e">
        <f>VLOOKUP(B484,Database!$B$2:$K$604,2,FALSE)</f>
        <v>#N/A</v>
      </c>
      <c r="D484" s="6"/>
      <c r="E484" s="28" t="e">
        <f>VLOOKUP(B484,Database!$B$2:$K$604,3,FALSE)</f>
        <v>#N/A</v>
      </c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29"/>
      <c r="B485" s="5"/>
      <c r="C485" s="5" t="e">
        <f>VLOOKUP(B485,Database!$B$2:$K$604,2,FALSE)</f>
        <v>#N/A</v>
      </c>
      <c r="D485" s="6"/>
      <c r="E485" s="28" t="e">
        <f>VLOOKUP(B485,Database!$B$2:$K$604,3,FALSE)</f>
        <v>#N/A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29"/>
      <c r="B486" s="5"/>
      <c r="C486" s="5" t="e">
        <f>VLOOKUP(B486,Database!$B$2:$K$604,2,FALSE)</f>
        <v>#N/A</v>
      </c>
      <c r="D486" s="6"/>
      <c r="E486" s="28" t="e">
        <f>VLOOKUP(B486,Database!$B$2:$K$604,3,FALSE)</f>
        <v>#N/A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29"/>
      <c r="B487" s="5"/>
      <c r="C487" s="5" t="e">
        <f>VLOOKUP(B487,Database!$B$2:$K$604,2,FALSE)</f>
        <v>#N/A</v>
      </c>
      <c r="D487" s="6"/>
      <c r="E487" s="28" t="e">
        <f>VLOOKUP(B487,Database!$B$2:$K$604,3,FALSE)</f>
        <v>#N/A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29"/>
      <c r="B488" s="5"/>
      <c r="C488" s="5" t="e">
        <f>VLOOKUP(B488,Database!$B$2:$K$604,2,FALSE)</f>
        <v>#N/A</v>
      </c>
      <c r="D488" s="6"/>
      <c r="E488" s="28" t="e">
        <f>VLOOKUP(B488,Database!$B$2:$K$604,3,FALSE)</f>
        <v>#N/A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29"/>
      <c r="B489" s="5"/>
      <c r="C489" s="5" t="e">
        <f>VLOOKUP(B489,Database!$B$2:$K$604,2,FALSE)</f>
        <v>#N/A</v>
      </c>
      <c r="D489" s="6"/>
      <c r="E489" s="28" t="e">
        <f>VLOOKUP(B489,Database!$B$2:$K$604,3,FALSE)</f>
        <v>#N/A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29"/>
      <c r="B490" s="5"/>
      <c r="C490" s="5" t="e">
        <f>VLOOKUP(B490,Database!$B$2:$K$604,2,FALSE)</f>
        <v>#N/A</v>
      </c>
      <c r="D490" s="6"/>
      <c r="E490" s="28" t="e">
        <f>VLOOKUP(B490,Database!$B$2:$K$604,3,FALSE)</f>
        <v>#N/A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29"/>
      <c r="B491" s="5"/>
      <c r="C491" s="5" t="e">
        <f>VLOOKUP(B491,Database!$B$2:$K$604,2,FALSE)</f>
        <v>#N/A</v>
      </c>
      <c r="D491" s="6"/>
      <c r="E491" s="28" t="e">
        <f>VLOOKUP(B491,Database!$B$2:$K$604,3,FALSE)</f>
        <v>#N/A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29"/>
      <c r="B492" s="5"/>
      <c r="C492" s="5" t="e">
        <f>VLOOKUP(B492,Database!$B$2:$K$604,2,FALSE)</f>
        <v>#N/A</v>
      </c>
      <c r="D492" s="6"/>
      <c r="E492" s="28" t="e">
        <f>VLOOKUP(B492,Database!$B$2:$K$604,3,FALSE)</f>
        <v>#N/A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29"/>
      <c r="B493" s="5"/>
      <c r="C493" s="5" t="e">
        <f>VLOOKUP(B493,Database!$B$2:$K$604,2,FALSE)</f>
        <v>#N/A</v>
      </c>
      <c r="D493" s="6"/>
      <c r="E493" s="28" t="e">
        <f>VLOOKUP(B493,Database!$B$2:$K$604,3,FALSE)</f>
        <v>#N/A</v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29"/>
      <c r="B494" s="5"/>
      <c r="C494" s="5" t="e">
        <f>VLOOKUP(B494,Database!$B$2:$K$604,2,FALSE)</f>
        <v>#N/A</v>
      </c>
      <c r="D494" s="6"/>
      <c r="E494" s="28" t="e">
        <f>VLOOKUP(B494,Database!$B$2:$K$604,3,FALSE)</f>
        <v>#N/A</v>
      </c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29"/>
      <c r="B495" s="5"/>
      <c r="C495" s="5" t="e">
        <f>VLOOKUP(B495,Database!$B$2:$K$604,2,FALSE)</f>
        <v>#N/A</v>
      </c>
      <c r="D495" s="6"/>
      <c r="E495" s="28" t="e">
        <f>VLOOKUP(B495,Database!$B$2:$K$604,3,FALSE)</f>
        <v>#N/A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29"/>
      <c r="B496" s="5"/>
      <c r="C496" s="5" t="e">
        <f>VLOOKUP(B496,Database!$B$2:$K$604,2,FALSE)</f>
        <v>#N/A</v>
      </c>
      <c r="D496" s="6"/>
      <c r="E496" s="28" t="e">
        <f>VLOOKUP(B496,Database!$B$2:$K$604,3,FALSE)</f>
        <v>#N/A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29"/>
      <c r="B497" s="5"/>
      <c r="C497" s="5" t="e">
        <f>VLOOKUP(B497,Database!$B$2:$K$604,2,FALSE)</f>
        <v>#N/A</v>
      </c>
      <c r="D497" s="6"/>
      <c r="E497" s="28" t="e">
        <f>VLOOKUP(B497,Database!$B$2:$K$604,3,FALSE)</f>
        <v>#N/A</v>
      </c>
      <c r="F497" s="5"/>
      <c r="G497" s="5"/>
      <c r="H497" s="6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29"/>
      <c r="B498" s="5"/>
      <c r="C498" s="5" t="e">
        <f>VLOOKUP(B498,Database!$B$2:$K$604,2,FALSE)</f>
        <v>#N/A</v>
      </c>
      <c r="D498" s="6"/>
      <c r="E498" s="28" t="e">
        <f>VLOOKUP(B498,Database!$B$2:$K$604,3,FALSE)</f>
        <v>#N/A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29"/>
      <c r="B499" s="5"/>
      <c r="C499" s="5" t="e">
        <f>VLOOKUP(B499,Database!$B$2:$K$604,2,FALSE)</f>
        <v>#N/A</v>
      </c>
      <c r="D499" s="6"/>
      <c r="E499" s="28" t="e">
        <f>VLOOKUP(B499,Database!$B$2:$K$604,3,FALSE)</f>
        <v>#N/A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29"/>
      <c r="B500" s="5"/>
      <c r="C500" s="5" t="e">
        <f>VLOOKUP(B500,Database!$B$2:$K$604,2,FALSE)</f>
        <v>#N/A</v>
      </c>
      <c r="D500" s="6"/>
      <c r="E500" s="28" t="e">
        <f>VLOOKUP(B500,Database!$B$2:$K$604,3,FALSE)</f>
        <v>#N/A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29"/>
      <c r="B501" s="5"/>
      <c r="C501" s="5" t="e">
        <f>VLOOKUP(B501,Database!$B$2:$K$604,2,FALSE)</f>
        <v>#N/A</v>
      </c>
      <c r="D501" s="6"/>
      <c r="E501" s="28" t="e">
        <f>VLOOKUP(B501,Database!$B$2:$K$604,3,FALSE)</f>
        <v>#N/A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29"/>
      <c r="B502" s="5"/>
      <c r="C502" s="5" t="e">
        <f>VLOOKUP(B502,Database!$B$2:$K$604,2,FALSE)</f>
        <v>#N/A</v>
      </c>
      <c r="D502" s="6"/>
      <c r="E502" s="28" t="e">
        <f>VLOOKUP(B502,Database!$B$2:$K$604,3,FALSE)</f>
        <v>#N/A</v>
      </c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29"/>
      <c r="B503" s="5"/>
      <c r="C503" s="5" t="e">
        <f>VLOOKUP(B503,Database!$B$2:$K$604,2,FALSE)</f>
        <v>#N/A</v>
      </c>
      <c r="D503" s="6"/>
      <c r="E503" s="28" t="e">
        <f>VLOOKUP(B503,Database!$B$2:$K$604,3,FALSE)</f>
        <v>#N/A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29"/>
      <c r="B504" s="5"/>
      <c r="C504" s="5" t="e">
        <f>VLOOKUP(B504,Database!$B$2:$K$604,2,FALSE)</f>
        <v>#N/A</v>
      </c>
      <c r="D504" s="6"/>
      <c r="E504" s="28" t="e">
        <f>VLOOKUP(B504,Database!$B$2:$K$604,3,FALSE)</f>
        <v>#N/A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29"/>
      <c r="B505" s="5"/>
      <c r="C505" s="5" t="e">
        <f>VLOOKUP(B505,Database!$B$2:$K$604,2,FALSE)</f>
        <v>#N/A</v>
      </c>
      <c r="D505" s="6"/>
      <c r="E505" s="28" t="e">
        <f>VLOOKUP(B505,Database!$B$2:$K$604,3,FALSE)</f>
        <v>#N/A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29"/>
      <c r="B506" s="5"/>
      <c r="C506" s="5" t="e">
        <f>VLOOKUP(B506,Database!$B$2:$K$604,2,FALSE)</f>
        <v>#N/A</v>
      </c>
      <c r="D506" s="6"/>
      <c r="E506" s="28" t="e">
        <f>VLOOKUP(B506,Database!$B$2:$K$604,3,FALSE)</f>
        <v>#N/A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29"/>
      <c r="B507" s="5"/>
      <c r="C507" s="5" t="e">
        <f>VLOOKUP(B507,Database!$B$2:$K$604,2,FALSE)</f>
        <v>#N/A</v>
      </c>
      <c r="D507" s="6"/>
      <c r="E507" s="28" t="e">
        <f>VLOOKUP(B507,Database!$B$2:$K$604,3,FALSE)</f>
        <v>#N/A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29"/>
      <c r="B508" s="5"/>
      <c r="C508" s="5" t="e">
        <f>VLOOKUP(B508,Database!$B$2:$K$604,2,FALSE)</f>
        <v>#N/A</v>
      </c>
      <c r="D508" s="6"/>
      <c r="E508" s="28" t="e">
        <f>VLOOKUP(B508,Database!$B$2:$K$604,3,FALSE)</f>
        <v>#N/A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29"/>
      <c r="B509" s="5"/>
      <c r="C509" s="5" t="e">
        <f>VLOOKUP(B509,Database!$B$2:$K$604,2,FALSE)</f>
        <v>#N/A</v>
      </c>
      <c r="D509" s="6"/>
      <c r="E509" s="28" t="e">
        <f>VLOOKUP(B509,Database!$B$2:$K$604,3,FALSE)</f>
        <v>#N/A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29"/>
      <c r="B510" s="5"/>
      <c r="C510" s="5" t="e">
        <f>VLOOKUP(B510,Database!$B$2:$K$604,2,FALSE)</f>
        <v>#N/A</v>
      </c>
      <c r="D510" s="6"/>
      <c r="E510" s="28" t="e">
        <f>VLOOKUP(B510,Database!$B$2:$K$604,3,FALSE)</f>
        <v>#N/A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29"/>
      <c r="B511" s="5"/>
      <c r="C511" s="5" t="e">
        <f>VLOOKUP(B511,Database!$B$2:$K$604,2,FALSE)</f>
        <v>#N/A</v>
      </c>
      <c r="D511" s="6"/>
      <c r="E511" s="28" t="e">
        <f>VLOOKUP(B511,Database!$B$2:$K$604,3,FALSE)</f>
        <v>#N/A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29"/>
      <c r="B512" s="5"/>
      <c r="C512" s="5" t="e">
        <f>VLOOKUP(B512,Database!$B$2:$K$604,2,FALSE)</f>
        <v>#N/A</v>
      </c>
      <c r="D512" s="6"/>
      <c r="E512" s="28" t="e">
        <f>VLOOKUP(B512,Database!$B$2:$K$604,3,FALSE)</f>
        <v>#N/A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29"/>
      <c r="B513" s="5"/>
      <c r="C513" s="5" t="e">
        <f>VLOOKUP(B513,Database!$B$2:$K$604,2,FALSE)</f>
        <v>#N/A</v>
      </c>
      <c r="D513" s="6"/>
      <c r="E513" s="28" t="e">
        <f>VLOOKUP(B513,Database!$B$2:$K$604,3,FALSE)</f>
        <v>#N/A</v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29"/>
      <c r="B514" s="5"/>
      <c r="C514" s="5" t="e">
        <f>VLOOKUP(B514,Database!$B$2:$K$604,2,FALSE)</f>
        <v>#N/A</v>
      </c>
      <c r="D514" s="6"/>
      <c r="E514" s="28" t="e">
        <f>VLOOKUP(B514,Database!$B$2:$K$604,3,FALSE)</f>
        <v>#N/A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29"/>
      <c r="B515" s="5"/>
      <c r="C515" s="5" t="e">
        <f>VLOOKUP(B515,Database!$B$2:$K$604,2,FALSE)</f>
        <v>#N/A</v>
      </c>
      <c r="D515" s="6"/>
      <c r="E515" s="28" t="e">
        <f>VLOOKUP(B515,Database!$B$2:$K$604,3,FALSE)</f>
        <v>#N/A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29"/>
      <c r="B516" s="5"/>
      <c r="C516" s="5" t="e">
        <f>VLOOKUP(B516,Database!$B$2:$K$604,2,FALSE)</f>
        <v>#N/A</v>
      </c>
      <c r="D516" s="6"/>
      <c r="E516" s="28" t="e">
        <f>VLOOKUP(B516,Database!$B$2:$K$604,3,FALSE)</f>
        <v>#N/A</v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29"/>
      <c r="B517" s="5"/>
      <c r="C517" s="5" t="e">
        <f>VLOOKUP(B517,Database!$B$2:$K$604,2,FALSE)</f>
        <v>#N/A</v>
      </c>
      <c r="D517" s="6"/>
      <c r="E517" s="28" t="e">
        <f>VLOOKUP(B517,Database!$B$2:$K$604,3,FALSE)</f>
        <v>#N/A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29"/>
      <c r="B518" s="5"/>
      <c r="C518" s="5" t="e">
        <f>VLOOKUP(B518,Database!$B$2:$K$604,2,FALSE)</f>
        <v>#N/A</v>
      </c>
      <c r="D518" s="6"/>
      <c r="E518" s="28" t="e">
        <f>VLOOKUP(B518,Database!$B$2:$K$604,3,FALSE)</f>
        <v>#N/A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29"/>
      <c r="B519" s="5"/>
      <c r="C519" s="5" t="e">
        <f>VLOOKUP(B519,Database!$B$2:$K$604,2,FALSE)</f>
        <v>#N/A</v>
      </c>
      <c r="D519" s="6"/>
      <c r="E519" s="28" t="e">
        <f>VLOOKUP(B519,Database!$B$2:$K$604,3,FALSE)</f>
        <v>#N/A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29"/>
      <c r="B520" s="5"/>
      <c r="C520" s="5" t="e">
        <f>VLOOKUP(B520,Database!$B$2:$K$604,2,FALSE)</f>
        <v>#N/A</v>
      </c>
      <c r="D520" s="6"/>
      <c r="E520" s="28" t="e">
        <f>VLOOKUP(B520,Database!$B$2:$K$604,3,FALSE)</f>
        <v>#N/A</v>
      </c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29"/>
      <c r="B521" s="5"/>
      <c r="C521" s="5" t="e">
        <f>VLOOKUP(B521,Database!$B$2:$K$604,2,FALSE)</f>
        <v>#N/A</v>
      </c>
      <c r="D521" s="6"/>
      <c r="E521" s="28" t="e">
        <f>VLOOKUP(B521,Database!$B$2:$K$604,3,FALSE)</f>
        <v>#N/A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29"/>
      <c r="B522" s="5"/>
      <c r="C522" s="5" t="e">
        <f>VLOOKUP(B522,Database!$B$2:$K$604,2,FALSE)</f>
        <v>#N/A</v>
      </c>
      <c r="D522" s="6"/>
      <c r="E522" s="28" t="e">
        <f>VLOOKUP(B522,Database!$B$2:$K$604,3,FALSE)</f>
        <v>#N/A</v>
      </c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29"/>
      <c r="B523" s="5"/>
      <c r="C523" s="5" t="e">
        <f>VLOOKUP(B523,Database!$B$2:$K$604,2,FALSE)</f>
        <v>#N/A</v>
      </c>
      <c r="D523" s="6"/>
      <c r="E523" s="28" t="e">
        <f>VLOOKUP(B523,Database!$B$2:$K$604,3,FALSE)</f>
        <v>#N/A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29"/>
      <c r="B524" s="5"/>
      <c r="C524" s="5" t="e">
        <f>VLOOKUP(B524,Database!$B$2:$K$604,2,FALSE)</f>
        <v>#N/A</v>
      </c>
      <c r="D524" s="6"/>
      <c r="E524" s="28" t="e">
        <f>VLOOKUP(B524,Database!$B$2:$K$604,3,FALSE)</f>
        <v>#N/A</v>
      </c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29"/>
      <c r="B525" s="5"/>
      <c r="C525" s="5" t="e">
        <f>VLOOKUP(B525,Database!$B$2:$K$604,2,FALSE)</f>
        <v>#N/A</v>
      </c>
      <c r="D525" s="6"/>
      <c r="E525" s="28" t="e">
        <f>VLOOKUP(B525,Database!$B$2:$K$604,3,FALSE)</f>
        <v>#N/A</v>
      </c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29"/>
      <c r="B526" s="5"/>
      <c r="C526" s="5" t="e">
        <f>VLOOKUP(B526,Database!$B$2:$K$604,2,FALSE)</f>
        <v>#N/A</v>
      </c>
      <c r="D526" s="6"/>
      <c r="E526" s="28" t="e">
        <f>VLOOKUP(B526,Database!$B$2:$K$604,3,FALSE)</f>
        <v>#N/A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29"/>
      <c r="B527" s="5"/>
      <c r="C527" s="5" t="e">
        <f>VLOOKUP(B527,Database!$B$2:$K$604,2,FALSE)</f>
        <v>#N/A</v>
      </c>
      <c r="D527" s="6"/>
      <c r="E527" s="28" t="e">
        <f>VLOOKUP(B527,Database!$B$2:$K$604,3,FALSE)</f>
        <v>#N/A</v>
      </c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29"/>
      <c r="B528" s="5"/>
      <c r="C528" s="5" t="e">
        <f>VLOOKUP(B528,Database!$B$2:$K$604,2,FALSE)</f>
        <v>#N/A</v>
      </c>
      <c r="D528" s="6"/>
      <c r="E528" s="28" t="e">
        <f>VLOOKUP(B528,Database!$B$2:$K$604,3,FALSE)</f>
        <v>#N/A</v>
      </c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29"/>
      <c r="B529" s="5"/>
      <c r="C529" s="5" t="e">
        <f>VLOOKUP(B529,Database!$B$2:$K$604,2,FALSE)</f>
        <v>#N/A</v>
      </c>
      <c r="D529" s="6"/>
      <c r="E529" s="28" t="e">
        <f>VLOOKUP(B529,Database!$B$2:$K$604,3,FALSE)</f>
        <v>#N/A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29"/>
      <c r="B530" s="5"/>
      <c r="C530" s="5" t="e">
        <f>VLOOKUP(B530,Database!$B$2:$K$604,2,FALSE)</f>
        <v>#N/A</v>
      </c>
      <c r="D530" s="6"/>
      <c r="E530" s="28" t="e">
        <f>VLOOKUP(B530,Database!$B$2:$K$604,3,FALSE)</f>
        <v>#N/A</v>
      </c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29"/>
      <c r="B531" s="5"/>
      <c r="C531" s="5" t="e">
        <f>VLOOKUP(B531,Database!$B$2:$K$604,2,FALSE)</f>
        <v>#N/A</v>
      </c>
      <c r="D531" s="6"/>
      <c r="E531" s="28" t="e">
        <f>VLOOKUP(B531,Database!$B$2:$K$604,3,FALSE)</f>
        <v>#N/A</v>
      </c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29"/>
      <c r="B532" s="5"/>
      <c r="C532" s="5" t="e">
        <f>VLOOKUP(B532,Database!$B$2:$K$604,2,FALSE)</f>
        <v>#N/A</v>
      </c>
      <c r="D532" s="6"/>
      <c r="E532" s="28" t="e">
        <f>VLOOKUP(B532,Database!$B$2:$K$604,3,FALSE)</f>
        <v>#N/A</v>
      </c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29"/>
      <c r="B533" s="5"/>
      <c r="C533" s="5" t="e">
        <f>VLOOKUP(B533,Database!$B$2:$K$604,2,FALSE)</f>
        <v>#N/A</v>
      </c>
      <c r="D533" s="6"/>
      <c r="E533" s="28" t="e">
        <f>VLOOKUP(B533,Database!$B$2:$K$604,3,FALSE)</f>
        <v>#N/A</v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29"/>
      <c r="B534" s="5"/>
      <c r="C534" s="5" t="e">
        <f>VLOOKUP(B534,Database!$B$2:$K$604,2,FALSE)</f>
        <v>#N/A</v>
      </c>
      <c r="D534" s="6"/>
      <c r="E534" s="28" t="e">
        <f>VLOOKUP(B534,Database!$B$2:$K$604,3,FALSE)</f>
        <v>#N/A</v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29"/>
      <c r="B535" s="5"/>
      <c r="C535" s="5" t="e">
        <f>VLOOKUP(B535,Database!$B$2:$K$604,2,FALSE)</f>
        <v>#N/A</v>
      </c>
      <c r="D535" s="6"/>
      <c r="E535" s="28" t="e">
        <f>VLOOKUP(B535,Database!$B$2:$K$604,3,FALSE)</f>
        <v>#N/A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29"/>
      <c r="B536" s="5"/>
      <c r="C536" s="5" t="e">
        <f>VLOOKUP(B536,Database!$B$2:$K$604,2,FALSE)</f>
        <v>#N/A</v>
      </c>
      <c r="D536" s="6"/>
      <c r="E536" s="28" t="e">
        <f>VLOOKUP(B536,Database!$B$2:$K$604,3,FALSE)</f>
        <v>#N/A</v>
      </c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29"/>
      <c r="B537" s="5"/>
      <c r="C537" s="5" t="e">
        <f>VLOOKUP(B537,Database!$B$2:$K$604,2,FALSE)</f>
        <v>#N/A</v>
      </c>
      <c r="D537" s="6"/>
      <c r="E537" s="28" t="e">
        <f>VLOOKUP(B537,Database!$B$2:$K$604,3,FALSE)</f>
        <v>#N/A</v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29"/>
      <c r="B538" s="5"/>
      <c r="C538" s="5" t="e">
        <f>VLOOKUP(B538,Database!$B$2:$K$604,2,FALSE)</f>
        <v>#N/A</v>
      </c>
      <c r="D538" s="6"/>
      <c r="E538" s="28" t="e">
        <f>VLOOKUP(B538,Database!$B$2:$K$604,3,FALSE)</f>
        <v>#N/A</v>
      </c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29"/>
      <c r="B539" s="5"/>
      <c r="C539" s="5" t="e">
        <f>VLOOKUP(B539,Database!$B$2:$K$604,2,FALSE)</f>
        <v>#N/A</v>
      </c>
      <c r="D539" s="6"/>
      <c r="E539" s="28" t="e">
        <f>VLOOKUP(B539,Database!$B$2:$K$604,3,FALSE)</f>
        <v>#N/A</v>
      </c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29"/>
      <c r="B540" s="5"/>
      <c r="C540" s="5" t="e">
        <f>VLOOKUP(B540,Database!$B$2:$K$604,2,FALSE)</f>
        <v>#N/A</v>
      </c>
      <c r="D540" s="6"/>
      <c r="E540" s="28" t="e">
        <f>VLOOKUP(B540,Database!$B$2:$K$604,3,FALSE)</f>
        <v>#N/A</v>
      </c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29"/>
      <c r="B541" s="5"/>
      <c r="C541" s="5" t="e">
        <f>VLOOKUP(B541,Database!$B$2:$K$604,2,FALSE)</f>
        <v>#N/A</v>
      </c>
      <c r="D541" s="6"/>
      <c r="E541" s="28" t="e">
        <f>VLOOKUP(B541,Database!$B$2:$K$604,3,FALSE)</f>
        <v>#N/A</v>
      </c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29"/>
      <c r="B542" s="5"/>
      <c r="C542" s="5" t="e">
        <f>VLOOKUP(B542,Database!$B$2:$K$604,2,FALSE)</f>
        <v>#N/A</v>
      </c>
      <c r="D542" s="6"/>
      <c r="E542" s="28" t="e">
        <f>VLOOKUP(B542,Database!$B$2:$K$604,3,FALSE)</f>
        <v>#N/A</v>
      </c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29"/>
      <c r="B543" s="5"/>
      <c r="C543" s="5" t="e">
        <f>VLOOKUP(B543,Database!$B$2:$K$604,2,FALSE)</f>
        <v>#N/A</v>
      </c>
      <c r="D543" s="6"/>
      <c r="E543" s="28" t="e">
        <f>VLOOKUP(B543,Database!$B$2:$K$604,3,FALSE)</f>
        <v>#N/A</v>
      </c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29"/>
      <c r="B544" s="5"/>
      <c r="C544" s="5" t="e">
        <f>VLOOKUP(B544,Database!$B$2:$K$604,2,FALSE)</f>
        <v>#N/A</v>
      </c>
      <c r="D544" s="6"/>
      <c r="E544" s="28" t="e">
        <f>VLOOKUP(B544,Database!$B$2:$K$604,3,FALSE)</f>
        <v>#N/A</v>
      </c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29"/>
      <c r="B545" s="5"/>
      <c r="C545" s="5" t="e">
        <f>VLOOKUP(B545,Database!$B$2:$K$604,2,FALSE)</f>
        <v>#N/A</v>
      </c>
      <c r="D545" s="6"/>
      <c r="E545" s="28" t="e">
        <f>VLOOKUP(B545,Database!$B$2:$K$604,3,FALSE)</f>
        <v>#N/A</v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29"/>
      <c r="B546" s="5"/>
      <c r="C546" s="5" t="e">
        <f>VLOOKUP(B546,Database!$B$2:$K$604,2,FALSE)</f>
        <v>#N/A</v>
      </c>
      <c r="D546" s="6"/>
      <c r="E546" s="28" t="e">
        <f>VLOOKUP(B546,Database!$B$2:$K$604,3,FALSE)</f>
        <v>#N/A</v>
      </c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29"/>
      <c r="B547" s="5"/>
      <c r="C547" s="5" t="e">
        <f>VLOOKUP(B547,Database!$B$2:$K$604,2,FALSE)</f>
        <v>#N/A</v>
      </c>
      <c r="D547" s="6"/>
      <c r="E547" s="28" t="e">
        <f>VLOOKUP(B547,Database!$B$2:$K$604,3,FALSE)</f>
        <v>#N/A</v>
      </c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29"/>
      <c r="B548" s="5"/>
      <c r="C548" s="5" t="e">
        <f>VLOOKUP(B548,Database!$B$2:$K$604,2,FALSE)</f>
        <v>#N/A</v>
      </c>
      <c r="D548" s="6"/>
      <c r="E548" s="28" t="e">
        <f>VLOOKUP(B548,Database!$B$2:$K$604,3,FALSE)</f>
        <v>#N/A</v>
      </c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29"/>
      <c r="B549" s="5"/>
      <c r="C549" s="5" t="e">
        <f>VLOOKUP(B549,Database!$B$2:$K$604,2,FALSE)</f>
        <v>#N/A</v>
      </c>
      <c r="D549" s="6"/>
      <c r="E549" s="28" t="e">
        <f>VLOOKUP(B549,Database!$B$2:$K$604,3,FALSE)</f>
        <v>#N/A</v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29"/>
      <c r="B550" s="5"/>
      <c r="C550" s="5" t="e">
        <f>VLOOKUP(B550,Database!$B$2:$K$604,2,FALSE)</f>
        <v>#N/A</v>
      </c>
      <c r="D550" s="6"/>
      <c r="E550" s="28" t="e">
        <f>VLOOKUP(B550,Database!$B$2:$K$604,3,FALSE)</f>
        <v>#N/A</v>
      </c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29"/>
      <c r="B551" s="5"/>
      <c r="C551" s="5" t="e">
        <f>VLOOKUP(B551,Database!$B$2:$K$604,2,FALSE)</f>
        <v>#N/A</v>
      </c>
      <c r="D551" s="6"/>
      <c r="E551" s="28" t="e">
        <f>VLOOKUP(B551,Database!$B$2:$K$604,3,FALSE)</f>
        <v>#N/A</v>
      </c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29"/>
      <c r="B552" s="5"/>
      <c r="C552" s="5" t="e">
        <f>VLOOKUP(B552,Database!$B$2:$K$604,2,FALSE)</f>
        <v>#N/A</v>
      </c>
      <c r="D552" s="6"/>
      <c r="E552" s="28" t="e">
        <f>VLOOKUP(B552,Database!$B$2:$K$604,3,FALSE)</f>
        <v>#N/A</v>
      </c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29"/>
      <c r="B553" s="5"/>
      <c r="C553" s="5" t="e">
        <f>VLOOKUP(B553,Database!$B$2:$K$604,2,FALSE)</f>
        <v>#N/A</v>
      </c>
      <c r="D553" s="6"/>
      <c r="E553" s="28" t="e">
        <f>VLOOKUP(B553,Database!$B$2:$K$604,3,FALSE)</f>
        <v>#N/A</v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29"/>
      <c r="B554" s="5"/>
      <c r="C554" s="5" t="e">
        <f>VLOOKUP(B554,Database!$B$2:$K$604,2,FALSE)</f>
        <v>#N/A</v>
      </c>
      <c r="D554" s="6"/>
      <c r="E554" s="28" t="e">
        <f>VLOOKUP(B554,Database!$B$2:$K$604,3,FALSE)</f>
        <v>#N/A</v>
      </c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29"/>
      <c r="B555" s="5"/>
      <c r="C555" s="5" t="e">
        <f>VLOOKUP(B555,Database!$B$2:$K$604,2,FALSE)</f>
        <v>#N/A</v>
      </c>
      <c r="D555" s="31"/>
      <c r="E555" s="28" t="e">
        <f>VLOOKUP(B555,Database!$B$2:$K$604,3,FALSE)</f>
        <v>#N/A</v>
      </c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29"/>
      <c r="B556" s="5"/>
      <c r="C556" s="5" t="e">
        <f>VLOOKUP(B556,Database!$B$2:$K$604,2,FALSE)</f>
        <v>#N/A</v>
      </c>
      <c r="D556" s="6"/>
      <c r="E556" s="28" t="e">
        <f>VLOOKUP(B556,Database!$B$2:$K$604,3,FALSE)</f>
        <v>#N/A</v>
      </c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29"/>
      <c r="B557" s="5"/>
      <c r="C557" s="5" t="e">
        <f>VLOOKUP(B557,Database!$B$2:$K$604,2,FALSE)</f>
        <v>#N/A</v>
      </c>
      <c r="D557" s="6"/>
      <c r="E557" s="28" t="e">
        <f>VLOOKUP(B557,Database!$B$2:$K$604,3,FALSE)</f>
        <v>#N/A</v>
      </c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29"/>
      <c r="B558" s="5"/>
      <c r="C558" s="5" t="e">
        <f>VLOOKUP(B558,Database!$B$2:$K$604,2,FALSE)</f>
        <v>#N/A</v>
      </c>
      <c r="D558" s="6"/>
      <c r="E558" s="28" t="e">
        <f>VLOOKUP(B558,Database!$B$2:$K$604,3,FALSE)</f>
        <v>#N/A</v>
      </c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29"/>
      <c r="B559" s="5"/>
      <c r="C559" s="5" t="e">
        <f>VLOOKUP(B559,Database!$B$2:$K$604,2,FALSE)</f>
        <v>#N/A</v>
      </c>
      <c r="D559" s="6"/>
      <c r="E559" s="28" t="e">
        <f>VLOOKUP(B559,Database!$B$2:$K$604,3,FALSE)</f>
        <v>#N/A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29"/>
      <c r="B560" s="5"/>
      <c r="C560" s="5" t="e">
        <f>VLOOKUP(B560,Database!$B$2:$K$604,2,FALSE)</f>
        <v>#N/A</v>
      </c>
      <c r="D560" s="6"/>
      <c r="E560" s="28" t="e">
        <f>VLOOKUP(B560,Database!$B$2:$K$604,3,FALSE)</f>
        <v>#N/A</v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29"/>
      <c r="B561" s="5"/>
      <c r="C561" s="5" t="e">
        <f>VLOOKUP(B561,Database!$B$2:$K$604,2,FALSE)</f>
        <v>#N/A</v>
      </c>
      <c r="D561" s="6"/>
      <c r="E561" s="28" t="e">
        <f>VLOOKUP(B561,Database!$B$2:$K$604,3,FALSE)</f>
        <v>#N/A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29"/>
      <c r="B562" s="5"/>
      <c r="C562" s="5" t="e">
        <f>VLOOKUP(B562,Database!$B$2:$K$604,2,FALSE)</f>
        <v>#N/A</v>
      </c>
      <c r="D562" s="6"/>
      <c r="E562" s="28" t="e">
        <f>VLOOKUP(B562,Database!$B$2:$K$604,3,FALSE)</f>
        <v>#N/A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29"/>
      <c r="B563" s="5"/>
      <c r="C563" s="5" t="e">
        <f>VLOOKUP(B563,Database!$B$2:$K$604,2,FALSE)</f>
        <v>#N/A</v>
      </c>
      <c r="D563" s="6"/>
      <c r="E563" s="28" t="e">
        <f>VLOOKUP(B563,Database!$B$2:$K$604,3,FALSE)</f>
        <v>#N/A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29"/>
      <c r="B564" s="5"/>
      <c r="C564" s="5" t="e">
        <f>VLOOKUP(B564,Database!$B$2:$K$604,2,FALSE)</f>
        <v>#N/A</v>
      </c>
      <c r="D564" s="6"/>
      <c r="E564" s="28" t="e">
        <f>VLOOKUP(B564,Database!$B$2:$K$604,3,FALSE)</f>
        <v>#N/A</v>
      </c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29"/>
      <c r="B565" s="5"/>
      <c r="C565" s="5" t="e">
        <f>VLOOKUP(B565,Database!$B$2:$K$604,2,FALSE)</f>
        <v>#N/A</v>
      </c>
      <c r="D565" s="6"/>
      <c r="E565" s="28" t="e">
        <f>VLOOKUP(B565,Database!$B$2:$K$604,3,FALSE)</f>
        <v>#N/A</v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29"/>
      <c r="B566" s="5"/>
      <c r="C566" s="5" t="e">
        <f>VLOOKUP(B566,Database!$B$2:$K$604,2,FALSE)</f>
        <v>#N/A</v>
      </c>
      <c r="D566" s="6"/>
      <c r="E566" s="28" t="e">
        <f>VLOOKUP(B566,Database!$B$2:$K$604,3,FALSE)</f>
        <v>#N/A</v>
      </c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29"/>
      <c r="B567" s="5"/>
      <c r="C567" s="5" t="e">
        <f>VLOOKUP(B567,Database!$B$2:$K$604,2,FALSE)</f>
        <v>#N/A</v>
      </c>
      <c r="D567" s="6"/>
      <c r="E567" s="28" t="e">
        <f>VLOOKUP(B567,Database!$B$2:$K$604,3,FALSE)</f>
        <v>#N/A</v>
      </c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29"/>
      <c r="B568" s="5"/>
      <c r="C568" s="5" t="e">
        <f>VLOOKUP(B568,Database!$B$2:$K$604,2,FALSE)</f>
        <v>#N/A</v>
      </c>
      <c r="D568" s="6"/>
      <c r="E568" s="28" t="e">
        <f>VLOOKUP(B568,Database!$B$2:$K$604,3,FALSE)</f>
        <v>#N/A</v>
      </c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29"/>
      <c r="B569" s="5"/>
      <c r="C569" s="5" t="e">
        <f>VLOOKUP(B569,Database!$B$2:$K$604,2,FALSE)</f>
        <v>#N/A</v>
      </c>
      <c r="D569" s="6"/>
      <c r="E569" s="28" t="e">
        <f>VLOOKUP(B569,Database!$B$2:$K$604,3,FALSE)</f>
        <v>#N/A</v>
      </c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29"/>
      <c r="B570" s="5"/>
      <c r="C570" s="5" t="e">
        <f>VLOOKUP(B570,Database!$B$2:$K$604,2,FALSE)</f>
        <v>#N/A</v>
      </c>
      <c r="D570" s="6"/>
      <c r="E570" s="28" t="e">
        <f>VLOOKUP(B570,Database!$B$2:$K$604,3,FALSE)</f>
        <v>#N/A</v>
      </c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29"/>
      <c r="B571" s="5"/>
      <c r="C571" s="5" t="e">
        <f>VLOOKUP(B571,Database!$B$2:$K$604,2,FALSE)</f>
        <v>#N/A</v>
      </c>
      <c r="D571" s="6"/>
      <c r="E571" s="28" t="e">
        <f>VLOOKUP(B571,Database!$B$2:$K$604,3,FALSE)</f>
        <v>#N/A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29"/>
      <c r="B572" s="5"/>
      <c r="C572" s="5" t="e">
        <f>VLOOKUP(B572,Database!$B$2:$K$604,2,FALSE)</f>
        <v>#N/A</v>
      </c>
      <c r="D572" s="6"/>
      <c r="E572" s="28" t="e">
        <f>VLOOKUP(B572,Database!$B$2:$K$604,3,FALSE)</f>
        <v>#N/A</v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29"/>
      <c r="B573" s="5"/>
      <c r="C573" s="5" t="e">
        <f>VLOOKUP(B573,Database!$B$2:$K$604,2,FALSE)</f>
        <v>#N/A</v>
      </c>
      <c r="D573" s="6"/>
      <c r="E573" s="28" t="e">
        <f>VLOOKUP(B573,Database!$B$2:$K$604,3,FALSE)</f>
        <v>#N/A</v>
      </c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29"/>
      <c r="B574" s="5"/>
      <c r="C574" s="5" t="e">
        <f>VLOOKUP(B574,Database!$B$2:$K$604,2,FALSE)</f>
        <v>#N/A</v>
      </c>
      <c r="D574" s="6"/>
      <c r="E574" s="28" t="e">
        <f>VLOOKUP(B574,Database!$B$2:$K$604,3,FALSE)</f>
        <v>#N/A</v>
      </c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29"/>
      <c r="B575" s="5"/>
      <c r="C575" s="5" t="e">
        <f>VLOOKUP(B575,Database!$B$2:$K$604,2,FALSE)</f>
        <v>#N/A</v>
      </c>
      <c r="D575" s="6"/>
      <c r="E575" s="28" t="e">
        <f>VLOOKUP(B575,Database!$B$2:$K$604,3,FALSE)</f>
        <v>#N/A</v>
      </c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29"/>
      <c r="B576" s="5"/>
      <c r="C576" s="5" t="e">
        <f>VLOOKUP(B576,Database!$B$2:$K$604,2,FALSE)</f>
        <v>#N/A</v>
      </c>
      <c r="D576" s="6"/>
      <c r="E576" s="28" t="e">
        <f>VLOOKUP(B576,Database!$B$2:$K$604,3,FALSE)</f>
        <v>#N/A</v>
      </c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29"/>
      <c r="B577" s="5"/>
      <c r="C577" s="5" t="e">
        <f>VLOOKUP(B577,Database!$B$2:$K$604,2,FALSE)</f>
        <v>#N/A</v>
      </c>
      <c r="D577" s="6"/>
      <c r="E577" s="28" t="e">
        <f>VLOOKUP(B577,Database!$B$2:$K$604,3,FALSE)</f>
        <v>#N/A</v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29"/>
      <c r="B578" s="5"/>
      <c r="C578" s="5" t="e">
        <f>VLOOKUP(B578,Database!$B$2:$K$604,2,FALSE)</f>
        <v>#N/A</v>
      </c>
      <c r="D578" s="6"/>
      <c r="E578" s="28" t="e">
        <f>VLOOKUP(B578,Database!$B$2:$K$604,3,FALSE)</f>
        <v>#N/A</v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29"/>
      <c r="B579" s="5"/>
      <c r="C579" s="5" t="e">
        <f>VLOOKUP(B579,Database!$B$2:$K$604,2,FALSE)</f>
        <v>#N/A</v>
      </c>
      <c r="D579" s="6"/>
      <c r="E579" s="28" t="e">
        <f>VLOOKUP(B579,Database!$B$2:$K$604,3,FALSE)</f>
        <v>#N/A</v>
      </c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29"/>
      <c r="B580" s="5"/>
      <c r="C580" s="5" t="e">
        <f>VLOOKUP(B580,Database!$B$2:$K$604,2,FALSE)</f>
        <v>#N/A</v>
      </c>
      <c r="D580" s="6"/>
      <c r="E580" s="28" t="e">
        <f>VLOOKUP(B580,Database!$B$2:$K$604,3,FALSE)</f>
        <v>#N/A</v>
      </c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29"/>
      <c r="B581" s="5"/>
      <c r="C581" s="5" t="e">
        <f>VLOOKUP(B581,Database!$B$2:$K$604,2,FALSE)</f>
        <v>#N/A</v>
      </c>
      <c r="D581" s="6"/>
      <c r="E581" s="28" t="e">
        <f>VLOOKUP(B581,Database!$B$2:$K$604,3,FALSE)</f>
        <v>#N/A</v>
      </c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29"/>
      <c r="B582" s="5"/>
      <c r="C582" s="5" t="e">
        <f>VLOOKUP(B582,Database!$B$2:$K$604,2,FALSE)</f>
        <v>#N/A</v>
      </c>
      <c r="D582" s="6"/>
      <c r="E582" s="28" t="e">
        <f>VLOOKUP(B582,Database!$B$2:$K$604,3,FALSE)</f>
        <v>#N/A</v>
      </c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29"/>
      <c r="B583" s="5"/>
      <c r="C583" s="5" t="e">
        <f>VLOOKUP(B583,Database!$B$2:$K$604,2,FALSE)</f>
        <v>#N/A</v>
      </c>
      <c r="D583" s="6"/>
      <c r="E583" s="28" t="e">
        <f>VLOOKUP(B583,Database!$B$2:$K$604,3,FALSE)</f>
        <v>#N/A</v>
      </c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29"/>
      <c r="B584" s="5"/>
      <c r="C584" s="5" t="e">
        <f>VLOOKUP(B584,Database!$B$2:$K$604,2,FALSE)</f>
        <v>#N/A</v>
      </c>
      <c r="D584" s="6"/>
      <c r="E584" s="28" t="e">
        <f>VLOOKUP(B584,Database!$B$2:$K$604,3,FALSE)</f>
        <v>#N/A</v>
      </c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29"/>
      <c r="B585" s="5"/>
      <c r="C585" s="5" t="e">
        <f>VLOOKUP(B585,Database!$B$2:$K$604,2,FALSE)</f>
        <v>#N/A</v>
      </c>
      <c r="D585" s="6"/>
      <c r="E585" s="28" t="e">
        <f>VLOOKUP(B585,Database!$B$2:$K$604,3,FALSE)</f>
        <v>#N/A</v>
      </c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29"/>
      <c r="B586" s="5"/>
      <c r="C586" s="5" t="e">
        <f>VLOOKUP(B586,Database!$B$2:$K$604,2,FALSE)</f>
        <v>#N/A</v>
      </c>
      <c r="D586" s="6"/>
      <c r="E586" s="28" t="e">
        <f>VLOOKUP(B586,Database!$B$2:$K$604,3,FALSE)</f>
        <v>#N/A</v>
      </c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29"/>
      <c r="B587" s="5"/>
      <c r="C587" s="5" t="e">
        <f>VLOOKUP(B587,Database!$B$2:$K$604,2,FALSE)</f>
        <v>#N/A</v>
      </c>
      <c r="D587" s="6"/>
      <c r="E587" s="28" t="e">
        <f>VLOOKUP(B587,Database!$B$2:$K$604,3,FALSE)</f>
        <v>#N/A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29"/>
      <c r="B588" s="5"/>
      <c r="C588" s="5" t="e">
        <f>VLOOKUP(B588,Database!$B$2:$K$604,2,FALSE)</f>
        <v>#N/A</v>
      </c>
      <c r="D588" s="6"/>
      <c r="E588" s="28" t="e">
        <f>VLOOKUP(B588,Database!$B$2:$K$604,3,FALSE)</f>
        <v>#N/A</v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29"/>
      <c r="B589" s="5"/>
      <c r="C589" s="5" t="e">
        <f>VLOOKUP(B589,Database!$B$2:$K$604,2,FALSE)</f>
        <v>#N/A</v>
      </c>
      <c r="D589" s="6"/>
      <c r="E589" s="28" t="e">
        <f>VLOOKUP(B589,Database!$B$2:$K$604,3,FALSE)</f>
        <v>#N/A</v>
      </c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29"/>
      <c r="B590" s="5"/>
      <c r="C590" s="5" t="e">
        <f>VLOOKUP(B590,Database!$B$2:$K$604,2,FALSE)</f>
        <v>#N/A</v>
      </c>
      <c r="D590" s="6"/>
      <c r="E590" s="28" t="e">
        <f>VLOOKUP(B590,Database!$B$2:$K$604,3,FALSE)</f>
        <v>#N/A</v>
      </c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29"/>
      <c r="B591" s="5"/>
      <c r="C591" s="5" t="e">
        <f>VLOOKUP(B591,Database!$B$2:$K$604,2,FALSE)</f>
        <v>#N/A</v>
      </c>
      <c r="D591" s="6"/>
      <c r="E591" s="28" t="e">
        <f>VLOOKUP(B591,Database!$B$2:$K$604,3,FALSE)</f>
        <v>#N/A</v>
      </c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29"/>
      <c r="B592" s="5"/>
      <c r="C592" s="5" t="e">
        <f>VLOOKUP(B592,Database!$B$2:$K$604,2,FALSE)</f>
        <v>#N/A</v>
      </c>
      <c r="D592" s="6"/>
      <c r="E592" s="28" t="e">
        <f>VLOOKUP(B592,Database!$B$2:$K$604,3,FALSE)</f>
        <v>#N/A</v>
      </c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29"/>
      <c r="B593" s="5"/>
      <c r="C593" s="5" t="e">
        <f>VLOOKUP(B593,Database!$B$2:$K$604,2,FALSE)</f>
        <v>#N/A</v>
      </c>
      <c r="D593" s="6"/>
      <c r="E593" s="28" t="e">
        <f>VLOOKUP(B593,Database!$B$2:$K$604,3,FALSE)</f>
        <v>#N/A</v>
      </c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29"/>
      <c r="B594" s="5"/>
      <c r="C594" s="5" t="e">
        <f>VLOOKUP(B594,Database!$B$2:$K$604,2,FALSE)</f>
        <v>#N/A</v>
      </c>
      <c r="D594" s="6"/>
      <c r="E594" s="28" t="e">
        <f>VLOOKUP(B594,Database!$B$2:$K$604,3,FALSE)</f>
        <v>#N/A</v>
      </c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29"/>
      <c r="B595" s="5"/>
      <c r="C595" s="5" t="e">
        <f>VLOOKUP(B595,Database!$B$2:$K$604,2,FALSE)</f>
        <v>#N/A</v>
      </c>
      <c r="D595" s="6"/>
      <c r="E595" s="28" t="e">
        <f>VLOOKUP(B595,Database!$B$2:$K$604,3,FALSE)</f>
        <v>#N/A</v>
      </c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29"/>
      <c r="B596" s="5"/>
      <c r="C596" s="5" t="e">
        <f>VLOOKUP(B596,Database!$B$2:$K$604,2,FALSE)</f>
        <v>#N/A</v>
      </c>
      <c r="D596" s="6"/>
      <c r="E596" s="28" t="e">
        <f>VLOOKUP(B596,Database!$B$2:$K$604,3,FALSE)</f>
        <v>#N/A</v>
      </c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29"/>
      <c r="B597" s="5"/>
      <c r="C597" s="5" t="e">
        <f>VLOOKUP(B597,Database!$B$2:$K$604,2,FALSE)</f>
        <v>#N/A</v>
      </c>
      <c r="D597" s="6"/>
      <c r="E597" s="28" t="e">
        <f>VLOOKUP(B597,Database!$B$2:$K$604,3,FALSE)</f>
        <v>#N/A</v>
      </c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29"/>
      <c r="B598" s="5"/>
      <c r="C598" s="5" t="e">
        <f>VLOOKUP(B598,Database!$B$2:$K$604,2,FALSE)</f>
        <v>#N/A</v>
      </c>
      <c r="D598" s="6"/>
      <c r="E598" s="28" t="e">
        <f>VLOOKUP(B598,Database!$B$2:$K$604,3,FALSE)</f>
        <v>#N/A</v>
      </c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29"/>
      <c r="B599" s="5"/>
      <c r="C599" s="5" t="e">
        <f>VLOOKUP(B599,Database!$B$2:$K$604,2,FALSE)</f>
        <v>#N/A</v>
      </c>
      <c r="D599" s="6"/>
      <c r="E599" s="28" t="e">
        <f>VLOOKUP(B599,Database!$B$2:$K$604,3,FALSE)</f>
        <v>#N/A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29"/>
      <c r="B600" s="5"/>
      <c r="C600" s="5" t="e">
        <f>VLOOKUP(B600,Database!$B$2:$K$604,2,FALSE)</f>
        <v>#N/A</v>
      </c>
      <c r="D600" s="6"/>
      <c r="E600" s="28" t="e">
        <f>VLOOKUP(B600,Database!$B$2:$K$604,3,FALSE)</f>
        <v>#N/A</v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29"/>
      <c r="B601" s="5"/>
      <c r="C601" s="5" t="e">
        <f>VLOOKUP(B601,Database!$B$2:$K$604,2,FALSE)</f>
        <v>#N/A</v>
      </c>
      <c r="D601" s="6"/>
      <c r="E601" s="28" t="e">
        <f>VLOOKUP(B601,Database!$B$2:$K$604,3,FALSE)</f>
        <v>#N/A</v>
      </c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29"/>
      <c r="B602" s="5"/>
      <c r="C602" s="5" t="e">
        <f>VLOOKUP(B602,Database!$B$2:$K$604,2,FALSE)</f>
        <v>#N/A</v>
      </c>
      <c r="D602" s="6"/>
      <c r="E602" s="28" t="e">
        <f>VLOOKUP(B602,Database!$B$2:$K$604,3,FALSE)</f>
        <v>#N/A</v>
      </c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29"/>
      <c r="B603" s="5"/>
      <c r="C603" s="5" t="e">
        <f>VLOOKUP(B603,Database!$B$2:$K$604,2,FALSE)</f>
        <v>#N/A</v>
      </c>
      <c r="D603" s="6"/>
      <c r="E603" s="28" t="e">
        <f>VLOOKUP(B603,Database!$B$2:$K$604,3,FALSE)</f>
        <v>#N/A</v>
      </c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29"/>
      <c r="B604" s="5"/>
      <c r="C604" s="5" t="e">
        <f>VLOOKUP(B604,Database!$B$2:$K$604,2,FALSE)</f>
        <v>#N/A</v>
      </c>
      <c r="D604" s="6"/>
      <c r="E604" s="28" t="e">
        <f>VLOOKUP(B604,Database!$B$2:$K$604,3,FALSE)</f>
        <v>#N/A</v>
      </c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29"/>
      <c r="B605" s="5"/>
      <c r="C605" s="5" t="e">
        <f>VLOOKUP(B605,Database!$B$2:$K$604,2,FALSE)</f>
        <v>#N/A</v>
      </c>
      <c r="D605" s="6"/>
      <c r="E605" s="28" t="e">
        <f>VLOOKUP(B605,Database!$B$2:$K$604,3,FALSE)</f>
        <v>#N/A</v>
      </c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29"/>
      <c r="B606" s="5"/>
      <c r="C606" s="5" t="e">
        <f>VLOOKUP(B606,Database!$B$2:$K$604,2,FALSE)</f>
        <v>#N/A</v>
      </c>
      <c r="D606" s="6"/>
      <c r="E606" s="28" t="e">
        <f>VLOOKUP(B606,Database!$B$2:$K$604,3,FALSE)</f>
        <v>#N/A</v>
      </c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29"/>
      <c r="B607" s="5"/>
      <c r="C607" s="5" t="e">
        <f>VLOOKUP(B607,Database!$B$2:$K$604,2,FALSE)</f>
        <v>#N/A</v>
      </c>
      <c r="D607" s="6"/>
      <c r="E607" s="28" t="e">
        <f>VLOOKUP(B607,Database!$B$2:$K$604,3,FALSE)</f>
        <v>#N/A</v>
      </c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29"/>
      <c r="B608" s="5"/>
      <c r="C608" s="5" t="e">
        <f>VLOOKUP(B608,Database!$B$2:$K$604,2,FALSE)</f>
        <v>#N/A</v>
      </c>
      <c r="D608" s="6"/>
      <c r="E608" s="28" t="e">
        <f>VLOOKUP(B608,Database!$B$2:$K$604,3,FALSE)</f>
        <v>#N/A</v>
      </c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29"/>
      <c r="B609" s="5"/>
      <c r="C609" s="5" t="e">
        <f>VLOOKUP(B609,Database!$B$2:$K$604,2,FALSE)</f>
        <v>#N/A</v>
      </c>
      <c r="D609" s="6"/>
      <c r="E609" s="28" t="e">
        <f>VLOOKUP(B609,Database!$B$2:$K$604,3,FALSE)</f>
        <v>#N/A</v>
      </c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29"/>
      <c r="B610" s="5"/>
      <c r="C610" s="5" t="e">
        <f>VLOOKUP(B610,Database!$B$2:$K$604,2,FALSE)</f>
        <v>#N/A</v>
      </c>
      <c r="D610" s="6"/>
      <c r="E610" s="28" t="e">
        <f>VLOOKUP(B610,Database!$B$2:$K$604,3,FALSE)</f>
        <v>#N/A</v>
      </c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29"/>
      <c r="B611" s="5"/>
      <c r="C611" s="5" t="e">
        <f>VLOOKUP(B611,Database!$B$2:$K$604,2,FALSE)</f>
        <v>#N/A</v>
      </c>
      <c r="D611" s="6"/>
      <c r="E611" s="28" t="e">
        <f>VLOOKUP(B611,Database!$B$2:$K$604,3,FALSE)</f>
        <v>#N/A</v>
      </c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29"/>
      <c r="B612" s="5"/>
      <c r="C612" s="5" t="e">
        <f>VLOOKUP(B612,Database!$B$2:$K$604,2,FALSE)</f>
        <v>#N/A</v>
      </c>
      <c r="D612" s="6"/>
      <c r="E612" s="28" t="e">
        <f>VLOOKUP(B612,Database!$B$2:$K$604,3,FALSE)</f>
        <v>#N/A</v>
      </c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29"/>
      <c r="B613" s="5"/>
      <c r="C613" s="5" t="e">
        <f>VLOOKUP(B613,Database!$B$2:$K$604,2,FALSE)</f>
        <v>#N/A</v>
      </c>
      <c r="D613" s="6"/>
      <c r="E613" s="28" t="e">
        <f>VLOOKUP(B613,Database!$B$2:$K$604,3,FALSE)</f>
        <v>#N/A</v>
      </c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29"/>
      <c r="B614" s="5"/>
      <c r="C614" s="5" t="e">
        <f>VLOOKUP(B614,Database!$B$2:$K$604,2,FALSE)</f>
        <v>#N/A</v>
      </c>
      <c r="D614" s="6"/>
      <c r="E614" s="28" t="e">
        <f>VLOOKUP(B614,Database!$B$2:$K$604,3,FALSE)</f>
        <v>#N/A</v>
      </c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29"/>
      <c r="B615" s="5"/>
      <c r="C615" s="5" t="e">
        <f>VLOOKUP(B615,Database!$B$2:$K$604,2,FALSE)</f>
        <v>#N/A</v>
      </c>
      <c r="D615" s="6"/>
      <c r="E615" s="28" t="e">
        <f>VLOOKUP(B615,Database!$B$2:$K$604,3,FALSE)</f>
        <v>#N/A</v>
      </c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29"/>
      <c r="B616" s="5"/>
      <c r="C616" s="5" t="e">
        <f>VLOOKUP(B616,Database!$B$2:$K$604,2,FALSE)</f>
        <v>#N/A</v>
      </c>
      <c r="D616" s="6"/>
      <c r="E616" s="28" t="e">
        <f>VLOOKUP(B616,Database!$B$2:$K$604,3,FALSE)</f>
        <v>#N/A</v>
      </c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29"/>
      <c r="B617" s="5"/>
      <c r="C617" s="5" t="e">
        <f>VLOOKUP(B617,Database!$B$2:$K$604,2,FALSE)</f>
        <v>#N/A</v>
      </c>
      <c r="D617" s="6"/>
      <c r="E617" s="28" t="e">
        <f>VLOOKUP(B617,Database!$B$2:$K$604,3,FALSE)</f>
        <v>#N/A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29"/>
      <c r="B618" s="5"/>
      <c r="C618" s="5" t="e">
        <f>VLOOKUP(B618,Database!$B$2:$K$604,2,FALSE)</f>
        <v>#N/A</v>
      </c>
      <c r="D618" s="6"/>
      <c r="E618" s="28" t="e">
        <f>VLOOKUP(B618,Database!$B$2:$K$604,3,FALSE)</f>
        <v>#N/A</v>
      </c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29"/>
      <c r="B619" s="5"/>
      <c r="C619" s="5" t="e">
        <f>VLOOKUP(B619,Database!$B$2:$K$604,2,FALSE)</f>
        <v>#N/A</v>
      </c>
      <c r="D619" s="6"/>
      <c r="E619" s="28" t="e">
        <f>VLOOKUP(B619,Database!$B$2:$K$604,3,FALSE)</f>
        <v>#N/A</v>
      </c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29"/>
      <c r="B620" s="5"/>
      <c r="C620" s="5" t="e">
        <f>VLOOKUP(B620,Database!$B$2:$K$604,2,FALSE)</f>
        <v>#N/A</v>
      </c>
      <c r="D620" s="6"/>
      <c r="E620" s="28" t="e">
        <f>VLOOKUP(B620,Database!$B$2:$K$604,3,FALSE)</f>
        <v>#N/A</v>
      </c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29"/>
      <c r="B621" s="5"/>
      <c r="C621" s="5" t="e">
        <f>VLOOKUP(B621,Database!$B$2:$K$604,2,FALSE)</f>
        <v>#N/A</v>
      </c>
      <c r="D621" s="6"/>
      <c r="E621" s="28" t="e">
        <f>VLOOKUP(B621,Database!$B$2:$K$604,3,FALSE)</f>
        <v>#N/A</v>
      </c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29"/>
      <c r="B622" s="5"/>
      <c r="C622" s="5" t="e">
        <f>VLOOKUP(B622,Database!$B$2:$K$604,2,FALSE)</f>
        <v>#N/A</v>
      </c>
      <c r="D622" s="6"/>
      <c r="E622" s="28" t="e">
        <f>VLOOKUP(B622,Database!$B$2:$K$604,3,FALSE)</f>
        <v>#N/A</v>
      </c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29"/>
      <c r="B623" s="5"/>
      <c r="C623" s="5" t="e">
        <f>VLOOKUP(B623,Database!$B$2:$K$604,2,FALSE)</f>
        <v>#N/A</v>
      </c>
      <c r="D623" s="6"/>
      <c r="E623" s="28" t="e">
        <f>VLOOKUP(B623,Database!$B$2:$K$604,3,FALSE)</f>
        <v>#N/A</v>
      </c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29"/>
      <c r="B624" s="5"/>
      <c r="C624" s="5" t="e">
        <f>VLOOKUP(B624,Database!$B$2:$K$604,2,FALSE)</f>
        <v>#N/A</v>
      </c>
      <c r="D624" s="6"/>
      <c r="E624" s="28" t="e">
        <f>VLOOKUP(B624,Database!$B$2:$K$604,3,FALSE)</f>
        <v>#N/A</v>
      </c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29"/>
      <c r="B625" s="5"/>
      <c r="C625" s="5" t="e">
        <f>VLOOKUP(B625,Database!$B$2:$K$604,2,FALSE)</f>
        <v>#N/A</v>
      </c>
      <c r="D625" s="6"/>
      <c r="E625" s="28" t="e">
        <f>VLOOKUP(B625,Database!$B$2:$K$604,3,FALSE)</f>
        <v>#N/A</v>
      </c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29"/>
      <c r="B626" s="5"/>
      <c r="C626" s="5" t="e">
        <f>VLOOKUP(B626,Database!$B$2:$K$604,2,FALSE)</f>
        <v>#N/A</v>
      </c>
      <c r="D626" s="6"/>
      <c r="E626" s="28" t="e">
        <f>VLOOKUP(B626,Database!$B$2:$K$604,3,FALSE)</f>
        <v>#N/A</v>
      </c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29"/>
      <c r="B627" s="5"/>
      <c r="C627" s="5" t="e">
        <f>VLOOKUP(B627,Database!$B$2:$K$604,2,FALSE)</f>
        <v>#N/A</v>
      </c>
      <c r="D627" s="6"/>
      <c r="E627" s="28" t="e">
        <f>VLOOKUP(B627,Database!$B$2:$K$604,3,FALSE)</f>
        <v>#N/A</v>
      </c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29"/>
      <c r="B628" s="5"/>
      <c r="C628" s="5" t="e">
        <f>VLOOKUP(B628,Database!$B$2:$K$604,2,FALSE)</f>
        <v>#N/A</v>
      </c>
      <c r="D628" s="6"/>
      <c r="E628" s="28" t="e">
        <f>VLOOKUP(B628,Database!$B$2:$K$604,3,FALSE)</f>
        <v>#N/A</v>
      </c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29"/>
      <c r="B629" s="5"/>
      <c r="C629" s="5" t="e">
        <f>VLOOKUP(B629,Database!$B$2:$K$604,2,FALSE)</f>
        <v>#N/A</v>
      </c>
      <c r="D629" s="6"/>
      <c r="E629" s="28" t="e">
        <f>VLOOKUP(B629,Database!$B$2:$K$604,3,FALSE)</f>
        <v>#N/A</v>
      </c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29"/>
      <c r="B630" s="5"/>
      <c r="C630" s="5" t="e">
        <f>VLOOKUP(B630,Database!$B$2:$K$604,2,FALSE)</f>
        <v>#N/A</v>
      </c>
      <c r="D630" s="6"/>
      <c r="E630" s="28" t="e">
        <f>VLOOKUP(B630,Database!$B$2:$K$604,3,FALSE)</f>
        <v>#N/A</v>
      </c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29"/>
      <c r="B631" s="5"/>
      <c r="C631" s="5" t="e">
        <f>VLOOKUP(B631,Database!$B$2:$K$604,2,FALSE)</f>
        <v>#N/A</v>
      </c>
      <c r="D631" s="6"/>
      <c r="E631" s="28" t="e">
        <f>VLOOKUP(B631,Database!$B$2:$K$604,3,FALSE)</f>
        <v>#N/A</v>
      </c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29"/>
      <c r="B632" s="5"/>
      <c r="C632" s="5" t="e">
        <f>VLOOKUP(B632,Database!$B$2:$K$604,2,FALSE)</f>
        <v>#N/A</v>
      </c>
      <c r="D632" s="6"/>
      <c r="E632" s="28" t="e">
        <f>VLOOKUP(B632,Database!$B$2:$K$604,3,FALSE)</f>
        <v>#N/A</v>
      </c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29"/>
      <c r="B633" s="5"/>
      <c r="C633" s="5" t="e">
        <f>VLOOKUP(B633,Database!$B$2:$K$604,2,FALSE)</f>
        <v>#N/A</v>
      </c>
      <c r="D633" s="6"/>
      <c r="E633" s="28" t="e">
        <f>VLOOKUP(B633,Database!$B$2:$K$604,3,FALSE)</f>
        <v>#N/A</v>
      </c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29"/>
      <c r="B634" s="5"/>
      <c r="C634" s="5" t="e">
        <f>VLOOKUP(B634,Database!$B$2:$K$604,2,FALSE)</f>
        <v>#N/A</v>
      </c>
      <c r="D634" s="6"/>
      <c r="E634" s="28" t="e">
        <f>VLOOKUP(B634,Database!$B$2:$K$604,3,FALSE)</f>
        <v>#N/A</v>
      </c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29"/>
      <c r="B635" s="5"/>
      <c r="C635" s="5" t="e">
        <f>VLOOKUP(B635,Database!$B$2:$K$604,2,FALSE)</f>
        <v>#N/A</v>
      </c>
      <c r="D635" s="6"/>
      <c r="E635" s="28" t="e">
        <f>VLOOKUP(B635,Database!$B$2:$K$604,3,FALSE)</f>
        <v>#N/A</v>
      </c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29"/>
      <c r="B636" s="5"/>
      <c r="C636" s="5" t="e">
        <f>VLOOKUP(B636,Database!$B$2:$K$604,2,FALSE)</f>
        <v>#N/A</v>
      </c>
      <c r="D636" s="6"/>
      <c r="E636" s="28" t="e">
        <f>VLOOKUP(B636,Database!$B$2:$K$604,3,FALSE)</f>
        <v>#N/A</v>
      </c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29"/>
      <c r="B637" s="5"/>
      <c r="C637" s="5" t="e">
        <f>VLOOKUP(B637,Database!$B$2:$K$604,2,FALSE)</f>
        <v>#N/A</v>
      </c>
      <c r="D637" s="6"/>
      <c r="E637" s="28" t="e">
        <f>VLOOKUP(B637,Database!$B$2:$K$604,3,FALSE)</f>
        <v>#N/A</v>
      </c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29"/>
      <c r="B638" s="5"/>
      <c r="C638" s="5" t="e">
        <f>VLOOKUP(B638,Database!$B$2:$K$604,2,FALSE)</f>
        <v>#N/A</v>
      </c>
      <c r="D638" s="6"/>
      <c r="E638" s="28" t="e">
        <f>VLOOKUP(B638,Database!$B$2:$K$604,3,FALSE)</f>
        <v>#N/A</v>
      </c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29"/>
      <c r="B639" s="5"/>
      <c r="C639" s="5" t="e">
        <f>VLOOKUP(B639,Database!$B$2:$K$604,2,FALSE)</f>
        <v>#N/A</v>
      </c>
      <c r="D639" s="6"/>
      <c r="E639" s="28" t="e">
        <f>VLOOKUP(B639,Database!$B$2:$K$604,3,FALSE)</f>
        <v>#N/A</v>
      </c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29"/>
      <c r="B640" s="5"/>
      <c r="C640" s="5" t="e">
        <f>VLOOKUP(B640,Database!$B$2:$K$604,2,FALSE)</f>
        <v>#N/A</v>
      </c>
      <c r="D640" s="6"/>
      <c r="E640" s="28" t="e">
        <f>VLOOKUP(B640,Database!$B$2:$K$604,3,FALSE)</f>
        <v>#N/A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29"/>
      <c r="B641" s="5"/>
      <c r="C641" s="5" t="e">
        <f>VLOOKUP(B641,Database!$B$2:$K$604,2,FALSE)</f>
        <v>#N/A</v>
      </c>
      <c r="D641" s="6"/>
      <c r="E641" s="28" t="e">
        <f>VLOOKUP(B641,Database!$B$2:$K$604,3,FALSE)</f>
        <v>#N/A</v>
      </c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29"/>
      <c r="B642" s="5"/>
      <c r="C642" s="5" t="e">
        <f>VLOOKUP(B642,Database!$B$2:$K$604,2,FALSE)</f>
        <v>#N/A</v>
      </c>
      <c r="D642" s="6"/>
      <c r="E642" s="28" t="e">
        <f>VLOOKUP(B642,Database!$B$2:$K$604,3,FALSE)</f>
        <v>#N/A</v>
      </c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29"/>
      <c r="B643" s="5"/>
      <c r="C643" s="5" t="e">
        <f>VLOOKUP(B643,Database!$B$2:$K$604,2,FALSE)</f>
        <v>#N/A</v>
      </c>
      <c r="D643" s="6"/>
      <c r="E643" s="28" t="e">
        <f>VLOOKUP(B643,Database!$B$2:$K$604,3,FALSE)</f>
        <v>#N/A</v>
      </c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29"/>
      <c r="B644" s="5"/>
      <c r="C644" s="5" t="e">
        <f>VLOOKUP(B644,Database!$B$2:$K$604,2,FALSE)</f>
        <v>#N/A</v>
      </c>
      <c r="D644" s="6"/>
      <c r="E644" s="28" t="e">
        <f>VLOOKUP(B644,Database!$B$2:$K$604,3,FALSE)</f>
        <v>#N/A</v>
      </c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29"/>
      <c r="B645" s="5"/>
      <c r="C645" s="5" t="e">
        <f>VLOOKUP(B645,Database!$B$2:$K$604,2,FALSE)</f>
        <v>#N/A</v>
      </c>
      <c r="D645" s="6"/>
      <c r="E645" s="28" t="e">
        <f>VLOOKUP(B645,Database!$B$2:$K$604,3,FALSE)</f>
        <v>#N/A</v>
      </c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29"/>
      <c r="B646" s="5"/>
      <c r="C646" s="5" t="e">
        <f>VLOOKUP(B646,Database!$B$2:$K$604,2,FALSE)</f>
        <v>#N/A</v>
      </c>
      <c r="D646" s="6"/>
      <c r="E646" s="28" t="e">
        <f>VLOOKUP(B646,Database!$B$2:$K$604,3,FALSE)</f>
        <v>#N/A</v>
      </c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29"/>
      <c r="B647" s="5"/>
      <c r="C647" s="5" t="e">
        <f>VLOOKUP(B647,Database!$B$2:$K$604,2,FALSE)</f>
        <v>#N/A</v>
      </c>
      <c r="D647" s="6"/>
      <c r="E647" s="28" t="e">
        <f>VLOOKUP(B647,Database!$B$2:$K$604,3,FALSE)</f>
        <v>#N/A</v>
      </c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29"/>
      <c r="B648" s="5"/>
      <c r="C648" s="5" t="e">
        <f>VLOOKUP(B648,Database!$B$2:$K$604,2,FALSE)</f>
        <v>#N/A</v>
      </c>
      <c r="D648" s="6"/>
      <c r="E648" s="28" t="e">
        <f>VLOOKUP(B648,Database!$B$2:$K$604,3,FALSE)</f>
        <v>#N/A</v>
      </c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29"/>
      <c r="B649" s="5"/>
      <c r="C649" s="5" t="e">
        <f>VLOOKUP(B649,Database!$B$2:$K$604,2,FALSE)</f>
        <v>#N/A</v>
      </c>
      <c r="D649" s="6"/>
      <c r="E649" s="28" t="e">
        <f>VLOOKUP(B649,Database!$B$2:$K$604,3,FALSE)</f>
        <v>#N/A</v>
      </c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29"/>
      <c r="B650" s="5"/>
      <c r="C650" s="5" t="e">
        <f>VLOOKUP(B650,Database!$B$2:$K$604,2,FALSE)</f>
        <v>#N/A</v>
      </c>
      <c r="D650" s="6"/>
      <c r="E650" s="28" t="e">
        <f>VLOOKUP(B650,Database!$B$2:$K$604,3,FALSE)</f>
        <v>#N/A</v>
      </c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29"/>
      <c r="B651" s="5"/>
      <c r="C651" s="5" t="e">
        <f>VLOOKUP(B651,Database!$B$2:$K$604,2,FALSE)</f>
        <v>#N/A</v>
      </c>
      <c r="D651" s="6"/>
      <c r="E651" s="28" t="e">
        <f>VLOOKUP(B651,Database!$B$2:$K$604,3,FALSE)</f>
        <v>#N/A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29"/>
      <c r="B652" s="5"/>
      <c r="C652" s="5" t="e">
        <f>VLOOKUP(B652,Database!$B$2:$K$604,2,FALSE)</f>
        <v>#N/A</v>
      </c>
      <c r="D652" s="6"/>
      <c r="E652" s="28" t="e">
        <f>VLOOKUP(B652,Database!$B$2:$K$604,3,FALSE)</f>
        <v>#N/A</v>
      </c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29"/>
      <c r="B653" s="5"/>
      <c r="C653" s="5" t="e">
        <f>VLOOKUP(B653,Database!$B$2:$K$604,2,FALSE)</f>
        <v>#N/A</v>
      </c>
      <c r="D653" s="6"/>
      <c r="E653" s="28" t="e">
        <f>VLOOKUP(B653,Database!$B$2:$K$604,3,FALSE)</f>
        <v>#N/A</v>
      </c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29"/>
      <c r="B654" s="5"/>
      <c r="C654" s="5" t="e">
        <f>VLOOKUP(B654,Database!$B$2:$K$604,2,FALSE)</f>
        <v>#N/A</v>
      </c>
      <c r="D654" s="6"/>
      <c r="E654" s="28" t="e">
        <f>VLOOKUP(B654,Database!$B$2:$K$604,3,FALSE)</f>
        <v>#N/A</v>
      </c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29"/>
      <c r="B655" s="5"/>
      <c r="C655" s="5" t="e">
        <f>VLOOKUP(B655,Database!$B$2:$K$604,2,FALSE)</f>
        <v>#N/A</v>
      </c>
      <c r="D655" s="6"/>
      <c r="E655" s="28" t="e">
        <f>VLOOKUP(B655,Database!$B$2:$K$604,3,FALSE)</f>
        <v>#N/A</v>
      </c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29"/>
      <c r="B656" s="5"/>
      <c r="C656" s="5" t="e">
        <f>VLOOKUP(B656,Database!$B$2:$K$604,2,FALSE)</f>
        <v>#N/A</v>
      </c>
      <c r="D656" s="6"/>
      <c r="E656" s="28" t="e">
        <f>VLOOKUP(B656,Database!$B$2:$K$604,3,FALSE)</f>
        <v>#N/A</v>
      </c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29"/>
      <c r="B657" s="5"/>
      <c r="C657" s="5" t="e">
        <f>VLOOKUP(B657,Database!$B$2:$K$604,2,FALSE)</f>
        <v>#N/A</v>
      </c>
      <c r="D657" s="6"/>
      <c r="E657" s="28" t="e">
        <f>VLOOKUP(B657,Database!$B$2:$K$604,3,FALSE)</f>
        <v>#N/A</v>
      </c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29"/>
      <c r="B658" s="5"/>
      <c r="C658" s="5" t="e">
        <f>VLOOKUP(B658,Database!$B$2:$K$604,2,FALSE)</f>
        <v>#N/A</v>
      </c>
      <c r="D658" s="6"/>
      <c r="E658" s="28" t="e">
        <f>VLOOKUP(B658,Database!$B$2:$K$604,3,FALSE)</f>
        <v>#N/A</v>
      </c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29"/>
      <c r="B659" s="5"/>
      <c r="C659" s="5" t="e">
        <f>VLOOKUP(B659,Database!$B$2:$K$604,2,FALSE)</f>
        <v>#N/A</v>
      </c>
      <c r="D659" s="6"/>
      <c r="E659" s="28" t="e">
        <f>VLOOKUP(B659,Database!$B$2:$K$604,3,FALSE)</f>
        <v>#N/A</v>
      </c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29"/>
      <c r="B660" s="5"/>
      <c r="C660" s="5" t="e">
        <f>VLOOKUP(B660,Database!$B$2:$K$604,2,FALSE)</f>
        <v>#N/A</v>
      </c>
      <c r="D660" s="6"/>
      <c r="E660" s="28" t="e">
        <f>VLOOKUP(B660,Database!$B$2:$K$604,3,FALSE)</f>
        <v>#N/A</v>
      </c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29"/>
      <c r="B661" s="5"/>
      <c r="C661" s="5" t="e">
        <f>VLOOKUP(B661,Database!$B$2:$K$604,2,FALSE)</f>
        <v>#N/A</v>
      </c>
      <c r="D661" s="6"/>
      <c r="E661" s="28" t="e">
        <f>VLOOKUP(B661,Database!$B$2:$K$604,3,FALSE)</f>
        <v>#N/A</v>
      </c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29"/>
      <c r="B662" s="5"/>
      <c r="C662" s="5" t="e">
        <f>VLOOKUP(B662,Database!$B$2:$K$604,2,FALSE)</f>
        <v>#N/A</v>
      </c>
      <c r="D662" s="6"/>
      <c r="E662" s="28" t="e">
        <f>VLOOKUP(B662,Database!$B$2:$K$604,3,FALSE)</f>
        <v>#N/A</v>
      </c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29"/>
      <c r="B663" s="5"/>
      <c r="C663" s="5" t="e">
        <f>VLOOKUP(B663,Database!$B$2:$K$604,2,FALSE)</f>
        <v>#N/A</v>
      </c>
      <c r="D663" s="6"/>
      <c r="E663" s="28" t="e">
        <f>VLOOKUP(B663,Database!$B$2:$K$604,3,FALSE)</f>
        <v>#N/A</v>
      </c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29"/>
      <c r="B664" s="5"/>
      <c r="C664" s="5" t="e">
        <f>VLOOKUP(B664,Database!$B$2:$K$604,2,FALSE)</f>
        <v>#N/A</v>
      </c>
      <c r="D664" s="6"/>
      <c r="E664" s="28" t="e">
        <f>VLOOKUP(B664,Database!$B$2:$K$604,3,FALSE)</f>
        <v>#N/A</v>
      </c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29"/>
      <c r="B665" s="5"/>
      <c r="C665" s="5" t="e">
        <f>VLOOKUP(B665,Database!$B$2:$K$604,2,FALSE)</f>
        <v>#N/A</v>
      </c>
      <c r="D665" s="6"/>
      <c r="E665" s="28" t="e">
        <f>VLOOKUP(B665,Database!$B$2:$K$604,3,FALSE)</f>
        <v>#N/A</v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29"/>
      <c r="B666" s="5"/>
      <c r="C666" s="5" t="e">
        <f>VLOOKUP(B666,Database!$B$2:$K$604,2,FALSE)</f>
        <v>#N/A</v>
      </c>
      <c r="D666" s="6"/>
      <c r="E666" s="28" t="e">
        <f>VLOOKUP(B666,Database!$B$2:$K$604,3,FALSE)</f>
        <v>#N/A</v>
      </c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29"/>
      <c r="B667" s="5"/>
      <c r="C667" s="5" t="e">
        <f>VLOOKUP(B667,Database!$B$2:$K$604,2,FALSE)</f>
        <v>#N/A</v>
      </c>
      <c r="D667" s="6"/>
      <c r="E667" s="28" t="e">
        <f>VLOOKUP(B667,Database!$B$2:$K$604,3,FALSE)</f>
        <v>#N/A</v>
      </c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29"/>
      <c r="B668" s="5"/>
      <c r="C668" s="5" t="e">
        <f>VLOOKUP(B668,Database!$B$2:$K$604,2,FALSE)</f>
        <v>#N/A</v>
      </c>
      <c r="D668" s="6"/>
      <c r="E668" s="28" t="e">
        <f>VLOOKUP(B668,Database!$B$2:$K$604,3,FALSE)</f>
        <v>#N/A</v>
      </c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29"/>
      <c r="B669" s="5"/>
      <c r="C669" s="5" t="e">
        <f>VLOOKUP(B669,Database!$B$2:$K$604,2,FALSE)</f>
        <v>#N/A</v>
      </c>
      <c r="D669" s="6"/>
      <c r="E669" s="28" t="e">
        <f>VLOOKUP(B669,Database!$B$2:$K$604,3,FALSE)</f>
        <v>#N/A</v>
      </c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29"/>
      <c r="B670" s="5"/>
      <c r="C670" s="5" t="e">
        <f>VLOOKUP(B670,Database!$B$2:$K$604,2,FALSE)</f>
        <v>#N/A</v>
      </c>
      <c r="D670" s="6"/>
      <c r="E670" s="28" t="e">
        <f>VLOOKUP(B670,Database!$B$2:$K$604,3,FALSE)</f>
        <v>#N/A</v>
      </c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29"/>
      <c r="B671" s="5"/>
      <c r="C671" s="5" t="e">
        <f>VLOOKUP(B671,Database!$B$2:$K$604,2,FALSE)</f>
        <v>#N/A</v>
      </c>
      <c r="D671" s="6"/>
      <c r="E671" s="28" t="e">
        <f>VLOOKUP(B671,Database!$B$2:$K$604,3,FALSE)</f>
        <v>#N/A</v>
      </c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29"/>
      <c r="B672" s="5"/>
      <c r="C672" s="5" t="e">
        <f>VLOOKUP(B672,Database!$B$2:$K$604,2,FALSE)</f>
        <v>#N/A</v>
      </c>
      <c r="D672" s="6"/>
      <c r="E672" s="28" t="e">
        <f>VLOOKUP(B672,Database!$B$2:$K$604,3,FALSE)</f>
        <v>#N/A</v>
      </c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29"/>
      <c r="B673" s="5"/>
      <c r="C673" s="5" t="e">
        <f>VLOOKUP(B673,Database!$B$2:$K$604,2,FALSE)</f>
        <v>#N/A</v>
      </c>
      <c r="D673" s="6"/>
      <c r="E673" s="28" t="e">
        <f>VLOOKUP(B673,Database!$B$2:$K$604,3,FALSE)</f>
        <v>#N/A</v>
      </c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29"/>
      <c r="B674" s="5"/>
      <c r="C674" s="5" t="e">
        <f>VLOOKUP(B674,Database!$B$2:$K$604,2,FALSE)</f>
        <v>#N/A</v>
      </c>
      <c r="D674" s="6"/>
      <c r="E674" s="28" t="e">
        <f>VLOOKUP(B674,Database!$B$2:$K$604,3,FALSE)</f>
        <v>#N/A</v>
      </c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29"/>
      <c r="B675" s="5"/>
      <c r="C675" s="5" t="e">
        <f>VLOOKUP(B675,Database!$B$2:$K$604,2,FALSE)</f>
        <v>#N/A</v>
      </c>
      <c r="D675" s="6"/>
      <c r="E675" s="28" t="e">
        <f>VLOOKUP(B675,Database!$B$2:$K$604,3,FALSE)</f>
        <v>#N/A</v>
      </c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29"/>
      <c r="B676" s="5"/>
      <c r="C676" s="5" t="e">
        <f>VLOOKUP(B676,Database!$B$2:$K$604,2,FALSE)</f>
        <v>#N/A</v>
      </c>
      <c r="D676" s="6"/>
      <c r="E676" s="28" t="e">
        <f>VLOOKUP(B676,Database!$B$2:$K$604,3,FALSE)</f>
        <v>#N/A</v>
      </c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29"/>
      <c r="B677" s="5"/>
      <c r="C677" s="5" t="e">
        <f>VLOOKUP(B677,Database!$B$2:$K$604,2,FALSE)</f>
        <v>#N/A</v>
      </c>
      <c r="D677" s="6"/>
      <c r="E677" s="28" t="e">
        <f>VLOOKUP(B677,Database!$B$2:$K$604,3,FALSE)</f>
        <v>#N/A</v>
      </c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29"/>
      <c r="B678" s="5"/>
      <c r="C678" s="5" t="e">
        <f>VLOOKUP(B678,Database!$B$2:$K$604,2,FALSE)</f>
        <v>#N/A</v>
      </c>
      <c r="D678" s="6"/>
      <c r="E678" s="28" t="e">
        <f>VLOOKUP(B678,Database!$B$2:$K$604,3,FALSE)</f>
        <v>#N/A</v>
      </c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29"/>
      <c r="B679" s="5"/>
      <c r="C679" s="5" t="e">
        <f>VLOOKUP(B679,Database!$B$2:$K$604,2,FALSE)</f>
        <v>#N/A</v>
      </c>
      <c r="D679" s="6"/>
      <c r="E679" s="28" t="e">
        <f>VLOOKUP(B679,Database!$B$2:$K$604,3,FALSE)</f>
        <v>#N/A</v>
      </c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29"/>
      <c r="B680" s="5"/>
      <c r="C680" s="5" t="e">
        <f>VLOOKUP(B680,Database!$B$2:$K$604,2,FALSE)</f>
        <v>#N/A</v>
      </c>
      <c r="D680" s="6"/>
      <c r="E680" s="28" t="e">
        <f>VLOOKUP(B680,Database!$B$2:$K$604,3,FALSE)</f>
        <v>#N/A</v>
      </c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29"/>
      <c r="B681" s="5"/>
      <c r="C681" s="5" t="e">
        <f>VLOOKUP(B681,Database!$B$2:$K$604,2,FALSE)</f>
        <v>#N/A</v>
      </c>
      <c r="D681" s="6"/>
      <c r="E681" s="28" t="e">
        <f>VLOOKUP(B681,Database!$B$2:$K$604,3,FALSE)</f>
        <v>#N/A</v>
      </c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29"/>
      <c r="B682" s="5"/>
      <c r="C682" s="5" t="e">
        <f>VLOOKUP(B682,Database!$B$2:$K$604,2,FALSE)</f>
        <v>#N/A</v>
      </c>
      <c r="D682" s="6"/>
      <c r="E682" s="28" t="e">
        <f>VLOOKUP(B682,Database!$B$2:$K$604,3,FALSE)</f>
        <v>#N/A</v>
      </c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29"/>
      <c r="B683" s="5"/>
      <c r="C683" s="5" t="e">
        <f>VLOOKUP(B683,Database!$B$2:$K$604,2,FALSE)</f>
        <v>#N/A</v>
      </c>
      <c r="D683" s="6"/>
      <c r="E683" s="28" t="e">
        <f>VLOOKUP(B683,Database!$B$2:$K$604,3,FALSE)</f>
        <v>#N/A</v>
      </c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29"/>
      <c r="B684" s="5"/>
      <c r="C684" s="5" t="e">
        <f>VLOOKUP(B684,Database!$B$2:$K$604,2,FALSE)</f>
        <v>#N/A</v>
      </c>
      <c r="D684" s="6"/>
      <c r="E684" s="28" t="e">
        <f>VLOOKUP(B684,Database!$B$2:$K$604,3,FALSE)</f>
        <v>#N/A</v>
      </c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29"/>
      <c r="B685" s="5"/>
      <c r="C685" s="5" t="e">
        <f>VLOOKUP(B685,Database!$B$2:$K$604,2,FALSE)</f>
        <v>#N/A</v>
      </c>
      <c r="D685" s="6"/>
      <c r="E685" s="28" t="e">
        <f>VLOOKUP(B685,Database!$B$2:$K$604,3,FALSE)</f>
        <v>#N/A</v>
      </c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29"/>
      <c r="B686" s="5"/>
      <c r="C686" s="5" t="e">
        <f>VLOOKUP(B686,Database!$B$2:$K$604,2,FALSE)</f>
        <v>#N/A</v>
      </c>
      <c r="D686" s="6"/>
      <c r="E686" s="28" t="e">
        <f>VLOOKUP(B686,Database!$B$2:$K$604,3,FALSE)</f>
        <v>#N/A</v>
      </c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29"/>
      <c r="B687" s="5"/>
      <c r="C687" s="5" t="e">
        <f>VLOOKUP(B687,Database!$B$2:$K$604,2,FALSE)</f>
        <v>#N/A</v>
      </c>
      <c r="D687" s="6"/>
      <c r="E687" s="28" t="e">
        <f>VLOOKUP(B687,Database!$B$2:$K$604,3,FALSE)</f>
        <v>#N/A</v>
      </c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29"/>
      <c r="B688" s="5"/>
      <c r="C688" s="5" t="e">
        <f>VLOOKUP(B688,Database!$B$2:$K$604,2,FALSE)</f>
        <v>#N/A</v>
      </c>
      <c r="D688" s="6"/>
      <c r="E688" s="28" t="e">
        <f>VLOOKUP(B688,Database!$B$2:$K$604,3,FALSE)</f>
        <v>#N/A</v>
      </c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29"/>
      <c r="B689" s="5"/>
      <c r="C689" s="5" t="e">
        <f>VLOOKUP(B689,Database!$B$2:$K$604,2,FALSE)</f>
        <v>#N/A</v>
      </c>
      <c r="D689" s="6"/>
      <c r="E689" s="28" t="e">
        <f>VLOOKUP(B689,Database!$B$2:$K$604,3,FALSE)</f>
        <v>#N/A</v>
      </c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29"/>
      <c r="B690" s="5"/>
      <c r="C690" s="5" t="e">
        <f>VLOOKUP(B690,Database!$B$2:$K$604,2,FALSE)</f>
        <v>#N/A</v>
      </c>
      <c r="D690" s="6"/>
      <c r="E690" s="28" t="e">
        <f>VLOOKUP(B690,Database!$B$2:$K$604,3,FALSE)</f>
        <v>#N/A</v>
      </c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29"/>
      <c r="B691" s="5"/>
      <c r="C691" s="5" t="e">
        <f>VLOOKUP(B691,Database!$B$2:$K$604,2,FALSE)</f>
        <v>#N/A</v>
      </c>
      <c r="D691" s="6"/>
      <c r="E691" s="28" t="e">
        <f>VLOOKUP(B691,Database!$B$2:$K$604,3,FALSE)</f>
        <v>#N/A</v>
      </c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29"/>
      <c r="B692" s="5"/>
      <c r="C692" s="5" t="e">
        <f>VLOOKUP(B692,Database!$B$2:$K$604,2,FALSE)</f>
        <v>#N/A</v>
      </c>
      <c r="D692" s="6"/>
      <c r="E692" s="28" t="e">
        <f>VLOOKUP(B692,Database!$B$2:$K$604,3,FALSE)</f>
        <v>#N/A</v>
      </c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29"/>
      <c r="B693" s="5"/>
      <c r="C693" s="5" t="e">
        <f>VLOOKUP(B693,Database!$B$2:$K$604,2,FALSE)</f>
        <v>#N/A</v>
      </c>
      <c r="D693" s="6"/>
      <c r="E693" s="28" t="e">
        <f>VLOOKUP(B693,Database!$B$2:$K$604,3,FALSE)</f>
        <v>#N/A</v>
      </c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29"/>
      <c r="B694" s="5"/>
      <c r="C694" s="5" t="e">
        <f>VLOOKUP(B694,Database!$B$2:$K$604,2,FALSE)</f>
        <v>#N/A</v>
      </c>
      <c r="D694" s="6"/>
      <c r="E694" s="28" t="e">
        <f>VLOOKUP(B694,Database!$B$2:$K$604,3,FALSE)</f>
        <v>#N/A</v>
      </c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29"/>
      <c r="B695" s="5"/>
      <c r="C695" s="5" t="e">
        <f>VLOOKUP(B695,Database!$B$2:$K$604,2,FALSE)</f>
        <v>#N/A</v>
      </c>
      <c r="D695" s="6"/>
      <c r="E695" s="28" t="e">
        <f>VLOOKUP(B695,Database!$B$2:$K$604,3,FALSE)</f>
        <v>#N/A</v>
      </c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29"/>
      <c r="B696" s="5"/>
      <c r="C696" s="5" t="e">
        <f>VLOOKUP(B696,Database!$B$2:$K$604,2,FALSE)</f>
        <v>#N/A</v>
      </c>
      <c r="D696" s="6"/>
      <c r="E696" s="28" t="e">
        <f>VLOOKUP(B696,Database!$B$2:$K$604,3,FALSE)</f>
        <v>#N/A</v>
      </c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29"/>
      <c r="B697" s="5"/>
      <c r="C697" s="5" t="e">
        <f>VLOOKUP(B697,Database!$B$2:$K$604,2,FALSE)</f>
        <v>#N/A</v>
      </c>
      <c r="D697" s="6"/>
      <c r="E697" s="28" t="e">
        <f>VLOOKUP(B697,Database!$B$2:$K$604,3,FALSE)</f>
        <v>#N/A</v>
      </c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29"/>
      <c r="B698" s="5"/>
      <c r="C698" s="5" t="e">
        <f>VLOOKUP(B698,Database!$B$2:$K$604,2,FALSE)</f>
        <v>#N/A</v>
      </c>
      <c r="D698" s="6"/>
      <c r="E698" s="28" t="e">
        <f>VLOOKUP(B698,Database!$B$2:$K$604,3,FALSE)</f>
        <v>#N/A</v>
      </c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29"/>
      <c r="B699" s="5"/>
      <c r="C699" s="5" t="e">
        <f>VLOOKUP(B699,Database!$B$2:$K$604,2,FALSE)</f>
        <v>#N/A</v>
      </c>
      <c r="D699" s="6"/>
      <c r="E699" s="28" t="e">
        <f>VLOOKUP(B699,Database!$B$2:$K$604,3,FALSE)</f>
        <v>#N/A</v>
      </c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29"/>
      <c r="B700" s="5"/>
      <c r="C700" s="5" t="e">
        <f>VLOOKUP(B700,Database!$B$2:$K$604,2,FALSE)</f>
        <v>#N/A</v>
      </c>
      <c r="D700" s="6"/>
      <c r="E700" s="28" t="e">
        <f>VLOOKUP(B700,Database!$B$2:$K$604,3,FALSE)</f>
        <v>#N/A</v>
      </c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29"/>
      <c r="B701" s="5"/>
      <c r="C701" s="5" t="e">
        <f>VLOOKUP(B701,Database!$B$2:$K$604,2,FALSE)</f>
        <v>#N/A</v>
      </c>
      <c r="D701" s="6"/>
      <c r="E701" s="28" t="e">
        <f>VLOOKUP(B701,Database!$B$2:$K$604,3,FALSE)</f>
        <v>#N/A</v>
      </c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29"/>
      <c r="B702" s="5"/>
      <c r="C702" s="5" t="e">
        <f>VLOOKUP(B702,Database!$B$2:$K$604,2,FALSE)</f>
        <v>#N/A</v>
      </c>
      <c r="D702" s="6"/>
      <c r="E702" s="28" t="e">
        <f>VLOOKUP(B702,Database!$B$2:$K$604,3,FALSE)</f>
        <v>#N/A</v>
      </c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29"/>
      <c r="B703" s="5"/>
      <c r="C703" s="5" t="e">
        <f>VLOOKUP(B703,Database!$B$2:$K$604,2,FALSE)</f>
        <v>#N/A</v>
      </c>
      <c r="D703" s="6"/>
      <c r="E703" s="28" t="e">
        <f>VLOOKUP(B703,Database!$B$2:$K$604,3,FALSE)</f>
        <v>#N/A</v>
      </c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29"/>
      <c r="B704" s="5"/>
      <c r="C704" s="5" t="e">
        <f>VLOOKUP(B704,Database!$B$2:$K$604,2,FALSE)</f>
        <v>#N/A</v>
      </c>
      <c r="D704" s="6"/>
      <c r="E704" s="28" t="e">
        <f>VLOOKUP(B704,Database!$B$2:$K$604,3,FALSE)</f>
        <v>#N/A</v>
      </c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29"/>
      <c r="B705" s="5"/>
      <c r="C705" s="5" t="e">
        <f>VLOOKUP(B705,Database!$B$2:$K$604,2,FALSE)</f>
        <v>#N/A</v>
      </c>
      <c r="D705" s="6"/>
      <c r="E705" s="28" t="e">
        <f>VLOOKUP(B705,Database!$B$2:$K$604,3,FALSE)</f>
        <v>#N/A</v>
      </c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29"/>
      <c r="B706" s="5"/>
      <c r="C706" s="5" t="e">
        <f>VLOOKUP(B706,Database!$B$2:$K$604,2,FALSE)</f>
        <v>#N/A</v>
      </c>
      <c r="D706" s="6"/>
      <c r="E706" s="28" t="e">
        <f>VLOOKUP(B706,Database!$B$2:$K$604,3,FALSE)</f>
        <v>#N/A</v>
      </c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29"/>
      <c r="B707" s="5"/>
      <c r="C707" s="5" t="e">
        <f>VLOOKUP(B707,Database!$B$2:$K$604,2,FALSE)</f>
        <v>#N/A</v>
      </c>
      <c r="D707" s="6"/>
      <c r="E707" s="28" t="e">
        <f>VLOOKUP(B707,Database!$B$2:$K$604,3,FALSE)</f>
        <v>#N/A</v>
      </c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29"/>
      <c r="B708" s="5"/>
      <c r="C708" s="5" t="e">
        <f>VLOOKUP(B708,Database!$B$2:$K$604,2,FALSE)</f>
        <v>#N/A</v>
      </c>
      <c r="D708" s="6"/>
      <c r="E708" s="28" t="e">
        <f>VLOOKUP(B708,Database!$B$2:$K$604,3,FALSE)</f>
        <v>#N/A</v>
      </c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29"/>
      <c r="B709" s="5"/>
      <c r="C709" s="5" t="e">
        <f>VLOOKUP(B709,Database!$B$2:$K$604,2,FALSE)</f>
        <v>#N/A</v>
      </c>
      <c r="D709" s="6"/>
      <c r="E709" s="28" t="e">
        <f>VLOOKUP(B709,Database!$B$2:$K$604,3,FALSE)</f>
        <v>#N/A</v>
      </c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29"/>
      <c r="B710" s="5"/>
      <c r="C710" s="5" t="e">
        <f>VLOOKUP(B710,Database!$B$2:$K$604,2,FALSE)</f>
        <v>#N/A</v>
      </c>
      <c r="D710" s="6"/>
      <c r="E710" s="28" t="e">
        <f>VLOOKUP(B710,Database!$B$2:$K$604,3,FALSE)</f>
        <v>#N/A</v>
      </c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29"/>
      <c r="B711" s="5"/>
      <c r="C711" s="5" t="e">
        <f>VLOOKUP(B711,Database!$B$2:$K$604,2,FALSE)</f>
        <v>#N/A</v>
      </c>
      <c r="D711" s="6"/>
      <c r="E711" s="28" t="e">
        <f>VLOOKUP(B711,Database!$B$2:$K$604,3,FALSE)</f>
        <v>#N/A</v>
      </c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29"/>
      <c r="B712" s="5"/>
      <c r="C712" s="5" t="e">
        <f>VLOOKUP(B712,Database!$B$2:$K$604,2,FALSE)</f>
        <v>#N/A</v>
      </c>
      <c r="D712" s="6"/>
      <c r="E712" s="28" t="e">
        <f>VLOOKUP(B712,Database!$B$2:$K$604,3,FALSE)</f>
        <v>#N/A</v>
      </c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29"/>
      <c r="B713" s="5"/>
      <c r="C713" s="5" t="e">
        <f>VLOOKUP(B713,Database!$B$2:$K$604,2,FALSE)</f>
        <v>#N/A</v>
      </c>
      <c r="D713" s="6"/>
      <c r="E713" s="28" t="e">
        <f>VLOOKUP(B713,Database!$B$2:$K$604,3,FALSE)</f>
        <v>#N/A</v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29"/>
      <c r="B714" s="5"/>
      <c r="C714" s="5" t="e">
        <f>VLOOKUP(B714,Database!$B$2:$K$604,2,FALSE)</f>
        <v>#N/A</v>
      </c>
      <c r="D714" s="6"/>
      <c r="E714" s="28" t="e">
        <f>VLOOKUP(B714,Database!$B$2:$K$604,3,FALSE)</f>
        <v>#N/A</v>
      </c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29"/>
      <c r="B715" s="5"/>
      <c r="C715" s="5" t="e">
        <f>VLOOKUP(B715,Database!$B$2:$K$604,2,FALSE)</f>
        <v>#N/A</v>
      </c>
      <c r="D715" s="6"/>
      <c r="E715" s="28" t="e">
        <f>VLOOKUP(B715,Database!$B$2:$K$604,3,FALSE)</f>
        <v>#N/A</v>
      </c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29"/>
      <c r="B716" s="5"/>
      <c r="C716" s="5" t="e">
        <f>VLOOKUP(B716,Database!$B$2:$K$604,2,FALSE)</f>
        <v>#N/A</v>
      </c>
      <c r="D716" s="6"/>
      <c r="E716" s="28" t="e">
        <f>VLOOKUP(B716,Database!$B$2:$K$604,3,FALSE)</f>
        <v>#N/A</v>
      </c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29"/>
      <c r="B717" s="5"/>
      <c r="C717" s="5" t="e">
        <f>VLOOKUP(B717,Database!$B$2:$K$604,2,FALSE)</f>
        <v>#N/A</v>
      </c>
      <c r="D717" s="6"/>
      <c r="E717" s="28" t="e">
        <f>VLOOKUP(B717,Database!$B$2:$K$604,3,FALSE)</f>
        <v>#N/A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29"/>
      <c r="B718" s="5"/>
      <c r="C718" s="5" t="e">
        <f>VLOOKUP(B718,Database!$B$2:$K$604,2,FALSE)</f>
        <v>#N/A</v>
      </c>
      <c r="D718" s="6"/>
      <c r="E718" s="28" t="e">
        <f>VLOOKUP(B718,Database!$B$2:$K$604,3,FALSE)</f>
        <v>#N/A</v>
      </c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29"/>
      <c r="B719" s="5"/>
      <c r="C719" s="5" t="e">
        <f>VLOOKUP(B719,Database!$B$2:$K$604,2,FALSE)</f>
        <v>#N/A</v>
      </c>
      <c r="D719" s="6"/>
      <c r="E719" s="28" t="e">
        <f>VLOOKUP(B719,Database!$B$2:$K$604,3,FALSE)</f>
        <v>#N/A</v>
      </c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29"/>
      <c r="B720" s="5"/>
      <c r="C720" s="5" t="e">
        <f>VLOOKUP(B720,Database!$B$2:$K$604,2,FALSE)</f>
        <v>#N/A</v>
      </c>
      <c r="D720" s="6"/>
      <c r="E720" s="28" t="e">
        <f>VLOOKUP(B720,Database!$B$2:$K$604,3,FALSE)</f>
        <v>#N/A</v>
      </c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29"/>
      <c r="B721" s="5"/>
      <c r="C721" s="5" t="e">
        <f>VLOOKUP(B721,Database!$B$2:$K$604,2,FALSE)</f>
        <v>#N/A</v>
      </c>
      <c r="D721" s="6"/>
      <c r="E721" s="28" t="e">
        <f>VLOOKUP(B721,Database!$B$2:$K$604,3,FALSE)</f>
        <v>#N/A</v>
      </c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29"/>
      <c r="B722" s="5"/>
      <c r="C722" s="5" t="e">
        <f>VLOOKUP(B722,Database!$B$2:$K$604,2,FALSE)</f>
        <v>#N/A</v>
      </c>
      <c r="D722" s="6"/>
      <c r="E722" s="28" t="e">
        <f>VLOOKUP(B722,Database!$B$2:$K$604,3,FALSE)</f>
        <v>#N/A</v>
      </c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29"/>
      <c r="B723" s="5"/>
      <c r="C723" s="5" t="e">
        <f>VLOOKUP(B723,Database!$B$2:$K$604,2,FALSE)</f>
        <v>#N/A</v>
      </c>
      <c r="D723" s="6"/>
      <c r="E723" s="28" t="e">
        <f>VLOOKUP(B723,Database!$B$2:$K$604,3,FALSE)</f>
        <v>#N/A</v>
      </c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29"/>
      <c r="B724" s="5"/>
      <c r="C724" s="5" t="e">
        <f>VLOOKUP(B724,Database!$B$2:$K$604,2,FALSE)</f>
        <v>#N/A</v>
      </c>
      <c r="D724" s="6"/>
      <c r="E724" s="28" t="e">
        <f>VLOOKUP(B724,Database!$B$2:$K$604,3,FALSE)</f>
        <v>#N/A</v>
      </c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29"/>
      <c r="B725" s="5"/>
      <c r="C725" s="5" t="e">
        <f>VLOOKUP(B725,Database!$B$2:$K$604,2,FALSE)</f>
        <v>#N/A</v>
      </c>
      <c r="D725" s="6"/>
      <c r="E725" s="28" t="e">
        <f>VLOOKUP(B725,Database!$B$2:$K$604,3,FALSE)</f>
        <v>#N/A</v>
      </c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29"/>
      <c r="B726" s="5"/>
      <c r="C726" s="5" t="e">
        <f>VLOOKUP(B726,Database!$B$2:$K$604,2,FALSE)</f>
        <v>#N/A</v>
      </c>
      <c r="D726" s="6"/>
      <c r="E726" s="28" t="e">
        <f>VLOOKUP(B726,Database!$B$2:$K$604,3,FALSE)</f>
        <v>#N/A</v>
      </c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29"/>
      <c r="B727" s="5"/>
      <c r="C727" s="5" t="e">
        <f>VLOOKUP(B727,Database!$B$2:$K$604,2,FALSE)</f>
        <v>#N/A</v>
      </c>
      <c r="D727" s="6"/>
      <c r="E727" s="28" t="e">
        <f>VLOOKUP(B727,Database!$B$2:$K$604,3,FALSE)</f>
        <v>#N/A</v>
      </c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29"/>
      <c r="B728" s="5"/>
      <c r="C728" s="5" t="e">
        <f>VLOOKUP(B728,Database!$B$2:$K$604,2,FALSE)</f>
        <v>#N/A</v>
      </c>
      <c r="D728" s="6"/>
      <c r="E728" s="28" t="e">
        <f>VLOOKUP(B728,Database!$B$2:$K$604,3,FALSE)</f>
        <v>#N/A</v>
      </c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29"/>
      <c r="B729" s="5"/>
      <c r="C729" s="5" t="e">
        <f>VLOOKUP(B729,Database!$B$2:$K$604,2,FALSE)</f>
        <v>#N/A</v>
      </c>
      <c r="D729" s="6"/>
      <c r="E729" s="28" t="e">
        <f>VLOOKUP(B729,Database!$B$2:$K$604,3,FALSE)</f>
        <v>#N/A</v>
      </c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29"/>
      <c r="B730" s="5"/>
      <c r="C730" s="5" t="e">
        <f>VLOOKUP(B730,Database!$B$2:$K$604,2,FALSE)</f>
        <v>#N/A</v>
      </c>
      <c r="D730" s="6"/>
      <c r="E730" s="28" t="e">
        <f>VLOOKUP(B730,Database!$B$2:$K$604,3,FALSE)</f>
        <v>#N/A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29"/>
      <c r="B731" s="5"/>
      <c r="C731" s="5" t="e">
        <f>VLOOKUP(B731,Database!$B$2:$K$604,2,FALSE)</f>
        <v>#N/A</v>
      </c>
      <c r="D731" s="6"/>
      <c r="E731" s="28" t="e">
        <f>VLOOKUP(B731,Database!$B$2:$K$604,3,FALSE)</f>
        <v>#N/A</v>
      </c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29"/>
      <c r="B732" s="5"/>
      <c r="C732" s="5" t="e">
        <f>VLOOKUP(B732,Database!$B$2:$K$604,2,FALSE)</f>
        <v>#N/A</v>
      </c>
      <c r="D732" s="6"/>
      <c r="E732" s="28" t="e">
        <f>VLOOKUP(B732,Database!$B$2:$K$604,3,FALSE)</f>
        <v>#N/A</v>
      </c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29"/>
      <c r="B733" s="5"/>
      <c r="C733" s="5" t="e">
        <f>VLOOKUP(B733,Database!$B$2:$K$604,2,FALSE)</f>
        <v>#N/A</v>
      </c>
      <c r="D733" s="6"/>
      <c r="E733" s="28" t="e">
        <f>VLOOKUP(B733,Database!$B$2:$K$604,3,FALSE)</f>
        <v>#N/A</v>
      </c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29"/>
      <c r="B734" s="5"/>
      <c r="C734" s="5" t="e">
        <f>VLOOKUP(B734,Database!$B$2:$K$604,2,FALSE)</f>
        <v>#N/A</v>
      </c>
      <c r="D734" s="6"/>
      <c r="E734" s="28" t="e">
        <f>VLOOKUP(B734,Database!$B$2:$K$604,3,FALSE)</f>
        <v>#N/A</v>
      </c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29"/>
      <c r="B735" s="5"/>
      <c r="C735" s="5" t="e">
        <f>VLOOKUP(B735,Database!$B$2:$K$604,2,FALSE)</f>
        <v>#N/A</v>
      </c>
      <c r="D735" s="6"/>
      <c r="E735" s="28" t="e">
        <f>VLOOKUP(B735,Database!$B$2:$K$604,3,FALSE)</f>
        <v>#N/A</v>
      </c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29"/>
      <c r="B736" s="5"/>
      <c r="C736" s="5" t="e">
        <f>VLOOKUP(B736,Database!$B$2:$K$604,2,FALSE)</f>
        <v>#N/A</v>
      </c>
      <c r="D736" s="6"/>
      <c r="E736" s="28" t="e">
        <f>VLOOKUP(B736,Database!$B$2:$K$604,3,FALSE)</f>
        <v>#N/A</v>
      </c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29"/>
      <c r="B737" s="5"/>
      <c r="C737" s="5" t="e">
        <f>VLOOKUP(B737,Database!$B$2:$K$604,2,FALSE)</f>
        <v>#N/A</v>
      </c>
      <c r="D737" s="6"/>
      <c r="E737" s="28" t="e">
        <f>VLOOKUP(B737,Database!$B$2:$K$604,3,FALSE)</f>
        <v>#N/A</v>
      </c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29"/>
      <c r="B738" s="5"/>
      <c r="C738" s="5" t="e">
        <f>VLOOKUP(B738,Database!$B$2:$K$604,2,FALSE)</f>
        <v>#N/A</v>
      </c>
      <c r="D738" s="6"/>
      <c r="E738" s="28" t="e">
        <f>VLOOKUP(B738,Database!$B$2:$K$604,3,FALSE)</f>
        <v>#N/A</v>
      </c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29"/>
      <c r="B739" s="5"/>
      <c r="C739" s="5" t="e">
        <f>VLOOKUP(B739,Database!$B$2:$K$604,2,FALSE)</f>
        <v>#N/A</v>
      </c>
      <c r="D739" s="6"/>
      <c r="E739" s="28" t="e">
        <f>VLOOKUP(B739,Database!$B$2:$K$604,3,FALSE)</f>
        <v>#N/A</v>
      </c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29"/>
      <c r="B740" s="5"/>
      <c r="C740" s="5" t="e">
        <f>VLOOKUP(B740,Database!$B$2:$K$604,2,FALSE)</f>
        <v>#N/A</v>
      </c>
      <c r="D740" s="6"/>
      <c r="E740" s="28" t="e">
        <f>VLOOKUP(B740,Database!$B$2:$K$604,3,FALSE)</f>
        <v>#N/A</v>
      </c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29"/>
      <c r="B741" s="5"/>
      <c r="C741" s="5" t="e">
        <f>VLOOKUP(B741,Database!$B$2:$K$604,2,FALSE)</f>
        <v>#N/A</v>
      </c>
      <c r="D741" s="6"/>
      <c r="E741" s="28" t="e">
        <f>VLOOKUP(B741,Database!$B$2:$K$604,3,FALSE)</f>
        <v>#N/A</v>
      </c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29"/>
      <c r="B742" s="5"/>
      <c r="C742" s="5" t="e">
        <f>VLOOKUP(B742,Database!$B$2:$K$604,2,FALSE)</f>
        <v>#N/A</v>
      </c>
      <c r="D742" s="6"/>
      <c r="E742" s="28" t="e">
        <f>VLOOKUP(B742,Database!$B$2:$K$604,3,FALSE)</f>
        <v>#N/A</v>
      </c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29"/>
      <c r="B743" s="5"/>
      <c r="C743" s="5" t="e">
        <f>VLOOKUP(B743,Database!$B$2:$K$604,2,FALSE)</f>
        <v>#N/A</v>
      </c>
      <c r="D743" s="6"/>
      <c r="E743" s="28" t="e">
        <f>VLOOKUP(B743,Database!$B$2:$K$604,3,FALSE)</f>
        <v>#N/A</v>
      </c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29"/>
      <c r="B744" s="5"/>
      <c r="C744" s="5" t="e">
        <f>VLOOKUP(B744,Database!$B$2:$K$604,2,FALSE)</f>
        <v>#N/A</v>
      </c>
      <c r="D744" s="6"/>
      <c r="E744" s="28" t="e">
        <f>VLOOKUP(B744,Database!$B$2:$K$604,3,FALSE)</f>
        <v>#N/A</v>
      </c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29"/>
      <c r="B745" s="5"/>
      <c r="C745" s="5" t="e">
        <f>VLOOKUP(B745,Database!$B$2:$K$604,2,FALSE)</f>
        <v>#N/A</v>
      </c>
      <c r="D745" s="6"/>
      <c r="E745" s="28" t="e">
        <f>VLOOKUP(B745,Database!$B$2:$K$604,3,FALSE)</f>
        <v>#N/A</v>
      </c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29"/>
      <c r="B746" s="5"/>
      <c r="C746" s="5" t="e">
        <f>VLOOKUP(B746,Database!$B$2:$K$604,2,FALSE)</f>
        <v>#N/A</v>
      </c>
      <c r="D746" s="6"/>
      <c r="E746" s="28" t="e">
        <f>VLOOKUP(B746,Database!$B$2:$K$604,3,FALSE)</f>
        <v>#N/A</v>
      </c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29"/>
      <c r="B747" s="5"/>
      <c r="C747" s="5" t="e">
        <f>VLOOKUP(B747,Database!$B$2:$K$604,2,FALSE)</f>
        <v>#N/A</v>
      </c>
      <c r="D747" s="6"/>
      <c r="E747" s="28" t="e">
        <f>VLOOKUP(B747,Database!$B$2:$K$604,3,FALSE)</f>
        <v>#N/A</v>
      </c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29"/>
      <c r="B748" s="5"/>
      <c r="C748" s="5" t="e">
        <f>VLOOKUP(B748,Database!$B$2:$K$604,2,FALSE)</f>
        <v>#N/A</v>
      </c>
      <c r="D748" s="6"/>
      <c r="E748" s="28" t="e">
        <f>VLOOKUP(B748,Database!$B$2:$K$604,3,FALSE)</f>
        <v>#N/A</v>
      </c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29"/>
      <c r="B749" s="5"/>
      <c r="C749" s="5" t="e">
        <f>VLOOKUP(B749,Database!$B$2:$K$604,2,FALSE)</f>
        <v>#N/A</v>
      </c>
      <c r="D749" s="6"/>
      <c r="E749" s="28" t="e">
        <f>VLOOKUP(B749,Database!$B$2:$K$604,3,FALSE)</f>
        <v>#N/A</v>
      </c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29"/>
      <c r="B750" s="5"/>
      <c r="C750" s="5" t="e">
        <f>VLOOKUP(B750,Database!$B$2:$K$604,2,FALSE)</f>
        <v>#N/A</v>
      </c>
      <c r="D750" s="6"/>
      <c r="E750" s="28" t="e">
        <f>VLOOKUP(B750,Database!$B$2:$K$604,3,FALSE)</f>
        <v>#N/A</v>
      </c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29"/>
      <c r="B751" s="5"/>
      <c r="C751" s="5" t="e">
        <f>VLOOKUP(B751,Database!$B$2:$K$604,2,FALSE)</f>
        <v>#N/A</v>
      </c>
      <c r="D751" s="6"/>
      <c r="E751" s="28" t="e">
        <f>VLOOKUP(B751,Database!$B$2:$K$604,3,FALSE)</f>
        <v>#N/A</v>
      </c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29"/>
      <c r="B752" s="5"/>
      <c r="C752" s="5" t="e">
        <f>VLOOKUP(B752,Database!$B$2:$K$604,2,FALSE)</f>
        <v>#N/A</v>
      </c>
      <c r="D752" s="6"/>
      <c r="E752" s="28" t="e">
        <f>VLOOKUP(B752,Database!$B$2:$K$604,3,FALSE)</f>
        <v>#N/A</v>
      </c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29"/>
      <c r="B753" s="5"/>
      <c r="C753" s="5" t="e">
        <f>VLOOKUP(B753,Database!$B$2:$K$604,2,FALSE)</f>
        <v>#N/A</v>
      </c>
      <c r="D753" s="6"/>
      <c r="E753" s="28" t="e">
        <f>VLOOKUP(B753,Database!$B$2:$K$604,3,FALSE)</f>
        <v>#N/A</v>
      </c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29"/>
      <c r="B754" s="5"/>
      <c r="C754" s="5" t="e">
        <f>VLOOKUP(B754,Database!$B$2:$K$604,2,FALSE)</f>
        <v>#N/A</v>
      </c>
      <c r="D754" s="6"/>
      <c r="E754" s="28" t="e">
        <f>VLOOKUP(B754,Database!$B$2:$K$604,3,FALSE)</f>
        <v>#N/A</v>
      </c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29"/>
      <c r="B755" s="5"/>
      <c r="C755" s="5" t="e">
        <f>VLOOKUP(B755,Database!$B$2:$K$604,2,FALSE)</f>
        <v>#N/A</v>
      </c>
      <c r="D755" s="6"/>
      <c r="E755" s="28" t="e">
        <f>VLOOKUP(B755,Database!$B$2:$K$604,3,FALSE)</f>
        <v>#N/A</v>
      </c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29"/>
      <c r="B756" s="5"/>
      <c r="C756" s="5" t="e">
        <f>VLOOKUP(B756,Database!$B$2:$K$604,2,FALSE)</f>
        <v>#N/A</v>
      </c>
      <c r="D756" s="6"/>
      <c r="E756" s="28" t="e">
        <f>VLOOKUP(B756,Database!$B$2:$K$604,3,FALSE)</f>
        <v>#N/A</v>
      </c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29"/>
      <c r="B757" s="5"/>
      <c r="C757" s="5" t="e">
        <f>VLOOKUP(B757,Database!$B$2:$K$604,2,FALSE)</f>
        <v>#N/A</v>
      </c>
      <c r="D757" s="6"/>
      <c r="E757" s="28" t="e">
        <f>VLOOKUP(B757,Database!$B$2:$K$604,3,FALSE)</f>
        <v>#N/A</v>
      </c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29"/>
      <c r="B758" s="5"/>
      <c r="C758" s="5" t="e">
        <f>VLOOKUP(B758,Database!$B$2:$K$604,2,FALSE)</f>
        <v>#N/A</v>
      </c>
      <c r="D758" s="6"/>
      <c r="E758" s="28" t="e">
        <f>VLOOKUP(B758,Database!$B$2:$K$604,3,FALSE)</f>
        <v>#N/A</v>
      </c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29"/>
      <c r="B759" s="32"/>
      <c r="C759" s="5" t="e">
        <f>VLOOKUP(B759,Database!$B$2:$K$604,2,FALSE)</f>
        <v>#N/A</v>
      </c>
      <c r="D759" s="6"/>
      <c r="E759" s="28" t="e">
        <f>VLOOKUP(B759,Database!$B$2:$K$604,3,FALSE)</f>
        <v>#N/A</v>
      </c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29"/>
      <c r="B760" s="5"/>
      <c r="C760" s="5" t="e">
        <f>VLOOKUP(B760,Database!$B$2:$K$604,2,FALSE)</f>
        <v>#N/A</v>
      </c>
      <c r="D760" s="6"/>
      <c r="E760" s="28" t="e">
        <f>VLOOKUP(B760,Database!$B$2:$K$604,3,FALSE)</f>
        <v>#N/A</v>
      </c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29"/>
      <c r="B761" s="5"/>
      <c r="C761" s="5" t="e">
        <f>VLOOKUP(B761,Database!$B$2:$K$604,2,FALSE)</f>
        <v>#N/A</v>
      </c>
      <c r="D761" s="6"/>
      <c r="E761" s="28" t="e">
        <f>VLOOKUP(B761,Database!$B$2:$K$604,3,FALSE)</f>
        <v>#N/A</v>
      </c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29"/>
      <c r="B762" s="5"/>
      <c r="C762" s="5" t="e">
        <f>VLOOKUP(B762,Database!$B$2:$K$604,2,FALSE)</f>
        <v>#N/A</v>
      </c>
      <c r="D762" s="6"/>
      <c r="E762" s="28" t="e">
        <f>VLOOKUP(B762,Database!$B$2:$K$604,3,FALSE)</f>
        <v>#N/A</v>
      </c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29"/>
      <c r="B763" s="5"/>
      <c r="C763" s="5" t="e">
        <f>VLOOKUP(B763,Database!$B$2:$K$604,2,FALSE)</f>
        <v>#N/A</v>
      </c>
      <c r="D763" s="6"/>
      <c r="E763" s="28" t="e">
        <f>VLOOKUP(B763,Database!$B$2:$K$604,3,FALSE)</f>
        <v>#N/A</v>
      </c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29"/>
      <c r="B764" s="5"/>
      <c r="C764" s="5" t="e">
        <f>VLOOKUP(B764,Database!$B$2:$K$604,2,FALSE)</f>
        <v>#N/A</v>
      </c>
      <c r="D764" s="6"/>
      <c r="E764" s="28" t="e">
        <f>VLOOKUP(B764,Database!$B$2:$K$604,3,FALSE)</f>
        <v>#N/A</v>
      </c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29"/>
      <c r="B765" s="5"/>
      <c r="C765" s="5" t="e">
        <f>VLOOKUP(B765,Database!$B$2:$K$604,2,FALSE)</f>
        <v>#N/A</v>
      </c>
      <c r="D765" s="6"/>
      <c r="E765" s="28" t="e">
        <f>VLOOKUP(B765,Database!$B$2:$K$604,3,FALSE)</f>
        <v>#N/A</v>
      </c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29"/>
      <c r="B766" s="5"/>
      <c r="C766" s="5" t="e">
        <f>VLOOKUP(B766,Database!$B$2:$K$604,2,FALSE)</f>
        <v>#N/A</v>
      </c>
      <c r="D766" s="6"/>
      <c r="E766" s="28" t="e">
        <f>VLOOKUP(B766,Database!$B$2:$K$604,3,FALSE)</f>
        <v>#N/A</v>
      </c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29"/>
      <c r="B767" s="5"/>
      <c r="C767" s="5" t="e">
        <f>VLOOKUP(B767,Database!$B$2:$K$604,2,FALSE)</f>
        <v>#N/A</v>
      </c>
      <c r="D767" s="6"/>
      <c r="E767" s="28" t="e">
        <f>VLOOKUP(B767,Database!$B$2:$K$604,3,FALSE)</f>
        <v>#N/A</v>
      </c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29"/>
      <c r="B768" s="5"/>
      <c r="C768" s="5" t="e">
        <f>VLOOKUP(B768,Database!$B$2:$K$604,2,FALSE)</f>
        <v>#N/A</v>
      </c>
      <c r="D768" s="6"/>
      <c r="E768" s="28" t="e">
        <f>VLOOKUP(B768,Database!$B$2:$K$604,3,FALSE)</f>
        <v>#N/A</v>
      </c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29"/>
      <c r="B769" s="5"/>
      <c r="C769" s="5" t="e">
        <f>VLOOKUP(B769,Database!$B$2:$K$604,2,FALSE)</f>
        <v>#N/A</v>
      </c>
      <c r="D769" s="6"/>
      <c r="E769" s="28" t="e">
        <f>VLOOKUP(B769,Database!$B$2:$K$604,3,FALSE)</f>
        <v>#N/A</v>
      </c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29"/>
      <c r="B770" s="5"/>
      <c r="C770" s="5" t="e">
        <f>VLOOKUP(B770,Database!$B$2:$K$604,2,FALSE)</f>
        <v>#N/A</v>
      </c>
      <c r="D770" s="6"/>
      <c r="E770" s="28" t="e">
        <f>VLOOKUP(B770,Database!$B$2:$K$604,3,FALSE)</f>
        <v>#N/A</v>
      </c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29"/>
      <c r="B771" s="5"/>
      <c r="C771" s="5" t="e">
        <f>VLOOKUP(B771,Database!$B$2:$K$604,2,FALSE)</f>
        <v>#N/A</v>
      </c>
      <c r="D771" s="6"/>
      <c r="E771" s="28" t="e">
        <f>VLOOKUP(B771,Database!$B$2:$K$604,3,FALSE)</f>
        <v>#N/A</v>
      </c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29"/>
      <c r="B772" s="5"/>
      <c r="C772" s="5" t="e">
        <f>VLOOKUP(B772,Database!$B$2:$K$604,2,FALSE)</f>
        <v>#N/A</v>
      </c>
      <c r="D772" s="6"/>
      <c r="E772" s="28" t="e">
        <f>VLOOKUP(B772,Database!$B$2:$K$604,3,FALSE)</f>
        <v>#N/A</v>
      </c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29"/>
      <c r="B773" s="5"/>
      <c r="C773" s="5" t="e">
        <f>VLOOKUP(B773,Database!$B$2:$K$604,2,FALSE)</f>
        <v>#N/A</v>
      </c>
      <c r="D773" s="6"/>
      <c r="E773" s="28" t="e">
        <f>VLOOKUP(B773,Database!$B$2:$K$604,3,FALSE)</f>
        <v>#N/A</v>
      </c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29"/>
      <c r="B774" s="5"/>
      <c r="C774" s="5" t="e">
        <f>VLOOKUP(B774,Database!$B$2:$K$604,2,FALSE)</f>
        <v>#N/A</v>
      </c>
      <c r="D774" s="6"/>
      <c r="E774" s="28" t="e">
        <f>VLOOKUP(B774,Database!$B$2:$K$604,3,FALSE)</f>
        <v>#N/A</v>
      </c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29"/>
      <c r="B775" s="5"/>
      <c r="C775" s="5" t="e">
        <f>VLOOKUP(B775,Database!$B$2:$K$604,2,FALSE)</f>
        <v>#N/A</v>
      </c>
      <c r="D775" s="6"/>
      <c r="E775" s="28" t="e">
        <f>VLOOKUP(B775,Database!$B$2:$K$604,3,FALSE)</f>
        <v>#N/A</v>
      </c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29"/>
      <c r="B776" s="5"/>
      <c r="C776" s="5" t="e">
        <f>VLOOKUP(B776,Database!$B$2:$K$604,2,FALSE)</f>
        <v>#N/A</v>
      </c>
      <c r="D776" s="6"/>
      <c r="E776" s="28" t="e">
        <f>VLOOKUP(B776,Database!$B$2:$K$604,3,FALSE)</f>
        <v>#N/A</v>
      </c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29"/>
      <c r="B777" s="5"/>
      <c r="C777" s="5" t="e">
        <f>VLOOKUP(B777,Database!$B$2:$K$604,2,FALSE)</f>
        <v>#N/A</v>
      </c>
      <c r="D777" s="6"/>
      <c r="E777" s="28" t="e">
        <f>VLOOKUP(B777,Database!$B$2:$K$604,3,FALSE)</f>
        <v>#N/A</v>
      </c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29"/>
      <c r="B778" s="5"/>
      <c r="C778" s="5" t="e">
        <f>VLOOKUP(B778,Database!$B$2:$K$604,2,FALSE)</f>
        <v>#N/A</v>
      </c>
      <c r="D778" s="6"/>
      <c r="E778" s="28" t="e">
        <f>VLOOKUP(B778,Database!$B$2:$K$604,3,FALSE)</f>
        <v>#N/A</v>
      </c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29"/>
      <c r="B779" s="5"/>
      <c r="C779" s="5" t="e">
        <f>VLOOKUP(B779,Database!$B$2:$K$604,2,FALSE)</f>
        <v>#N/A</v>
      </c>
      <c r="D779" s="6"/>
      <c r="E779" s="28" t="e">
        <f>VLOOKUP(B779,Database!$B$2:$K$604,3,FALSE)</f>
        <v>#N/A</v>
      </c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29"/>
      <c r="B780" s="5"/>
      <c r="C780" s="5" t="e">
        <f>VLOOKUP(B780,Database!$B$2:$K$604,2,FALSE)</f>
        <v>#N/A</v>
      </c>
      <c r="D780" s="6"/>
      <c r="E780" s="28" t="e">
        <f>VLOOKUP(B780,Database!$B$2:$K$604,3,FALSE)</f>
        <v>#N/A</v>
      </c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29"/>
      <c r="B781" s="5"/>
      <c r="C781" s="5" t="e">
        <f>VLOOKUP(B781,Database!$B$2:$K$604,2,FALSE)</f>
        <v>#N/A</v>
      </c>
      <c r="D781" s="6"/>
      <c r="E781" s="28" t="e">
        <f>VLOOKUP(B781,Database!$B$2:$K$604,3,FALSE)</f>
        <v>#N/A</v>
      </c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29"/>
      <c r="B782" s="5"/>
      <c r="C782" s="5" t="e">
        <f>VLOOKUP(B782,Database!$B$2:$K$604,2,FALSE)</f>
        <v>#N/A</v>
      </c>
      <c r="D782" s="6"/>
      <c r="E782" s="28" t="e">
        <f>VLOOKUP(B782,Database!$B$2:$K$604,3,FALSE)</f>
        <v>#N/A</v>
      </c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29"/>
      <c r="B783" s="5"/>
      <c r="C783" s="5" t="e">
        <f>VLOOKUP(B783,Database!$B$2:$K$604,2,FALSE)</f>
        <v>#N/A</v>
      </c>
      <c r="D783" s="6"/>
      <c r="E783" s="28" t="e">
        <f>VLOOKUP(B783,Database!$B$2:$K$604,3,FALSE)</f>
        <v>#N/A</v>
      </c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29"/>
      <c r="B784" s="5"/>
      <c r="C784" s="5" t="e">
        <f>VLOOKUP(B784,Database!$B$2:$K$604,2,FALSE)</f>
        <v>#N/A</v>
      </c>
      <c r="D784" s="6"/>
      <c r="E784" s="28" t="e">
        <f>VLOOKUP(B784,Database!$B$2:$K$604,3,FALSE)</f>
        <v>#N/A</v>
      </c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29"/>
      <c r="B785" s="5"/>
      <c r="C785" s="5" t="e">
        <f>VLOOKUP(B785,Database!$B$2:$K$604,2,FALSE)</f>
        <v>#N/A</v>
      </c>
      <c r="D785" s="6"/>
      <c r="E785" s="28" t="e">
        <f>VLOOKUP(B785,Database!$B$2:$K$604,3,FALSE)</f>
        <v>#N/A</v>
      </c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29"/>
      <c r="B786" s="5"/>
      <c r="C786" s="5" t="e">
        <f>VLOOKUP(B786,Database!$B$2:$K$604,2,FALSE)</f>
        <v>#N/A</v>
      </c>
      <c r="D786" s="6"/>
      <c r="E786" s="28" t="e">
        <f>VLOOKUP(B786,Database!$B$2:$K$604,3,FALSE)</f>
        <v>#N/A</v>
      </c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29"/>
      <c r="B787" s="5"/>
      <c r="C787" s="5" t="e">
        <f>VLOOKUP(B787,Database!$B$2:$K$604,2,FALSE)</f>
        <v>#N/A</v>
      </c>
      <c r="D787" s="6"/>
      <c r="E787" s="28" t="e">
        <f>VLOOKUP(B787,Database!$B$2:$K$604,3,FALSE)</f>
        <v>#N/A</v>
      </c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29"/>
      <c r="B788" s="5"/>
      <c r="C788" s="5" t="e">
        <f>VLOOKUP(B788,Database!$B$2:$K$604,2,FALSE)</f>
        <v>#N/A</v>
      </c>
      <c r="D788" s="6"/>
      <c r="E788" s="28" t="e">
        <f>VLOOKUP(B788,Database!$B$2:$K$604,3,FALSE)</f>
        <v>#N/A</v>
      </c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29"/>
      <c r="B789" s="5"/>
      <c r="C789" s="5" t="e">
        <f>VLOOKUP(B789,Database!$B$2:$K$604,2,FALSE)</f>
        <v>#N/A</v>
      </c>
      <c r="D789" s="6"/>
      <c r="E789" s="28" t="e">
        <f>VLOOKUP(B789,Database!$B$2:$K$604,3,FALSE)</f>
        <v>#N/A</v>
      </c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29"/>
      <c r="B790" s="5"/>
      <c r="C790" s="5" t="e">
        <f>VLOOKUP(B790,Database!$B$2:$K$604,2,FALSE)</f>
        <v>#N/A</v>
      </c>
      <c r="D790" s="6"/>
      <c r="E790" s="28" t="e">
        <f>VLOOKUP(B790,Database!$B$2:$K$604,3,FALSE)</f>
        <v>#N/A</v>
      </c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29"/>
      <c r="B791" s="16"/>
      <c r="C791" s="5" t="e">
        <f>VLOOKUP(B791,Database!$B$2:$K$604,2,FALSE)</f>
        <v>#N/A</v>
      </c>
      <c r="D791" s="6"/>
      <c r="E791" s="28" t="e">
        <f>VLOOKUP(B791,Database!$B$2:$K$604,3,FALSE)</f>
        <v>#N/A</v>
      </c>
      <c r="F791" s="5"/>
      <c r="G791" s="5"/>
      <c r="H791" s="6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29"/>
      <c r="B792" s="16"/>
      <c r="C792" s="5" t="e">
        <f>VLOOKUP(B792,Database!$B$2:$K$604,2,FALSE)</f>
        <v>#N/A</v>
      </c>
      <c r="D792" s="6"/>
      <c r="E792" s="28" t="e">
        <f>VLOOKUP(B792,Database!$B$2:$K$604,3,FALSE)</f>
        <v>#N/A</v>
      </c>
      <c r="F792" s="5"/>
      <c r="G792" s="5"/>
      <c r="H792" s="6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29"/>
      <c r="B793" s="16"/>
      <c r="C793" s="5" t="e">
        <f>VLOOKUP(B793,Database!$B$2:$K$604,2,FALSE)</f>
        <v>#N/A</v>
      </c>
      <c r="D793" s="6"/>
      <c r="E793" s="28" t="e">
        <f>VLOOKUP(B793,Database!$B$2:$K$604,3,FALSE)</f>
        <v>#N/A</v>
      </c>
      <c r="F793" s="5"/>
      <c r="G793" s="5"/>
      <c r="H793" s="6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29"/>
      <c r="B794" s="16"/>
      <c r="C794" s="5" t="e">
        <f>VLOOKUP(B794,Database!$B$2:$K$604,2,FALSE)</f>
        <v>#N/A</v>
      </c>
      <c r="D794" s="6"/>
      <c r="E794" s="28" t="e">
        <f>VLOOKUP(B794,Database!$B$2:$K$604,3,FALSE)</f>
        <v>#N/A</v>
      </c>
      <c r="F794" s="5"/>
      <c r="G794" s="5"/>
      <c r="H794" s="6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29"/>
      <c r="B795" s="16"/>
      <c r="C795" s="5" t="e">
        <f>VLOOKUP(B795,Database!$B$2:$K$604,2,FALSE)</f>
        <v>#N/A</v>
      </c>
      <c r="D795" s="6"/>
      <c r="E795" s="28" t="e">
        <f>VLOOKUP(B795,Database!$B$2:$K$604,3,FALSE)</f>
        <v>#N/A</v>
      </c>
      <c r="F795" s="5"/>
      <c r="G795" s="5"/>
      <c r="H795" s="6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29"/>
      <c r="B796" s="16"/>
      <c r="C796" s="5" t="e">
        <f>VLOOKUP(B796,Database!$B$2:$K$604,2,FALSE)</f>
        <v>#N/A</v>
      </c>
      <c r="D796" s="6"/>
      <c r="E796" s="28" t="e">
        <f>VLOOKUP(B796,Database!$B$2:$K$604,3,FALSE)</f>
        <v>#N/A</v>
      </c>
      <c r="F796" s="5"/>
      <c r="G796" s="5"/>
      <c r="H796" s="6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29"/>
      <c r="B797" s="16"/>
      <c r="C797" s="5" t="e">
        <f>VLOOKUP(B797,Database!$B$2:$K$604,2,FALSE)</f>
        <v>#N/A</v>
      </c>
      <c r="D797" s="6"/>
      <c r="E797" s="28" t="e">
        <f>VLOOKUP(B797,Database!$B$2:$K$604,3,FALSE)</f>
        <v>#N/A</v>
      </c>
      <c r="F797" s="5"/>
      <c r="G797" s="5"/>
      <c r="H797" s="6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29"/>
      <c r="B798" s="16"/>
      <c r="C798" s="5" t="e">
        <f>VLOOKUP(B798,Database!$B$2:$K$604,2,FALSE)</f>
        <v>#N/A</v>
      </c>
      <c r="D798" s="6"/>
      <c r="E798" s="28" t="e">
        <f>VLOOKUP(B798,Database!$B$2:$K$604,3,FALSE)</f>
        <v>#N/A</v>
      </c>
      <c r="F798" s="5"/>
      <c r="G798" s="5"/>
      <c r="H798" s="6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29"/>
      <c r="B799" s="16"/>
      <c r="C799" s="5" t="e">
        <f>VLOOKUP(B799,Database!$B$2:$K$604,2,FALSE)</f>
        <v>#N/A</v>
      </c>
      <c r="D799" s="6"/>
      <c r="E799" s="28" t="e">
        <f>VLOOKUP(B799,Database!$B$2:$K$604,3,FALSE)</f>
        <v>#N/A</v>
      </c>
      <c r="F799" s="5"/>
      <c r="G799" s="5"/>
      <c r="H799" s="6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29"/>
      <c r="B800" s="16"/>
      <c r="C800" s="5" t="e">
        <f>VLOOKUP(B800,Database!$B$2:$K$604,2,FALSE)</f>
        <v>#N/A</v>
      </c>
      <c r="D800" s="6"/>
      <c r="E800" s="28" t="e">
        <f>VLOOKUP(B800,Database!$B$2:$K$604,3,FALSE)</f>
        <v>#N/A</v>
      </c>
      <c r="F800" s="5"/>
      <c r="G800" s="5"/>
      <c r="H800" s="6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29"/>
      <c r="B801" s="16"/>
      <c r="C801" s="5" t="e">
        <f>VLOOKUP(B801,Database!$B$2:$K$604,2,FALSE)</f>
        <v>#N/A</v>
      </c>
      <c r="D801" s="6"/>
      <c r="E801" s="28" t="e">
        <f>VLOOKUP(B801,Database!$B$2:$K$604,3,FALSE)</f>
        <v>#N/A</v>
      </c>
      <c r="F801" s="5"/>
      <c r="G801" s="5"/>
      <c r="H801" s="6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29"/>
      <c r="B802" s="16"/>
      <c r="C802" s="5" t="e">
        <f>VLOOKUP(B802,Database!$B$2:$K$604,2,FALSE)</f>
        <v>#N/A</v>
      </c>
      <c r="D802" s="6"/>
      <c r="E802" s="28" t="e">
        <f>VLOOKUP(B802,Database!$B$2:$K$604,3,FALSE)</f>
        <v>#N/A</v>
      </c>
      <c r="F802" s="5"/>
      <c r="G802" s="5"/>
      <c r="H802" s="6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29"/>
      <c r="B803" s="16"/>
      <c r="C803" s="5" t="e">
        <f>VLOOKUP(B803,Database!$B$2:$K$604,2,FALSE)</f>
        <v>#N/A</v>
      </c>
      <c r="D803" s="6"/>
      <c r="E803" s="28" t="e">
        <f>VLOOKUP(B803,Database!$B$2:$K$604,3,FALSE)</f>
        <v>#N/A</v>
      </c>
      <c r="F803" s="5"/>
      <c r="G803" s="5"/>
      <c r="H803" s="6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29"/>
      <c r="B804" s="16"/>
      <c r="C804" s="5" t="e">
        <f>VLOOKUP(B804,Database!$B$2:$K$604,2,FALSE)</f>
        <v>#N/A</v>
      </c>
      <c r="D804" s="6"/>
      <c r="E804" s="28" t="e">
        <f>VLOOKUP(B804,Database!$B$2:$K$604,3,FALSE)</f>
        <v>#N/A</v>
      </c>
      <c r="F804" s="5"/>
      <c r="G804" s="5"/>
      <c r="H804" s="6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29"/>
      <c r="B805" s="16"/>
      <c r="C805" s="5" t="e">
        <f>VLOOKUP(B805,Database!$B$2:$K$604,2,FALSE)</f>
        <v>#N/A</v>
      </c>
      <c r="D805" s="6"/>
      <c r="E805" s="28" t="e">
        <f>VLOOKUP(B805,Database!$B$2:$K$604,3,FALSE)</f>
        <v>#N/A</v>
      </c>
      <c r="F805" s="5"/>
      <c r="G805" s="5"/>
      <c r="H805" s="6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29"/>
      <c r="B806" s="16"/>
      <c r="C806" s="5" t="e">
        <f>VLOOKUP(B806,Database!$B$2:$K$604,2,FALSE)</f>
        <v>#N/A</v>
      </c>
      <c r="D806" s="6"/>
      <c r="E806" s="28" t="e">
        <f>VLOOKUP(B806,Database!$B$2:$K$604,3,FALSE)</f>
        <v>#N/A</v>
      </c>
      <c r="F806" s="5"/>
      <c r="G806" s="5"/>
      <c r="H806" s="6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29"/>
      <c r="B807" s="16"/>
      <c r="C807" s="5" t="e">
        <f>VLOOKUP(B807,Database!$B$2:$K$604,2,FALSE)</f>
        <v>#N/A</v>
      </c>
      <c r="D807" s="6"/>
      <c r="E807" s="28" t="e">
        <f>VLOOKUP(B807,Database!$B$2:$K$604,3,FALSE)</f>
        <v>#N/A</v>
      </c>
      <c r="F807" s="5"/>
      <c r="G807" s="5"/>
      <c r="H807" s="6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29"/>
      <c r="B808" s="16"/>
      <c r="C808" s="5" t="e">
        <f>VLOOKUP(B808,Database!$B$2:$K$604,2,FALSE)</f>
        <v>#N/A</v>
      </c>
      <c r="D808" s="6"/>
      <c r="E808" s="28" t="e">
        <f>VLOOKUP(B808,Database!$B$2:$K$604,3,FALSE)</f>
        <v>#N/A</v>
      </c>
      <c r="F808" s="5"/>
      <c r="G808" s="5"/>
      <c r="H808" s="6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29"/>
      <c r="B809" s="16"/>
      <c r="C809" s="5" t="e">
        <f>VLOOKUP(B809,Database!$B$2:$K$604,2,FALSE)</f>
        <v>#N/A</v>
      </c>
      <c r="D809" s="6"/>
      <c r="E809" s="28" t="e">
        <f>VLOOKUP(B809,Database!$B$2:$K$604,3,FALSE)</f>
        <v>#N/A</v>
      </c>
      <c r="F809" s="5"/>
      <c r="G809" s="5"/>
      <c r="H809" s="6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29"/>
      <c r="B810" s="16"/>
      <c r="C810" s="5" t="e">
        <f>VLOOKUP(B810,Database!$B$2:$K$604,2,FALSE)</f>
        <v>#N/A</v>
      </c>
      <c r="D810" s="6"/>
      <c r="E810" s="28" t="e">
        <f>VLOOKUP(B810,Database!$B$2:$K$604,3,FALSE)</f>
        <v>#N/A</v>
      </c>
      <c r="F810" s="5"/>
      <c r="G810" s="5"/>
      <c r="H810" s="6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29"/>
      <c r="B811" s="16"/>
      <c r="C811" s="5" t="e">
        <f>VLOOKUP(B811,Database!$B$2:$K$604,2,FALSE)</f>
        <v>#N/A</v>
      </c>
      <c r="D811" s="6"/>
      <c r="E811" s="28" t="e">
        <f>VLOOKUP(B811,Database!$B$2:$K$604,3,FALSE)</f>
        <v>#N/A</v>
      </c>
      <c r="F811" s="5"/>
      <c r="G811" s="5"/>
      <c r="H811" s="6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29"/>
      <c r="B812" s="16"/>
      <c r="C812" s="5" t="e">
        <f>VLOOKUP(B812,Database!$B$2:$K$604,2,FALSE)</f>
        <v>#N/A</v>
      </c>
      <c r="D812" s="6"/>
      <c r="E812" s="28" t="e">
        <f>VLOOKUP(B812,Database!$B$2:$K$604,3,FALSE)</f>
        <v>#N/A</v>
      </c>
      <c r="F812" s="5"/>
      <c r="G812" s="5"/>
      <c r="H812" s="6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29"/>
      <c r="B813" s="16"/>
      <c r="C813" s="5" t="e">
        <f>VLOOKUP(B813,Database!$B$2:$K$604,2,FALSE)</f>
        <v>#N/A</v>
      </c>
      <c r="D813" s="6"/>
      <c r="E813" s="28" t="e">
        <f>VLOOKUP(B813,Database!$B$2:$K$604,3,FALSE)</f>
        <v>#N/A</v>
      </c>
      <c r="F813" s="5"/>
      <c r="G813" s="5"/>
      <c r="H813" s="6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29"/>
      <c r="B814" s="16"/>
      <c r="C814" s="5" t="e">
        <f>VLOOKUP(B814,Database!$B$2:$K$604,2,FALSE)</f>
        <v>#N/A</v>
      </c>
      <c r="D814" s="6"/>
      <c r="E814" s="28" t="e">
        <f>VLOOKUP(B814,Database!$B$2:$K$604,3,FALSE)</f>
        <v>#N/A</v>
      </c>
      <c r="F814" s="5"/>
      <c r="G814" s="5"/>
      <c r="H814" s="6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29"/>
      <c r="B815" s="16"/>
      <c r="C815" s="5" t="e">
        <f>VLOOKUP(B815,Database!$B$2:$K$604,2,FALSE)</f>
        <v>#N/A</v>
      </c>
      <c r="D815" s="6"/>
      <c r="E815" s="28" t="e">
        <f>VLOOKUP(B815,Database!$B$2:$K$604,3,FALSE)</f>
        <v>#N/A</v>
      </c>
      <c r="F815" s="5"/>
      <c r="G815" s="5"/>
      <c r="H815" s="6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29"/>
      <c r="B816" s="16"/>
      <c r="C816" s="5" t="e">
        <f>VLOOKUP(B816,Database!$B$2:$K$604,2,FALSE)</f>
        <v>#N/A</v>
      </c>
      <c r="D816" s="6"/>
      <c r="E816" s="28" t="e">
        <f>VLOOKUP(B816,Database!$B$2:$K$604,3,FALSE)</f>
        <v>#N/A</v>
      </c>
      <c r="F816" s="5"/>
      <c r="G816" s="5"/>
      <c r="H816" s="6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29"/>
      <c r="B817" s="16"/>
      <c r="C817" s="5" t="e">
        <f>VLOOKUP(B817,Database!$B$2:$K$604,2,FALSE)</f>
        <v>#N/A</v>
      </c>
      <c r="D817" s="6"/>
      <c r="E817" s="28" t="e">
        <f>VLOOKUP(B817,Database!$B$2:$K$604,3,FALSE)</f>
        <v>#N/A</v>
      </c>
      <c r="F817" s="5"/>
      <c r="G817" s="5"/>
      <c r="H817" s="6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29"/>
      <c r="B818" s="16"/>
      <c r="C818" s="5" t="e">
        <f>VLOOKUP(B818,Database!$B$2:$K$604,2,FALSE)</f>
        <v>#N/A</v>
      </c>
      <c r="D818" s="6"/>
      <c r="E818" s="28" t="e">
        <f>VLOOKUP(B818,Database!$B$2:$K$604,3,FALSE)</f>
        <v>#N/A</v>
      </c>
      <c r="F818" s="5"/>
      <c r="G818" s="5"/>
      <c r="H818" s="6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29"/>
      <c r="B819" s="16"/>
      <c r="C819" s="5" t="e">
        <f>VLOOKUP(B819,Database!$B$2:$K$604,2,FALSE)</f>
        <v>#N/A</v>
      </c>
      <c r="D819" s="6"/>
      <c r="E819" s="28" t="e">
        <f>VLOOKUP(B819,Database!$B$2:$K$604,3,FALSE)</f>
        <v>#N/A</v>
      </c>
      <c r="F819" s="5"/>
      <c r="G819" s="5"/>
      <c r="H819" s="6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29"/>
      <c r="B820" s="16"/>
      <c r="C820" s="5" t="e">
        <f>VLOOKUP(B820,Database!$B$2:$K$604,2,FALSE)</f>
        <v>#N/A</v>
      </c>
      <c r="D820" s="6"/>
      <c r="E820" s="28" t="e">
        <f>VLOOKUP(B820,Database!$B$2:$K$604,3,FALSE)</f>
        <v>#N/A</v>
      </c>
      <c r="F820" s="5"/>
      <c r="G820" s="5"/>
      <c r="H820" s="6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29"/>
      <c r="B821" s="16"/>
      <c r="C821" s="5" t="e">
        <f>VLOOKUP(B821,Database!$B$2:$K$604,2,FALSE)</f>
        <v>#N/A</v>
      </c>
      <c r="D821" s="6"/>
      <c r="E821" s="28" t="e">
        <f>VLOOKUP(B821,Database!$B$2:$K$604,3,FALSE)</f>
        <v>#N/A</v>
      </c>
      <c r="F821" s="5"/>
      <c r="G821" s="5"/>
      <c r="H821" s="6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29"/>
      <c r="B822" s="16"/>
      <c r="C822" s="5" t="e">
        <f>VLOOKUP(B822,Database!$B$2:$K$604,2,FALSE)</f>
        <v>#N/A</v>
      </c>
      <c r="D822" s="6"/>
      <c r="E822" s="28" t="e">
        <f>VLOOKUP(B822,Database!$B$2:$K$604,3,FALSE)</f>
        <v>#N/A</v>
      </c>
      <c r="F822" s="5"/>
      <c r="G822" s="5"/>
      <c r="H822" s="6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29"/>
      <c r="B823" s="16"/>
      <c r="C823" s="5" t="e">
        <f>VLOOKUP(B823,Database!$B$2:$K$604,2,FALSE)</f>
        <v>#N/A</v>
      </c>
      <c r="D823" s="6"/>
      <c r="E823" s="28" t="e">
        <f>VLOOKUP(B823,Database!$B$2:$K$604,3,FALSE)</f>
        <v>#N/A</v>
      </c>
      <c r="F823" s="5"/>
      <c r="G823" s="5"/>
      <c r="H823" s="6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29"/>
      <c r="B824" s="16"/>
      <c r="C824" s="5" t="e">
        <f>VLOOKUP(B824,Database!$B$2:$K$604,2,FALSE)</f>
        <v>#N/A</v>
      </c>
      <c r="D824" s="6"/>
      <c r="E824" s="28" t="e">
        <f>VLOOKUP(B824,Database!$B$2:$K$604,3,FALSE)</f>
        <v>#N/A</v>
      </c>
      <c r="F824" s="5"/>
      <c r="G824" s="5"/>
      <c r="H824" s="6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29"/>
      <c r="B825" s="16"/>
      <c r="C825" s="5" t="e">
        <f>VLOOKUP(B825,Database!$B$2:$K$604,2,FALSE)</f>
        <v>#N/A</v>
      </c>
      <c r="D825" s="6"/>
      <c r="E825" s="28" t="e">
        <f>VLOOKUP(B825,Database!$B$2:$K$604,3,FALSE)</f>
        <v>#N/A</v>
      </c>
      <c r="F825" s="5"/>
      <c r="G825" s="5"/>
      <c r="H825" s="6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29"/>
      <c r="B826" s="16"/>
      <c r="C826" s="5" t="e">
        <f>VLOOKUP(B826,Database!$B$2:$K$604,2,FALSE)</f>
        <v>#N/A</v>
      </c>
      <c r="D826" s="6"/>
      <c r="E826" s="28" t="e">
        <f>VLOOKUP(B826,Database!$B$2:$K$604,3,FALSE)</f>
        <v>#N/A</v>
      </c>
      <c r="F826" s="5"/>
      <c r="G826" s="5"/>
      <c r="H826" s="6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29"/>
      <c r="B827" s="16"/>
      <c r="C827" s="5" t="e">
        <f>VLOOKUP(B827,Database!$B$2:$K$604,2,FALSE)</f>
        <v>#N/A</v>
      </c>
      <c r="D827" s="6"/>
      <c r="E827" s="28" t="e">
        <f>VLOOKUP(B827,Database!$B$2:$K$604,3,FALSE)</f>
        <v>#N/A</v>
      </c>
      <c r="F827" s="5"/>
      <c r="G827" s="5"/>
      <c r="H827" s="6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29"/>
      <c r="B828" s="16"/>
      <c r="C828" s="5" t="e">
        <f>VLOOKUP(B828,Database!$B$2:$K$604,2,FALSE)</f>
        <v>#N/A</v>
      </c>
      <c r="D828" s="6"/>
      <c r="E828" s="28" t="e">
        <f>VLOOKUP(B828,Database!$B$2:$K$604,3,FALSE)</f>
        <v>#N/A</v>
      </c>
      <c r="F828" s="5"/>
      <c r="G828" s="5"/>
      <c r="H828" s="6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29"/>
      <c r="B829" s="16"/>
      <c r="C829" s="5" t="e">
        <f>VLOOKUP(B829,Database!$B$2:$K$604,2,FALSE)</f>
        <v>#N/A</v>
      </c>
      <c r="D829" s="6"/>
      <c r="E829" s="28" t="e">
        <f>VLOOKUP(B829,Database!$B$2:$K$604,3,FALSE)</f>
        <v>#N/A</v>
      </c>
      <c r="F829" s="5"/>
      <c r="G829" s="5"/>
      <c r="H829" s="6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29"/>
      <c r="B830" s="16"/>
      <c r="C830" s="5" t="e">
        <f>VLOOKUP(B830,Database!$B$2:$K$604,2,FALSE)</f>
        <v>#N/A</v>
      </c>
      <c r="D830" s="6"/>
      <c r="E830" s="28" t="e">
        <f>VLOOKUP(B830,Database!$B$2:$K$604,3,FALSE)</f>
        <v>#N/A</v>
      </c>
      <c r="F830" s="5"/>
      <c r="G830" s="5"/>
      <c r="H830" s="6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29"/>
      <c r="B831" s="16"/>
      <c r="C831" s="5" t="e">
        <f>VLOOKUP(B831,Database!$B$2:$K$604,2,FALSE)</f>
        <v>#N/A</v>
      </c>
      <c r="D831" s="6"/>
      <c r="E831" s="28" t="e">
        <f>VLOOKUP(B831,Database!$B$2:$K$604,3,FALSE)</f>
        <v>#N/A</v>
      </c>
      <c r="F831" s="5"/>
      <c r="G831" s="5"/>
      <c r="H831" s="6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29"/>
      <c r="B832" s="16"/>
      <c r="C832" s="5" t="e">
        <f>VLOOKUP(B832,Database!$B$2:$K$604,2,FALSE)</f>
        <v>#N/A</v>
      </c>
      <c r="D832" s="6"/>
      <c r="E832" s="28" t="e">
        <f>VLOOKUP(B832,Database!$B$2:$K$604,3,FALSE)</f>
        <v>#N/A</v>
      </c>
      <c r="F832" s="5"/>
      <c r="G832" s="5"/>
      <c r="H832" s="6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29"/>
      <c r="B833" s="16"/>
      <c r="C833" s="5" t="e">
        <f>VLOOKUP(B833,Database!$B$2:$K$604,2,FALSE)</f>
        <v>#N/A</v>
      </c>
      <c r="D833" s="6"/>
      <c r="E833" s="28" t="e">
        <f>VLOOKUP(B833,Database!$B$2:$K$604,3,FALSE)</f>
        <v>#N/A</v>
      </c>
      <c r="F833" s="5"/>
      <c r="G833" s="5"/>
      <c r="H833" s="6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29"/>
      <c r="B834" s="16"/>
      <c r="C834" s="5" t="e">
        <f>VLOOKUP(B834,Database!$B$2:$K$604,2,FALSE)</f>
        <v>#N/A</v>
      </c>
      <c r="D834" s="6"/>
      <c r="E834" s="28" t="e">
        <f>VLOOKUP(B834,Database!$B$2:$K$604,3,FALSE)</f>
        <v>#N/A</v>
      </c>
      <c r="F834" s="5"/>
      <c r="G834" s="5"/>
      <c r="H834" s="6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29"/>
      <c r="B835" s="16"/>
      <c r="C835" s="5" t="e">
        <f>VLOOKUP(B835,Database!$B$2:$K$604,2,FALSE)</f>
        <v>#N/A</v>
      </c>
      <c r="D835" s="6"/>
      <c r="E835" s="28" t="e">
        <f>VLOOKUP(B835,Database!$B$2:$K$604,3,FALSE)</f>
        <v>#N/A</v>
      </c>
      <c r="F835" s="5"/>
      <c r="G835" s="5"/>
      <c r="H835" s="6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29"/>
      <c r="B836" s="16"/>
      <c r="C836" s="5" t="e">
        <f>VLOOKUP(B836,Database!$B$2:$K$604,2,FALSE)</f>
        <v>#N/A</v>
      </c>
      <c r="D836" s="6"/>
      <c r="E836" s="28" t="e">
        <f>VLOOKUP(B836,Database!$B$2:$K$604,3,FALSE)</f>
        <v>#N/A</v>
      </c>
      <c r="F836" s="5"/>
      <c r="G836" s="5"/>
      <c r="H836" s="6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29"/>
      <c r="B837" s="16"/>
      <c r="C837" s="5" t="e">
        <f>VLOOKUP(B837,Database!$B$2:$K$604,2,FALSE)</f>
        <v>#N/A</v>
      </c>
      <c r="D837" s="6"/>
      <c r="E837" s="28" t="e">
        <f>VLOOKUP(B837,Database!$B$2:$K$604,3,FALSE)</f>
        <v>#N/A</v>
      </c>
      <c r="F837" s="5"/>
      <c r="G837" s="5"/>
      <c r="H837" s="6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29"/>
      <c r="B838" s="16"/>
      <c r="C838" s="5" t="e">
        <f>VLOOKUP(B838,Database!$B$2:$K$604,2,FALSE)</f>
        <v>#N/A</v>
      </c>
      <c r="D838" s="6"/>
      <c r="E838" s="28" t="e">
        <f>VLOOKUP(B838,Database!$B$2:$K$604,3,FALSE)</f>
        <v>#N/A</v>
      </c>
      <c r="F838" s="5"/>
      <c r="G838" s="5"/>
      <c r="H838" s="6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29"/>
      <c r="B839" s="16"/>
      <c r="C839" s="5" t="e">
        <f>VLOOKUP(B839,Database!$B$2:$K$604,2,FALSE)</f>
        <v>#N/A</v>
      </c>
      <c r="D839" s="6"/>
      <c r="E839" s="28" t="e">
        <f>VLOOKUP(B839,Database!$B$2:$K$604,3,FALSE)</f>
        <v>#N/A</v>
      </c>
      <c r="F839" s="5"/>
      <c r="G839" s="5"/>
      <c r="H839" s="6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29"/>
      <c r="B840" s="16"/>
      <c r="C840" s="5" t="e">
        <f>VLOOKUP(B840,Database!$B$2:$K$604,2,FALSE)</f>
        <v>#N/A</v>
      </c>
      <c r="D840" s="6"/>
      <c r="E840" s="28" t="e">
        <f>VLOOKUP(B840,Database!$B$2:$K$604,3,FALSE)</f>
        <v>#N/A</v>
      </c>
      <c r="F840" s="5"/>
      <c r="G840" s="5"/>
      <c r="H840" s="6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29"/>
      <c r="B841" s="16"/>
      <c r="C841" s="5" t="e">
        <f>VLOOKUP(B841,Database!$B$2:$K$604,2,FALSE)</f>
        <v>#N/A</v>
      </c>
      <c r="D841" s="6"/>
      <c r="E841" s="28" t="e">
        <f>VLOOKUP(B841,Database!$B$2:$K$604,3,FALSE)</f>
        <v>#N/A</v>
      </c>
      <c r="F841" s="5"/>
      <c r="G841" s="5"/>
      <c r="H841" s="6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29"/>
      <c r="B842" s="16"/>
      <c r="C842" s="5" t="e">
        <f>VLOOKUP(B842,Database!$B$2:$K$604,2,FALSE)</f>
        <v>#N/A</v>
      </c>
      <c r="D842" s="6"/>
      <c r="E842" s="28" t="e">
        <f>VLOOKUP(B842,Database!$B$2:$K$604,3,FALSE)</f>
        <v>#N/A</v>
      </c>
      <c r="F842" s="5"/>
      <c r="G842" s="5"/>
      <c r="H842" s="6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29"/>
      <c r="B843" s="16"/>
      <c r="C843" s="5" t="e">
        <f>VLOOKUP(B843,Database!$B$2:$K$604,2,FALSE)</f>
        <v>#N/A</v>
      </c>
      <c r="D843" s="6"/>
      <c r="E843" s="28" t="e">
        <f>VLOOKUP(B843,Database!$B$2:$K$604,3,FALSE)</f>
        <v>#N/A</v>
      </c>
      <c r="F843" s="5"/>
      <c r="G843" s="5"/>
      <c r="H843" s="6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29"/>
      <c r="B844" s="16"/>
      <c r="C844" s="5" t="e">
        <f>VLOOKUP(B844,Database!$B$2:$K$604,2,FALSE)</f>
        <v>#N/A</v>
      </c>
      <c r="D844" s="6"/>
      <c r="E844" s="28" t="e">
        <f>VLOOKUP(B844,Database!$B$2:$K$604,3,FALSE)</f>
        <v>#N/A</v>
      </c>
      <c r="F844" s="5"/>
      <c r="G844" s="5"/>
      <c r="H844" s="6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29"/>
      <c r="B845" s="16"/>
      <c r="C845" s="5" t="e">
        <f>VLOOKUP(B845,Database!$B$2:$K$604,2,FALSE)</f>
        <v>#N/A</v>
      </c>
      <c r="D845" s="6"/>
      <c r="E845" s="28" t="e">
        <f>VLOOKUP(B845,Database!$B$2:$K$604,3,FALSE)</f>
        <v>#N/A</v>
      </c>
      <c r="F845" s="5"/>
      <c r="G845" s="5"/>
      <c r="H845" s="6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29"/>
      <c r="B846" s="16"/>
      <c r="C846" s="5" t="e">
        <f>VLOOKUP(B846,Database!$B$2:$K$604,2,FALSE)</f>
        <v>#N/A</v>
      </c>
      <c r="D846" s="6"/>
      <c r="E846" s="28" t="e">
        <f>VLOOKUP(B846,Database!$B$2:$K$604,3,FALSE)</f>
        <v>#N/A</v>
      </c>
      <c r="F846" s="5"/>
      <c r="G846" s="5"/>
      <c r="H846" s="6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29"/>
      <c r="B847" s="5"/>
      <c r="C847" s="5" t="e">
        <f>VLOOKUP(B847,Database!$B$2:$K$604,2,FALSE)</f>
        <v>#N/A</v>
      </c>
      <c r="D847" s="6"/>
      <c r="E847" s="28" t="e">
        <f>VLOOKUP(B847,Database!$B$2:$K$604,3,FALSE)</f>
        <v>#N/A</v>
      </c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29"/>
      <c r="B848" s="5"/>
      <c r="C848" s="5" t="e">
        <f>VLOOKUP(B848,Database!$B$2:$K$604,2,FALSE)</f>
        <v>#N/A</v>
      </c>
      <c r="D848" s="6"/>
      <c r="E848" s="28" t="e">
        <f>VLOOKUP(B848,Database!$B$2:$K$604,3,FALSE)</f>
        <v>#N/A</v>
      </c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29"/>
      <c r="B849" s="5"/>
      <c r="C849" s="5" t="e">
        <f>VLOOKUP(B849,Database!$B$2:$K$604,2,FALSE)</f>
        <v>#N/A</v>
      </c>
      <c r="D849" s="6"/>
      <c r="E849" s="28" t="e">
        <f>VLOOKUP(B849,Database!$B$2:$K$604,3,FALSE)</f>
        <v>#N/A</v>
      </c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29"/>
      <c r="B850" s="16"/>
      <c r="C850" s="5" t="e">
        <f>VLOOKUP(B850,Database!$B$2:$K$604,2,FALSE)</f>
        <v>#N/A</v>
      </c>
      <c r="D850" s="6"/>
      <c r="E850" s="28" t="e">
        <f>VLOOKUP(B850,Database!$B$2:$K$604,3,FALSE)</f>
        <v>#N/A</v>
      </c>
      <c r="F850" s="5"/>
      <c r="G850" s="5"/>
      <c r="H850" s="6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29"/>
      <c r="B851" s="16"/>
      <c r="C851" s="5" t="e">
        <f>VLOOKUP(B851,Database!$B$2:$K$604,2,FALSE)</f>
        <v>#N/A</v>
      </c>
      <c r="D851" s="6"/>
      <c r="E851" s="28" t="e">
        <f>VLOOKUP(B851,Database!$B$2:$K$604,3,FALSE)</f>
        <v>#N/A</v>
      </c>
      <c r="F851" s="5"/>
      <c r="G851" s="5"/>
      <c r="H851" s="6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29"/>
      <c r="B852" s="16"/>
      <c r="C852" s="5" t="e">
        <f>VLOOKUP(B852,Database!$B$2:$K$604,2,FALSE)</f>
        <v>#N/A</v>
      </c>
      <c r="D852" s="6"/>
      <c r="E852" s="28" t="e">
        <f>VLOOKUP(B852,Database!$B$2:$K$604,3,FALSE)</f>
        <v>#N/A</v>
      </c>
      <c r="F852" s="5"/>
      <c r="G852" s="5"/>
      <c r="H852" s="6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29"/>
      <c r="B853" s="16"/>
      <c r="C853" s="5" t="e">
        <f>VLOOKUP(B853,Database!$B$2:$K$604,2,FALSE)</f>
        <v>#N/A</v>
      </c>
      <c r="D853" s="6"/>
      <c r="E853" s="28" t="e">
        <f>VLOOKUP(B853,Database!$B$2:$K$604,3,FALSE)</f>
        <v>#N/A</v>
      </c>
      <c r="F853" s="5"/>
      <c r="G853" s="5"/>
      <c r="H853" s="6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29"/>
      <c r="B854" s="16"/>
      <c r="C854" s="5" t="e">
        <f>VLOOKUP(B854,Database!$B$2:$K$604,2,FALSE)</f>
        <v>#N/A</v>
      </c>
      <c r="D854" s="6"/>
      <c r="E854" s="28" t="e">
        <f>VLOOKUP(B854,Database!$B$2:$K$604,3,FALSE)</f>
        <v>#N/A</v>
      </c>
      <c r="F854" s="5"/>
      <c r="G854" s="5"/>
      <c r="H854" s="6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29"/>
      <c r="B855" s="16"/>
      <c r="C855" s="5" t="e">
        <f>VLOOKUP(B855,Database!$B$2:$K$604,2,FALSE)</f>
        <v>#N/A</v>
      </c>
      <c r="D855" s="6"/>
      <c r="E855" s="28" t="e">
        <f>VLOOKUP(B855,Database!$B$2:$K$604,3,FALSE)</f>
        <v>#N/A</v>
      </c>
      <c r="F855" s="5"/>
      <c r="G855" s="5"/>
      <c r="H855" s="6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29"/>
      <c r="B856" s="5"/>
      <c r="C856" s="5" t="e">
        <f>VLOOKUP(B856,Database!$B$2:$K$604,2,FALSE)</f>
        <v>#N/A</v>
      </c>
      <c r="D856" s="6"/>
      <c r="E856" s="28" t="e">
        <f>VLOOKUP(B856,Database!$B$2:$K$604,3,FALSE)</f>
        <v>#N/A</v>
      </c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33"/>
      <c r="B857" s="34"/>
      <c r="C857" s="34" t="e">
        <f>VLOOKUP(B857,Database!$B$2:$K$604,2,FALSE)</f>
        <v>#N/A</v>
      </c>
      <c r="D857" s="35"/>
      <c r="E857" s="36" t="e">
        <f>VLOOKUP(B857,Database!$B$2:$K$604,3,FALSE)</f>
        <v>#N/A</v>
      </c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7.25" customHeight="1" x14ac:dyDescent="0.25">
      <c r="A858" s="37"/>
      <c r="B858" s="4"/>
      <c r="C858" s="4"/>
      <c r="D858" s="38"/>
      <c r="E858" s="39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37"/>
      <c r="B859" s="4"/>
      <c r="C859" s="4"/>
      <c r="D859" s="38"/>
      <c r="E859" s="39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37"/>
      <c r="B860" s="4"/>
      <c r="C860" s="4"/>
      <c r="D860" s="38"/>
      <c r="E860" s="39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37"/>
      <c r="B861" s="4"/>
      <c r="C861" s="4"/>
      <c r="D861" s="38"/>
      <c r="E861" s="39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37"/>
      <c r="B862" s="4"/>
      <c r="C862" s="4"/>
      <c r="D862" s="38"/>
      <c r="E862" s="39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37"/>
      <c r="B863" s="4"/>
      <c r="C863" s="4"/>
      <c r="D863" s="38"/>
      <c r="E863" s="39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37"/>
      <c r="B864" s="4"/>
      <c r="C864" s="4"/>
      <c r="D864" s="38"/>
      <c r="E864" s="39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37"/>
      <c r="B865" s="4"/>
      <c r="C865" s="4"/>
      <c r="D865" s="38"/>
      <c r="E865" s="39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37"/>
      <c r="B866" s="4"/>
      <c r="C866" s="4"/>
      <c r="D866" s="38"/>
      <c r="E866" s="39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37"/>
      <c r="B867" s="4"/>
      <c r="C867" s="4"/>
      <c r="D867" s="38"/>
      <c r="E867" s="39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37"/>
      <c r="B868" s="4"/>
      <c r="C868" s="4"/>
      <c r="D868" s="38"/>
      <c r="E868" s="39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37"/>
      <c r="B869" s="4"/>
      <c r="C869" s="4"/>
      <c r="D869" s="38"/>
      <c r="E869" s="39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37"/>
      <c r="B870" s="4"/>
      <c r="C870" s="4"/>
      <c r="D870" s="38"/>
      <c r="E870" s="39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37"/>
      <c r="B871" s="4"/>
      <c r="C871" s="4"/>
      <c r="D871" s="38"/>
      <c r="E871" s="39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37"/>
      <c r="B872" s="4"/>
      <c r="C872" s="4"/>
      <c r="D872" s="38"/>
      <c r="E872" s="39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37"/>
      <c r="B873" s="4"/>
      <c r="C873" s="4"/>
      <c r="D873" s="38"/>
      <c r="E873" s="39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37"/>
      <c r="B874" s="4"/>
      <c r="C874" s="4"/>
      <c r="D874" s="38"/>
      <c r="E874" s="39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37"/>
      <c r="B875" s="4"/>
      <c r="C875" s="4"/>
      <c r="D875" s="38"/>
      <c r="E875" s="39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37"/>
      <c r="B876" s="4"/>
      <c r="C876" s="4"/>
      <c r="D876" s="38"/>
      <c r="E876" s="39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37"/>
      <c r="B877" s="4"/>
      <c r="C877" s="4"/>
      <c r="D877" s="38"/>
      <c r="E877" s="39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37"/>
      <c r="B878" s="4"/>
      <c r="C878" s="4"/>
      <c r="D878" s="38"/>
      <c r="E878" s="39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37"/>
      <c r="B879" s="4"/>
      <c r="C879" s="4"/>
      <c r="D879" s="38"/>
      <c r="E879" s="39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37"/>
      <c r="B880" s="4"/>
      <c r="C880" s="4"/>
      <c r="D880" s="38"/>
      <c r="E880" s="39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37"/>
      <c r="B881" s="4"/>
      <c r="C881" s="4"/>
      <c r="D881" s="38"/>
      <c r="E881" s="39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37"/>
      <c r="B882" s="4"/>
      <c r="C882" s="4"/>
      <c r="D882" s="38"/>
      <c r="E882" s="39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37"/>
      <c r="B883" s="4"/>
      <c r="C883" s="4"/>
      <c r="D883" s="38"/>
      <c r="E883" s="39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37"/>
      <c r="B884" s="4"/>
      <c r="C884" s="4"/>
      <c r="D884" s="38"/>
      <c r="E884" s="39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37"/>
      <c r="B885" s="4"/>
      <c r="C885" s="4"/>
      <c r="D885" s="38"/>
      <c r="E885" s="39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37"/>
      <c r="B886" s="4"/>
      <c r="C886" s="4"/>
      <c r="D886" s="38"/>
      <c r="E886" s="39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37"/>
      <c r="B887" s="4"/>
      <c r="C887" s="4"/>
      <c r="D887" s="38"/>
      <c r="E887" s="39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37"/>
      <c r="B888" s="4"/>
      <c r="C888" s="4"/>
      <c r="D888" s="38"/>
      <c r="E888" s="39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37"/>
      <c r="B889" s="4"/>
      <c r="C889" s="4"/>
      <c r="D889" s="38"/>
      <c r="E889" s="39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37"/>
      <c r="B890" s="4"/>
      <c r="C890" s="4"/>
      <c r="D890" s="38"/>
      <c r="E890" s="39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37"/>
      <c r="B891" s="4"/>
      <c r="C891" s="4"/>
      <c r="D891" s="38"/>
      <c r="E891" s="39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37"/>
      <c r="B892" s="4"/>
      <c r="C892" s="4"/>
      <c r="D892" s="38"/>
      <c r="E892" s="39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37"/>
      <c r="B893" s="4"/>
      <c r="C893" s="4"/>
      <c r="D893" s="38"/>
      <c r="E893" s="39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37"/>
      <c r="B894" s="4"/>
      <c r="C894" s="4"/>
      <c r="D894" s="38"/>
      <c r="E894" s="39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37"/>
      <c r="B895" s="4"/>
      <c r="C895" s="4"/>
      <c r="D895" s="38"/>
      <c r="E895" s="39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37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6" ht="17.25" customHeight="1" x14ac:dyDescent="0.25">
      <c r="A897" s="37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6" ht="17.25" customHeight="1" x14ac:dyDescent="0.25">
      <c r="A898" s="37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6" ht="17.25" customHeight="1" x14ac:dyDescent="0.25">
      <c r="A899" s="37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6" ht="17.25" customHeight="1" x14ac:dyDescent="0.25">
      <c r="A900" s="37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6" ht="17.25" customHeight="1" x14ac:dyDescent="0.25">
      <c r="A901" s="37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6" ht="17.25" customHeight="1" x14ac:dyDescent="0.25">
      <c r="A902" s="37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6" ht="17.25" customHeight="1" x14ac:dyDescent="0.25">
      <c r="A903" s="37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6" ht="17.25" customHeight="1" x14ac:dyDescent="0.25">
      <c r="A904" s="37"/>
      <c r="B904" s="4"/>
      <c r="C904" s="4"/>
      <c r="D904" s="38"/>
      <c r="E904" s="39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37"/>
      <c r="B905" s="4"/>
      <c r="C905" s="4"/>
      <c r="D905" s="38"/>
      <c r="E905" s="39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37"/>
      <c r="B906" s="4"/>
      <c r="C906" s="4"/>
      <c r="D906" s="38"/>
      <c r="E906" s="39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37"/>
      <c r="B907" s="4"/>
      <c r="C907" s="4"/>
      <c r="D907" s="38"/>
      <c r="E907" s="39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37"/>
      <c r="B908" s="4"/>
      <c r="C908" s="4"/>
      <c r="D908" s="38"/>
      <c r="E908" s="39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37"/>
      <c r="B909" s="4"/>
      <c r="C909" s="4"/>
      <c r="D909" s="38"/>
      <c r="E909" s="39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37"/>
      <c r="B910" s="4"/>
      <c r="C910" s="4"/>
      <c r="D910" s="38"/>
      <c r="E910" s="39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37"/>
      <c r="B911" s="4"/>
      <c r="C911" s="4"/>
      <c r="D911" s="38"/>
      <c r="E911" s="39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37"/>
      <c r="B912" s="4"/>
      <c r="C912" s="4"/>
      <c r="D912" s="38"/>
      <c r="E912" s="39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37"/>
      <c r="B913" s="4"/>
      <c r="C913" s="4"/>
      <c r="D913" s="38"/>
      <c r="E913" s="39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37"/>
      <c r="B914" s="4"/>
      <c r="C914" s="4"/>
      <c r="D914" s="38"/>
      <c r="E914" s="39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37"/>
      <c r="B915" s="4"/>
      <c r="C915" s="4"/>
      <c r="D915" s="38"/>
      <c r="E915" s="39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37"/>
      <c r="B916" s="4"/>
      <c r="C916" s="4"/>
      <c r="D916" s="38"/>
      <c r="E916" s="39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37"/>
      <c r="B917" s="4"/>
      <c r="C917" s="4"/>
      <c r="D917" s="38"/>
      <c r="E917" s="39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37"/>
      <c r="B918" s="4"/>
      <c r="C918" s="4"/>
      <c r="D918" s="38"/>
      <c r="E918" s="39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37"/>
      <c r="B919" s="4"/>
      <c r="C919" s="4"/>
      <c r="D919" s="38"/>
      <c r="E919" s="39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37"/>
      <c r="B920" s="4"/>
      <c r="C920" s="4"/>
      <c r="D920" s="38"/>
      <c r="E920" s="39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37"/>
      <c r="B921" s="4"/>
      <c r="C921" s="4"/>
      <c r="D921" s="38"/>
      <c r="E921" s="39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37"/>
      <c r="B922" s="4"/>
      <c r="C922" s="4"/>
      <c r="D922" s="38"/>
      <c r="E922" s="39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37"/>
      <c r="B923" s="4"/>
      <c r="C923" s="4"/>
      <c r="D923" s="38"/>
      <c r="E923" s="39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37"/>
      <c r="B924" s="4"/>
      <c r="C924" s="4"/>
      <c r="D924" s="38"/>
      <c r="E924" s="39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37"/>
      <c r="B925" s="4"/>
      <c r="C925" s="4"/>
      <c r="D925" s="38"/>
      <c r="E925" s="39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37"/>
      <c r="B926" s="4"/>
      <c r="C926" s="4"/>
      <c r="D926" s="38"/>
      <c r="E926" s="39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37"/>
      <c r="B927" s="4"/>
      <c r="C927" s="4"/>
      <c r="D927" s="38"/>
      <c r="E927" s="39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37"/>
      <c r="B928" s="4"/>
      <c r="C928" s="4"/>
      <c r="D928" s="38"/>
      <c r="E928" s="39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37"/>
      <c r="B929" s="4"/>
      <c r="C929" s="4"/>
      <c r="D929" s="38"/>
      <c r="E929" s="39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37"/>
      <c r="B930" s="4"/>
      <c r="C930" s="4"/>
      <c r="D930" s="38"/>
      <c r="E930" s="39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37"/>
      <c r="B931" s="4"/>
      <c r="C931" s="4"/>
      <c r="D931" s="38"/>
      <c r="E931" s="39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37"/>
      <c r="B932" s="4"/>
      <c r="C932" s="4"/>
      <c r="D932" s="38"/>
      <c r="E932" s="39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37"/>
      <c r="B933" s="4"/>
      <c r="C933" s="4"/>
      <c r="D933" s="38"/>
      <c r="E933" s="39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37"/>
      <c r="B934" s="4"/>
      <c r="C934" s="4"/>
      <c r="D934" s="38"/>
      <c r="E934" s="39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37"/>
      <c r="B935" s="4"/>
      <c r="C935" s="4"/>
      <c r="D935" s="38"/>
      <c r="E935" s="39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37"/>
      <c r="B936" s="4"/>
      <c r="C936" s="4"/>
      <c r="D936" s="38"/>
      <c r="E936" s="39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37"/>
      <c r="B937" s="4"/>
      <c r="C937" s="4"/>
      <c r="D937" s="38"/>
      <c r="E937" s="39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37"/>
      <c r="B938" s="4"/>
      <c r="C938" s="4"/>
      <c r="D938" s="38"/>
      <c r="E938" s="39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37"/>
      <c r="B939" s="4"/>
      <c r="C939" s="4"/>
      <c r="D939" s="38"/>
      <c r="E939" s="39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37"/>
      <c r="B940" s="4"/>
      <c r="C940" s="4"/>
      <c r="D940" s="38"/>
      <c r="E940" s="39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37"/>
      <c r="B941" s="4"/>
      <c r="C941" s="4"/>
      <c r="D941" s="38"/>
      <c r="E941" s="39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37"/>
      <c r="B942" s="4"/>
      <c r="C942" s="4"/>
      <c r="D942" s="38"/>
      <c r="E942" s="39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37"/>
      <c r="B943" s="4"/>
      <c r="C943" s="4"/>
      <c r="D943" s="38"/>
      <c r="E943" s="39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37"/>
      <c r="B944" s="4"/>
      <c r="C944" s="4"/>
      <c r="D944" s="38"/>
      <c r="E944" s="39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37"/>
      <c r="B945" s="4"/>
      <c r="C945" s="4"/>
      <c r="D945" s="38"/>
      <c r="E945" s="39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37"/>
      <c r="B946" s="4"/>
      <c r="C946" s="4"/>
      <c r="D946" s="38"/>
      <c r="E946" s="39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37"/>
      <c r="B947" s="4"/>
      <c r="C947" s="4"/>
      <c r="D947" s="38"/>
      <c r="E947" s="39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37"/>
      <c r="B948" s="4"/>
      <c r="C948" s="4"/>
      <c r="D948" s="38"/>
      <c r="E948" s="39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37"/>
      <c r="B949" s="4"/>
      <c r="C949" s="4"/>
      <c r="D949" s="38"/>
      <c r="E949" s="39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37"/>
      <c r="B950" s="4"/>
      <c r="C950" s="4"/>
      <c r="D950" s="38"/>
      <c r="E950" s="39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37"/>
      <c r="B951" s="4"/>
      <c r="C951" s="4"/>
      <c r="D951" s="38"/>
      <c r="E951" s="39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37"/>
      <c r="B952" s="4"/>
      <c r="C952" s="4"/>
      <c r="D952" s="38"/>
      <c r="E952" s="39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37"/>
      <c r="B953" s="4"/>
      <c r="C953" s="4"/>
      <c r="D953" s="38"/>
      <c r="E953" s="39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37"/>
      <c r="B954" s="4"/>
      <c r="C954" s="4"/>
      <c r="D954" s="38"/>
      <c r="E954" s="39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37"/>
      <c r="B955" s="4"/>
      <c r="C955" s="4"/>
      <c r="D955" s="38"/>
      <c r="E955" s="39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37"/>
      <c r="B956" s="4"/>
      <c r="C956" s="4"/>
      <c r="D956" s="38"/>
      <c r="E956" s="39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37"/>
      <c r="B957" s="4"/>
      <c r="C957" s="4"/>
      <c r="D957" s="38"/>
      <c r="E957" s="39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37"/>
      <c r="B958" s="4"/>
      <c r="C958" s="4"/>
      <c r="D958" s="38"/>
      <c r="E958" s="39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37"/>
      <c r="B959" s="4"/>
      <c r="C959" s="4"/>
      <c r="D959" s="38"/>
      <c r="E959" s="39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37"/>
      <c r="B960" s="4"/>
      <c r="C960" s="4"/>
      <c r="D960" s="38"/>
      <c r="E960" s="39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37"/>
      <c r="B961" s="4"/>
      <c r="C961" s="4"/>
      <c r="D961" s="38"/>
      <c r="E961" s="39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37"/>
      <c r="B962" s="4"/>
      <c r="C962" s="4"/>
      <c r="D962" s="38"/>
      <c r="E962" s="39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37"/>
      <c r="B963" s="4"/>
      <c r="C963" s="4"/>
      <c r="D963" s="38"/>
      <c r="E963" s="39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37"/>
      <c r="B964" s="4"/>
      <c r="C964" s="4"/>
      <c r="D964" s="38"/>
      <c r="E964" s="39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37"/>
      <c r="B965" s="4"/>
      <c r="C965" s="4"/>
      <c r="D965" s="38"/>
      <c r="E965" s="39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37"/>
      <c r="B966" s="4"/>
      <c r="C966" s="4"/>
      <c r="D966" s="38"/>
      <c r="E966" s="39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37"/>
      <c r="B967" s="4"/>
      <c r="C967" s="4"/>
      <c r="D967" s="38"/>
      <c r="E967" s="39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37"/>
      <c r="B968" s="4"/>
      <c r="C968" s="4"/>
      <c r="D968" s="38"/>
      <c r="E968" s="39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37"/>
      <c r="B969" s="4"/>
      <c r="C969" s="4"/>
      <c r="D969" s="38"/>
      <c r="E969" s="39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37"/>
      <c r="B970" s="4"/>
      <c r="C970" s="4"/>
      <c r="D970" s="38"/>
      <c r="E970" s="39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37"/>
      <c r="B971" s="4"/>
      <c r="C971" s="4"/>
      <c r="D971" s="38"/>
      <c r="E971" s="39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37"/>
      <c r="B972" s="4"/>
      <c r="C972" s="4"/>
      <c r="D972" s="38"/>
      <c r="E972" s="39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37"/>
      <c r="B973" s="4"/>
      <c r="C973" s="4"/>
      <c r="D973" s="38"/>
      <c r="E973" s="39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37"/>
      <c r="B974" s="4"/>
      <c r="C974" s="4"/>
      <c r="D974" s="38"/>
      <c r="E974" s="39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37"/>
      <c r="B975" s="4"/>
      <c r="C975" s="4"/>
      <c r="D975" s="38"/>
      <c r="E975" s="39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37"/>
      <c r="B976" s="4"/>
      <c r="C976" s="4"/>
      <c r="D976" s="38"/>
      <c r="E976" s="39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37"/>
      <c r="B977" s="4"/>
      <c r="C977" s="4"/>
      <c r="D977" s="38"/>
      <c r="E977" s="39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37"/>
      <c r="B978" s="4"/>
      <c r="C978" s="4"/>
      <c r="D978" s="38"/>
      <c r="E978" s="39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37"/>
      <c r="B979" s="4"/>
      <c r="C979" s="4"/>
      <c r="D979" s="38"/>
      <c r="E979" s="39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37"/>
      <c r="B980" s="4"/>
      <c r="C980" s="4"/>
      <c r="D980" s="38"/>
      <c r="E980" s="39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37"/>
      <c r="B981" s="4"/>
      <c r="C981" s="4"/>
      <c r="D981" s="38"/>
      <c r="E981" s="39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37"/>
      <c r="B982" s="4"/>
      <c r="C982" s="4"/>
      <c r="D982" s="38"/>
      <c r="E982" s="39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37"/>
      <c r="B983" s="4"/>
      <c r="C983" s="4"/>
      <c r="D983" s="38"/>
      <c r="E983" s="39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37"/>
      <c r="B984" s="4"/>
      <c r="C984" s="4"/>
      <c r="D984" s="38"/>
      <c r="E984" s="39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37"/>
      <c r="B985" s="4"/>
      <c r="C985" s="4"/>
      <c r="D985" s="38"/>
      <c r="E985" s="39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37"/>
      <c r="B986" s="4"/>
      <c r="C986" s="4"/>
      <c r="D986" s="38"/>
      <c r="E986" s="39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37"/>
      <c r="B987" s="4"/>
      <c r="C987" s="4"/>
      <c r="D987" s="38"/>
      <c r="E987" s="39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 x14ac:dyDescent="0.25">
      <c r="A988" s="37"/>
      <c r="B988" s="4"/>
      <c r="C988" s="4"/>
      <c r="D988" s="38"/>
      <c r="E988" s="39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 x14ac:dyDescent="0.25">
      <c r="A989" s="37"/>
      <c r="B989" s="4"/>
      <c r="C989" s="4"/>
      <c r="D989" s="38"/>
      <c r="E989" s="39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 x14ac:dyDescent="0.25">
      <c r="A990" s="37"/>
      <c r="B990" s="4"/>
      <c r="C990" s="4"/>
      <c r="D990" s="38"/>
      <c r="E990" s="39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 x14ac:dyDescent="0.25">
      <c r="A991" s="37"/>
      <c r="B991" s="4"/>
      <c r="C991" s="4"/>
      <c r="D991" s="38"/>
      <c r="E991" s="39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 x14ac:dyDescent="0.25">
      <c r="A992" s="37"/>
      <c r="B992" s="4"/>
      <c r="C992" s="4"/>
      <c r="D992" s="38"/>
      <c r="E992" s="39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 x14ac:dyDescent="0.25">
      <c r="A993" s="37"/>
      <c r="B993" s="4"/>
      <c r="C993" s="4"/>
      <c r="D993" s="38"/>
      <c r="E993" s="39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 x14ac:dyDescent="0.25">
      <c r="A994" s="37"/>
      <c r="B994" s="4"/>
      <c r="C994" s="4"/>
      <c r="D994" s="38"/>
      <c r="E994" s="39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 x14ac:dyDescent="0.25">
      <c r="A995" s="37"/>
      <c r="B995" s="4"/>
      <c r="C995" s="4"/>
      <c r="D995" s="38"/>
      <c r="E995" s="39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 x14ac:dyDescent="0.25">
      <c r="A996" s="37"/>
      <c r="B996" s="4"/>
      <c r="C996" s="4"/>
      <c r="D996" s="38"/>
      <c r="E996" s="39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 x14ac:dyDescent="0.25">
      <c r="A997" s="37"/>
      <c r="B997" s="4"/>
      <c r="C997" s="4"/>
      <c r="D997" s="38"/>
      <c r="E997" s="39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 x14ac:dyDescent="0.25">
      <c r="A998" s="37"/>
      <c r="B998" s="4"/>
      <c r="C998" s="4"/>
      <c r="D998" s="38"/>
      <c r="E998" s="39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 x14ac:dyDescent="0.25">
      <c r="A999" s="37"/>
      <c r="B999" s="4"/>
      <c r="C999" s="4"/>
      <c r="D999" s="38"/>
      <c r="E999" s="39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customHeight="1" x14ac:dyDescent="0.25">
      <c r="A1000" s="37"/>
      <c r="B1000" s="4"/>
      <c r="C1000" s="4"/>
      <c r="D1000" s="38"/>
      <c r="E1000" s="39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7.25" customHeight="1" x14ac:dyDescent="0.25">
      <c r="A1001" s="37"/>
      <c r="B1001" s="4"/>
      <c r="C1001" s="4"/>
      <c r="D1001" s="38"/>
      <c r="E1001" s="39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7.25" customHeight="1" x14ac:dyDescent="0.25">
      <c r="A1002" s="37"/>
      <c r="B1002" s="4"/>
      <c r="C1002" s="4"/>
      <c r="D1002" s="38"/>
      <c r="E1002" s="39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7.25" customHeight="1" x14ac:dyDescent="0.25">
      <c r="A1003" s="37"/>
      <c r="B1003" s="4"/>
      <c r="C1003" s="4"/>
      <c r="D1003" s="38"/>
      <c r="E1003" s="39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7.25" customHeight="1" x14ac:dyDescent="0.25">
      <c r="A1004" s="37"/>
      <c r="B1004" s="4"/>
      <c r="C1004" s="4"/>
      <c r="D1004" s="38"/>
      <c r="E1004" s="39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7.25" customHeight="1" x14ac:dyDescent="0.25">
      <c r="A1005" s="37"/>
      <c r="B1005" s="4"/>
      <c r="C1005" s="4"/>
      <c r="D1005" s="38"/>
      <c r="E1005" s="39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7.25" customHeight="1" x14ac:dyDescent="0.25">
      <c r="A1006" s="37"/>
      <c r="B1006" s="4"/>
      <c r="C1006" s="4"/>
      <c r="D1006" s="38"/>
      <c r="E1006" s="39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7.25" customHeight="1" x14ac:dyDescent="0.25">
      <c r="A1007" s="37"/>
      <c r="B1007" s="4"/>
      <c r="C1007" s="4"/>
      <c r="D1007" s="38"/>
      <c r="E1007" s="39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7.25" customHeight="1" x14ac:dyDescent="0.25">
      <c r="A1008" s="37"/>
      <c r="B1008" s="4"/>
      <c r="C1008" s="4"/>
      <c r="D1008" s="38"/>
      <c r="E1008" s="39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7.25" customHeight="1" x14ac:dyDescent="0.25">
      <c r="A1009" s="37"/>
      <c r="B1009" s="4"/>
      <c r="C1009" s="4"/>
      <c r="D1009" s="38"/>
      <c r="E1009" s="39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7.25" customHeight="1" x14ac:dyDescent="0.25">
      <c r="A1010" s="37"/>
      <c r="B1010" s="4"/>
      <c r="C1010" s="4"/>
      <c r="D1010" s="38"/>
      <c r="E1010" s="39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7.25" customHeight="1" x14ac:dyDescent="0.25">
      <c r="A1011" s="37"/>
      <c r="B1011" s="4"/>
      <c r="C1011" s="4"/>
      <c r="D1011" s="38"/>
      <c r="E1011" s="39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7.25" customHeight="1" x14ac:dyDescent="0.25">
      <c r="A1012" s="37"/>
      <c r="B1012" s="4"/>
      <c r="C1012" s="4"/>
      <c r="D1012" s="38"/>
      <c r="E1012" s="39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7.25" customHeight="1" x14ac:dyDescent="0.25">
      <c r="A1013" s="37"/>
      <c r="B1013" s="4"/>
      <c r="C1013" s="4"/>
      <c r="D1013" s="38"/>
      <c r="E1013" s="39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7.25" customHeight="1" x14ac:dyDescent="0.25">
      <c r="A1014" s="37"/>
      <c r="B1014" s="4"/>
      <c r="C1014" s="4"/>
      <c r="D1014" s="38"/>
      <c r="E1014" s="39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7.25" customHeight="1" x14ac:dyDescent="0.25">
      <c r="A1015" s="37"/>
      <c r="B1015" s="4"/>
      <c r="C1015" s="4"/>
      <c r="D1015" s="38"/>
      <c r="E1015" s="39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7.25" customHeight="1" x14ac:dyDescent="0.25">
      <c r="A1016" s="37"/>
      <c r="B1016" s="4"/>
      <c r="C1016" s="4"/>
      <c r="D1016" s="38"/>
      <c r="E1016" s="39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7.25" customHeight="1" x14ac:dyDescent="0.25">
      <c r="A1017" s="37"/>
      <c r="B1017" s="4"/>
      <c r="C1017" s="4"/>
      <c r="D1017" s="38"/>
      <c r="E1017" s="39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7.25" customHeight="1" x14ac:dyDescent="0.25">
      <c r="A1018" s="37"/>
      <c r="B1018" s="4"/>
      <c r="C1018" s="4"/>
      <c r="D1018" s="38"/>
      <c r="E1018" s="39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7.25" customHeight="1" x14ac:dyDescent="0.25">
      <c r="A1019" s="37"/>
      <c r="B1019" s="4"/>
      <c r="C1019" s="4"/>
      <c r="D1019" s="38"/>
      <c r="E1019" s="39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7.25" customHeight="1" x14ac:dyDescent="0.25">
      <c r="A1020" s="37"/>
      <c r="B1020" s="4"/>
      <c r="C1020" s="4"/>
      <c r="D1020" s="38"/>
      <c r="E1020" s="39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7.25" customHeight="1" x14ac:dyDescent="0.25">
      <c r="A1021" s="37"/>
      <c r="B1021" s="4"/>
      <c r="C1021" s="4"/>
      <c r="D1021" s="38"/>
      <c r="E1021" s="39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7.25" customHeight="1" x14ac:dyDescent="0.25">
      <c r="A1022" s="37"/>
      <c r="B1022" s="4"/>
      <c r="C1022" s="4"/>
      <c r="D1022" s="38"/>
      <c r="E1022" s="39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7.25" customHeight="1" x14ac:dyDescent="0.25">
      <c r="A1023" s="37"/>
      <c r="B1023" s="4"/>
      <c r="C1023" s="4"/>
      <c r="D1023" s="38"/>
      <c r="E1023" s="39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7.25" customHeight="1" x14ac:dyDescent="0.25">
      <c r="A1024" s="37"/>
      <c r="B1024" s="4"/>
      <c r="C1024" s="4"/>
      <c r="D1024" s="38"/>
      <c r="E1024" s="39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7.25" customHeight="1" x14ac:dyDescent="0.25">
      <c r="A1025" s="37"/>
      <c r="B1025" s="4"/>
      <c r="C1025" s="4"/>
      <c r="D1025" s="38"/>
      <c r="E1025" s="39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7.25" customHeight="1" x14ac:dyDescent="0.25">
      <c r="A1026" s="37"/>
      <c r="B1026" s="4"/>
      <c r="C1026" s="4"/>
      <c r="D1026" s="38"/>
      <c r="E1026" s="39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7.25" customHeight="1" x14ac:dyDescent="0.25">
      <c r="A1027" s="37"/>
      <c r="B1027" s="4"/>
      <c r="C1027" s="4"/>
      <c r="D1027" s="38"/>
      <c r="E1027" s="39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7.25" customHeight="1" x14ac:dyDescent="0.25">
      <c r="A1028" s="37"/>
      <c r="B1028" s="4"/>
      <c r="C1028" s="4"/>
      <c r="D1028" s="38"/>
      <c r="E1028" s="39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7.25" customHeight="1" x14ac:dyDescent="0.25">
      <c r="A1029" s="37"/>
      <c r="B1029" s="4"/>
      <c r="C1029" s="4"/>
      <c r="D1029" s="38"/>
      <c r="E1029" s="39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7.25" customHeight="1" x14ac:dyDescent="0.25">
      <c r="A1030" s="37"/>
      <c r="B1030" s="4"/>
      <c r="C1030" s="4"/>
      <c r="D1030" s="38"/>
      <c r="E1030" s="39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7.25" customHeight="1" x14ac:dyDescent="0.25">
      <c r="A1031" s="37"/>
      <c r="B1031" s="4"/>
      <c r="C1031" s="4"/>
      <c r="D1031" s="38"/>
      <c r="E1031" s="39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7.25" customHeight="1" x14ac:dyDescent="0.25">
      <c r="A1032" s="37"/>
      <c r="B1032" s="4"/>
      <c r="C1032" s="4"/>
      <c r="D1032" s="38"/>
      <c r="E1032" s="39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7.25" customHeight="1" x14ac:dyDescent="0.25">
      <c r="A1033" s="37"/>
      <c r="B1033" s="4"/>
      <c r="C1033" s="4"/>
      <c r="D1033" s="38"/>
      <c r="E1033" s="39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7.25" customHeight="1" x14ac:dyDescent="0.25">
      <c r="A1034" s="37"/>
      <c r="B1034" s="4"/>
      <c r="C1034" s="4"/>
      <c r="D1034" s="38"/>
      <c r="E1034" s="39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7.25" customHeight="1" x14ac:dyDescent="0.25">
      <c r="A1035" s="37"/>
      <c r="B1035" s="4"/>
      <c r="C1035" s="4"/>
      <c r="D1035" s="38"/>
      <c r="E1035" s="39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7.25" customHeight="1" x14ac:dyDescent="0.25">
      <c r="A1036" s="37"/>
      <c r="B1036" s="4"/>
      <c r="C1036" s="4"/>
      <c r="D1036" s="38"/>
      <c r="E1036" s="39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7.25" customHeight="1" x14ac:dyDescent="0.25">
      <c r="A1037" s="37"/>
      <c r="B1037" s="4"/>
      <c r="C1037" s="4"/>
      <c r="D1037" s="38"/>
      <c r="E1037" s="39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7.25" customHeight="1" x14ac:dyDescent="0.25">
      <c r="A1038" s="37"/>
      <c r="B1038" s="4"/>
      <c r="C1038" s="4"/>
      <c r="D1038" s="38"/>
      <c r="E1038" s="39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7.25" customHeight="1" x14ac:dyDescent="0.25">
      <c r="A1039" s="37"/>
      <c r="B1039" s="4"/>
      <c r="C1039" s="4"/>
      <c r="D1039" s="38"/>
      <c r="E1039" s="39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7.25" customHeight="1" x14ac:dyDescent="0.25">
      <c r="A1040" s="37"/>
      <c r="B1040" s="4"/>
      <c r="C1040" s="4"/>
      <c r="D1040" s="38"/>
      <c r="E1040" s="39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7.25" customHeight="1" x14ac:dyDescent="0.25">
      <c r="A1041" s="37"/>
      <c r="B1041" s="4"/>
      <c r="C1041" s="4"/>
      <c r="D1041" s="38"/>
      <c r="E1041" s="39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7.25" customHeight="1" x14ac:dyDescent="0.25">
      <c r="A1042" s="37"/>
      <c r="B1042" s="4"/>
      <c r="C1042" s="4"/>
      <c r="D1042" s="38"/>
      <c r="E1042" s="39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7.25" customHeight="1" x14ac:dyDescent="0.25">
      <c r="A1043" s="37"/>
      <c r="B1043" s="4"/>
      <c r="C1043" s="4"/>
      <c r="D1043" s="38"/>
      <c r="E1043" s="39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7.25" customHeight="1" x14ac:dyDescent="0.25">
      <c r="A1044" s="37"/>
      <c r="B1044" s="4"/>
      <c r="C1044" s="4"/>
      <c r="D1044" s="38"/>
      <c r="E1044" s="39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7.25" customHeight="1" x14ac:dyDescent="0.25">
      <c r="A1045" s="37"/>
      <c r="B1045" s="4"/>
      <c r="C1045" s="4"/>
      <c r="D1045" s="38"/>
      <c r="E1045" s="39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7.25" customHeight="1" x14ac:dyDescent="0.25">
      <c r="A1046" s="37"/>
      <c r="B1046" s="4"/>
      <c r="C1046" s="4"/>
      <c r="D1046" s="38"/>
      <c r="E1046" s="39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7.25" customHeight="1" x14ac:dyDescent="0.25">
      <c r="A1047" s="37"/>
      <c r="B1047" s="4"/>
      <c r="C1047" s="4"/>
      <c r="D1047" s="38"/>
      <c r="E1047" s="39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7.25" customHeight="1" x14ac:dyDescent="0.25">
      <c r="A1048" s="37"/>
      <c r="B1048" s="4"/>
      <c r="C1048" s="4"/>
      <c r="D1048" s="38"/>
      <c r="E1048" s="39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7.25" customHeight="1" x14ac:dyDescent="0.25">
      <c r="A1049" s="37"/>
      <c r="B1049" s="4"/>
      <c r="C1049" s="4"/>
      <c r="D1049" s="38"/>
      <c r="E1049" s="39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7.25" customHeight="1" x14ac:dyDescent="0.25">
      <c r="A1050" s="37"/>
      <c r="B1050" s="4"/>
      <c r="C1050" s="4"/>
      <c r="D1050" s="38"/>
      <c r="E1050" s="39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7.25" customHeight="1" x14ac:dyDescent="0.25">
      <c r="A1051" s="37"/>
      <c r="B1051" s="4"/>
      <c r="C1051" s="4"/>
      <c r="D1051" s="38"/>
      <c r="E1051" s="39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7.25" customHeight="1" x14ac:dyDescent="0.25">
      <c r="A1052" s="37"/>
      <c r="B1052" s="4"/>
      <c r="C1052" s="4"/>
      <c r="D1052" s="38"/>
      <c r="E1052" s="39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7.25" customHeight="1" x14ac:dyDescent="0.25">
      <c r="A1053" s="37"/>
      <c r="B1053" s="4"/>
      <c r="C1053" s="4"/>
      <c r="D1053" s="38"/>
      <c r="E1053" s="39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7.25" customHeight="1" x14ac:dyDescent="0.25">
      <c r="A1054" s="37"/>
      <c r="B1054" s="4"/>
      <c r="C1054" s="4"/>
      <c r="D1054" s="38"/>
      <c r="E1054" s="39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7.25" customHeight="1" x14ac:dyDescent="0.25">
      <c r="A1055" s="37"/>
      <c r="B1055" s="4"/>
      <c r="C1055" s="4"/>
      <c r="D1055" s="38"/>
      <c r="E1055" s="39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7.25" customHeight="1" x14ac:dyDescent="0.25">
      <c r="A1056" s="37"/>
      <c r="B1056" s="4"/>
      <c r="C1056" s="4"/>
      <c r="D1056" s="38"/>
      <c r="E1056" s="39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7.25" customHeight="1" x14ac:dyDescent="0.25">
      <c r="A1057" s="37"/>
      <c r="B1057" s="4"/>
      <c r="C1057" s="4"/>
      <c r="D1057" s="38"/>
      <c r="E1057" s="39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5.75" customHeight="1" x14ac:dyDescent="0.25">
      <c r="A1058" s="40"/>
      <c r="B1058" s="4"/>
      <c r="C1058" s="4"/>
      <c r="D1058" s="38"/>
      <c r="E1058" s="39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5.75" customHeight="1" x14ac:dyDescent="0.25">
      <c r="A1059" s="40"/>
      <c r="B1059" s="4"/>
      <c r="C1059" s="4"/>
      <c r="D1059" s="38"/>
      <c r="E1059" s="39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5.75" customHeight="1" x14ac:dyDescent="0.25">
      <c r="A1060" s="40"/>
      <c r="B1060" s="4"/>
      <c r="C1060" s="4"/>
      <c r="D1060" s="38"/>
      <c r="E1060" s="39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5.75" customHeight="1" x14ac:dyDescent="0.25">
      <c r="A1061" s="40"/>
      <c r="B1061" s="4"/>
      <c r="C1061" s="4"/>
      <c r="D1061" s="38"/>
      <c r="E1061" s="39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5.75" customHeight="1" x14ac:dyDescent="0.25">
      <c r="A1062" s="40"/>
      <c r="B1062" s="4"/>
      <c r="C1062" s="4"/>
      <c r="D1062" s="38"/>
      <c r="E1062" s="39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5.75" customHeight="1" x14ac:dyDescent="0.25">
      <c r="A1063" s="40"/>
      <c r="B1063" s="4"/>
      <c r="C1063" s="4"/>
      <c r="D1063" s="38"/>
      <c r="E1063" s="39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5.75" customHeight="1" x14ac:dyDescent="0.25">
      <c r="A1064" s="40"/>
      <c r="B1064" s="4"/>
      <c r="C1064" s="4"/>
      <c r="D1064" s="38"/>
      <c r="E1064" s="39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5.75" customHeight="1" x14ac:dyDescent="0.25">
      <c r="A1065" s="40"/>
      <c r="B1065" s="4"/>
      <c r="C1065" s="4"/>
      <c r="D1065" s="38"/>
      <c r="E1065" s="39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5.75" customHeight="1" x14ac:dyDescent="0.25">
      <c r="A1066" s="40"/>
      <c r="B1066" s="4"/>
      <c r="C1066" s="4"/>
      <c r="D1066" s="38"/>
      <c r="E1066" s="39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5.75" customHeight="1" x14ac:dyDescent="0.25">
      <c r="A1067" s="40"/>
      <c r="B1067" s="4"/>
      <c r="C1067" s="4"/>
      <c r="D1067" s="38"/>
      <c r="E1067" s="39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5.75" customHeight="1" x14ac:dyDescent="0.25">
      <c r="A1068" s="40"/>
      <c r="B1068" s="4"/>
      <c r="C1068" s="4"/>
      <c r="D1068" s="38"/>
      <c r="E1068" s="39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5.75" customHeight="1" x14ac:dyDescent="0.25">
      <c r="A1069" s="40"/>
      <c r="B1069" s="4"/>
      <c r="C1069" s="4"/>
      <c r="D1069" s="38"/>
      <c r="E1069" s="39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5.75" customHeight="1" x14ac:dyDescent="0.25">
      <c r="A1070" s="40"/>
      <c r="B1070" s="4"/>
      <c r="C1070" s="4"/>
      <c r="D1070" s="38"/>
      <c r="E1070" s="39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5.75" customHeight="1" x14ac:dyDescent="0.25">
      <c r="A1071" s="40"/>
      <c r="B1071" s="4"/>
      <c r="C1071" s="4"/>
      <c r="D1071" s="38"/>
      <c r="E1071" s="39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5.75" customHeight="1" x14ac:dyDescent="0.25">
      <c r="A1072" s="40"/>
      <c r="B1072" s="4"/>
      <c r="C1072" s="4"/>
      <c r="D1072" s="38"/>
      <c r="E1072" s="39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5.75" customHeight="1" x14ac:dyDescent="0.25">
      <c r="A1073" s="40"/>
      <c r="B1073" s="4"/>
      <c r="C1073" s="4"/>
      <c r="D1073" s="38"/>
      <c r="E1073" s="39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5.75" customHeight="1" x14ac:dyDescent="0.25">
      <c r="A1074" s="40"/>
      <c r="B1074" s="4"/>
      <c r="C1074" s="4"/>
      <c r="D1074" s="38"/>
      <c r="E1074" s="39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5.75" customHeight="1" x14ac:dyDescent="0.25">
      <c r="A1075" s="40"/>
      <c r="B1075" s="4"/>
      <c r="C1075" s="4"/>
      <c r="D1075" s="38"/>
      <c r="E1075" s="39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5.75" customHeight="1" x14ac:dyDescent="0.25">
      <c r="A1076" s="40"/>
      <c r="B1076" s="4"/>
      <c r="C1076" s="4"/>
      <c r="D1076" s="38"/>
      <c r="E1076" s="39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5.75" customHeight="1" x14ac:dyDescent="0.25">
      <c r="A1077" s="40"/>
      <c r="B1077" s="4"/>
      <c r="C1077" s="4"/>
      <c r="D1077" s="38"/>
      <c r="E1077" s="39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5.75" customHeight="1" x14ac:dyDescent="0.25">
      <c r="A1078" s="40"/>
      <c r="B1078" s="4"/>
      <c r="C1078" s="4"/>
      <c r="D1078" s="38"/>
      <c r="E1078" s="39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5.75" customHeight="1" x14ac:dyDescent="0.25">
      <c r="A1079" s="40"/>
      <c r="B1079" s="4"/>
      <c r="C1079" s="4"/>
      <c r="D1079" s="38"/>
      <c r="E1079" s="39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5.75" customHeight="1" x14ac:dyDescent="0.25">
      <c r="A1080" s="40"/>
      <c r="B1080" s="4"/>
      <c r="C1080" s="4"/>
      <c r="D1080" s="38"/>
      <c r="E1080" s="39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5.75" customHeight="1" x14ac:dyDescent="0.25">
      <c r="A1081" s="40"/>
      <c r="B1081" s="4"/>
      <c r="C1081" s="4"/>
      <c r="D1081" s="38"/>
      <c r="E1081" s="39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5.75" customHeight="1" x14ac:dyDescent="0.25">
      <c r="A1082" s="40"/>
      <c r="B1082" s="4"/>
      <c r="C1082" s="4"/>
      <c r="D1082" s="38"/>
      <c r="E1082" s="39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5.75" customHeight="1" x14ac:dyDescent="0.25">
      <c r="A1083" s="40"/>
      <c r="B1083" s="4"/>
      <c r="C1083" s="4"/>
      <c r="D1083" s="38"/>
      <c r="E1083" s="39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5.75" customHeight="1" x14ac:dyDescent="0.25">
      <c r="A1084" s="40"/>
      <c r="B1084" s="4"/>
      <c r="C1084" s="4"/>
      <c r="D1084" s="38"/>
      <c r="E1084" s="39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5.75" customHeight="1" x14ac:dyDescent="0.25">
      <c r="A1085" s="40"/>
      <c r="B1085" s="4"/>
      <c r="C1085" s="4"/>
      <c r="D1085" s="38"/>
      <c r="E1085" s="39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5.75" customHeight="1" x14ac:dyDescent="0.25">
      <c r="A1086" s="40"/>
      <c r="B1086" s="4"/>
      <c r="C1086" s="4"/>
      <c r="D1086" s="38"/>
      <c r="E1086" s="39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5.75" customHeight="1" x14ac:dyDescent="0.25">
      <c r="A1087" s="40"/>
      <c r="B1087" s="4"/>
      <c r="C1087" s="4"/>
      <c r="D1087" s="38"/>
      <c r="E1087" s="39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5.75" customHeight="1" x14ac:dyDescent="0.25">
      <c r="A1088" s="40"/>
      <c r="B1088" s="4"/>
      <c r="C1088" s="4"/>
      <c r="D1088" s="38"/>
      <c r="E1088" s="39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5.75" customHeight="1" x14ac:dyDescent="0.25">
      <c r="A1089" s="40"/>
      <c r="B1089" s="4"/>
      <c r="C1089" s="4"/>
      <c r="D1089" s="38"/>
      <c r="E1089" s="39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5.75" customHeight="1" x14ac:dyDescent="0.25">
      <c r="A1090" s="40"/>
      <c r="B1090" s="4"/>
      <c r="C1090" s="4"/>
      <c r="D1090" s="38"/>
      <c r="E1090" s="39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5.75" customHeight="1" x14ac:dyDescent="0.25">
      <c r="A1091" s="40"/>
      <c r="B1091" s="4"/>
      <c r="C1091" s="4"/>
      <c r="D1091" s="38"/>
      <c r="E1091" s="39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5.75" customHeight="1" x14ac:dyDescent="0.25">
      <c r="A1092" s="40"/>
      <c r="B1092" s="4"/>
      <c r="C1092" s="4"/>
      <c r="D1092" s="38"/>
      <c r="E1092" s="39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5.75" customHeight="1" x14ac:dyDescent="0.25">
      <c r="A1093" s="40"/>
      <c r="B1093" s="4"/>
      <c r="C1093" s="4"/>
      <c r="D1093" s="38"/>
      <c r="E1093" s="39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5.75" customHeight="1" x14ac:dyDescent="0.25">
      <c r="A1094" s="40"/>
      <c r="B1094" s="4"/>
      <c r="C1094" s="4"/>
      <c r="D1094" s="38"/>
      <c r="E1094" s="39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5.75" customHeight="1" x14ac:dyDescent="0.25">
      <c r="A1095" s="40"/>
      <c r="B1095" s="4"/>
      <c r="C1095" s="4"/>
      <c r="D1095" s="38"/>
      <c r="E1095" s="39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5.75" customHeight="1" x14ac:dyDescent="0.25">
      <c r="A1096" s="40"/>
      <c r="B1096" s="4"/>
      <c r="C1096" s="4"/>
      <c r="D1096" s="38"/>
      <c r="E1096" s="39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5.75" customHeight="1" x14ac:dyDescent="0.25">
      <c r="A1097" s="40"/>
      <c r="B1097" s="4"/>
      <c r="C1097" s="4"/>
      <c r="D1097" s="38"/>
      <c r="E1097" s="39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5.75" customHeight="1" x14ac:dyDescent="0.25">
      <c r="A1098" s="40"/>
      <c r="B1098" s="4"/>
      <c r="C1098" s="4"/>
      <c r="D1098" s="38"/>
      <c r="E1098" s="39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5.75" customHeight="1" x14ac:dyDescent="0.25">
      <c r="A1099" s="40"/>
      <c r="B1099" s="4"/>
      <c r="C1099" s="4"/>
      <c r="D1099" s="38"/>
      <c r="E1099" s="39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5.75" customHeight="1" x14ac:dyDescent="0.25">
      <c r="A1100" s="40"/>
      <c r="B1100" s="4"/>
      <c r="C1100" s="4"/>
      <c r="D1100" s="38"/>
      <c r="E1100" s="39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5.75" customHeight="1" x14ac:dyDescent="0.25">
      <c r="A1101" s="40"/>
      <c r="B1101" s="4"/>
      <c r="C1101" s="4"/>
      <c r="D1101" s="38"/>
      <c r="E1101" s="39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5.75" customHeight="1" x14ac:dyDescent="0.25">
      <c r="A1102" s="40"/>
      <c r="B1102" s="4"/>
      <c r="C1102" s="4"/>
      <c r="D1102" s="38"/>
      <c r="E1102" s="39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5.75" customHeight="1" x14ac:dyDescent="0.25">
      <c r="A1103" s="40"/>
      <c r="B1103" s="4"/>
      <c r="C1103" s="4"/>
      <c r="D1103" s="38"/>
      <c r="E1103" s="39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5.75" customHeight="1" x14ac:dyDescent="0.25">
      <c r="A1104" s="40"/>
      <c r="B1104" s="4"/>
      <c r="C1104" s="4"/>
      <c r="D1104" s="38"/>
      <c r="E1104" s="39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5.75" customHeight="1" x14ac:dyDescent="0.25">
      <c r="A1105" s="40"/>
      <c r="B1105" s="4"/>
      <c r="C1105" s="4"/>
      <c r="D1105" s="38"/>
      <c r="E1105" s="39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5.75" customHeight="1" x14ac:dyDescent="0.25">
      <c r="A1106" s="40"/>
      <c r="B1106" s="4"/>
      <c r="C1106" s="4"/>
      <c r="D1106" s="38"/>
      <c r="E1106" s="39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5.75" customHeight="1" x14ac:dyDescent="0.25">
      <c r="A1107" s="40"/>
      <c r="B1107" s="4"/>
      <c r="C1107" s="4"/>
      <c r="D1107" s="38"/>
      <c r="E1107" s="39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5.75" customHeight="1" x14ac:dyDescent="0.25">
      <c r="A1108" s="40"/>
      <c r="B1108" s="4"/>
      <c r="C1108" s="4"/>
      <c r="D1108" s="38"/>
      <c r="E1108" s="39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5.75" customHeight="1" x14ac:dyDescent="0.25">
      <c r="A1109" s="40"/>
      <c r="B1109" s="4"/>
      <c r="C1109" s="4"/>
      <c r="D1109" s="38"/>
      <c r="E1109" s="39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5.75" customHeight="1" x14ac:dyDescent="0.25">
      <c r="A1110" s="40"/>
      <c r="B1110" s="4"/>
      <c r="C1110" s="4"/>
      <c r="D1110" s="38"/>
      <c r="E1110" s="39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5.75" customHeight="1" x14ac:dyDescent="0.25">
      <c r="A1111" s="40"/>
      <c r="B1111" s="4"/>
      <c r="C1111" s="4"/>
      <c r="D1111" s="38"/>
      <c r="E1111" s="39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5.75" customHeight="1" x14ac:dyDescent="0.25">
      <c r="A1112" s="40"/>
      <c r="B1112" s="4"/>
      <c r="C1112" s="4"/>
      <c r="D1112" s="38"/>
      <c r="E1112" s="39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5.75" customHeight="1" x14ac:dyDescent="0.25">
      <c r="A1113" s="40"/>
      <c r="B1113" s="4"/>
      <c r="C1113" s="4"/>
      <c r="D1113" s="38"/>
      <c r="E1113" s="39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5.75" customHeight="1" x14ac:dyDescent="0.25">
      <c r="A1114" s="40"/>
      <c r="B1114" s="4"/>
      <c r="C1114" s="4"/>
      <c r="D1114" s="38"/>
      <c r="E1114" s="39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5.75" customHeight="1" x14ac:dyDescent="0.25">
      <c r="A1115" s="40"/>
      <c r="B1115" s="4"/>
      <c r="C1115" s="4"/>
      <c r="D1115" s="38"/>
      <c r="E1115" s="39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5.75" customHeight="1" x14ac:dyDescent="0.25">
      <c r="A1116" s="40"/>
      <c r="B1116" s="4"/>
      <c r="C1116" s="4"/>
      <c r="D1116" s="38"/>
      <c r="E1116" s="39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5.75" customHeight="1" x14ac:dyDescent="0.25">
      <c r="A1117" s="40"/>
      <c r="B1117" s="4"/>
      <c r="C1117" s="4"/>
      <c r="D1117" s="38"/>
      <c r="E1117" s="39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5.75" customHeight="1" x14ac:dyDescent="0.25">
      <c r="A1118" s="40"/>
      <c r="B1118" s="4"/>
      <c r="C1118" s="4"/>
      <c r="D1118" s="38"/>
      <c r="E1118" s="39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5.75" customHeight="1" x14ac:dyDescent="0.25">
      <c r="A1119" s="40"/>
      <c r="B1119" s="4"/>
      <c r="C1119" s="4"/>
      <c r="D1119" s="38"/>
      <c r="E1119" s="39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5.75" customHeight="1" x14ac:dyDescent="0.25">
      <c r="A1120" s="40"/>
      <c r="B1120" s="4"/>
      <c r="C1120" s="4"/>
      <c r="D1120" s="38"/>
      <c r="E1120" s="39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5.75" customHeight="1" x14ac:dyDescent="0.25">
      <c r="A1121" s="40"/>
      <c r="B1121" s="4"/>
      <c r="C1121" s="4"/>
      <c r="D1121" s="38"/>
      <c r="E1121" s="39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5.75" customHeight="1" x14ac:dyDescent="0.25">
      <c r="A1122" s="40"/>
      <c r="B1122" s="4"/>
      <c r="C1122" s="4"/>
      <c r="D1122" s="38"/>
      <c r="E1122" s="39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5.75" customHeight="1" x14ac:dyDescent="0.25">
      <c r="A1123" s="40"/>
      <c r="B1123" s="4"/>
      <c r="C1123" s="4"/>
      <c r="D1123" s="38"/>
      <c r="E1123" s="39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5.75" customHeight="1" x14ac:dyDescent="0.25">
      <c r="A1124" s="40"/>
      <c r="B1124" s="4"/>
      <c r="C1124" s="4"/>
      <c r="D1124" s="38"/>
      <c r="E1124" s="39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5.75" customHeight="1" x14ac:dyDescent="0.25">
      <c r="A1125" s="40"/>
      <c r="B1125" s="4"/>
      <c r="C1125" s="4"/>
      <c r="D1125" s="38"/>
      <c r="E1125" s="39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5.75" customHeight="1" x14ac:dyDescent="0.25">
      <c r="A1126" s="40"/>
      <c r="B1126" s="4"/>
      <c r="C1126" s="4"/>
      <c r="D1126" s="38"/>
      <c r="E1126" s="39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5.75" customHeight="1" x14ac:dyDescent="0.25">
      <c r="A1127" s="40"/>
      <c r="B1127" s="4"/>
      <c r="C1127" s="4"/>
      <c r="D1127" s="38"/>
      <c r="E1127" s="39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5.75" customHeight="1" x14ac:dyDescent="0.25">
      <c r="A1128" s="40"/>
      <c r="B1128" s="4"/>
      <c r="C1128" s="4"/>
      <c r="D1128" s="38"/>
      <c r="E1128" s="39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5.75" customHeight="1" x14ac:dyDescent="0.25">
      <c r="A1129" s="40"/>
      <c r="B1129" s="4"/>
      <c r="C1129" s="4"/>
      <c r="D1129" s="38"/>
      <c r="E1129" s="39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5.75" customHeight="1" x14ac:dyDescent="0.25">
      <c r="A1130" s="40"/>
      <c r="B1130" s="4"/>
      <c r="C1130" s="4"/>
      <c r="D1130" s="38"/>
      <c r="E1130" s="39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5.75" customHeight="1" x14ac:dyDescent="0.25">
      <c r="A1131" s="40"/>
      <c r="B1131" s="4"/>
      <c r="C1131" s="4"/>
      <c r="D1131" s="38"/>
      <c r="E1131" s="39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5.75" customHeight="1" x14ac:dyDescent="0.25">
      <c r="A1132" s="40"/>
      <c r="B1132" s="4"/>
      <c r="C1132" s="4"/>
      <c r="D1132" s="38"/>
      <c r="E1132" s="39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5.75" customHeight="1" x14ac:dyDescent="0.25">
      <c r="A1133" s="40"/>
      <c r="B1133" s="4"/>
      <c r="C1133" s="4"/>
      <c r="D1133" s="38"/>
      <c r="E1133" s="39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5.75" customHeight="1" x14ac:dyDescent="0.25">
      <c r="A1134" s="40"/>
      <c r="B1134" s="4"/>
      <c r="C1134" s="4"/>
      <c r="D1134" s="38"/>
      <c r="E1134" s="39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5.75" customHeight="1" x14ac:dyDescent="0.25">
      <c r="A1135" s="40"/>
      <c r="B1135" s="4"/>
      <c r="C1135" s="4"/>
      <c r="D1135" s="38"/>
      <c r="E1135" s="39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5.75" customHeight="1" x14ac:dyDescent="0.25">
      <c r="A1136" s="40"/>
      <c r="B1136" s="4"/>
      <c r="C1136" s="4"/>
      <c r="D1136" s="38"/>
      <c r="E1136" s="39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5.75" customHeight="1" x14ac:dyDescent="0.25">
      <c r="A1137" s="40"/>
      <c r="B1137" s="4"/>
      <c r="C1137" s="4"/>
      <c r="D1137" s="38"/>
      <c r="E1137" s="39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5.75" customHeight="1" x14ac:dyDescent="0.25">
      <c r="A1138" s="40"/>
      <c r="B1138" s="4"/>
      <c r="C1138" s="4"/>
      <c r="D1138" s="38"/>
      <c r="E1138" s="39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5.75" customHeight="1" x14ac:dyDescent="0.25">
      <c r="A1139" s="40"/>
      <c r="B1139" s="4"/>
      <c r="C1139" s="4"/>
      <c r="D1139" s="38"/>
      <c r="E1139" s="39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5.75" customHeight="1" x14ac:dyDescent="0.25">
      <c r="A1140" s="40"/>
      <c r="B1140" s="4"/>
      <c r="C1140" s="4"/>
      <c r="D1140" s="38"/>
      <c r="E1140" s="39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5.75" customHeight="1" x14ac:dyDescent="0.25">
      <c r="A1141" s="40"/>
      <c r="B1141" s="4"/>
      <c r="C1141" s="4"/>
      <c r="D1141" s="38"/>
      <c r="E1141" s="39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5.75" customHeight="1" x14ac:dyDescent="0.25">
      <c r="A1142" s="40"/>
      <c r="B1142" s="4"/>
      <c r="C1142" s="4"/>
      <c r="D1142" s="38"/>
      <c r="E1142" s="39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5.75" customHeight="1" x14ac:dyDescent="0.25">
      <c r="A1143" s="40"/>
      <c r="B1143" s="4"/>
      <c r="C1143" s="4"/>
      <c r="D1143" s="38"/>
      <c r="E1143" s="39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5.75" customHeight="1" x14ac:dyDescent="0.25">
      <c r="A1144" s="40"/>
      <c r="B1144" s="4"/>
      <c r="C1144" s="4"/>
      <c r="D1144" s="38"/>
      <c r="E1144" s="39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5.75" customHeight="1" x14ac:dyDescent="0.25">
      <c r="A1145" s="40"/>
      <c r="B1145" s="4"/>
      <c r="C1145" s="4"/>
      <c r="D1145" s="38"/>
      <c r="E1145" s="39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5.75" customHeight="1" x14ac:dyDescent="0.25">
      <c r="A1146" s="40"/>
      <c r="B1146" s="4"/>
      <c r="C1146" s="4"/>
      <c r="D1146" s="38"/>
      <c r="E1146" s="39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5.75" customHeight="1" x14ac:dyDescent="0.25">
      <c r="A1147" s="40"/>
      <c r="B1147" s="4"/>
      <c r="C1147" s="4"/>
      <c r="D1147" s="38"/>
      <c r="E1147" s="39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5.75" customHeight="1" x14ac:dyDescent="0.25">
      <c r="A1148" s="40"/>
      <c r="B1148" s="4"/>
      <c r="C1148" s="4"/>
      <c r="D1148" s="38"/>
      <c r="E1148" s="39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5.75" customHeight="1" x14ac:dyDescent="0.25">
      <c r="A1149" s="40"/>
      <c r="B1149" s="4"/>
      <c r="C1149" s="4"/>
      <c r="D1149" s="38"/>
      <c r="E1149" s="39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5.75" customHeight="1" x14ac:dyDescent="0.25">
      <c r="A1150" s="40"/>
      <c r="B1150" s="4"/>
      <c r="C1150" s="4"/>
      <c r="D1150" s="38"/>
      <c r="E1150" s="39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5.75" customHeight="1" x14ac:dyDescent="0.25">
      <c r="A1151" s="40"/>
      <c r="B1151" s="4"/>
      <c r="C1151" s="4"/>
      <c r="D1151" s="38"/>
      <c r="E1151" s="39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5.75" customHeight="1" x14ac:dyDescent="0.25">
      <c r="A1152" s="40"/>
      <c r="B1152" s="4"/>
      <c r="C1152" s="4"/>
      <c r="D1152" s="38"/>
      <c r="E1152" s="39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5.75" customHeight="1" x14ac:dyDescent="0.25">
      <c r="A1153" s="40"/>
      <c r="B1153" s="4"/>
      <c r="C1153" s="4"/>
      <c r="D1153" s="38"/>
      <c r="E1153" s="39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5.75" customHeight="1" x14ac:dyDescent="0.25">
      <c r="A1154" s="40"/>
      <c r="B1154" s="4"/>
      <c r="C1154" s="4"/>
      <c r="D1154" s="38"/>
      <c r="E1154" s="39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5.75" customHeight="1" x14ac:dyDescent="0.25">
      <c r="A1155" s="40"/>
      <c r="B1155" s="4"/>
      <c r="C1155" s="4"/>
      <c r="D1155" s="38"/>
      <c r="E1155" s="39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5.75" customHeight="1" x14ac:dyDescent="0.25">
      <c r="A1156" s="40"/>
      <c r="B1156" s="4"/>
      <c r="C1156" s="4"/>
      <c r="D1156" s="38"/>
      <c r="E1156" s="39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5.75" customHeight="1" x14ac:dyDescent="0.25">
      <c r="A1157" s="40"/>
      <c r="B1157" s="4"/>
      <c r="C1157" s="4"/>
      <c r="D1157" s="38"/>
      <c r="E1157" s="39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5.75" customHeight="1" x14ac:dyDescent="0.25">
      <c r="A1158" s="40"/>
      <c r="B1158" s="4"/>
      <c r="C1158" s="4"/>
      <c r="D1158" s="38"/>
      <c r="E1158" s="39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5.75" customHeight="1" x14ac:dyDescent="0.25">
      <c r="A1159" s="40"/>
      <c r="B1159" s="4"/>
      <c r="C1159" s="4"/>
      <c r="D1159" s="38"/>
      <c r="E1159" s="39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5.75" customHeight="1" x14ac:dyDescent="0.25">
      <c r="A1160" s="40"/>
      <c r="B1160" s="4"/>
      <c r="C1160" s="4"/>
      <c r="D1160" s="38"/>
      <c r="E1160" s="39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5.75" customHeight="1" x14ac:dyDescent="0.25">
      <c r="A1161" s="40"/>
      <c r="B1161" s="4"/>
      <c r="C1161" s="4"/>
      <c r="D1161" s="38"/>
      <c r="E1161" s="39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5.75" customHeight="1" x14ac:dyDescent="0.25">
      <c r="A1162" s="40"/>
      <c r="B1162" s="4"/>
      <c r="C1162" s="4"/>
      <c r="D1162" s="38"/>
      <c r="E1162" s="39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5.75" customHeight="1" x14ac:dyDescent="0.25">
      <c r="A1163" s="40"/>
      <c r="B1163" s="4"/>
      <c r="C1163" s="4"/>
      <c r="D1163" s="38"/>
      <c r="E1163" s="39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5.75" customHeight="1" x14ac:dyDescent="0.25">
      <c r="A1164" s="40"/>
      <c r="B1164" s="4"/>
      <c r="C1164" s="4"/>
      <c r="D1164" s="38"/>
      <c r="E1164" s="39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5.75" customHeight="1" x14ac:dyDescent="0.25">
      <c r="A1165" s="40"/>
      <c r="B1165" s="4"/>
      <c r="C1165" s="4"/>
      <c r="D1165" s="38"/>
      <c r="E1165" s="39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5.75" customHeight="1" x14ac:dyDescent="0.25">
      <c r="A1166" s="40"/>
      <c r="B1166" s="4"/>
      <c r="C1166" s="4"/>
      <c r="D1166" s="38"/>
      <c r="E1166" s="39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5.75" customHeight="1" x14ac:dyDescent="0.25">
      <c r="A1167" s="40"/>
      <c r="B1167" s="4"/>
      <c r="C1167" s="4"/>
      <c r="D1167" s="38"/>
      <c r="E1167" s="39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5.75" customHeight="1" x14ac:dyDescent="0.25">
      <c r="A1168" s="40"/>
      <c r="B1168" s="4"/>
      <c r="C1168" s="4"/>
      <c r="D1168" s="38"/>
      <c r="E1168" s="39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5.75" customHeight="1" x14ac:dyDescent="0.25">
      <c r="A1169" s="40"/>
      <c r="B1169" s="4"/>
      <c r="C1169" s="4"/>
      <c r="D1169" s="38"/>
      <c r="E1169" s="39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5.75" customHeight="1" x14ac:dyDescent="0.25">
      <c r="A1170" s="40"/>
      <c r="B1170" s="4"/>
      <c r="C1170" s="4"/>
      <c r="D1170" s="38"/>
      <c r="E1170" s="39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5.75" customHeight="1" x14ac:dyDescent="0.25">
      <c r="A1171" s="40"/>
      <c r="B1171" s="4"/>
      <c r="C1171" s="4"/>
      <c r="D1171" s="38"/>
      <c r="E1171" s="39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5.75" customHeight="1" x14ac:dyDescent="0.25">
      <c r="A1172" s="40"/>
      <c r="B1172" s="4"/>
      <c r="C1172" s="4"/>
      <c r="D1172" s="38"/>
      <c r="E1172" s="39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5.75" customHeight="1" x14ac:dyDescent="0.25">
      <c r="A1173" s="40"/>
      <c r="B1173" s="4"/>
      <c r="C1173" s="4"/>
      <c r="D1173" s="38"/>
      <c r="E1173" s="39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5.75" customHeight="1" x14ac:dyDescent="0.25">
      <c r="A1174" s="40"/>
      <c r="B1174" s="4"/>
      <c r="C1174" s="4"/>
      <c r="D1174" s="38"/>
      <c r="E1174" s="39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5.75" customHeight="1" x14ac:dyDescent="0.25">
      <c r="A1175" s="40"/>
      <c r="B1175" s="4"/>
      <c r="C1175" s="4"/>
      <c r="D1175" s="38"/>
      <c r="E1175" s="39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5.75" customHeight="1" x14ac:dyDescent="0.25">
      <c r="A1176" s="40"/>
      <c r="B1176" s="4"/>
      <c r="C1176" s="4"/>
      <c r="D1176" s="38"/>
      <c r="E1176" s="39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5.75" customHeight="1" x14ac:dyDescent="0.25">
      <c r="A1177" s="40"/>
      <c r="B1177" s="4"/>
      <c r="C1177" s="4"/>
      <c r="D1177" s="38"/>
      <c r="E1177" s="39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5.75" customHeight="1" x14ac:dyDescent="0.25">
      <c r="A1178" s="40"/>
      <c r="B1178" s="4"/>
      <c r="C1178" s="4"/>
      <c r="D1178" s="38"/>
      <c r="E1178" s="39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5.75" customHeight="1" x14ac:dyDescent="0.25">
      <c r="A1179" s="40"/>
      <c r="B1179" s="4"/>
      <c r="C1179" s="4"/>
      <c r="D1179" s="38"/>
      <c r="E1179" s="39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5.75" customHeight="1" x14ac:dyDescent="0.25">
      <c r="A1180" s="40"/>
      <c r="B1180" s="4"/>
      <c r="C1180" s="4"/>
      <c r="D1180" s="38"/>
      <c r="E1180" s="39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5.75" customHeight="1" x14ac:dyDescent="0.25">
      <c r="A1181" s="40"/>
      <c r="B1181" s="4"/>
      <c r="C1181" s="4"/>
      <c r="D1181" s="38"/>
      <c r="E1181" s="39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5.75" customHeight="1" x14ac:dyDescent="0.25">
      <c r="A1182" s="40"/>
      <c r="B1182" s="4"/>
      <c r="C1182" s="4"/>
      <c r="D1182" s="38"/>
      <c r="E1182" s="39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5.75" customHeight="1" x14ac:dyDescent="0.25">
      <c r="A1183" s="40"/>
      <c r="B1183" s="4"/>
      <c r="C1183" s="4"/>
      <c r="D1183" s="38"/>
      <c r="E1183" s="39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5.75" customHeight="1" x14ac:dyDescent="0.25">
      <c r="A1184" s="40"/>
      <c r="B1184" s="4"/>
      <c r="C1184" s="4"/>
      <c r="D1184" s="38"/>
      <c r="E1184" s="39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5.75" customHeight="1" x14ac:dyDescent="0.25">
      <c r="A1185" s="40"/>
      <c r="B1185" s="4"/>
      <c r="C1185" s="4"/>
      <c r="D1185" s="38"/>
      <c r="E1185" s="39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5.75" customHeight="1" x14ac:dyDescent="0.25">
      <c r="A1186" s="40"/>
      <c r="B1186" s="4"/>
      <c r="C1186" s="4"/>
      <c r="D1186" s="38"/>
      <c r="E1186" s="39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5.75" customHeight="1" x14ac:dyDescent="0.25">
      <c r="A1187" s="40"/>
      <c r="B1187" s="4"/>
      <c r="C1187" s="4"/>
      <c r="D1187" s="38"/>
      <c r="E1187" s="39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5.75" customHeight="1" x14ac:dyDescent="0.25">
      <c r="A1188" s="40"/>
      <c r="B1188" s="4"/>
      <c r="C1188" s="4"/>
      <c r="D1188" s="38"/>
      <c r="E1188" s="39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5.75" customHeight="1" x14ac:dyDescent="0.25">
      <c r="A1189" s="40"/>
      <c r="B1189" s="4"/>
      <c r="C1189" s="4"/>
      <c r="D1189" s="38"/>
      <c r="E1189" s="39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5.75" customHeight="1" x14ac:dyDescent="0.25">
      <c r="A1190" s="40"/>
      <c r="B1190" s="4"/>
      <c r="C1190" s="4"/>
      <c r="D1190" s="38"/>
      <c r="E1190" s="39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5.75" customHeight="1" x14ac:dyDescent="0.25">
      <c r="A1191" s="40"/>
      <c r="B1191" s="4"/>
      <c r="C1191" s="4"/>
      <c r="D1191" s="38"/>
      <c r="E1191" s="39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5.75" customHeight="1" x14ac:dyDescent="0.25">
      <c r="A1192" s="40"/>
      <c r="B1192" s="4"/>
      <c r="C1192" s="4"/>
      <c r="D1192" s="38"/>
      <c r="E1192" s="39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5.75" customHeight="1" x14ac:dyDescent="0.25">
      <c r="A1193" s="40"/>
      <c r="B1193" s="4"/>
      <c r="C1193" s="4"/>
      <c r="D1193" s="38"/>
      <c r="E1193" s="39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5.75" customHeight="1" x14ac:dyDescent="0.25">
      <c r="A1194" s="40"/>
      <c r="B1194" s="4"/>
      <c r="C1194" s="4"/>
      <c r="D1194" s="38"/>
      <c r="E1194" s="39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5.75" customHeight="1" x14ac:dyDescent="0.25">
      <c r="A1195" s="40"/>
      <c r="B1195" s="4"/>
      <c r="C1195" s="4"/>
      <c r="D1195" s="38"/>
      <c r="E1195" s="39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5.75" customHeight="1" x14ac:dyDescent="0.25">
      <c r="A1196" s="40"/>
      <c r="B1196" s="4"/>
      <c r="C1196" s="4"/>
      <c r="D1196" s="38"/>
      <c r="E1196" s="39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5.75" customHeight="1" x14ac:dyDescent="0.25">
      <c r="A1197" s="40"/>
      <c r="B1197" s="4"/>
      <c r="C1197" s="4"/>
      <c r="D1197" s="38"/>
      <c r="E1197" s="39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5.75" customHeight="1" x14ac:dyDescent="0.25">
      <c r="A1198" s="40"/>
      <c r="B1198" s="4"/>
      <c r="C1198" s="4"/>
      <c r="D1198" s="38"/>
      <c r="E1198" s="39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5.75" customHeight="1" x14ac:dyDescent="0.25">
      <c r="A1199" s="40"/>
      <c r="B1199" s="4"/>
      <c r="C1199" s="4"/>
      <c r="D1199" s="38"/>
      <c r="E1199" s="39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5.75" customHeight="1" x14ac:dyDescent="0.25">
      <c r="A1200" s="40"/>
      <c r="B1200" s="4"/>
      <c r="C1200" s="4"/>
      <c r="D1200" s="38"/>
      <c r="E1200" s="39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5.75" customHeight="1" x14ac:dyDescent="0.25">
      <c r="A1201" s="40"/>
      <c r="B1201" s="4"/>
      <c r="C1201" s="4"/>
      <c r="D1201" s="38"/>
      <c r="E1201" s="39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5.75" customHeight="1" x14ac:dyDescent="0.25">
      <c r="A1202" s="40"/>
      <c r="B1202" s="4"/>
      <c r="C1202" s="4"/>
      <c r="D1202" s="38"/>
      <c r="E1202" s="39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5.75" customHeight="1" x14ac:dyDescent="0.25">
      <c r="A1203" s="40"/>
      <c r="B1203" s="4"/>
      <c r="C1203" s="4"/>
      <c r="D1203" s="38"/>
      <c r="E1203" s="39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5.75" customHeight="1" x14ac:dyDescent="0.25">
      <c r="A1204" s="40"/>
      <c r="B1204" s="4"/>
      <c r="C1204" s="4"/>
      <c r="D1204" s="38"/>
      <c r="E1204" s="39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5.75" customHeight="1" x14ac:dyDescent="0.25">
      <c r="A1205" s="40"/>
      <c r="B1205" s="4"/>
      <c r="C1205" s="4"/>
      <c r="D1205" s="38"/>
      <c r="E1205" s="39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5.75" customHeight="1" x14ac:dyDescent="0.25">
      <c r="A1206" s="40"/>
      <c r="B1206" s="4"/>
      <c r="C1206" s="4"/>
      <c r="D1206" s="38"/>
      <c r="E1206" s="39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5.75" customHeight="1" x14ac:dyDescent="0.25">
      <c r="A1207" s="40"/>
      <c r="B1207" s="4"/>
      <c r="C1207" s="4"/>
      <c r="D1207" s="38"/>
      <c r="E1207" s="39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5.75" customHeight="1" x14ac:dyDescent="0.25">
      <c r="A1208" s="40"/>
      <c r="B1208" s="4"/>
      <c r="C1208" s="4"/>
      <c r="D1208" s="38"/>
      <c r="E1208" s="39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5.75" customHeight="1" x14ac:dyDescent="0.25">
      <c r="A1209" s="40"/>
      <c r="B1209" s="4"/>
      <c r="C1209" s="4"/>
      <c r="D1209" s="38"/>
      <c r="E1209" s="39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5.75" customHeight="1" x14ac:dyDescent="0.25">
      <c r="A1210" s="40"/>
      <c r="B1210" s="4"/>
      <c r="C1210" s="4"/>
      <c r="D1210" s="38"/>
      <c r="E1210" s="39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5.75" customHeight="1" x14ac:dyDescent="0.25">
      <c r="A1211" s="40"/>
      <c r="B1211" s="4"/>
      <c r="C1211" s="4"/>
      <c r="D1211" s="38"/>
      <c r="E1211" s="39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5.75" customHeight="1" x14ac:dyDescent="0.25">
      <c r="A1212" s="40"/>
      <c r="B1212" s="4"/>
      <c r="C1212" s="4"/>
      <c r="D1212" s="38"/>
      <c r="E1212" s="39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5.75" customHeight="1" x14ac:dyDescent="0.25">
      <c r="A1213" s="40"/>
      <c r="B1213" s="4"/>
      <c r="C1213" s="4"/>
      <c r="D1213" s="38"/>
      <c r="E1213" s="39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5.75" customHeight="1" x14ac:dyDescent="0.25">
      <c r="A1214" s="40"/>
      <c r="B1214" s="4"/>
      <c r="C1214" s="4"/>
      <c r="D1214" s="38"/>
      <c r="E1214" s="39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5.75" customHeight="1" x14ac:dyDescent="0.25">
      <c r="A1215" s="40"/>
      <c r="B1215" s="4"/>
      <c r="C1215" s="4"/>
      <c r="D1215" s="38"/>
      <c r="E1215" s="39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5.75" customHeight="1" x14ac:dyDescent="0.25">
      <c r="A1216" s="40"/>
      <c r="B1216" s="4"/>
      <c r="C1216" s="4"/>
      <c r="D1216" s="38"/>
      <c r="E1216" s="39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5.75" customHeight="1" x14ac:dyDescent="0.25">
      <c r="A1217" s="40"/>
      <c r="B1217" s="4"/>
      <c r="C1217" s="4"/>
      <c r="D1217" s="38"/>
      <c r="E1217" s="39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5.75" customHeight="1" x14ac:dyDescent="0.25">
      <c r="A1218" s="40"/>
      <c r="B1218" s="4"/>
      <c r="C1218" s="4"/>
      <c r="D1218" s="38"/>
      <c r="E1218" s="39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5.75" customHeight="1" x14ac:dyDescent="0.25">
      <c r="A1219" s="40"/>
      <c r="B1219" s="4"/>
      <c r="C1219" s="4"/>
      <c r="D1219" s="38"/>
      <c r="E1219" s="39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5.75" customHeight="1" x14ac:dyDescent="0.25">
      <c r="A1220" s="40"/>
      <c r="B1220" s="4"/>
      <c r="C1220" s="4"/>
      <c r="D1220" s="38"/>
      <c r="E1220" s="39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5.75" customHeight="1" x14ac:dyDescent="0.25">
      <c r="A1221" s="40"/>
      <c r="B1221" s="4"/>
      <c r="C1221" s="4"/>
      <c r="D1221" s="38"/>
      <c r="E1221" s="39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5.75" customHeight="1" x14ac:dyDescent="0.25">
      <c r="A1222" s="40"/>
      <c r="B1222" s="4"/>
      <c r="C1222" s="4"/>
      <c r="D1222" s="38"/>
      <c r="E1222" s="39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5.75" customHeight="1" x14ac:dyDescent="0.25">
      <c r="A1223" s="40"/>
      <c r="B1223" s="4"/>
      <c r="C1223" s="4"/>
      <c r="D1223" s="38"/>
      <c r="E1223" s="39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5.75" customHeight="1" x14ac:dyDescent="0.25">
      <c r="A1224" s="40"/>
      <c r="B1224" s="4"/>
      <c r="C1224" s="4"/>
      <c r="D1224" s="38"/>
      <c r="E1224" s="39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5.75" customHeight="1" x14ac:dyDescent="0.25">
      <c r="A1225" s="40"/>
      <c r="B1225" s="4"/>
      <c r="C1225" s="4"/>
      <c r="D1225" s="38"/>
      <c r="E1225" s="39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5.75" customHeight="1" x14ac:dyDescent="0.25">
      <c r="A1226" s="40"/>
      <c r="B1226" s="4"/>
      <c r="C1226" s="4"/>
      <c r="D1226" s="38"/>
      <c r="E1226" s="39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5.75" customHeight="1" x14ac:dyDescent="0.25">
      <c r="A1227" s="40"/>
      <c r="B1227" s="4"/>
      <c r="C1227" s="4"/>
      <c r="D1227" s="38"/>
      <c r="E1227" s="39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5.75" customHeight="1" x14ac:dyDescent="0.25">
      <c r="A1228" s="40"/>
      <c r="B1228" s="4"/>
      <c r="C1228" s="4"/>
      <c r="D1228" s="38"/>
      <c r="E1228" s="39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5.75" customHeight="1" x14ac:dyDescent="0.25">
      <c r="A1229" s="40"/>
      <c r="B1229" s="4"/>
      <c r="C1229" s="4"/>
      <c r="D1229" s="38"/>
      <c r="E1229" s="39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5.75" customHeight="1" x14ac:dyDescent="0.25">
      <c r="A1230" s="40"/>
      <c r="B1230" s="4"/>
      <c r="C1230" s="4"/>
      <c r="D1230" s="38"/>
      <c r="E1230" s="39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5.75" customHeight="1" x14ac:dyDescent="0.25">
      <c r="A1231" s="40"/>
      <c r="B1231" s="4"/>
      <c r="C1231" s="4"/>
      <c r="D1231" s="38"/>
      <c r="E1231" s="39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5.75" customHeight="1" x14ac:dyDescent="0.25">
      <c r="A1232" s="40"/>
      <c r="B1232" s="4"/>
      <c r="C1232" s="4"/>
      <c r="D1232" s="38"/>
      <c r="E1232" s="39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5.75" customHeight="1" x14ac:dyDescent="0.25">
      <c r="A1233" s="40"/>
      <c r="B1233" s="4"/>
      <c r="C1233" s="4"/>
      <c r="D1233" s="38"/>
      <c r="E1233" s="39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5.75" customHeight="1" x14ac:dyDescent="0.25">
      <c r="A1234" s="40"/>
      <c r="B1234" s="4"/>
      <c r="C1234" s="4"/>
      <c r="D1234" s="38"/>
      <c r="E1234" s="39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5.75" customHeight="1" x14ac:dyDescent="0.25">
      <c r="A1235" s="40"/>
      <c r="B1235" s="4"/>
      <c r="C1235" s="4"/>
      <c r="D1235" s="38"/>
      <c r="E1235" s="39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5.75" customHeight="1" x14ac:dyDescent="0.25">
      <c r="A1236" s="40"/>
      <c r="B1236" s="4"/>
      <c r="C1236" s="4"/>
      <c r="D1236" s="38"/>
      <c r="E1236" s="39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5.75" customHeight="1" x14ac:dyDescent="0.25">
      <c r="A1237" s="40"/>
      <c r="B1237" s="4"/>
      <c r="C1237" s="4"/>
      <c r="D1237" s="38"/>
      <c r="E1237" s="39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5.75" customHeight="1" x14ac:dyDescent="0.25">
      <c r="A1238" s="40"/>
      <c r="B1238" s="4"/>
      <c r="C1238" s="4"/>
      <c r="D1238" s="38"/>
      <c r="E1238" s="39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5.75" customHeight="1" x14ac:dyDescent="0.25">
      <c r="A1239" s="40"/>
      <c r="B1239" s="4"/>
      <c r="C1239" s="4"/>
      <c r="D1239" s="38"/>
      <c r="E1239" s="39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5.75" customHeight="1" x14ac:dyDescent="0.25">
      <c r="A1240" s="40"/>
      <c r="B1240" s="4"/>
      <c r="C1240" s="4"/>
      <c r="D1240" s="38"/>
      <c r="E1240" s="39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5.75" customHeight="1" x14ac:dyDescent="0.25">
      <c r="A1241" s="40"/>
      <c r="B1241" s="4"/>
      <c r="C1241" s="4"/>
      <c r="D1241" s="38"/>
      <c r="E1241" s="39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5.75" customHeight="1" x14ac:dyDescent="0.25">
      <c r="A1242" s="40"/>
      <c r="B1242" s="4"/>
      <c r="C1242" s="4"/>
      <c r="D1242" s="38"/>
      <c r="E1242" s="39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5.75" customHeight="1" x14ac:dyDescent="0.25">
      <c r="A1243" s="40"/>
      <c r="B1243" s="4"/>
      <c r="C1243" s="4"/>
      <c r="D1243" s="38"/>
      <c r="E1243" s="39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5.75" customHeight="1" x14ac:dyDescent="0.25">
      <c r="A1244" s="40"/>
      <c r="B1244" s="4"/>
      <c r="C1244" s="4"/>
      <c r="D1244" s="38"/>
      <c r="E1244" s="39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5.75" customHeight="1" x14ac:dyDescent="0.25">
      <c r="A1245" s="40"/>
      <c r="B1245" s="4"/>
      <c r="C1245" s="4"/>
      <c r="D1245" s="38"/>
      <c r="E1245" s="39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5.75" customHeight="1" x14ac:dyDescent="0.25">
      <c r="A1246" s="40"/>
      <c r="B1246" s="4"/>
      <c r="C1246" s="4"/>
      <c r="D1246" s="38"/>
      <c r="E1246" s="39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5.75" customHeight="1" x14ac:dyDescent="0.25">
      <c r="A1247" s="40"/>
      <c r="B1247" s="4"/>
      <c r="C1247" s="4"/>
      <c r="D1247" s="38"/>
      <c r="E1247" s="39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5.75" customHeight="1" x14ac:dyDescent="0.25">
      <c r="A1248" s="40"/>
      <c r="B1248" s="4"/>
      <c r="C1248" s="4"/>
      <c r="D1248" s="38"/>
      <c r="E1248" s="39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5.75" customHeight="1" x14ac:dyDescent="0.25">
      <c r="A1249" s="40"/>
      <c r="B1249" s="4"/>
      <c r="C1249" s="4"/>
      <c r="D1249" s="38"/>
      <c r="E1249" s="39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5.75" customHeight="1" x14ac:dyDescent="0.25">
      <c r="A1250" s="40"/>
      <c r="B1250" s="4"/>
      <c r="C1250" s="4"/>
      <c r="D1250" s="38"/>
      <c r="E1250" s="39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5.75" customHeight="1" x14ac:dyDescent="0.25">
      <c r="A1251" s="40"/>
      <c r="B1251" s="4"/>
      <c r="C1251" s="4"/>
      <c r="D1251" s="38"/>
      <c r="E1251" s="39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5.75" customHeight="1" x14ac:dyDescent="0.25">
      <c r="A1252" s="40"/>
      <c r="B1252" s="4"/>
      <c r="C1252" s="4"/>
      <c r="D1252" s="38"/>
      <c r="E1252" s="39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5.75" customHeight="1" x14ac:dyDescent="0.25">
      <c r="A1253" s="40"/>
      <c r="B1253" s="4"/>
      <c r="C1253" s="4"/>
      <c r="D1253" s="38"/>
      <c r="E1253" s="39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5.75" customHeight="1" x14ac:dyDescent="0.25">
      <c r="A1254" s="40"/>
      <c r="B1254" s="4"/>
      <c r="C1254" s="4"/>
      <c r="D1254" s="38"/>
      <c r="E1254" s="39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5.75" customHeight="1" x14ac:dyDescent="0.25">
      <c r="A1255" s="40"/>
      <c r="B1255" s="4"/>
      <c r="C1255" s="4"/>
      <c r="D1255" s="38"/>
      <c r="E1255" s="39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5.75" customHeight="1" x14ac:dyDescent="0.25">
      <c r="A1256" s="40"/>
      <c r="B1256" s="4"/>
      <c r="C1256" s="4"/>
      <c r="D1256" s="38"/>
      <c r="E1256" s="39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5.75" customHeight="1" x14ac:dyDescent="0.25">
      <c r="A1257" s="40"/>
      <c r="B1257" s="4"/>
      <c r="C1257" s="4"/>
      <c r="D1257" s="38"/>
      <c r="E1257" s="39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5.75" customHeight="1" x14ac:dyDescent="0.25">
      <c r="A1258" s="40"/>
      <c r="B1258" s="4"/>
      <c r="C1258" s="4"/>
      <c r="D1258" s="38"/>
      <c r="E1258" s="39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5.75" customHeight="1" x14ac:dyDescent="0.25">
      <c r="A1259" s="40"/>
      <c r="B1259" s="4"/>
      <c r="C1259" s="4"/>
      <c r="D1259" s="38"/>
      <c r="E1259" s="39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5.75" customHeight="1" x14ac:dyDescent="0.25">
      <c r="A1260" s="40"/>
      <c r="B1260" s="4"/>
      <c r="C1260" s="4"/>
      <c r="D1260" s="38"/>
      <c r="E1260" s="39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5.75" customHeight="1" x14ac:dyDescent="0.25">
      <c r="A1261" s="40"/>
      <c r="B1261" s="4"/>
      <c r="C1261" s="4"/>
      <c r="D1261" s="38"/>
      <c r="E1261" s="39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5.75" customHeight="1" x14ac:dyDescent="0.25">
      <c r="A1262" s="40"/>
      <c r="B1262" s="4"/>
      <c r="C1262" s="4"/>
      <c r="D1262" s="38"/>
      <c r="E1262" s="39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5.75" customHeight="1" x14ac:dyDescent="0.25">
      <c r="A1263" s="40"/>
      <c r="B1263" s="4"/>
      <c r="C1263" s="4"/>
      <c r="D1263" s="38"/>
      <c r="E1263" s="39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5.75" customHeight="1" x14ac:dyDescent="0.25">
      <c r="A1264" s="40"/>
      <c r="B1264" s="4"/>
      <c r="C1264" s="4"/>
      <c r="D1264" s="38"/>
      <c r="E1264" s="39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5.75" customHeight="1" x14ac:dyDescent="0.25">
      <c r="A1265" s="40"/>
      <c r="B1265" s="4"/>
      <c r="C1265" s="4"/>
      <c r="D1265" s="38"/>
      <c r="E1265" s="39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5.75" customHeight="1" x14ac:dyDescent="0.25">
      <c r="A1266" s="40"/>
      <c r="B1266" s="4"/>
      <c r="C1266" s="4"/>
      <c r="D1266" s="38"/>
      <c r="E1266" s="39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5.75" customHeight="1" x14ac:dyDescent="0.25">
      <c r="A1267" s="40"/>
      <c r="B1267" s="4"/>
      <c r="C1267" s="4"/>
      <c r="D1267" s="38"/>
      <c r="E1267" s="39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5.75" customHeight="1" x14ac:dyDescent="0.25">
      <c r="A1268" s="40"/>
      <c r="B1268" s="4"/>
      <c r="C1268" s="4"/>
      <c r="D1268" s="38"/>
      <c r="E1268" s="39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5.75" customHeight="1" x14ac:dyDescent="0.25">
      <c r="A1269" s="40"/>
      <c r="B1269" s="4"/>
      <c r="C1269" s="4"/>
      <c r="D1269" s="38"/>
      <c r="E1269" s="39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5.75" customHeight="1" x14ac:dyDescent="0.25">
      <c r="A1270" s="40"/>
      <c r="B1270" s="4"/>
      <c r="C1270" s="4"/>
      <c r="D1270" s="38"/>
      <c r="E1270" s="39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5.75" customHeight="1" x14ac:dyDescent="0.25">
      <c r="A1271" s="40"/>
      <c r="B1271" s="4"/>
      <c r="C1271" s="4"/>
      <c r="D1271" s="38"/>
      <c r="E1271" s="39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5.75" customHeight="1" x14ac:dyDescent="0.25">
      <c r="A1272" s="40"/>
      <c r="B1272" s="4"/>
      <c r="C1272" s="4"/>
      <c r="D1272" s="38"/>
      <c r="E1272" s="39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5.75" customHeight="1" x14ac:dyDescent="0.25">
      <c r="A1273" s="40"/>
      <c r="B1273" s="4"/>
      <c r="C1273" s="4"/>
      <c r="D1273" s="38"/>
      <c r="E1273" s="39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5.75" customHeight="1" x14ac:dyDescent="0.25">
      <c r="A1274" s="40"/>
      <c r="B1274" s="4"/>
      <c r="C1274" s="4"/>
      <c r="D1274" s="38"/>
      <c r="E1274" s="39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5.75" customHeight="1" x14ac:dyDescent="0.25">
      <c r="A1275" s="40"/>
      <c r="B1275" s="4"/>
      <c r="C1275" s="4"/>
      <c r="D1275" s="38"/>
      <c r="E1275" s="39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5.75" customHeight="1" x14ac:dyDescent="0.25">
      <c r="A1276" s="40"/>
      <c r="B1276" s="4"/>
      <c r="C1276" s="4"/>
      <c r="D1276" s="38"/>
      <c r="E1276" s="39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5.75" customHeight="1" x14ac:dyDescent="0.25">
      <c r="A1277" s="40"/>
      <c r="B1277" s="4"/>
      <c r="C1277" s="4"/>
      <c r="D1277" s="38"/>
      <c r="E1277" s="39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5.75" customHeight="1" x14ac:dyDescent="0.25">
      <c r="A1278" s="40"/>
      <c r="B1278" s="4"/>
      <c r="C1278" s="4"/>
      <c r="D1278" s="38"/>
      <c r="E1278" s="39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5.75" customHeight="1" x14ac:dyDescent="0.25">
      <c r="A1279" s="40"/>
      <c r="B1279" s="4"/>
      <c r="C1279" s="4"/>
      <c r="D1279" s="38"/>
      <c r="E1279" s="39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5.75" customHeight="1" x14ac:dyDescent="0.25">
      <c r="A1280" s="40"/>
      <c r="B1280" s="4"/>
      <c r="C1280" s="4"/>
      <c r="D1280" s="38"/>
      <c r="E1280" s="39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5.75" customHeight="1" x14ac:dyDescent="0.25">
      <c r="A1281" s="40"/>
      <c r="B1281" s="4"/>
      <c r="C1281" s="4"/>
      <c r="D1281" s="38"/>
      <c r="E1281" s="39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5.75" customHeight="1" x14ac:dyDescent="0.25">
      <c r="A1282" s="40"/>
      <c r="B1282" s="4"/>
      <c r="C1282" s="4"/>
      <c r="D1282" s="38"/>
      <c r="E1282" s="39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5.75" customHeight="1" x14ac:dyDescent="0.25">
      <c r="A1283" s="40"/>
      <c r="B1283" s="4"/>
      <c r="C1283" s="4"/>
      <c r="D1283" s="38"/>
      <c r="E1283" s="39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5.75" customHeight="1" x14ac:dyDescent="0.25">
      <c r="A1284" s="40"/>
      <c r="B1284" s="4"/>
      <c r="C1284" s="4"/>
      <c r="D1284" s="38"/>
      <c r="E1284" s="39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5.75" customHeight="1" x14ac:dyDescent="0.25">
      <c r="A1285" s="40"/>
      <c r="B1285" s="4"/>
      <c r="C1285" s="4"/>
      <c r="D1285" s="38"/>
      <c r="E1285" s="39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5.75" customHeight="1" x14ac:dyDescent="0.25">
      <c r="A1286" s="40"/>
      <c r="B1286" s="4"/>
      <c r="C1286" s="4"/>
      <c r="D1286" s="38"/>
      <c r="E1286" s="39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5.75" customHeight="1" x14ac:dyDescent="0.25">
      <c r="A1287" s="40"/>
      <c r="B1287" s="4"/>
      <c r="C1287" s="4"/>
      <c r="D1287" s="38"/>
      <c r="E1287" s="39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5.75" customHeight="1" x14ac:dyDescent="0.25">
      <c r="A1288" s="40"/>
      <c r="B1288" s="4"/>
      <c r="C1288" s="4"/>
      <c r="D1288" s="38"/>
      <c r="E1288" s="39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5.75" customHeight="1" x14ac:dyDescent="0.25">
      <c r="A1289" s="40"/>
      <c r="B1289" s="4"/>
      <c r="C1289" s="4"/>
      <c r="D1289" s="38"/>
      <c r="E1289" s="39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5.75" customHeight="1" x14ac:dyDescent="0.25">
      <c r="A1290" s="40"/>
      <c r="B1290" s="4"/>
      <c r="C1290" s="4"/>
      <c r="D1290" s="38"/>
      <c r="E1290" s="39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</sheetData>
  <autoFilter ref="A1:I857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3559"/>
  <sheetViews>
    <sheetView workbookViewId="0">
      <pane ySplit="1" topLeftCell="A78" activePane="bottomLeft" state="frozen"/>
      <selection pane="bottomLeft" activeCell="F89" sqref="F89"/>
    </sheetView>
  </sheetViews>
  <sheetFormatPr defaultColWidth="14.42578125" defaultRowHeight="15" customHeight="1" x14ac:dyDescent="0.25"/>
  <cols>
    <col min="1" max="1" width="16.28515625" customWidth="1"/>
    <col min="2" max="2" width="17.28515625" customWidth="1"/>
    <col min="3" max="3" width="51" customWidth="1"/>
    <col min="4" max="4" width="9.7109375" customWidth="1"/>
    <col min="5" max="5" width="12.42578125" customWidth="1"/>
    <col min="6" max="7" width="19.5703125" customWidth="1"/>
    <col min="8" max="8" width="16.140625" customWidth="1"/>
    <col min="9" max="9" width="9.140625" customWidth="1"/>
    <col min="10" max="10" width="16.42578125" customWidth="1"/>
    <col min="11" max="11" width="11" customWidth="1"/>
    <col min="12" max="26" width="8" customWidth="1"/>
  </cols>
  <sheetData>
    <row r="1" spans="1:26" ht="17.25" customHeight="1" x14ac:dyDescent="0.25">
      <c r="A1" s="41" t="s">
        <v>0</v>
      </c>
      <c r="B1" s="42" t="s">
        <v>1</v>
      </c>
      <c r="C1" s="42" t="s">
        <v>2</v>
      </c>
      <c r="D1" s="43" t="s">
        <v>1363</v>
      </c>
      <c r="E1" s="44" t="s">
        <v>1364</v>
      </c>
      <c r="F1" s="45" t="s">
        <v>1365</v>
      </c>
      <c r="G1" s="45" t="s">
        <v>10</v>
      </c>
      <c r="H1" s="42" t="s">
        <v>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7.25" hidden="1" customHeight="1" x14ac:dyDescent="0.25">
      <c r="A2" s="47">
        <v>44672</v>
      </c>
      <c r="B2" s="48" t="s">
        <v>1057</v>
      </c>
      <c r="C2" s="16" t="str">
        <f>VLOOKUP(B2,Database!$B$2:$K$604,2,FALSE)</f>
        <v>LEM EXCEL ONE</v>
      </c>
      <c r="D2" s="49">
        <v>2</v>
      </c>
      <c r="E2" s="28">
        <f>VLOOKUP(B2,Database!$B$2:$K$604,3,FALSE)</f>
        <v>121000</v>
      </c>
      <c r="F2" s="48" t="s">
        <v>1329</v>
      </c>
      <c r="G2" s="48" t="s">
        <v>1366</v>
      </c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7.25" hidden="1" customHeight="1" x14ac:dyDescent="0.25">
      <c r="A3" s="47">
        <v>44672</v>
      </c>
      <c r="B3" s="48" t="s">
        <v>1117</v>
      </c>
      <c r="C3" s="16" t="str">
        <f>VLOOKUP(B3,Database!$B$2:$K$604,2,FALSE)</f>
        <v>SEKRUP FAB 8*1-1/2" (4CM)</v>
      </c>
      <c r="D3" s="49">
        <v>1000</v>
      </c>
      <c r="E3" s="28">
        <f>VLOOKUP(B3,Database!$B$2:$K$604,3,FALSE)</f>
        <v>138</v>
      </c>
      <c r="F3" s="48" t="s">
        <v>1329</v>
      </c>
      <c r="G3" s="48" t="s">
        <v>1366</v>
      </c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7.25" hidden="1" customHeight="1" x14ac:dyDescent="0.25">
      <c r="A4" s="47">
        <v>44672</v>
      </c>
      <c r="B4" s="48" t="s">
        <v>1089</v>
      </c>
      <c r="C4" s="16" t="str">
        <f>VLOOKUP(B4,Database!$B$2:$K$604,2,FALSE)</f>
        <v>RING 5MM</v>
      </c>
      <c r="D4" s="50">
        <f>0.07*3</f>
        <v>0.21000000000000002</v>
      </c>
      <c r="E4" s="28">
        <f>VLOOKUP(B4,Database!$B$2:$K$604,3,FALSE)</f>
        <v>47500</v>
      </c>
      <c r="F4" s="48" t="s">
        <v>1329</v>
      </c>
      <c r="G4" s="48" t="s">
        <v>1366</v>
      </c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hidden="1" customHeight="1" x14ac:dyDescent="0.25">
      <c r="A5" s="47">
        <v>44672</v>
      </c>
      <c r="B5" s="48" t="s">
        <v>958</v>
      </c>
      <c r="C5" s="16" t="str">
        <f>VLOOKUP(B5,Database!$B$2:$K$604,2,FALSE)</f>
        <v>MASKER</v>
      </c>
      <c r="D5" s="49">
        <v>10</v>
      </c>
      <c r="E5" s="28">
        <f>VLOOKUP(B5,Database!$B$2:$K$604,3,FALSE)</f>
        <v>400</v>
      </c>
      <c r="F5" s="48" t="s">
        <v>1295</v>
      </c>
      <c r="G5" s="48" t="s">
        <v>1367</v>
      </c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7.25" hidden="1" customHeight="1" x14ac:dyDescent="0.25">
      <c r="A6" s="47">
        <v>44672</v>
      </c>
      <c r="B6" s="48" t="s">
        <v>863</v>
      </c>
      <c r="C6" s="16" t="str">
        <f>VLOOKUP(B6,Database!$B$2:$K$604,2,FALSE)</f>
        <v>AMPLAS 120</v>
      </c>
      <c r="D6" s="49">
        <v>1</v>
      </c>
      <c r="E6" s="28">
        <f>VLOOKUP(B6,Database!$B$2:$K$604,3,FALSE)</f>
        <v>13400</v>
      </c>
      <c r="F6" s="48" t="s">
        <v>1295</v>
      </c>
      <c r="G6" s="48" t="s">
        <v>1367</v>
      </c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.25" hidden="1" customHeight="1" x14ac:dyDescent="0.25">
      <c r="A7" s="47">
        <v>44672</v>
      </c>
      <c r="B7" s="48" t="s">
        <v>866</v>
      </c>
      <c r="C7" s="16" t="str">
        <f>VLOOKUP(B7,Database!$B$2:$K$604,2,FALSE)</f>
        <v>AMPLAS 180</v>
      </c>
      <c r="D7" s="49">
        <v>1</v>
      </c>
      <c r="E7" s="28">
        <f>VLOOKUP(B7,Database!$B$2:$K$604,3,FALSE)</f>
        <v>13400</v>
      </c>
      <c r="F7" s="48" t="s">
        <v>1295</v>
      </c>
      <c r="G7" s="48" t="s">
        <v>1367</v>
      </c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7.25" hidden="1" customHeight="1" x14ac:dyDescent="0.25">
      <c r="A8" s="47">
        <v>44672</v>
      </c>
      <c r="B8" s="48" t="s">
        <v>884</v>
      </c>
      <c r="C8" s="16" t="str">
        <f>VLOOKUP(B8,Database!$B$2:$K$604,2,FALSE)</f>
        <v>AMPLAS 80</v>
      </c>
      <c r="D8" s="49">
        <v>1</v>
      </c>
      <c r="E8" s="28">
        <f>VLOOKUP(B8,Database!$B$2:$K$604,3,FALSE)</f>
        <v>13400</v>
      </c>
      <c r="F8" s="48" t="s">
        <v>1295</v>
      </c>
      <c r="G8" s="48" t="s">
        <v>1367</v>
      </c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7.25" hidden="1" customHeight="1" x14ac:dyDescent="0.25">
      <c r="A9" s="47">
        <v>44672</v>
      </c>
      <c r="B9" s="48" t="s">
        <v>872</v>
      </c>
      <c r="C9" s="16" t="str">
        <f>VLOOKUP(B9,Database!$B$2:$K$604,2,FALSE)</f>
        <v>AMPLAS GRENDA 80</v>
      </c>
      <c r="D9" s="49">
        <v>1</v>
      </c>
      <c r="E9" s="28">
        <f>VLOOKUP(B9,Database!$B$2:$K$604,3,FALSE)</f>
        <v>4000</v>
      </c>
      <c r="F9" s="48" t="s">
        <v>1295</v>
      </c>
      <c r="G9" s="48" t="s">
        <v>1367</v>
      </c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7.25" hidden="1" customHeight="1" x14ac:dyDescent="0.25">
      <c r="A10" s="47">
        <v>44672</v>
      </c>
      <c r="B10" s="48" t="s">
        <v>909</v>
      </c>
      <c r="C10" s="16" t="str">
        <f>VLOOKUP(B10,Database!$B$2:$K$604,2,FALSE)</f>
        <v>LEM ALTECO HANDSOME</v>
      </c>
      <c r="D10" s="49">
        <v>5</v>
      </c>
      <c r="E10" s="28">
        <f>VLOOKUP(B10,Database!$B$2:$K$604,3,FALSE)</f>
        <v>3350</v>
      </c>
      <c r="F10" s="48" t="s">
        <v>1295</v>
      </c>
      <c r="G10" s="48" t="s">
        <v>1368</v>
      </c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7.25" hidden="1" customHeight="1" x14ac:dyDescent="0.25">
      <c r="A11" s="47">
        <v>44673</v>
      </c>
      <c r="B11" s="48" t="s">
        <v>909</v>
      </c>
      <c r="C11" s="16" t="str">
        <f>VLOOKUP(B11,Database!$B$2:$K$604,2,FALSE)</f>
        <v>LEM ALTECO HANDSOME</v>
      </c>
      <c r="D11" s="49">
        <v>2</v>
      </c>
      <c r="E11" s="28">
        <f>VLOOKUP(B11,Database!$B$2:$K$604,3,FALSE)</f>
        <v>3350</v>
      </c>
      <c r="F11" s="48" t="s">
        <v>1295</v>
      </c>
      <c r="G11" s="48" t="s">
        <v>1368</v>
      </c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7.25" hidden="1" customHeight="1" x14ac:dyDescent="0.25">
      <c r="A12" s="47">
        <v>44673</v>
      </c>
      <c r="B12" s="48" t="s">
        <v>866</v>
      </c>
      <c r="C12" s="16" t="str">
        <f>VLOOKUP(B12,Database!$B$2:$K$604,2,FALSE)</f>
        <v>AMPLAS 180</v>
      </c>
      <c r="D12" s="49">
        <v>1</v>
      </c>
      <c r="E12" s="28">
        <f>VLOOKUP(B12,Database!$B$2:$K$604,3,FALSE)</f>
        <v>13400</v>
      </c>
      <c r="F12" s="48" t="s">
        <v>1290</v>
      </c>
      <c r="G12" s="48" t="s">
        <v>1369</v>
      </c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7.25" hidden="1" customHeight="1" x14ac:dyDescent="0.25">
      <c r="A13" s="47">
        <v>44673</v>
      </c>
      <c r="B13" s="48" t="s">
        <v>863</v>
      </c>
      <c r="C13" s="16" t="str">
        <f>VLOOKUP(B13,Database!$B$2:$K$604,2,FALSE)</f>
        <v>AMPLAS 120</v>
      </c>
      <c r="D13" s="49">
        <v>1</v>
      </c>
      <c r="E13" s="28">
        <f>VLOOKUP(B13,Database!$B$2:$K$604,3,FALSE)</f>
        <v>13400</v>
      </c>
      <c r="F13" s="48" t="s">
        <v>1290</v>
      </c>
      <c r="G13" s="48" t="s">
        <v>1369</v>
      </c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25" hidden="1" customHeight="1" x14ac:dyDescent="0.25">
      <c r="A14" s="47">
        <v>44673</v>
      </c>
      <c r="B14" s="48" t="s">
        <v>939</v>
      </c>
      <c r="C14" s="16" t="str">
        <f>VLOOKUP(B14,Database!$B$2:$K$604,2,FALSE)</f>
        <v>KAIN JAHIT</v>
      </c>
      <c r="D14" s="49">
        <v>1</v>
      </c>
      <c r="E14" s="28">
        <f>VLOOKUP(B14,Database!$B$2:$K$604,3,FALSE)</f>
        <v>4500</v>
      </c>
      <c r="F14" s="48" t="s">
        <v>1290</v>
      </c>
      <c r="G14" s="48" t="s">
        <v>1369</v>
      </c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hidden="1" customHeight="1" x14ac:dyDescent="0.25">
      <c r="A15" s="47">
        <v>44673</v>
      </c>
      <c r="B15" s="5" t="s">
        <v>1051</v>
      </c>
      <c r="C15" s="16" t="str">
        <f>VLOOKUP(B15,Database!$B$2:$K$604,2,FALSE)</f>
        <v>LEM PRESTO POLYCHEMIE</v>
      </c>
      <c r="D15" s="49">
        <v>20</v>
      </c>
      <c r="E15" s="28">
        <f>VLOOKUP(B15,Database!$B$2:$K$604,3,FALSE)</f>
        <v>39683.952000000005</v>
      </c>
      <c r="F15" s="48" t="s">
        <v>1370</v>
      </c>
      <c r="G15" s="48" t="s">
        <v>1371</v>
      </c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7.25" hidden="1" customHeight="1" x14ac:dyDescent="0.25">
      <c r="A16" s="47">
        <v>44673</v>
      </c>
      <c r="B16" s="5" t="s">
        <v>1115</v>
      </c>
      <c r="C16" s="16" t="str">
        <f>VLOOKUP(B16,Database!$B$2:$K$604,2,FALSE)</f>
        <v>SEKRUP FAB 8*1-1/4" (3CM)</v>
      </c>
      <c r="D16" s="49">
        <v>1000</v>
      </c>
      <c r="E16" s="28">
        <f>VLOOKUP(B16,Database!$B$2:$K$604,3,FALSE)</f>
        <v>122</v>
      </c>
      <c r="F16" s="48" t="s">
        <v>1370</v>
      </c>
      <c r="G16" s="48" t="s">
        <v>1371</v>
      </c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7.25" hidden="1" customHeight="1" x14ac:dyDescent="0.25">
      <c r="A17" s="47">
        <v>44673</v>
      </c>
      <c r="B17" s="48" t="s">
        <v>653</v>
      </c>
      <c r="C17" s="16" t="str">
        <f>VLOOKUP(B17,Database!$B$2:$K$604,2,FALSE)</f>
        <v>THINER NC TRIRING</v>
      </c>
      <c r="D17" s="49">
        <v>40</v>
      </c>
      <c r="E17" s="28">
        <f>VLOOKUP(B17,Database!$B$2:$K$604,3,FALSE)</f>
        <v>19250</v>
      </c>
      <c r="F17" s="48" t="s">
        <v>1291</v>
      </c>
      <c r="G17" s="48" t="s">
        <v>1372</v>
      </c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7.25" hidden="1" customHeight="1" x14ac:dyDescent="0.25">
      <c r="A18" s="47">
        <v>44673</v>
      </c>
      <c r="B18" s="5" t="s">
        <v>608</v>
      </c>
      <c r="C18" s="16" t="str">
        <f>VLOOKUP(B18,Database!$B$2:$K$604,2,FALSE)</f>
        <v>NC SANDING WHITE LIBERTY</v>
      </c>
      <c r="D18" s="49">
        <v>1</v>
      </c>
      <c r="E18" s="28">
        <f>VLOOKUP(B18,Database!$B$2:$K$604,3,FALSE)</f>
        <v>825000</v>
      </c>
      <c r="F18" s="48" t="s">
        <v>1291</v>
      </c>
      <c r="G18" s="48" t="s">
        <v>1372</v>
      </c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7.25" hidden="1" customHeight="1" x14ac:dyDescent="0.25">
      <c r="A19" s="47">
        <v>44673</v>
      </c>
      <c r="B19" s="5" t="s">
        <v>541</v>
      </c>
      <c r="C19" s="16" t="str">
        <f>VLOOKUP(B19,Database!$B$2:$K$604,2,FALSE)</f>
        <v>NC WHITE KW 1 LIBERTY</v>
      </c>
      <c r="D19" s="49">
        <v>1</v>
      </c>
      <c r="E19" s="28">
        <f>VLOOKUP(B19,Database!$B$2:$K$604,3,FALSE)</f>
        <v>900000</v>
      </c>
      <c r="F19" s="48" t="s">
        <v>1291</v>
      </c>
      <c r="G19" s="48" t="s">
        <v>1372</v>
      </c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7.25" hidden="1" customHeight="1" x14ac:dyDescent="0.25">
      <c r="A20" s="47">
        <v>44673</v>
      </c>
      <c r="B20" s="5" t="s">
        <v>566</v>
      </c>
      <c r="C20" s="16" t="str">
        <f>VLOOKUP(B20,Database!$B$2:$K$604,2,FALSE)</f>
        <v>IMPRA WS WALLNUT BROWN</v>
      </c>
      <c r="D20" s="49">
        <v>2</v>
      </c>
      <c r="E20" s="28">
        <f>VLOOKUP(B20,Database!$B$2:$K$604,3,FALSE)</f>
        <v>88000</v>
      </c>
      <c r="F20" s="48" t="s">
        <v>1291</v>
      </c>
      <c r="G20" s="48" t="s">
        <v>1372</v>
      </c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.25" hidden="1" customHeight="1" x14ac:dyDescent="0.25">
      <c r="A21" s="47">
        <v>44673</v>
      </c>
      <c r="B21" s="5" t="s">
        <v>723</v>
      </c>
      <c r="C21" s="16" t="str">
        <f>VLOOKUP(B21,Database!$B$2:$K$604,2,FALSE)</f>
        <v>IMPRA WS COCOA</v>
      </c>
      <c r="D21" s="49">
        <v>1</v>
      </c>
      <c r="E21" s="28">
        <f>VLOOKUP(B21,Database!$B$2:$K$604,3,FALSE)</f>
        <v>86500</v>
      </c>
      <c r="F21" s="48" t="s">
        <v>1291</v>
      </c>
      <c r="G21" s="48" t="s">
        <v>1372</v>
      </c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7.25" hidden="1" customHeight="1" x14ac:dyDescent="0.25">
      <c r="A22" s="47">
        <v>44673</v>
      </c>
      <c r="B22" s="48" t="s">
        <v>939</v>
      </c>
      <c r="C22" s="16" t="str">
        <f>VLOOKUP(B22,Database!$B$2:$K$604,2,FALSE)</f>
        <v>KAIN JAHIT</v>
      </c>
      <c r="D22" s="49">
        <v>1</v>
      </c>
      <c r="E22" s="28">
        <f>VLOOKUP(B22,Database!$B$2:$K$604,3,FALSE)</f>
        <v>4500</v>
      </c>
      <c r="F22" s="48" t="s">
        <v>1291</v>
      </c>
      <c r="G22" s="48" t="s">
        <v>1372</v>
      </c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7.25" hidden="1" customHeight="1" x14ac:dyDescent="0.25">
      <c r="A23" s="47">
        <v>44673</v>
      </c>
      <c r="B23" s="48" t="s">
        <v>958</v>
      </c>
      <c r="C23" s="16" t="str">
        <f>VLOOKUP(B23,Database!$B$2:$K$604,2,FALSE)</f>
        <v>MASKER</v>
      </c>
      <c r="D23" s="49">
        <v>10</v>
      </c>
      <c r="E23" s="28">
        <f>VLOOKUP(B23,Database!$B$2:$K$604,3,FALSE)</f>
        <v>400</v>
      </c>
      <c r="F23" s="48" t="s">
        <v>1291</v>
      </c>
      <c r="G23" s="48" t="s">
        <v>1372</v>
      </c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7.25" hidden="1" customHeight="1" x14ac:dyDescent="0.25">
      <c r="A24" s="47">
        <v>44673</v>
      </c>
      <c r="B24" s="48" t="s">
        <v>943</v>
      </c>
      <c r="C24" s="16" t="str">
        <f>VLOOKUP(B24,Database!$B$2:$K$604,2,FALSE)</f>
        <v>SIKAT RUSTIK  KAYU UNION BIRU</v>
      </c>
      <c r="D24" s="49">
        <v>1</v>
      </c>
      <c r="E24" s="28">
        <f>VLOOKUP(B24,Database!$B$2:$K$604,3,FALSE)</f>
        <v>30000</v>
      </c>
      <c r="F24" s="48" t="s">
        <v>1291</v>
      </c>
      <c r="G24" s="48" t="s">
        <v>1372</v>
      </c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hidden="1" customHeight="1" x14ac:dyDescent="0.25">
      <c r="A25" s="47">
        <v>44673</v>
      </c>
      <c r="B25" s="5" t="s">
        <v>739</v>
      </c>
      <c r="C25" s="16" t="str">
        <f>VLOOKUP(B25,Database!$B$2:$K$604,2,FALSE)</f>
        <v>DNT EPOXY GREY</v>
      </c>
      <c r="D25" s="49">
        <v>2</v>
      </c>
      <c r="E25" s="28">
        <f>VLOOKUP(B25,Database!$B$2:$K$604,3,FALSE)</f>
        <v>91000</v>
      </c>
      <c r="F25" s="48" t="s">
        <v>1291</v>
      </c>
      <c r="G25" s="48" t="s">
        <v>1372</v>
      </c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hidden="1" customHeight="1" x14ac:dyDescent="0.25">
      <c r="A26" s="47">
        <v>44673</v>
      </c>
      <c r="B26" s="5" t="s">
        <v>147</v>
      </c>
      <c r="C26" s="16" t="str">
        <f>VLOOKUP(B26,Database!$B$2:$K$604,2,FALSE)</f>
        <v>ENGSEL MODERN  2-1/2" ANTIK</v>
      </c>
      <c r="D26" s="51">
        <v>36</v>
      </c>
      <c r="E26" s="28">
        <f>VLOOKUP(B26,Database!$B$2:$K$604,3,FALSE)</f>
        <v>8750</v>
      </c>
      <c r="F26" s="48" t="s">
        <v>1295</v>
      </c>
      <c r="G26" s="48" t="s">
        <v>1373</v>
      </c>
      <c r="H26" s="7" t="s">
        <v>1374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hidden="1" customHeight="1" x14ac:dyDescent="0.25">
      <c r="A27" s="47">
        <v>44673</v>
      </c>
      <c r="B27" s="5" t="s">
        <v>822</v>
      </c>
      <c r="C27" s="16" t="str">
        <f>VLOOKUP(B27,Database!$B$2:$K$604,2,FALSE)</f>
        <v>SILICA GELL</v>
      </c>
      <c r="D27" s="51">
        <v>2</v>
      </c>
      <c r="E27" s="28">
        <f>VLOOKUP(B27,Database!$B$2:$K$604,3,FALSE)</f>
        <v>51000</v>
      </c>
      <c r="F27" s="48" t="s">
        <v>1295</v>
      </c>
      <c r="G27" s="48" t="s">
        <v>1375</v>
      </c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hidden="1" customHeight="1" x14ac:dyDescent="0.25">
      <c r="A28" s="47">
        <v>44673</v>
      </c>
      <c r="B28" s="5" t="s">
        <v>1104</v>
      </c>
      <c r="C28" s="16" t="str">
        <f>VLOOKUP(B28,Database!$B$2:$K$604,2,FALSE)</f>
        <v>SEKRUP FAB 8*1" (2.5CM)</v>
      </c>
      <c r="D28" s="51">
        <v>500</v>
      </c>
      <c r="E28" s="28">
        <f>VLOOKUP(B28,Database!$B$2:$K$604,3,FALSE)</f>
        <v>103</v>
      </c>
      <c r="F28" s="48" t="s">
        <v>1295</v>
      </c>
      <c r="G28" s="48" t="s">
        <v>1373</v>
      </c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hidden="1" customHeight="1" x14ac:dyDescent="0.25">
      <c r="A29" s="47">
        <v>44673</v>
      </c>
      <c r="B29" s="7" t="s">
        <v>1117</v>
      </c>
      <c r="C29" s="16" t="str">
        <f>VLOOKUP(B29,Database!$B$2:$K$604,2,FALSE)</f>
        <v>SEKRUP FAB 8*1-1/2" (4CM)</v>
      </c>
      <c r="D29" s="51">
        <v>1000</v>
      </c>
      <c r="E29" s="28">
        <f>VLOOKUP(B29,Database!$B$2:$K$604,3,FALSE)</f>
        <v>138</v>
      </c>
      <c r="F29" s="48" t="s">
        <v>1295</v>
      </c>
      <c r="G29" s="48" t="s">
        <v>1373</v>
      </c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hidden="1" customHeight="1" x14ac:dyDescent="0.25">
      <c r="A30" s="47">
        <v>44673</v>
      </c>
      <c r="B30" s="5" t="s">
        <v>829</v>
      </c>
      <c r="C30" s="16" t="str">
        <f>VLOOKUP(B30,Database!$B$2:$K$604,2,FALSE)</f>
        <v>TALI STRAPING</v>
      </c>
      <c r="D30" s="51">
        <v>2</v>
      </c>
      <c r="E30" s="28">
        <f>VLOOKUP(B30,Database!$B$2:$K$604,3,FALSE)</f>
        <v>100000</v>
      </c>
      <c r="F30" s="48" t="s">
        <v>1295</v>
      </c>
      <c r="G30" s="48" t="s">
        <v>1375</v>
      </c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hidden="1" customHeight="1" x14ac:dyDescent="0.25">
      <c r="A31" s="47">
        <v>44673</v>
      </c>
      <c r="B31" s="7" t="s">
        <v>23</v>
      </c>
      <c r="C31" s="16" t="str">
        <f>VLOOKUP(B31,Database!$B$2:$K$604,2,FALSE)</f>
        <v>GLAIDER/SEPATU PLASTIK COKLAT</v>
      </c>
      <c r="D31" s="51">
        <v>1</v>
      </c>
      <c r="E31" s="28">
        <f>VLOOKUP(B31,Database!$B$2:$K$604,3,FALSE)</f>
        <v>75000</v>
      </c>
      <c r="F31" s="48" t="s">
        <v>1295</v>
      </c>
      <c r="G31" s="48" t="s">
        <v>1375</v>
      </c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hidden="1" customHeight="1" x14ac:dyDescent="0.25">
      <c r="A32" s="47">
        <v>44673</v>
      </c>
      <c r="B32" s="7" t="s">
        <v>141</v>
      </c>
      <c r="C32" s="16" t="str">
        <f>VLOOKUP(B32,Database!$B$2:$K$604,2,FALSE)</f>
        <v>ENGSEL FULL TEKUK CUP 35"(DROLLA)</v>
      </c>
      <c r="D32" s="51">
        <v>2</v>
      </c>
      <c r="E32" s="28">
        <f>VLOOKUP(B32,Database!$B$2:$K$604,3,FALSE)</f>
        <v>32727.26</v>
      </c>
      <c r="F32" s="48" t="s">
        <v>1295</v>
      </c>
      <c r="G32" s="48" t="s">
        <v>1376</v>
      </c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hidden="1" customHeight="1" x14ac:dyDescent="0.25">
      <c r="A33" s="47">
        <v>44674</v>
      </c>
      <c r="B33" s="5" t="s">
        <v>1077</v>
      </c>
      <c r="C33" s="16" t="str">
        <f>VLOOKUP(B33,Database!$B$2:$K$604,2,FALSE)</f>
        <v>PAKU TEMBAK F15</v>
      </c>
      <c r="D33" s="51">
        <v>1</v>
      </c>
      <c r="E33" s="28">
        <f>VLOOKUP(B33,Database!$B$2:$K$604,3,FALSE)</f>
        <v>20000</v>
      </c>
      <c r="F33" s="48" t="s">
        <v>1370</v>
      </c>
      <c r="G33" s="48" t="s">
        <v>1371</v>
      </c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hidden="1" customHeight="1" x14ac:dyDescent="0.25">
      <c r="A34" s="47">
        <v>44674</v>
      </c>
      <c r="B34" s="7" t="s">
        <v>23</v>
      </c>
      <c r="C34" s="16" t="str">
        <f>VLOOKUP(B34,Database!$B$2:$K$604,2,FALSE)</f>
        <v>GLAIDER/SEPATU PLASTIK COKLAT</v>
      </c>
      <c r="D34" s="51">
        <v>1</v>
      </c>
      <c r="E34" s="28">
        <f>VLOOKUP(B34,Database!$B$2:$K$604,3,FALSE)</f>
        <v>75000</v>
      </c>
      <c r="F34" s="48" t="s">
        <v>1295</v>
      </c>
      <c r="G34" s="48" t="s">
        <v>1377</v>
      </c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hidden="1" customHeight="1" x14ac:dyDescent="0.25">
      <c r="A35" s="47">
        <v>44674</v>
      </c>
      <c r="B35" s="7" t="s">
        <v>958</v>
      </c>
      <c r="C35" s="16" t="str">
        <f>VLOOKUP(B35,Database!$B$2:$K$604,2,FALSE)</f>
        <v>MASKER</v>
      </c>
      <c r="D35" s="51">
        <v>10</v>
      </c>
      <c r="E35" s="28">
        <f>VLOOKUP(B35,Database!$B$2:$K$604,3,FALSE)</f>
        <v>400</v>
      </c>
      <c r="F35" s="48" t="s">
        <v>1295</v>
      </c>
      <c r="G35" s="48" t="s">
        <v>1367</v>
      </c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hidden="1" customHeight="1" x14ac:dyDescent="0.25">
      <c r="A36" s="47">
        <v>44674</v>
      </c>
      <c r="B36" s="7" t="s">
        <v>863</v>
      </c>
      <c r="C36" s="16" t="str">
        <f>VLOOKUP(B36,Database!$B$2:$K$604,2,FALSE)</f>
        <v>AMPLAS 120</v>
      </c>
      <c r="D36" s="51">
        <v>1</v>
      </c>
      <c r="E36" s="28">
        <f>VLOOKUP(B36,Database!$B$2:$K$604,3,FALSE)</f>
        <v>13400</v>
      </c>
      <c r="F36" s="48" t="s">
        <v>1295</v>
      </c>
      <c r="G36" s="48" t="s">
        <v>1367</v>
      </c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hidden="1" customHeight="1" x14ac:dyDescent="0.25">
      <c r="A37" s="47">
        <v>44674</v>
      </c>
      <c r="B37" s="7" t="s">
        <v>866</v>
      </c>
      <c r="C37" s="16" t="str">
        <f>VLOOKUP(B37,Database!$B$2:$K$604,2,FALSE)</f>
        <v>AMPLAS 180</v>
      </c>
      <c r="D37" s="51">
        <v>1</v>
      </c>
      <c r="E37" s="28">
        <f>VLOOKUP(B37,Database!$B$2:$K$604,3,FALSE)</f>
        <v>13400</v>
      </c>
      <c r="F37" s="48" t="s">
        <v>1295</v>
      </c>
      <c r="G37" s="48" t="s">
        <v>1367</v>
      </c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hidden="1" customHeight="1" x14ac:dyDescent="0.25">
      <c r="A38" s="47">
        <v>44674</v>
      </c>
      <c r="B38" s="7" t="s">
        <v>884</v>
      </c>
      <c r="C38" s="16" t="str">
        <f>VLOOKUP(B38,Database!$B$2:$K$604,2,FALSE)</f>
        <v>AMPLAS 80</v>
      </c>
      <c r="D38" s="51">
        <v>1</v>
      </c>
      <c r="E38" s="28">
        <f>VLOOKUP(B38,Database!$B$2:$K$604,3,FALSE)</f>
        <v>13400</v>
      </c>
      <c r="F38" s="48" t="s">
        <v>1295</v>
      </c>
      <c r="G38" s="48" t="s">
        <v>1367</v>
      </c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hidden="1" customHeight="1" x14ac:dyDescent="0.25">
      <c r="A39" s="47">
        <v>44674</v>
      </c>
      <c r="B39" s="7" t="s">
        <v>909</v>
      </c>
      <c r="C39" s="16" t="str">
        <f>VLOOKUP(B39,Database!$B$2:$K$604,2,FALSE)</f>
        <v>LEM ALTECO HANDSOME</v>
      </c>
      <c r="D39" s="51">
        <v>4</v>
      </c>
      <c r="E39" s="28">
        <f>VLOOKUP(B39,Database!$B$2:$K$604,3,FALSE)</f>
        <v>3350</v>
      </c>
      <c r="F39" s="48" t="s">
        <v>1295</v>
      </c>
      <c r="G39" s="48" t="s">
        <v>1367</v>
      </c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hidden="1" customHeight="1" x14ac:dyDescent="0.25">
      <c r="A40" s="47">
        <v>44674</v>
      </c>
      <c r="B40" s="7" t="s">
        <v>866</v>
      </c>
      <c r="C40" s="16" t="str">
        <f>VLOOKUP(B40,Database!$B$2:$K$604,2,FALSE)</f>
        <v>AMPLAS 180</v>
      </c>
      <c r="D40" s="51">
        <v>1</v>
      </c>
      <c r="E40" s="28">
        <f>VLOOKUP(B40,Database!$B$2:$K$604,3,FALSE)</f>
        <v>13400</v>
      </c>
      <c r="F40" s="48" t="s">
        <v>1290</v>
      </c>
      <c r="G40" s="48" t="s">
        <v>1369</v>
      </c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hidden="1" customHeight="1" x14ac:dyDescent="0.25">
      <c r="A41" s="47">
        <v>44674</v>
      </c>
      <c r="B41" s="7" t="s">
        <v>863</v>
      </c>
      <c r="C41" s="16" t="str">
        <f>VLOOKUP(B41,Database!$B$2:$K$604,2,FALSE)</f>
        <v>AMPLAS 120</v>
      </c>
      <c r="D41" s="51">
        <v>1</v>
      </c>
      <c r="E41" s="28">
        <f>VLOOKUP(B41,Database!$B$2:$K$604,3,FALSE)</f>
        <v>13400</v>
      </c>
      <c r="F41" s="48" t="s">
        <v>1290</v>
      </c>
      <c r="G41" s="48" t="s">
        <v>1369</v>
      </c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hidden="1" customHeight="1" x14ac:dyDescent="0.25">
      <c r="A42" s="47">
        <v>44674</v>
      </c>
      <c r="B42" s="7" t="s">
        <v>884</v>
      </c>
      <c r="C42" s="16" t="str">
        <f>VLOOKUP(B42,Database!$B$2:$K$604,2,FALSE)</f>
        <v>AMPLAS 80</v>
      </c>
      <c r="D42" s="51">
        <v>1</v>
      </c>
      <c r="E42" s="28">
        <f>VLOOKUP(B42,Database!$B$2:$K$604,3,FALSE)</f>
        <v>13400</v>
      </c>
      <c r="F42" s="48" t="s">
        <v>1290</v>
      </c>
      <c r="G42" s="48" t="s">
        <v>1369</v>
      </c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hidden="1" customHeight="1" x14ac:dyDescent="0.25">
      <c r="A43" s="47">
        <v>44674</v>
      </c>
      <c r="B43" s="7" t="s">
        <v>909</v>
      </c>
      <c r="C43" s="16" t="str">
        <f>VLOOKUP(B43,Database!$B$2:$K$604,2,FALSE)</f>
        <v>LEM ALTECO HANDSOME</v>
      </c>
      <c r="D43" s="51">
        <v>1</v>
      </c>
      <c r="E43" s="28">
        <f>VLOOKUP(B43,Database!$B$2:$K$604,3,FALSE)</f>
        <v>3350</v>
      </c>
      <c r="F43" s="48" t="s">
        <v>1290</v>
      </c>
      <c r="G43" s="48" t="s">
        <v>1369</v>
      </c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hidden="1" customHeight="1" x14ac:dyDescent="0.25">
      <c r="A44" s="47">
        <v>44674</v>
      </c>
      <c r="B44" s="7" t="s">
        <v>909</v>
      </c>
      <c r="C44" s="16" t="str">
        <f>VLOOKUP(B44,Database!$B$2:$K$604,2,FALSE)</f>
        <v>LEM ALTECO HANDSOME</v>
      </c>
      <c r="D44" s="51">
        <v>6</v>
      </c>
      <c r="E44" s="28">
        <f>VLOOKUP(B44,Database!$B$2:$K$604,3,FALSE)</f>
        <v>3350</v>
      </c>
      <c r="F44" s="48" t="s">
        <v>1378</v>
      </c>
      <c r="G44" s="48" t="s">
        <v>1379</v>
      </c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hidden="1" customHeight="1" x14ac:dyDescent="0.25">
      <c r="A45" s="47">
        <v>44674</v>
      </c>
      <c r="B45" s="7" t="s">
        <v>968</v>
      </c>
      <c r="C45" s="16" t="str">
        <f>VLOOKUP(B45,Database!$B$2:$K$604,2,FALSE)</f>
        <v>DOWEL 8MM</v>
      </c>
      <c r="D45" s="51">
        <v>1</v>
      </c>
      <c r="E45" s="28">
        <f>VLOOKUP(B45,Database!$B$2:$K$604,3,FALSE)</f>
        <v>12000</v>
      </c>
      <c r="F45" s="48" t="s">
        <v>1378</v>
      </c>
      <c r="G45" s="48" t="s">
        <v>1379</v>
      </c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hidden="1" customHeight="1" x14ac:dyDescent="0.25">
      <c r="A46" s="47">
        <v>44674</v>
      </c>
      <c r="B46" s="7" t="s">
        <v>983</v>
      </c>
      <c r="C46" s="16" t="str">
        <f>VLOOKUP(B46,Database!$B$2:$K$604,2,FALSE)</f>
        <v>DOWEL 12MM</v>
      </c>
      <c r="D46" s="51">
        <v>1</v>
      </c>
      <c r="E46" s="28">
        <f>VLOOKUP(B46,Database!$B$2:$K$604,3,FALSE)</f>
        <v>15000</v>
      </c>
      <c r="F46" s="48" t="s">
        <v>1378</v>
      </c>
      <c r="G46" s="48" t="s">
        <v>1379</v>
      </c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hidden="1" customHeight="1" x14ac:dyDescent="0.25">
      <c r="A47" s="47">
        <v>44674</v>
      </c>
      <c r="B47" s="7" t="s">
        <v>872</v>
      </c>
      <c r="C47" s="16" t="str">
        <f>VLOOKUP(B47,Database!$B$2:$K$604,2,FALSE)</f>
        <v>AMPLAS GRENDA 80</v>
      </c>
      <c r="D47" s="51">
        <v>2</v>
      </c>
      <c r="E47" s="28">
        <f>VLOOKUP(B47,Database!$B$2:$K$604,3,FALSE)</f>
        <v>4000</v>
      </c>
      <c r="F47" s="48" t="s">
        <v>1378</v>
      </c>
      <c r="G47" s="48" t="s">
        <v>1379</v>
      </c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hidden="1" customHeight="1" x14ac:dyDescent="0.25">
      <c r="A48" s="47">
        <v>44674</v>
      </c>
      <c r="B48" s="7" t="s">
        <v>1057</v>
      </c>
      <c r="C48" s="16" t="str">
        <f>VLOOKUP(B48,Database!$B$2:$K$604,2,FALSE)</f>
        <v>LEM EXCEL ONE</v>
      </c>
      <c r="D48" s="51">
        <v>2</v>
      </c>
      <c r="E48" s="28">
        <f>VLOOKUP(B48,Database!$B$2:$K$604,3,FALSE)</f>
        <v>121000</v>
      </c>
      <c r="F48" s="48" t="s">
        <v>1378</v>
      </c>
      <c r="G48" s="48" t="s">
        <v>1379</v>
      </c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hidden="1" customHeight="1" x14ac:dyDescent="0.25">
      <c r="A49" s="47">
        <v>44674</v>
      </c>
      <c r="B49" s="7" t="s">
        <v>909</v>
      </c>
      <c r="C49" s="16" t="str">
        <f>VLOOKUP(B49,Database!$B$2:$K$604,2,FALSE)</f>
        <v>LEM ALTECO HANDSOME</v>
      </c>
      <c r="D49" s="51">
        <v>6</v>
      </c>
      <c r="E49" s="28">
        <f>VLOOKUP(B49,Database!$B$2:$K$604,3,FALSE)</f>
        <v>3350</v>
      </c>
      <c r="F49" s="48" t="s">
        <v>1295</v>
      </c>
      <c r="G49" s="48" t="s">
        <v>1368</v>
      </c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hidden="1" customHeight="1" x14ac:dyDescent="0.25">
      <c r="A50" s="47">
        <v>44676</v>
      </c>
      <c r="B50" s="7" t="s">
        <v>863</v>
      </c>
      <c r="C50" s="16" t="str">
        <f>VLOOKUP(B50,Database!$B$2:$K$604,2,FALSE)</f>
        <v>AMPLAS 120</v>
      </c>
      <c r="D50" s="51">
        <v>2</v>
      </c>
      <c r="E50" s="28">
        <f>VLOOKUP(B50,Database!$B$2:$K$604,3,FALSE)</f>
        <v>13400</v>
      </c>
      <c r="F50" s="48" t="s">
        <v>1291</v>
      </c>
      <c r="G50" s="48" t="s">
        <v>1372</v>
      </c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hidden="1" customHeight="1" x14ac:dyDescent="0.25">
      <c r="A51" s="47">
        <v>44676</v>
      </c>
      <c r="B51" s="7" t="s">
        <v>866</v>
      </c>
      <c r="C51" s="16" t="str">
        <f>VLOOKUP(B51,Database!$B$2:$K$604,2,FALSE)</f>
        <v>AMPLAS 180</v>
      </c>
      <c r="D51" s="51">
        <v>1</v>
      </c>
      <c r="E51" s="28">
        <f>VLOOKUP(B51,Database!$B$2:$K$604,3,FALSE)</f>
        <v>13400</v>
      </c>
      <c r="F51" s="48" t="s">
        <v>1291</v>
      </c>
      <c r="G51" s="48" t="s">
        <v>1372</v>
      </c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hidden="1" customHeight="1" x14ac:dyDescent="0.25">
      <c r="A52" s="47">
        <v>44676</v>
      </c>
      <c r="B52" s="7" t="s">
        <v>868</v>
      </c>
      <c r="C52" s="16" t="str">
        <f>VLOOKUP(B52,Database!$B$2:$K$604,2,FALSE)</f>
        <v>AMPLAS 240</v>
      </c>
      <c r="D52" s="51">
        <v>1</v>
      </c>
      <c r="E52" s="28">
        <f>VLOOKUP(B52,Database!$B$2:$K$604,3,FALSE)</f>
        <v>13400</v>
      </c>
      <c r="F52" s="48" t="s">
        <v>1291</v>
      </c>
      <c r="G52" s="48" t="s">
        <v>1372</v>
      </c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hidden="1" customHeight="1" x14ac:dyDescent="0.25">
      <c r="A53" s="47">
        <v>44676</v>
      </c>
      <c r="B53" s="7" t="s">
        <v>739</v>
      </c>
      <c r="C53" s="16" t="str">
        <f>VLOOKUP(B53,Database!$B$2:$K$604,2,FALSE)</f>
        <v>DNT EPOXY GREY</v>
      </c>
      <c r="D53" s="51">
        <v>2</v>
      </c>
      <c r="E53" s="28">
        <f>VLOOKUP(B53,Database!$B$2:$K$604,3,FALSE)</f>
        <v>91000</v>
      </c>
      <c r="F53" s="48" t="s">
        <v>1291</v>
      </c>
      <c r="G53" s="48" t="s">
        <v>1372</v>
      </c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hidden="1" customHeight="1" x14ac:dyDescent="0.25">
      <c r="A54" s="47">
        <v>44676</v>
      </c>
      <c r="B54" s="7" t="s">
        <v>653</v>
      </c>
      <c r="C54" s="16" t="str">
        <f>VLOOKUP(B54,Database!$B$2:$K$604,2,FALSE)</f>
        <v>THINER NC TRIRING</v>
      </c>
      <c r="D54" s="51">
        <v>40</v>
      </c>
      <c r="E54" s="28">
        <f>VLOOKUP(B54,Database!$B$2:$K$604,3,FALSE)</f>
        <v>19250</v>
      </c>
      <c r="F54" s="48" t="s">
        <v>1291</v>
      </c>
      <c r="G54" s="48" t="s">
        <v>1372</v>
      </c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hidden="1" customHeight="1" x14ac:dyDescent="0.25">
      <c r="A55" s="47">
        <v>44676</v>
      </c>
      <c r="B55" s="7" t="s">
        <v>939</v>
      </c>
      <c r="C55" s="16" t="str">
        <f>VLOOKUP(B55,Database!$B$2:$K$604,2,FALSE)</f>
        <v>KAIN JAHIT</v>
      </c>
      <c r="D55" s="51">
        <v>1</v>
      </c>
      <c r="E55" s="28">
        <f>VLOOKUP(B55,Database!$B$2:$K$604,3,FALSE)</f>
        <v>4500</v>
      </c>
      <c r="F55" s="48" t="s">
        <v>1291</v>
      </c>
      <c r="G55" s="48" t="s">
        <v>1372</v>
      </c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hidden="1" customHeight="1" x14ac:dyDescent="0.25">
      <c r="A56" s="47">
        <v>44676</v>
      </c>
      <c r="B56" s="7" t="s">
        <v>958</v>
      </c>
      <c r="C56" s="16" t="str">
        <f>VLOOKUP(B56,Database!$B$2:$K$604,2,FALSE)</f>
        <v>MASKER</v>
      </c>
      <c r="D56" s="51">
        <v>10</v>
      </c>
      <c r="E56" s="28">
        <f>VLOOKUP(B56,Database!$B$2:$K$604,3,FALSE)</f>
        <v>400</v>
      </c>
      <c r="F56" s="48" t="s">
        <v>1291</v>
      </c>
      <c r="G56" s="48" t="s">
        <v>1372</v>
      </c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hidden="1" customHeight="1" x14ac:dyDescent="0.25">
      <c r="A57" s="47">
        <v>44676</v>
      </c>
      <c r="B57" s="7" t="s">
        <v>909</v>
      </c>
      <c r="C57" s="16" t="str">
        <f>VLOOKUP(B57,Database!$B$2:$K$604,2,FALSE)</f>
        <v>LEM ALTECO HANDSOME</v>
      </c>
      <c r="D57" s="51">
        <v>1</v>
      </c>
      <c r="E57" s="28">
        <f>VLOOKUP(B57,Database!$B$2:$K$604,3,FALSE)</f>
        <v>3350</v>
      </c>
      <c r="F57" s="48" t="s">
        <v>1291</v>
      </c>
      <c r="G57" s="48" t="s">
        <v>1372</v>
      </c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hidden="1" customHeight="1" x14ac:dyDescent="0.25">
      <c r="A58" s="47">
        <v>44676</v>
      </c>
      <c r="B58" s="7" t="s">
        <v>884</v>
      </c>
      <c r="C58" s="16" t="str">
        <f>VLOOKUP(B58,Database!$B$2:$K$604,2,FALSE)</f>
        <v>AMPLAS 80</v>
      </c>
      <c r="D58" s="51">
        <v>1</v>
      </c>
      <c r="E58" s="28">
        <f>VLOOKUP(B58,Database!$B$2:$K$604,3,FALSE)</f>
        <v>13400</v>
      </c>
      <c r="F58" s="48" t="s">
        <v>1291</v>
      </c>
      <c r="G58" s="48" t="s">
        <v>1372</v>
      </c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hidden="1" customHeight="1" x14ac:dyDescent="0.25">
      <c r="A59" s="47">
        <v>44676</v>
      </c>
      <c r="B59" s="7" t="s">
        <v>909</v>
      </c>
      <c r="C59" s="16" t="str">
        <f>VLOOKUP(B59,Database!$B$2:$K$604,2,FALSE)</f>
        <v>LEM ALTECO HANDSOME</v>
      </c>
      <c r="D59" s="51">
        <v>4</v>
      </c>
      <c r="E59" s="28">
        <f>VLOOKUP(B59,Database!$B$2:$K$604,3,FALSE)</f>
        <v>3350</v>
      </c>
      <c r="F59" s="48" t="s">
        <v>1370</v>
      </c>
      <c r="G59" s="48" t="s">
        <v>1371</v>
      </c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hidden="1" customHeight="1" x14ac:dyDescent="0.25">
      <c r="A60" s="47">
        <v>44676</v>
      </c>
      <c r="B60" s="7" t="s">
        <v>1057</v>
      </c>
      <c r="C60" s="16" t="str">
        <f>VLOOKUP(B60,Database!$B$2:$K$604,2,FALSE)</f>
        <v>LEM EXCEL ONE</v>
      </c>
      <c r="D60" s="51">
        <v>5</v>
      </c>
      <c r="E60" s="28">
        <f>VLOOKUP(B60,Database!$B$2:$K$604,3,FALSE)</f>
        <v>121000</v>
      </c>
      <c r="F60" s="48" t="s">
        <v>1370</v>
      </c>
      <c r="G60" s="48" t="s">
        <v>1371</v>
      </c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hidden="1" customHeight="1" x14ac:dyDescent="0.25">
      <c r="A61" s="47">
        <v>44676</v>
      </c>
      <c r="B61" s="7" t="s">
        <v>921</v>
      </c>
      <c r="C61" s="16" t="str">
        <f>VLOOKUP(B61,Database!$B$2:$K$604,2,FALSE)</f>
        <v>LEM POXY RESIN</v>
      </c>
      <c r="D61" s="51">
        <v>1</v>
      </c>
      <c r="E61" s="28">
        <f>VLOOKUP(B61,Database!$B$2:$K$604,3,FALSE)</f>
        <v>76000</v>
      </c>
      <c r="F61" s="48" t="s">
        <v>1370</v>
      </c>
      <c r="G61" s="48" t="s">
        <v>1371</v>
      </c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hidden="1" customHeight="1" x14ac:dyDescent="0.25">
      <c r="A62" s="47">
        <v>44676</v>
      </c>
      <c r="B62" s="7" t="s">
        <v>859</v>
      </c>
      <c r="C62" s="16" t="str">
        <f>VLOOKUP(B62,Database!$B$2:$K$604,2,FALSE)</f>
        <v>LEM POXY HARDNER</v>
      </c>
      <c r="D62" s="51">
        <v>1</v>
      </c>
      <c r="E62" s="28">
        <f>VLOOKUP(B62,Database!$B$2:$K$604,3,FALSE)</f>
        <v>78000</v>
      </c>
      <c r="F62" s="48" t="s">
        <v>1370</v>
      </c>
      <c r="G62" s="48" t="s">
        <v>1371</v>
      </c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hidden="1" customHeight="1" x14ac:dyDescent="0.25">
      <c r="A63" s="47">
        <v>44676</v>
      </c>
      <c r="B63" s="7" t="s">
        <v>884</v>
      </c>
      <c r="C63" s="16" t="str">
        <f>VLOOKUP(B63,Database!$B$2:$K$604,2,FALSE)</f>
        <v>AMPLAS 80</v>
      </c>
      <c r="D63" s="51">
        <v>2</v>
      </c>
      <c r="E63" s="28">
        <f>VLOOKUP(B63,Database!$B$2:$K$604,3,FALSE)</f>
        <v>13400</v>
      </c>
      <c r="F63" s="48" t="s">
        <v>1370</v>
      </c>
      <c r="G63" s="48" t="s">
        <v>1371</v>
      </c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hidden="1" customHeight="1" x14ac:dyDescent="0.25">
      <c r="A64" s="47">
        <v>44676</v>
      </c>
      <c r="B64" s="7" t="s">
        <v>958</v>
      </c>
      <c r="C64" s="16" t="str">
        <f>VLOOKUP(B64,Database!$B$2:$K$604,2,FALSE)</f>
        <v>MASKER</v>
      </c>
      <c r="D64" s="51">
        <v>15</v>
      </c>
      <c r="E64" s="28">
        <f>VLOOKUP(B64,Database!$B$2:$K$604,3,FALSE)</f>
        <v>400</v>
      </c>
      <c r="F64" s="48" t="s">
        <v>1370</v>
      </c>
      <c r="G64" s="48" t="s">
        <v>1371</v>
      </c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hidden="1" customHeight="1" x14ac:dyDescent="0.25">
      <c r="A65" s="47">
        <v>44676</v>
      </c>
      <c r="B65" s="7" t="s">
        <v>1117</v>
      </c>
      <c r="C65" s="16" t="str">
        <f>VLOOKUP(B65,Database!$B$2:$K$604,2,FALSE)</f>
        <v>SEKRUP FAB 8*1-1/2" (4CM)</v>
      </c>
      <c r="D65" s="51">
        <v>1000</v>
      </c>
      <c r="E65" s="28">
        <f>VLOOKUP(B65,Database!$B$2:$K$604,3,FALSE)</f>
        <v>138</v>
      </c>
      <c r="F65" s="48" t="s">
        <v>1370</v>
      </c>
      <c r="G65" s="48" t="s">
        <v>1371</v>
      </c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hidden="1" customHeight="1" x14ac:dyDescent="0.25">
      <c r="A66" s="47">
        <v>44676</v>
      </c>
      <c r="B66" s="5" t="s">
        <v>1083</v>
      </c>
      <c r="C66" s="16" t="str">
        <f>VLOOKUP(B66,Database!$B$2:$K$604,2,FALSE)</f>
        <v>PAKU TEMBAK F30</v>
      </c>
      <c r="D66" s="51">
        <v>1</v>
      </c>
      <c r="E66" s="28">
        <f>VLOOKUP(B66,Database!$B$2:$K$604,3,FALSE)</f>
        <v>37500</v>
      </c>
      <c r="F66" s="48" t="s">
        <v>1370</v>
      </c>
      <c r="G66" s="48" t="s">
        <v>1371</v>
      </c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hidden="1" customHeight="1" x14ac:dyDescent="0.25">
      <c r="A67" s="47">
        <v>44676</v>
      </c>
      <c r="B67" s="7" t="s">
        <v>808</v>
      </c>
      <c r="C67" s="16" t="str">
        <f>VLOOKUP(B67,Database!$B$2:$K$604,2,FALSE)</f>
        <v>LAKBAN BENING</v>
      </c>
      <c r="D67" s="51">
        <v>18</v>
      </c>
      <c r="E67" s="28">
        <f>VLOOKUP(B67,Database!$B$2:$K$604,3,FALSE)</f>
        <v>10000</v>
      </c>
      <c r="F67" s="48" t="s">
        <v>1295</v>
      </c>
      <c r="G67" s="48" t="s">
        <v>1380</v>
      </c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hidden="1" customHeight="1" x14ac:dyDescent="0.25">
      <c r="A68" s="47">
        <v>44676</v>
      </c>
      <c r="B68" s="7" t="s">
        <v>811</v>
      </c>
      <c r="C68" s="16" t="str">
        <f>VLOOKUP(B68,Database!$B$2:$K$604,2,FALSE)</f>
        <v>LAKBAN KERTAS</v>
      </c>
      <c r="D68" s="51">
        <v>6</v>
      </c>
      <c r="E68" s="28">
        <f>VLOOKUP(B68,Database!$B$2:$K$604,3,FALSE)</f>
        <v>5200</v>
      </c>
      <c r="F68" s="48" t="s">
        <v>1295</v>
      </c>
      <c r="G68" s="48" t="s">
        <v>1380</v>
      </c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hidden="1" customHeight="1" x14ac:dyDescent="0.25">
      <c r="A69" s="47">
        <v>44676</v>
      </c>
      <c r="B69" s="7" t="s">
        <v>804</v>
      </c>
      <c r="C69" s="16" t="str">
        <f>VLOOKUP(B69,Database!$B$2:$K$604,2,FALSE)</f>
        <v>ISI CUTTER</v>
      </c>
      <c r="D69" s="51">
        <v>1</v>
      </c>
      <c r="E69" s="28">
        <f>VLOOKUP(B69,Database!$B$2:$K$604,3,FALSE)</f>
        <v>6000</v>
      </c>
      <c r="F69" s="48" t="s">
        <v>1295</v>
      </c>
      <c r="G69" s="48" t="s">
        <v>1380</v>
      </c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hidden="1" customHeight="1" x14ac:dyDescent="0.25">
      <c r="A70" s="47">
        <v>44676</v>
      </c>
      <c r="B70" s="7" t="s">
        <v>819</v>
      </c>
      <c r="C70" s="16" t="str">
        <f>VLOOKUP(B70,Database!$B$2:$K$604,2,FALSE)</f>
        <v>RAFIA 1KG</v>
      </c>
      <c r="D70" s="51">
        <v>2</v>
      </c>
      <c r="E70" s="28">
        <f>VLOOKUP(B70,Database!$B$2:$K$604,3,FALSE)</f>
        <v>15000</v>
      </c>
      <c r="F70" s="48" t="s">
        <v>1295</v>
      </c>
      <c r="G70" s="48" t="s">
        <v>1380</v>
      </c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hidden="1" customHeight="1" x14ac:dyDescent="0.25">
      <c r="A71" s="47">
        <v>44676</v>
      </c>
      <c r="B71" s="7" t="s">
        <v>939</v>
      </c>
      <c r="C71" s="16" t="str">
        <f>VLOOKUP(B71,Database!$B$2:$K$604,2,FALSE)</f>
        <v>KAIN JAHIT</v>
      </c>
      <c r="D71" s="51">
        <v>1</v>
      </c>
      <c r="E71" s="28">
        <f>VLOOKUP(B71,Database!$B$2:$K$604,3,FALSE)</f>
        <v>4500</v>
      </c>
      <c r="F71" s="48" t="s">
        <v>1295</v>
      </c>
      <c r="G71" s="48" t="s">
        <v>1380</v>
      </c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hidden="1" customHeight="1" x14ac:dyDescent="0.25">
      <c r="A72" s="47">
        <v>44676</v>
      </c>
      <c r="B72" s="7" t="s">
        <v>958</v>
      </c>
      <c r="C72" s="16" t="str">
        <f>VLOOKUP(B72,Database!$B$2:$K$604,2,FALSE)</f>
        <v>MASKER</v>
      </c>
      <c r="D72" s="51">
        <v>5</v>
      </c>
      <c r="E72" s="28">
        <f>VLOOKUP(B72,Database!$B$2:$K$604,3,FALSE)</f>
        <v>400</v>
      </c>
      <c r="F72" s="48" t="s">
        <v>1295</v>
      </c>
      <c r="G72" s="48" t="s">
        <v>1380</v>
      </c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hidden="1" customHeight="1" x14ac:dyDescent="0.25">
      <c r="A73" s="47">
        <v>44676</v>
      </c>
      <c r="B73" s="5" t="s">
        <v>179</v>
      </c>
      <c r="C73" s="16" t="str">
        <f>VLOOKUP(B73,Database!$B$2:$K$604,2,FALSE)</f>
        <v>PLAT FIGURA BIASA</v>
      </c>
      <c r="D73" s="51">
        <v>4</v>
      </c>
      <c r="E73" s="28">
        <f>VLOOKUP(B73,Database!$B$2:$K$604,3,FALSE)</f>
        <v>2000</v>
      </c>
      <c r="F73" s="48" t="s">
        <v>1378</v>
      </c>
      <c r="G73" s="48" t="s">
        <v>1379</v>
      </c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hidden="1" customHeight="1" x14ac:dyDescent="0.25">
      <c r="A74" s="47">
        <v>44676</v>
      </c>
      <c r="B74" s="5" t="s">
        <v>37</v>
      </c>
      <c r="C74" s="16" t="str">
        <f>VLOOKUP(B74,Database!$B$2:$K$604,2,FALSE)</f>
        <v>CEKATIL GALVANIS</v>
      </c>
      <c r="D74" s="51">
        <v>16</v>
      </c>
      <c r="E74" s="28">
        <f>VLOOKUP(B74,Database!$B$2:$K$604,3,FALSE)</f>
        <v>2000</v>
      </c>
      <c r="F74" s="48" t="s">
        <v>1378</v>
      </c>
      <c r="G74" s="48" t="s">
        <v>1379</v>
      </c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hidden="1" customHeight="1" x14ac:dyDescent="0.25">
      <c r="A75" s="47">
        <v>44676</v>
      </c>
      <c r="B75" s="7" t="s">
        <v>909</v>
      </c>
      <c r="C75" s="16" t="str">
        <f>VLOOKUP(B75,Database!$B$2:$K$604,2,FALSE)</f>
        <v>LEM ALTECO HANDSOME</v>
      </c>
      <c r="D75" s="51">
        <v>3</v>
      </c>
      <c r="E75" s="28">
        <f>VLOOKUP(B75,Database!$B$2:$K$604,3,FALSE)</f>
        <v>3350</v>
      </c>
      <c r="F75" s="48" t="s">
        <v>1378</v>
      </c>
      <c r="G75" s="48" t="s">
        <v>1379</v>
      </c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hidden="1" customHeight="1" x14ac:dyDescent="0.25">
      <c r="A76" s="47">
        <v>44676</v>
      </c>
      <c r="B76" s="7" t="s">
        <v>1117</v>
      </c>
      <c r="C76" s="16" t="str">
        <f>VLOOKUP(B76,Database!$B$2:$K$604,2,FALSE)</f>
        <v>SEKRUP FAB 8*1-1/2" (4CM)</v>
      </c>
      <c r="D76" s="51">
        <v>1000</v>
      </c>
      <c r="E76" s="28">
        <f>VLOOKUP(B76,Database!$B$2:$K$604,3,FALSE)</f>
        <v>138</v>
      </c>
      <c r="F76" s="48" t="s">
        <v>1378</v>
      </c>
      <c r="G76" s="48" t="s">
        <v>1379</v>
      </c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hidden="1" customHeight="1" x14ac:dyDescent="0.25">
      <c r="A77" s="47">
        <v>44676</v>
      </c>
      <c r="B77" s="7" t="s">
        <v>1089</v>
      </c>
      <c r="C77" s="16" t="str">
        <f>VLOOKUP(B77,Database!$B$2:$K$604,2,FALSE)</f>
        <v>RING 5MM</v>
      </c>
      <c r="D77" s="51">
        <v>0.21</v>
      </c>
      <c r="E77" s="28">
        <f>VLOOKUP(B77,Database!$B$2:$K$604,3,FALSE)</f>
        <v>47500</v>
      </c>
      <c r="F77" s="48" t="s">
        <v>1378</v>
      </c>
      <c r="G77" s="48" t="s">
        <v>1379</v>
      </c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7">
        <v>44676</v>
      </c>
      <c r="B78" s="7" t="s">
        <v>939</v>
      </c>
      <c r="C78" s="16" t="str">
        <f>VLOOKUP(B78,Database!$B$2:$K$604,2,FALSE)</f>
        <v>KAIN JAHIT</v>
      </c>
      <c r="D78" s="51">
        <v>1</v>
      </c>
      <c r="E78" s="28">
        <f>VLOOKUP(B78,Database!$B$2:$K$604,3,FALSE)</f>
        <v>4500</v>
      </c>
      <c r="F78" s="48" t="s">
        <v>1285</v>
      </c>
      <c r="G78" s="48" t="s">
        <v>1381</v>
      </c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7">
        <v>44676</v>
      </c>
      <c r="B79" s="7" t="s">
        <v>804</v>
      </c>
      <c r="C79" s="16" t="str">
        <f>VLOOKUP(B79,Database!$B$2:$K$604,2,FALSE)</f>
        <v>ISI CUTTER</v>
      </c>
      <c r="D79" s="51">
        <v>1</v>
      </c>
      <c r="E79" s="28">
        <f>VLOOKUP(B79,Database!$B$2:$K$604,3,FALSE)</f>
        <v>6000</v>
      </c>
      <c r="F79" s="48" t="s">
        <v>1285</v>
      </c>
      <c r="G79" s="48" t="s">
        <v>1381</v>
      </c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7">
        <v>44676</v>
      </c>
      <c r="B80" s="7" t="s">
        <v>808</v>
      </c>
      <c r="C80" s="16" t="str">
        <f>VLOOKUP(B80,Database!$B$2:$K$604,2,FALSE)</f>
        <v>LAKBAN BENING</v>
      </c>
      <c r="D80" s="51">
        <v>12</v>
      </c>
      <c r="E80" s="28">
        <f>VLOOKUP(B80,Database!$B$2:$K$604,3,FALSE)</f>
        <v>10000</v>
      </c>
      <c r="F80" s="48" t="s">
        <v>1285</v>
      </c>
      <c r="G80" s="48" t="s">
        <v>1381</v>
      </c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7">
        <v>44676</v>
      </c>
      <c r="B81" s="7" t="s">
        <v>811</v>
      </c>
      <c r="C81" s="16" t="str">
        <f>VLOOKUP(B81,Database!$B$2:$K$604,2,FALSE)</f>
        <v>LAKBAN KERTAS</v>
      </c>
      <c r="D81" s="51">
        <v>5</v>
      </c>
      <c r="E81" s="28">
        <f>VLOOKUP(B81,Database!$B$2:$K$604,3,FALSE)</f>
        <v>5200</v>
      </c>
      <c r="F81" s="48" t="s">
        <v>1285</v>
      </c>
      <c r="G81" s="48" t="s">
        <v>1381</v>
      </c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7">
        <v>44676</v>
      </c>
      <c r="B82" s="7" t="s">
        <v>819</v>
      </c>
      <c r="C82" s="16" t="str">
        <f>VLOOKUP(B82,Database!$B$2:$K$604,2,FALSE)</f>
        <v>RAFIA 1KG</v>
      </c>
      <c r="D82" s="51">
        <v>2</v>
      </c>
      <c r="E82" s="28">
        <f>VLOOKUP(B82,Database!$B$2:$K$604,3,FALSE)</f>
        <v>15000</v>
      </c>
      <c r="F82" s="48" t="s">
        <v>1285</v>
      </c>
      <c r="G82" s="48" t="s">
        <v>1381</v>
      </c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hidden="1" customHeight="1" x14ac:dyDescent="0.25">
      <c r="A83" s="47">
        <v>44676</v>
      </c>
      <c r="B83" s="7" t="s">
        <v>909</v>
      </c>
      <c r="C83" s="16" t="str">
        <f>VLOOKUP(B83,Database!$B$2:$K$604,2,FALSE)</f>
        <v>LEM ALTECO HANDSOME</v>
      </c>
      <c r="D83" s="51">
        <v>12</v>
      </c>
      <c r="E83" s="28">
        <f>VLOOKUP(B83,Database!$B$2:$K$604,3,FALSE)</f>
        <v>3350</v>
      </c>
      <c r="F83" s="48" t="s">
        <v>1319</v>
      </c>
      <c r="G83" s="48" t="s">
        <v>1368</v>
      </c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hidden="1" customHeight="1" x14ac:dyDescent="0.25">
      <c r="A84" s="47">
        <v>44676</v>
      </c>
      <c r="B84" s="7" t="s">
        <v>866</v>
      </c>
      <c r="C84" s="16" t="str">
        <f>VLOOKUP(B84,Database!$B$2:$K$604,2,FALSE)</f>
        <v>AMPLAS 180</v>
      </c>
      <c r="D84" s="51">
        <v>1</v>
      </c>
      <c r="E84" s="28">
        <f>VLOOKUP(B84,Database!$B$2:$K$604,3,FALSE)</f>
        <v>13400</v>
      </c>
      <c r="F84" s="48" t="s">
        <v>1319</v>
      </c>
      <c r="G84" s="48" t="s">
        <v>1368</v>
      </c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hidden="1" customHeight="1" x14ac:dyDescent="0.25">
      <c r="A85" s="47">
        <v>44676</v>
      </c>
      <c r="B85" s="7" t="s">
        <v>884</v>
      </c>
      <c r="C85" s="16" t="str">
        <f>VLOOKUP(B85,Database!$B$2:$K$604,2,FALSE)</f>
        <v>AMPLAS 80</v>
      </c>
      <c r="D85" s="51">
        <v>1</v>
      </c>
      <c r="E85" s="28">
        <f>VLOOKUP(B85,Database!$B$2:$K$604,3,FALSE)</f>
        <v>13400</v>
      </c>
      <c r="F85" s="48" t="s">
        <v>1319</v>
      </c>
      <c r="G85" s="48" t="s">
        <v>1368</v>
      </c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hidden="1" customHeight="1" x14ac:dyDescent="0.25">
      <c r="A86" s="47">
        <v>44676</v>
      </c>
      <c r="B86" s="7" t="s">
        <v>958</v>
      </c>
      <c r="C86" s="16" t="str">
        <f>VLOOKUP(B86,Database!$B$2:$K$604,2,FALSE)</f>
        <v>MASKER</v>
      </c>
      <c r="D86" s="51">
        <v>1</v>
      </c>
      <c r="E86" s="28">
        <f>VLOOKUP(B86,Database!$B$2:$K$604,3,FALSE)</f>
        <v>400</v>
      </c>
      <c r="F86" s="48" t="s">
        <v>1319</v>
      </c>
      <c r="G86" s="48" t="s">
        <v>1368</v>
      </c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hidden="1" customHeight="1" x14ac:dyDescent="0.25">
      <c r="A87" s="47">
        <v>44676</v>
      </c>
      <c r="B87" s="5" t="s">
        <v>189</v>
      </c>
      <c r="C87" s="16" t="str">
        <f>VLOOKUP(B87,Database!$B$2:$K$604,2,FALSE)</f>
        <v>CACING ANTIK 9</v>
      </c>
      <c r="D87" s="51">
        <v>1</v>
      </c>
      <c r="E87" s="28">
        <f>VLOOKUP(B87,Database!$B$2:$K$604,3,FALSE)</f>
        <v>4600</v>
      </c>
      <c r="F87" s="48" t="s">
        <v>1382</v>
      </c>
      <c r="G87" s="48" t="s">
        <v>1373</v>
      </c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hidden="1" customHeight="1" x14ac:dyDescent="0.25">
      <c r="A88" s="47">
        <v>44676</v>
      </c>
      <c r="B88" s="5" t="s">
        <v>251</v>
      </c>
      <c r="C88" s="16" t="str">
        <f>VLOOKUP(B88,Database!$B$2:$K$604,2,FALSE)</f>
        <v>HANDLE KNOP PAMERAN ANTIK</v>
      </c>
      <c r="D88" s="51">
        <v>7</v>
      </c>
      <c r="E88" s="28">
        <f>VLOOKUP(B88,Database!$B$2:$K$604,3,FALSE)</f>
        <v>6800</v>
      </c>
      <c r="F88" s="48" t="s">
        <v>1382</v>
      </c>
      <c r="G88" s="48" t="s">
        <v>1373</v>
      </c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7">
        <v>44676</v>
      </c>
      <c r="B89" s="7" t="s">
        <v>811</v>
      </c>
      <c r="C89" s="16" t="str">
        <f>VLOOKUP(B89,Database!$B$2:$K$604,2,FALSE)</f>
        <v>LAKBAN KERTAS</v>
      </c>
      <c r="D89" s="51">
        <v>3</v>
      </c>
      <c r="E89" s="28">
        <f>VLOOKUP(B89,Database!$B$2:$K$604,3,FALSE)</f>
        <v>5200</v>
      </c>
      <c r="F89" s="48" t="s">
        <v>1285</v>
      </c>
      <c r="G89" s="48" t="s">
        <v>1383</v>
      </c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7">
        <v>44676</v>
      </c>
      <c r="B90" s="7" t="s">
        <v>872</v>
      </c>
      <c r="C90" s="16" t="str">
        <f>VLOOKUP(B90,Database!$B$2:$K$604,2,FALSE)</f>
        <v>AMPLAS GRENDA 80</v>
      </c>
      <c r="D90" s="51">
        <v>1</v>
      </c>
      <c r="E90" s="28">
        <f>VLOOKUP(B90,Database!$B$2:$K$604,3,FALSE)</f>
        <v>4000</v>
      </c>
      <c r="F90" s="48" t="s">
        <v>1285</v>
      </c>
      <c r="G90" s="48" t="s">
        <v>1384</v>
      </c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hidden="1" customHeight="1" x14ac:dyDescent="0.25">
      <c r="A91" s="47">
        <v>44676</v>
      </c>
      <c r="B91" s="5" t="s">
        <v>251</v>
      </c>
      <c r="C91" s="16" t="str">
        <f>VLOOKUP(B91,Database!$B$2:$K$604,2,FALSE)</f>
        <v>HANDLE KNOP PAMERAN ANTIK</v>
      </c>
      <c r="D91" s="51">
        <v>4</v>
      </c>
      <c r="E91" s="28">
        <f>VLOOKUP(B91,Database!$B$2:$K$604,3,FALSE)</f>
        <v>6800</v>
      </c>
      <c r="F91" s="48" t="s">
        <v>1382</v>
      </c>
      <c r="G91" s="48" t="s">
        <v>1373</v>
      </c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hidden="1" customHeight="1" x14ac:dyDescent="0.25">
      <c r="A92" s="47">
        <v>44676</v>
      </c>
      <c r="B92" s="5" t="s">
        <v>189</v>
      </c>
      <c r="C92" s="16" t="str">
        <f>VLOOKUP(B92,Database!$B$2:$K$604,2,FALSE)</f>
        <v>CACING ANTIK 9</v>
      </c>
      <c r="D92" s="51">
        <v>1</v>
      </c>
      <c r="E92" s="28">
        <f>VLOOKUP(B92,Database!$B$2:$K$604,3,FALSE)</f>
        <v>4600</v>
      </c>
      <c r="F92" s="48" t="s">
        <v>1382</v>
      </c>
      <c r="G92" s="48" t="s">
        <v>1373</v>
      </c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hidden="1" customHeight="1" x14ac:dyDescent="0.25">
      <c r="A93" s="47">
        <v>44676</v>
      </c>
      <c r="B93" s="5" t="s">
        <v>518</v>
      </c>
      <c r="C93" s="16" t="str">
        <f>VLOOKUP(B93,Database!$B$2:$K$604,2,FALSE)</f>
        <v>KUNCI PASS 14</v>
      </c>
      <c r="D93" s="51">
        <v>1</v>
      </c>
      <c r="E93" s="28">
        <f>VLOOKUP(B93,Database!$B$2:$K$604,3,FALSE)</f>
        <v>12000</v>
      </c>
      <c r="F93" s="48" t="s">
        <v>1385</v>
      </c>
      <c r="G93" s="48" t="s">
        <v>1381</v>
      </c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hidden="1" customHeight="1" x14ac:dyDescent="0.25">
      <c r="A94" s="47">
        <v>44676</v>
      </c>
      <c r="B94" s="7" t="s">
        <v>968</v>
      </c>
      <c r="C94" s="16" t="str">
        <f>VLOOKUP(B94,Database!$B$2:$K$604,2,FALSE)</f>
        <v>DOWEL 8MM</v>
      </c>
      <c r="D94" s="51">
        <v>1</v>
      </c>
      <c r="E94" s="28">
        <f>VLOOKUP(B94,Database!$B$2:$K$604,3,FALSE)</f>
        <v>12000</v>
      </c>
      <c r="F94" s="48" t="s">
        <v>1319</v>
      </c>
      <c r="G94" s="48" t="s">
        <v>1368</v>
      </c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7">
        <v>44676</v>
      </c>
      <c r="B95" s="5" t="s">
        <v>1067</v>
      </c>
      <c r="C95" s="16" t="str">
        <f>VLOOKUP(B95,Database!$B$2:$K$604,2,FALSE)</f>
        <v>MR MUSCLE</v>
      </c>
      <c r="D95" s="51">
        <v>1</v>
      </c>
      <c r="E95" s="28">
        <f>VLOOKUP(B95,Database!$B$2:$K$604,3,FALSE)</f>
        <v>6500</v>
      </c>
      <c r="F95" s="48" t="s">
        <v>1285</v>
      </c>
      <c r="G95" s="48" t="s">
        <v>1383</v>
      </c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7">
        <v>44676</v>
      </c>
      <c r="B96" s="7" t="s">
        <v>909</v>
      </c>
      <c r="C96" s="16" t="str">
        <f>VLOOKUP(B96,Database!$B$2:$K$604,2,FALSE)</f>
        <v>LEM ALTECO HANDSOME</v>
      </c>
      <c r="D96" s="51">
        <v>5</v>
      </c>
      <c r="E96" s="28">
        <f>VLOOKUP(B96,Database!$B$2:$K$604,3,FALSE)</f>
        <v>3350</v>
      </c>
      <c r="F96" s="48" t="s">
        <v>1285</v>
      </c>
      <c r="G96" s="48" t="s">
        <v>1367</v>
      </c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hidden="1" customHeight="1" x14ac:dyDescent="0.25">
      <c r="A97" s="47">
        <v>44676</v>
      </c>
      <c r="B97" s="5" t="s">
        <v>732</v>
      </c>
      <c r="C97" s="16" t="str">
        <f>VLOOKUP(B97,Database!$B$2:$K$604,2,FALSE)</f>
        <v>TC BLACK DOFF</v>
      </c>
      <c r="D97" s="51">
        <v>2</v>
      </c>
      <c r="E97" s="28">
        <f>VLOOKUP(B97,Database!$B$2:$K$604,3,FALSE)</f>
        <v>74000</v>
      </c>
      <c r="F97" s="48" t="s">
        <v>1386</v>
      </c>
      <c r="G97" s="48" t="s">
        <v>1372</v>
      </c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hidden="1" customHeight="1" x14ac:dyDescent="0.25">
      <c r="A98" s="47">
        <v>44676</v>
      </c>
      <c r="B98" s="7" t="s">
        <v>863</v>
      </c>
      <c r="C98" s="16" t="str">
        <f>VLOOKUP(B98,Database!$B$2:$K$604,2,FALSE)</f>
        <v>AMPLAS 120</v>
      </c>
      <c r="D98" s="51">
        <v>1</v>
      </c>
      <c r="E98" s="28">
        <f>VLOOKUP(B98,Database!$B$2:$K$604,3,FALSE)</f>
        <v>13400</v>
      </c>
      <c r="F98" s="48" t="s">
        <v>1386</v>
      </c>
      <c r="G98" s="48" t="s">
        <v>1372</v>
      </c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hidden="1" customHeight="1" x14ac:dyDescent="0.25">
      <c r="A99" s="47">
        <v>44676</v>
      </c>
      <c r="B99" s="7" t="s">
        <v>866</v>
      </c>
      <c r="C99" s="16" t="str">
        <f>VLOOKUP(B99,Database!$B$2:$K$604,2,FALSE)</f>
        <v>AMPLAS 180</v>
      </c>
      <c r="D99" s="51">
        <v>1</v>
      </c>
      <c r="E99" s="28">
        <f>VLOOKUP(B99,Database!$B$2:$K$604,3,FALSE)</f>
        <v>13400</v>
      </c>
      <c r="F99" s="48" t="s">
        <v>1386</v>
      </c>
      <c r="G99" s="48" t="s">
        <v>1372</v>
      </c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hidden="1" customHeight="1" x14ac:dyDescent="0.25">
      <c r="A100" s="47">
        <v>44676</v>
      </c>
      <c r="B100" s="7" t="s">
        <v>868</v>
      </c>
      <c r="C100" s="16" t="str">
        <f>VLOOKUP(B100,Database!$B$2:$K$604,2,FALSE)</f>
        <v>AMPLAS 240</v>
      </c>
      <c r="D100" s="51">
        <v>1</v>
      </c>
      <c r="E100" s="28">
        <f>VLOOKUP(B100,Database!$B$2:$K$604,3,FALSE)</f>
        <v>13400</v>
      </c>
      <c r="F100" s="48" t="s">
        <v>1386</v>
      </c>
      <c r="G100" s="48" t="s">
        <v>1372</v>
      </c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hidden="1" customHeight="1" x14ac:dyDescent="0.25">
      <c r="A101" s="47">
        <v>44677</v>
      </c>
      <c r="B101" s="7" t="s">
        <v>811</v>
      </c>
      <c r="C101" s="16" t="str">
        <f>VLOOKUP(B101,Database!$B$2:$K$604,2,FALSE)</f>
        <v>LAKBAN KERTAS</v>
      </c>
      <c r="D101" s="51">
        <v>2</v>
      </c>
      <c r="E101" s="28">
        <f>VLOOKUP(B101,Database!$B$2:$K$604,3,FALSE)</f>
        <v>5200</v>
      </c>
      <c r="F101" s="48" t="s">
        <v>1332</v>
      </c>
      <c r="G101" s="48" t="s">
        <v>1377</v>
      </c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hidden="1" customHeight="1" x14ac:dyDescent="0.25">
      <c r="A102" s="47">
        <v>44677</v>
      </c>
      <c r="B102" s="7" t="s">
        <v>909</v>
      </c>
      <c r="C102" s="16" t="str">
        <f>VLOOKUP(B102,Database!$B$2:$K$604,2,FALSE)</f>
        <v>LEM ALTECO HANDSOME</v>
      </c>
      <c r="D102" s="51">
        <v>4</v>
      </c>
      <c r="E102" s="28">
        <f>VLOOKUP(B102,Database!$B$2:$K$604,3,FALSE)</f>
        <v>3350</v>
      </c>
      <c r="F102" s="48" t="s">
        <v>1387</v>
      </c>
      <c r="G102" s="48" t="s">
        <v>1367</v>
      </c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hidden="1" customHeight="1" x14ac:dyDescent="0.25">
      <c r="A103" s="47">
        <v>44677</v>
      </c>
      <c r="B103" s="5" t="s">
        <v>766</v>
      </c>
      <c r="C103" s="16" t="str">
        <f>VLOOKUP(B103,Database!$B$2:$K$604,2,FALSE)</f>
        <v>BIO WHITE AGENT 250</v>
      </c>
      <c r="D103" s="51">
        <v>1</v>
      </c>
      <c r="E103" s="28">
        <f>VLOOKUP(B103,Database!$B$2:$K$604,3,FALSE)</f>
        <v>97000</v>
      </c>
      <c r="F103" s="48" t="s">
        <v>1290</v>
      </c>
      <c r="G103" s="48" t="s">
        <v>1369</v>
      </c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hidden="1" customHeight="1" x14ac:dyDescent="0.25">
      <c r="A104" s="47">
        <v>44677</v>
      </c>
      <c r="B104" s="7" t="s">
        <v>939</v>
      </c>
      <c r="C104" s="16" t="str">
        <f>VLOOKUP(B104,Database!$B$2:$K$604,2,FALSE)</f>
        <v>KAIN JAHIT</v>
      </c>
      <c r="D104" s="51">
        <v>1</v>
      </c>
      <c r="E104" s="28">
        <f>VLOOKUP(B104,Database!$B$2:$K$604,3,FALSE)</f>
        <v>4500</v>
      </c>
      <c r="F104" s="48" t="s">
        <v>1290</v>
      </c>
      <c r="G104" s="48" t="s">
        <v>1369</v>
      </c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hidden="1" customHeight="1" x14ac:dyDescent="0.25">
      <c r="A105" s="47">
        <v>44677</v>
      </c>
      <c r="B105" s="5" t="s">
        <v>695</v>
      </c>
      <c r="C105" s="16" t="str">
        <f>VLOOKUP(B105,Database!$B$2:$K$604,2,FALSE)</f>
        <v>AQUA LACQUER CLEAR GLOSS</v>
      </c>
      <c r="D105" s="51">
        <v>2</v>
      </c>
      <c r="E105" s="28">
        <f>VLOOKUP(B105,Database!$B$2:$K$604,3,FALSE)</f>
        <v>55000</v>
      </c>
      <c r="F105" s="48" t="s">
        <v>1388</v>
      </c>
      <c r="G105" s="48" t="s">
        <v>1369</v>
      </c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hidden="1" customHeight="1" x14ac:dyDescent="0.25">
      <c r="A106" s="47">
        <v>44677</v>
      </c>
      <c r="B106" s="7" t="s">
        <v>863</v>
      </c>
      <c r="C106" s="16" t="str">
        <f>VLOOKUP(B106,Database!$B$2:$K$604,2,FALSE)</f>
        <v>AMPLAS 120</v>
      </c>
      <c r="D106" s="51">
        <v>1</v>
      </c>
      <c r="E106" s="28">
        <f>VLOOKUP(B106,Database!$B$2:$K$604,3,FALSE)</f>
        <v>13400</v>
      </c>
      <c r="F106" s="48" t="s">
        <v>1290</v>
      </c>
      <c r="G106" s="48" t="s">
        <v>1369</v>
      </c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hidden="1" customHeight="1" x14ac:dyDescent="0.25">
      <c r="A107" s="47">
        <v>44677</v>
      </c>
      <c r="B107" s="7" t="s">
        <v>808</v>
      </c>
      <c r="C107" s="16" t="str">
        <f>VLOOKUP(B107,Database!$B$2:$K$604,2,FALSE)</f>
        <v>LAKBAN BENING</v>
      </c>
      <c r="D107" s="51">
        <v>18</v>
      </c>
      <c r="E107" s="28">
        <f>VLOOKUP(B107,Database!$B$2:$K$604,3,FALSE)</f>
        <v>10000</v>
      </c>
      <c r="F107" s="48" t="s">
        <v>1319</v>
      </c>
      <c r="G107" s="48" t="s">
        <v>1380</v>
      </c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hidden="1" customHeight="1" x14ac:dyDescent="0.25">
      <c r="A108" s="47">
        <v>44677</v>
      </c>
      <c r="B108" s="7" t="s">
        <v>811</v>
      </c>
      <c r="C108" s="16" t="str">
        <f>VLOOKUP(B108,Database!$B$2:$K$604,2,FALSE)</f>
        <v>LAKBAN KERTAS</v>
      </c>
      <c r="D108" s="51">
        <v>5</v>
      </c>
      <c r="E108" s="28">
        <f>VLOOKUP(B108,Database!$B$2:$K$604,3,FALSE)</f>
        <v>5200</v>
      </c>
      <c r="F108" s="48" t="s">
        <v>1319</v>
      </c>
      <c r="G108" s="48" t="s">
        <v>1380</v>
      </c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hidden="1" customHeight="1" x14ac:dyDescent="0.25">
      <c r="A109" s="47">
        <v>44677</v>
      </c>
      <c r="B109" s="7" t="s">
        <v>939</v>
      </c>
      <c r="C109" s="16" t="str">
        <f>VLOOKUP(B109,Database!$B$2:$K$604,2,FALSE)</f>
        <v>KAIN JAHIT</v>
      </c>
      <c r="D109" s="51">
        <v>1</v>
      </c>
      <c r="E109" s="28">
        <f>VLOOKUP(B109,Database!$B$2:$K$604,3,FALSE)</f>
        <v>4500</v>
      </c>
      <c r="F109" s="48" t="s">
        <v>1319</v>
      </c>
      <c r="G109" s="48" t="s">
        <v>1380</v>
      </c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hidden="1" customHeight="1" x14ac:dyDescent="0.25">
      <c r="A110" s="47">
        <v>44677</v>
      </c>
      <c r="B110" s="7" t="s">
        <v>825</v>
      </c>
      <c r="C110" s="16" t="str">
        <f>VLOOKUP(B110,Database!$B$2:$K$604,2,FALSE)</f>
        <v>SINGLE FACE 160</v>
      </c>
      <c r="D110" s="51">
        <v>55</v>
      </c>
      <c r="E110" s="28">
        <f>VLOOKUP(B110,Database!$B$2:$K$604,3,FALSE)</f>
        <v>10000</v>
      </c>
      <c r="F110" s="48" t="s">
        <v>1319</v>
      </c>
      <c r="G110" s="48" t="s">
        <v>1380</v>
      </c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hidden="1" customHeight="1" x14ac:dyDescent="0.25">
      <c r="A111" s="47">
        <v>44677</v>
      </c>
      <c r="B111" s="7" t="s">
        <v>827</v>
      </c>
      <c r="C111" s="16" t="str">
        <f>VLOOKUP(B111,Database!$B$2:$K$604,2,FALSE)</f>
        <v>STERO FOAM 1CM</v>
      </c>
      <c r="D111" s="51">
        <v>50</v>
      </c>
      <c r="E111" s="28">
        <f>VLOOKUP(B111,Database!$B$2:$K$604,3,FALSE)</f>
        <v>9900</v>
      </c>
      <c r="F111" s="48" t="s">
        <v>1319</v>
      </c>
      <c r="G111" s="48" t="s">
        <v>1380</v>
      </c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hidden="1" customHeight="1" x14ac:dyDescent="0.25">
      <c r="A112" s="47">
        <v>44677</v>
      </c>
      <c r="B112" s="5" t="s">
        <v>822</v>
      </c>
      <c r="C112" s="16" t="str">
        <f>VLOOKUP(B112,Database!$B$2:$K$604,2,FALSE)</f>
        <v>SILICA GELL</v>
      </c>
      <c r="D112" s="51">
        <v>1</v>
      </c>
      <c r="E112" s="28">
        <f>VLOOKUP(B112,Database!$B$2:$K$604,3,FALSE)</f>
        <v>51000</v>
      </c>
      <c r="F112" s="48" t="s">
        <v>1319</v>
      </c>
      <c r="G112" s="48" t="s">
        <v>1380</v>
      </c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hidden="1" customHeight="1" x14ac:dyDescent="0.25">
      <c r="A113" s="47">
        <v>44677</v>
      </c>
      <c r="B113" s="7" t="s">
        <v>909</v>
      </c>
      <c r="C113" s="16" t="str">
        <f>VLOOKUP(B113,Database!$B$2:$K$604,2,FALSE)</f>
        <v>LEM ALTECO HANDSOME</v>
      </c>
      <c r="D113" s="51">
        <v>7</v>
      </c>
      <c r="E113" s="28">
        <f>VLOOKUP(B113,Database!$B$2:$K$604,3,FALSE)</f>
        <v>3350</v>
      </c>
      <c r="F113" s="48" t="s">
        <v>1319</v>
      </c>
      <c r="G113" s="48" t="s">
        <v>1367</v>
      </c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hidden="1" customHeight="1" x14ac:dyDescent="0.25">
      <c r="A114" s="47">
        <v>44677</v>
      </c>
      <c r="B114" s="7" t="s">
        <v>958</v>
      </c>
      <c r="C114" s="16" t="str">
        <f>VLOOKUP(B114,Database!$B$2:$K$604,2,FALSE)</f>
        <v>MASKER</v>
      </c>
      <c r="D114" s="51">
        <v>10</v>
      </c>
      <c r="E114" s="28">
        <f>VLOOKUP(B114,Database!$B$2:$K$604,3,FALSE)</f>
        <v>400</v>
      </c>
      <c r="F114" s="48" t="s">
        <v>1319</v>
      </c>
      <c r="G114" s="48" t="s">
        <v>1367</v>
      </c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hidden="1" customHeight="1" x14ac:dyDescent="0.25">
      <c r="A115" s="47">
        <v>44677</v>
      </c>
      <c r="B115" s="7" t="s">
        <v>863</v>
      </c>
      <c r="C115" s="16" t="str">
        <f>VLOOKUP(B115,Database!$B$2:$K$604,2,FALSE)</f>
        <v>AMPLAS 120</v>
      </c>
      <c r="D115" s="51">
        <v>1</v>
      </c>
      <c r="E115" s="28">
        <f>VLOOKUP(B115,Database!$B$2:$K$604,3,FALSE)</f>
        <v>13400</v>
      </c>
      <c r="F115" s="48" t="s">
        <v>1319</v>
      </c>
      <c r="G115" s="48" t="s">
        <v>1367</v>
      </c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hidden="1" customHeight="1" x14ac:dyDescent="0.25">
      <c r="A116" s="47">
        <v>44677</v>
      </c>
      <c r="B116" s="7" t="s">
        <v>866</v>
      </c>
      <c r="C116" s="16" t="str">
        <f>VLOOKUP(B116,Database!$B$2:$K$604,2,FALSE)</f>
        <v>AMPLAS 180</v>
      </c>
      <c r="D116" s="51">
        <v>1</v>
      </c>
      <c r="E116" s="28">
        <f>VLOOKUP(B116,Database!$B$2:$K$604,3,FALSE)</f>
        <v>13400</v>
      </c>
      <c r="F116" s="48" t="s">
        <v>1319</v>
      </c>
      <c r="G116" s="48" t="s">
        <v>1367</v>
      </c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hidden="1" customHeight="1" x14ac:dyDescent="0.25">
      <c r="A117" s="47">
        <v>44677</v>
      </c>
      <c r="B117" s="7" t="s">
        <v>884</v>
      </c>
      <c r="C117" s="16" t="str">
        <f>VLOOKUP(B117,Database!$B$2:$K$604,2,FALSE)</f>
        <v>AMPLAS 80</v>
      </c>
      <c r="D117" s="51">
        <v>1</v>
      </c>
      <c r="E117" s="28">
        <f>VLOOKUP(B117,Database!$B$2:$K$604,3,FALSE)</f>
        <v>13400</v>
      </c>
      <c r="F117" s="48" t="s">
        <v>1319</v>
      </c>
      <c r="G117" s="48" t="s">
        <v>1367</v>
      </c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hidden="1" customHeight="1" x14ac:dyDescent="0.25">
      <c r="A118" s="47">
        <v>44677</v>
      </c>
      <c r="B118" s="5" t="s">
        <v>41</v>
      </c>
      <c r="C118" s="16" t="str">
        <f>VLOOKUP(B118,Database!$B$2:$K$604,2,FALSE)</f>
        <v>KUNCI KOPER</v>
      </c>
      <c r="D118" s="51">
        <v>8</v>
      </c>
      <c r="E118" s="28">
        <f>VLOOKUP(B118,Database!$B$2:$K$604,3,FALSE)</f>
        <v>20899.989000000005</v>
      </c>
      <c r="F118" s="48" t="s">
        <v>1290</v>
      </c>
      <c r="G118" s="48" t="s">
        <v>1368</v>
      </c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hidden="1" customHeight="1" x14ac:dyDescent="0.25">
      <c r="A119" s="47">
        <v>44677</v>
      </c>
      <c r="B119" s="5" t="s">
        <v>438</v>
      </c>
      <c r="C119" s="16" t="str">
        <f>VLOOKUP(B119,Database!$B$2:$K$604,2,FALSE)</f>
        <v>RELL BEARING DROLLA 30CM</v>
      </c>
      <c r="D119" s="51">
        <v>3</v>
      </c>
      <c r="E119" s="28">
        <f>VLOOKUP(B119,Database!$B$2:$K$604,3,FALSE)</f>
        <v>52556.81</v>
      </c>
      <c r="F119" s="48" t="s">
        <v>1291</v>
      </c>
      <c r="G119" s="48" t="s">
        <v>1368</v>
      </c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hidden="1" customHeight="1" x14ac:dyDescent="0.25">
      <c r="A120" s="47">
        <v>44677</v>
      </c>
      <c r="B120" s="5" t="s">
        <v>947</v>
      </c>
      <c r="C120" s="16" t="str">
        <f>VLOOKUP(B120,Database!$B$2:$K$604,2,FALSE)</f>
        <v>VELL CROW</v>
      </c>
      <c r="D120" s="51">
        <v>1</v>
      </c>
      <c r="E120" s="28">
        <f>VLOOKUP(B120,Database!$B$2:$K$604,3,FALSE)</f>
        <v>7000</v>
      </c>
      <c r="F120" s="48" t="s">
        <v>1310</v>
      </c>
      <c r="G120" s="48" t="s">
        <v>1389</v>
      </c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hidden="1" customHeight="1" x14ac:dyDescent="0.25">
      <c r="A121" s="47">
        <v>44677</v>
      </c>
      <c r="B121" s="5" t="s">
        <v>1006</v>
      </c>
      <c r="C121" s="16" t="str">
        <f>VLOOKUP(B121,Database!$B$2:$K$604,2,FALSE)</f>
        <v>BENANG WOLL</v>
      </c>
      <c r="D121" s="51">
        <v>1</v>
      </c>
      <c r="E121" s="28">
        <f>VLOOKUP(B121,Database!$B$2:$K$604,3,FALSE)</f>
        <v>4000</v>
      </c>
      <c r="F121" s="48" t="s">
        <v>1390</v>
      </c>
      <c r="G121" s="48" t="s">
        <v>1391</v>
      </c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hidden="1" customHeight="1" x14ac:dyDescent="0.25">
      <c r="A122" s="47">
        <v>44677</v>
      </c>
      <c r="B122" s="5" t="s">
        <v>1006</v>
      </c>
      <c r="C122" s="16" t="str">
        <f>VLOOKUP(B122,Database!$B$2:$K$604,2,FALSE)</f>
        <v>BENANG WOLL</v>
      </c>
      <c r="D122" s="51">
        <v>1</v>
      </c>
      <c r="E122" s="28">
        <f>VLOOKUP(B122,Database!$B$2:$K$604,3,FALSE)</f>
        <v>4000</v>
      </c>
      <c r="F122" s="48" t="s">
        <v>1390</v>
      </c>
      <c r="G122" s="48" t="s">
        <v>1392</v>
      </c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hidden="1" customHeight="1" x14ac:dyDescent="0.25">
      <c r="A123" s="47">
        <v>44677</v>
      </c>
      <c r="B123" s="5" t="s">
        <v>189</v>
      </c>
      <c r="C123" s="16" t="str">
        <f>VLOOKUP(B123,Database!$B$2:$K$604,2,FALSE)</f>
        <v>CACING ANTIK 9</v>
      </c>
      <c r="D123" s="51">
        <v>6</v>
      </c>
      <c r="E123" s="28">
        <f>VLOOKUP(B123,Database!$B$2:$K$604,3,FALSE)</f>
        <v>4600</v>
      </c>
      <c r="F123" s="48" t="s">
        <v>1382</v>
      </c>
      <c r="G123" s="48" t="s">
        <v>1373</v>
      </c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hidden="1" customHeight="1" x14ac:dyDescent="0.25">
      <c r="A124" s="47">
        <v>44677</v>
      </c>
      <c r="B124" s="5" t="s">
        <v>251</v>
      </c>
      <c r="C124" s="16" t="str">
        <f>VLOOKUP(B124,Database!$B$2:$K$604,2,FALSE)</f>
        <v>HANDLE KNOP PAMERAN ANTIK</v>
      </c>
      <c r="D124" s="51">
        <v>1</v>
      </c>
      <c r="E124" s="28">
        <f>VLOOKUP(B124,Database!$B$2:$K$604,3,FALSE)</f>
        <v>6800</v>
      </c>
      <c r="F124" s="48" t="s">
        <v>1382</v>
      </c>
      <c r="G124" s="48" t="s">
        <v>1373</v>
      </c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hidden="1" customHeight="1" x14ac:dyDescent="0.25">
      <c r="A125" s="47">
        <v>44677</v>
      </c>
      <c r="B125" s="7" t="s">
        <v>1393</v>
      </c>
      <c r="C125" s="16" t="str">
        <f>VLOOKUP(B125,Database!$B$2:$K$604,2,FALSE)</f>
        <v>SEKRUP ROT 8*1 1/2" (4CM)</v>
      </c>
      <c r="D125" s="51">
        <v>1500</v>
      </c>
      <c r="E125" s="28">
        <f>VLOOKUP(B125,Database!$B$2:$K$604,3,FALSE)</f>
        <v>110</v>
      </c>
      <c r="F125" s="48" t="s">
        <v>1382</v>
      </c>
      <c r="G125" s="48" t="s">
        <v>1373</v>
      </c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7">
        <v>44677</v>
      </c>
      <c r="B126" s="5" t="s">
        <v>829</v>
      </c>
      <c r="C126" s="16" t="str">
        <f>VLOOKUP(B126,Database!$B$2:$K$604,2,FALSE)</f>
        <v>TALI STRAPING</v>
      </c>
      <c r="D126" s="51">
        <v>3</v>
      </c>
      <c r="E126" s="28">
        <f>VLOOKUP(B126,Database!$B$2:$K$604,3,FALSE)</f>
        <v>100000</v>
      </c>
      <c r="F126" s="48" t="s">
        <v>1285</v>
      </c>
      <c r="G126" s="48" t="s">
        <v>1377</v>
      </c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7">
        <v>44677</v>
      </c>
      <c r="B127" s="5" t="s">
        <v>831</v>
      </c>
      <c r="C127" s="16" t="str">
        <f>VLOOKUP(B127,Database!$B$2:$K$604,2,FALSE)</f>
        <v>GASPER</v>
      </c>
      <c r="D127" s="51">
        <v>0.5</v>
      </c>
      <c r="E127" s="28">
        <f>VLOOKUP(B127,Database!$B$2:$K$604,3,FALSE)</f>
        <v>40000</v>
      </c>
      <c r="F127" s="48" t="s">
        <v>1285</v>
      </c>
      <c r="G127" s="48" t="s">
        <v>1377</v>
      </c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7">
        <v>44677</v>
      </c>
      <c r="B128" s="7" t="s">
        <v>1200</v>
      </c>
      <c r="C128" s="16" t="str">
        <f>VLOOKUP(B128,Database!$B$2:$K$604,2,FALSE)</f>
        <v>SUPER DRY TOWER</v>
      </c>
      <c r="D128" s="51">
        <v>1</v>
      </c>
      <c r="E128" s="28">
        <f>VLOOKUP(B128,Database!$B$2:$K$604,3,FALSE)</f>
        <v>563785.20000000007</v>
      </c>
      <c r="F128" s="48" t="s">
        <v>1285</v>
      </c>
      <c r="G128" s="48" t="s">
        <v>1377</v>
      </c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hidden="1" customHeight="1" x14ac:dyDescent="0.25">
      <c r="A129" s="47">
        <v>44678</v>
      </c>
      <c r="B129" s="5" t="s">
        <v>947</v>
      </c>
      <c r="C129" s="16" t="str">
        <f>VLOOKUP(B129,Database!$B$2:$K$604,2,FALSE)</f>
        <v>VELL CROW</v>
      </c>
      <c r="D129" s="51">
        <v>1</v>
      </c>
      <c r="E129" s="28">
        <f>VLOOKUP(B129,Database!$B$2:$K$604,3,FALSE)</f>
        <v>7000</v>
      </c>
      <c r="F129" s="48" t="s">
        <v>1310</v>
      </c>
      <c r="G129" s="48" t="s">
        <v>1376</v>
      </c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hidden="1" customHeight="1" x14ac:dyDescent="0.25">
      <c r="A130" s="47">
        <v>44678</v>
      </c>
      <c r="B130" s="5" t="s">
        <v>736</v>
      </c>
      <c r="C130" s="16" t="str">
        <f>VLOOKUP(B130,Database!$B$2:$K$604,2,FALSE)</f>
        <v>GOLDEN CARE TEAK PROTECTOR</v>
      </c>
      <c r="D130" s="51">
        <v>1</v>
      </c>
      <c r="E130" s="28">
        <f>VLOOKUP(B130,Database!$B$2:$K$604,3,FALSE)</f>
        <v>1217152</v>
      </c>
      <c r="F130" s="48" t="s">
        <v>1394</v>
      </c>
      <c r="G130" s="48" t="s">
        <v>1395</v>
      </c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hidden="1" customHeight="1" x14ac:dyDescent="0.25">
      <c r="A131" s="47">
        <v>44678</v>
      </c>
      <c r="B131" s="5" t="s">
        <v>1067</v>
      </c>
      <c r="C131" s="16" t="str">
        <f>VLOOKUP(B131,Database!$B$2:$K$604,2,FALSE)</f>
        <v>MR MUSCLE</v>
      </c>
      <c r="D131" s="51">
        <v>1</v>
      </c>
      <c r="E131" s="28">
        <f>VLOOKUP(B131,Database!$B$2:$K$604,3,FALSE)</f>
        <v>6500</v>
      </c>
      <c r="F131" s="48" t="s">
        <v>1394</v>
      </c>
      <c r="G131" s="48" t="s">
        <v>1381</v>
      </c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hidden="1" customHeight="1" x14ac:dyDescent="0.25">
      <c r="A132" s="47">
        <v>44678</v>
      </c>
      <c r="B132" s="7" t="s">
        <v>811</v>
      </c>
      <c r="C132" s="16" t="str">
        <f>VLOOKUP(B132,Database!$B$2:$K$604,2,FALSE)</f>
        <v>LAKBAN KERTAS</v>
      </c>
      <c r="D132" s="51">
        <v>1</v>
      </c>
      <c r="E132" s="28">
        <f>VLOOKUP(B132,Database!$B$2:$K$604,3,FALSE)</f>
        <v>5200</v>
      </c>
      <c r="F132" s="48" t="s">
        <v>1394</v>
      </c>
      <c r="G132" s="48" t="s">
        <v>1396</v>
      </c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hidden="1" customHeight="1" x14ac:dyDescent="0.25">
      <c r="A133" s="47">
        <v>44678</v>
      </c>
      <c r="B133" s="5" t="s">
        <v>814</v>
      </c>
      <c r="C133" s="16" t="str">
        <f>VLOOKUP(B133,Database!$B$2:$K$604,2,FALSE)</f>
        <v>PLASTIK PACKING</v>
      </c>
      <c r="D133" s="51">
        <v>1</v>
      </c>
      <c r="E133" s="28">
        <f>VLOOKUP(B133,Database!$B$2:$K$604,3,FALSE)</f>
        <v>32000</v>
      </c>
      <c r="F133" s="48" t="s">
        <v>1291</v>
      </c>
      <c r="G133" s="48" t="s">
        <v>1381</v>
      </c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hidden="1" customHeight="1" x14ac:dyDescent="0.25">
      <c r="A134" s="47">
        <v>44678</v>
      </c>
      <c r="B134" s="5" t="s">
        <v>935</v>
      </c>
      <c r="C134" s="16" t="str">
        <f>VLOOKUP(B134,Database!$B$2:$K$604,2,FALSE)</f>
        <v>LANTREX</v>
      </c>
      <c r="D134" s="51">
        <v>1</v>
      </c>
      <c r="E134" s="28">
        <f>VLOOKUP(B134,Database!$B$2:$K$604,3,FALSE)</f>
        <v>270000</v>
      </c>
      <c r="F134" s="48" t="s">
        <v>1397</v>
      </c>
      <c r="G134" s="48" t="s">
        <v>1398</v>
      </c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hidden="1" customHeight="1" x14ac:dyDescent="0.25">
      <c r="A135" s="47">
        <v>44678</v>
      </c>
      <c r="B135" s="5" t="s">
        <v>1031</v>
      </c>
      <c r="C135" s="16" t="str">
        <f>VLOOKUP(B135,Database!$B$2:$K$604,2,FALSE)</f>
        <v>KARET SERUT</v>
      </c>
      <c r="D135" s="51">
        <v>2</v>
      </c>
      <c r="E135" s="28">
        <f>VLOOKUP(B135,Database!$B$2:$K$604,3,FALSE)</f>
        <v>15000</v>
      </c>
      <c r="F135" s="48" t="s">
        <v>1310</v>
      </c>
      <c r="G135" s="48" t="s">
        <v>1371</v>
      </c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hidden="1" customHeight="1" x14ac:dyDescent="0.25">
      <c r="A136" s="47">
        <v>44678</v>
      </c>
      <c r="B136" s="7" t="s">
        <v>1133</v>
      </c>
      <c r="C136" s="16" t="str">
        <f>VLOOKUP(B136,Database!$B$2:$K$604,2,FALSE)</f>
        <v>SEKRUP ROT 8*1 1/2" (4CM)</v>
      </c>
      <c r="D136" s="51">
        <v>1500</v>
      </c>
      <c r="E136" s="28">
        <f>VLOOKUP(B136,Database!$B$2:$K$604,3,FALSE)</f>
        <v>110</v>
      </c>
      <c r="F136" s="48" t="s">
        <v>1394</v>
      </c>
      <c r="G136" s="48" t="s">
        <v>1399</v>
      </c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hidden="1" customHeight="1" x14ac:dyDescent="0.25">
      <c r="A137" s="47">
        <v>44678</v>
      </c>
      <c r="B137" s="5" t="s">
        <v>296</v>
      </c>
      <c r="C137" s="16" t="str">
        <f>VLOOKUP(B137,Database!$B$2:$K$604,2,FALSE)</f>
        <v>HANDLE CAKAR SILVER</v>
      </c>
      <c r="D137" s="51">
        <v>8</v>
      </c>
      <c r="E137" s="28">
        <f>VLOOKUP(B137,Database!$B$2:$K$604,3,FALSE)</f>
        <v>13500</v>
      </c>
      <c r="F137" s="48" t="s">
        <v>1400</v>
      </c>
      <c r="G137" s="48" t="s">
        <v>1373</v>
      </c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hidden="1" customHeight="1" x14ac:dyDescent="0.25">
      <c r="A138" s="47">
        <v>44678</v>
      </c>
      <c r="B138" s="5" t="s">
        <v>294</v>
      </c>
      <c r="C138" s="16" t="str">
        <f>VLOOKUP(B138,Database!$B$2:$K$604,2,FALSE)</f>
        <v>HANDLE BUNGA BONENUIT</v>
      </c>
      <c r="D138" s="51">
        <v>4</v>
      </c>
      <c r="E138" s="28">
        <f>VLOOKUP(B138,Database!$B$2:$K$604,3,FALSE)</f>
        <v>12500</v>
      </c>
      <c r="F138" s="48" t="s">
        <v>1400</v>
      </c>
      <c r="G138" s="48" t="s">
        <v>1373</v>
      </c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hidden="1" customHeight="1" x14ac:dyDescent="0.25">
      <c r="A139" s="47">
        <v>44678</v>
      </c>
      <c r="B139" s="5" t="s">
        <v>245</v>
      </c>
      <c r="C139" s="16" t="str">
        <f>VLOOKUP(B139,Database!$B$2:$K$604,2,FALSE)</f>
        <v>HANDLE KNOP KRISTAL</v>
      </c>
      <c r="D139" s="51">
        <v>2</v>
      </c>
      <c r="E139" s="28">
        <f>VLOOKUP(B139,Database!$B$2:$K$604,3,FALSE)</f>
        <v>18000</v>
      </c>
      <c r="F139" s="48" t="s">
        <v>1400</v>
      </c>
      <c r="G139" s="48" t="s">
        <v>1373</v>
      </c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hidden="1" customHeight="1" x14ac:dyDescent="0.25">
      <c r="A140" s="47">
        <v>44678</v>
      </c>
      <c r="B140" s="5" t="s">
        <v>189</v>
      </c>
      <c r="C140" s="16" t="str">
        <f>VLOOKUP(B140,Database!$B$2:$K$604,2,FALSE)</f>
        <v>CACING ANTIK 9</v>
      </c>
      <c r="D140" s="51">
        <v>3</v>
      </c>
      <c r="E140" s="28">
        <f>VLOOKUP(B140,Database!$B$2:$K$604,3,FALSE)</f>
        <v>4600</v>
      </c>
      <c r="F140" s="48" t="s">
        <v>1401</v>
      </c>
      <c r="G140" s="48" t="s">
        <v>1373</v>
      </c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hidden="1" customHeight="1" x14ac:dyDescent="0.25">
      <c r="A141" s="47">
        <v>44678</v>
      </c>
      <c r="B141" s="5" t="s">
        <v>237</v>
      </c>
      <c r="C141" s="16" t="str">
        <f>VLOOKUP(B141,Database!$B$2:$K$604,2,FALSE)</f>
        <v>HANDLE KNOP ANTIK</v>
      </c>
      <c r="D141" s="51">
        <v>4</v>
      </c>
      <c r="E141" s="28">
        <f>VLOOKUP(B141,Database!$B$2:$K$604,3,FALSE)</f>
        <v>4000</v>
      </c>
      <c r="F141" s="48" t="s">
        <v>1402</v>
      </c>
      <c r="G141" s="48" t="s">
        <v>1373</v>
      </c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hidden="1" customHeight="1" x14ac:dyDescent="0.25">
      <c r="A142" s="47">
        <v>44678</v>
      </c>
      <c r="B142" s="5" t="s">
        <v>1147</v>
      </c>
      <c r="C142" s="16" t="str">
        <f>VLOOKUP(B142,Database!$B$2:$K$604,2,FALSE)</f>
        <v>SEKRUP FAB 8*3/4 (2cm)</v>
      </c>
      <c r="D142" s="51">
        <v>1000</v>
      </c>
      <c r="E142" s="28">
        <f>VLOOKUP(B142,Database!$B$2:$K$604,3,FALSE)</f>
        <v>84</v>
      </c>
      <c r="F142" s="48" t="s">
        <v>1403</v>
      </c>
      <c r="G142" s="48" t="s">
        <v>1367</v>
      </c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hidden="1" customHeight="1" x14ac:dyDescent="0.25">
      <c r="A143" s="47">
        <v>44678</v>
      </c>
      <c r="B143" s="5" t="s">
        <v>509</v>
      </c>
      <c r="C143" s="16" t="str">
        <f>VLOOKUP(B143,Database!$B$2:$K$604,2,FALSE)</f>
        <v>BAUT NANAS GALVANIS M8*4</v>
      </c>
      <c r="D143" s="51">
        <v>4</v>
      </c>
      <c r="E143" s="28">
        <f>VLOOKUP(B143,Database!$B$2:$K$604,3,FALSE)</f>
        <v>1600</v>
      </c>
      <c r="F143" s="48" t="s">
        <v>1382</v>
      </c>
      <c r="G143" s="48" t="s">
        <v>1377</v>
      </c>
      <c r="H143" s="7" t="s">
        <v>1404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hidden="1" customHeight="1" x14ac:dyDescent="0.25">
      <c r="A144" s="47">
        <v>44678</v>
      </c>
      <c r="B144" s="48" t="s">
        <v>909</v>
      </c>
      <c r="C144" s="16" t="str">
        <f>VLOOKUP(B144,Database!$B$2:$K$604,2,FALSE)</f>
        <v>LEM ALTECO HANDSOME</v>
      </c>
      <c r="D144" s="52">
        <v>1</v>
      </c>
      <c r="E144" s="28">
        <f>VLOOKUP(B144,Database!$B$2:$K$604,3,FALSE)</f>
        <v>3350</v>
      </c>
      <c r="F144" s="48" t="s">
        <v>1290</v>
      </c>
      <c r="G144" s="48" t="s">
        <v>1369</v>
      </c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hidden="1" customHeight="1" x14ac:dyDescent="0.25">
      <c r="A145" s="47">
        <v>44678</v>
      </c>
      <c r="B145" s="48" t="s">
        <v>939</v>
      </c>
      <c r="C145" s="16" t="str">
        <f>VLOOKUP(B145,Database!$B$2:$K$604,2,FALSE)</f>
        <v>KAIN JAHIT</v>
      </c>
      <c r="D145" s="52">
        <v>1</v>
      </c>
      <c r="E145" s="28">
        <f>VLOOKUP(B145,Database!$B$2:$K$604,3,FALSE)</f>
        <v>4500</v>
      </c>
      <c r="F145" s="48" t="s">
        <v>1290</v>
      </c>
      <c r="G145" s="48" t="s">
        <v>1369</v>
      </c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hidden="1" customHeight="1" x14ac:dyDescent="0.25">
      <c r="A146" s="47">
        <v>44678</v>
      </c>
      <c r="B146" s="5" t="s">
        <v>572</v>
      </c>
      <c r="C146" s="16" t="str">
        <f>VLOOKUP(B146,Database!$B$2:$K$604,2,FALSE)</f>
        <v>BAYCLEAN 1000ML</v>
      </c>
      <c r="D146" s="52">
        <v>1</v>
      </c>
      <c r="E146" s="28">
        <f>VLOOKUP(B146,Database!$B$2:$K$604,3,FALSE)</f>
        <v>17000</v>
      </c>
      <c r="F146" s="48" t="s">
        <v>1290</v>
      </c>
      <c r="G146" s="48" t="s">
        <v>1369</v>
      </c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hidden="1" customHeight="1" x14ac:dyDescent="0.25">
      <c r="A147" s="47">
        <v>44678</v>
      </c>
      <c r="B147" s="48" t="s">
        <v>909</v>
      </c>
      <c r="C147" s="16" t="str">
        <f>VLOOKUP(B147,Database!$B$2:$K$604,2,FALSE)</f>
        <v>LEM ALTECO HANDSOME</v>
      </c>
      <c r="D147" s="52">
        <v>4</v>
      </c>
      <c r="E147" s="28">
        <f>VLOOKUP(B147,Database!$B$2:$K$604,3,FALSE)</f>
        <v>3350</v>
      </c>
      <c r="F147" s="48" t="s">
        <v>1403</v>
      </c>
      <c r="G147" s="48" t="s">
        <v>1367</v>
      </c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hidden="1" customHeight="1" x14ac:dyDescent="0.25">
      <c r="A148" s="47">
        <v>44678</v>
      </c>
      <c r="B148" s="48" t="s">
        <v>958</v>
      </c>
      <c r="C148" s="16" t="str">
        <f>VLOOKUP(B148,Database!$B$2:$K$604,2,FALSE)</f>
        <v>MASKER</v>
      </c>
      <c r="D148" s="52">
        <v>10</v>
      </c>
      <c r="E148" s="28">
        <f>VLOOKUP(B148,Database!$B$2:$K$604,3,FALSE)</f>
        <v>400</v>
      </c>
      <c r="F148" s="48" t="s">
        <v>1403</v>
      </c>
      <c r="G148" s="48" t="s">
        <v>1367</v>
      </c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hidden="1" customHeight="1" x14ac:dyDescent="0.25">
      <c r="A149" s="47">
        <v>44678</v>
      </c>
      <c r="B149" s="48" t="s">
        <v>863</v>
      </c>
      <c r="C149" s="16" t="str">
        <f>VLOOKUP(B149,Database!$B$2:$K$604,2,FALSE)</f>
        <v>AMPLAS 120</v>
      </c>
      <c r="D149" s="52">
        <v>1</v>
      </c>
      <c r="E149" s="28">
        <f>VLOOKUP(B149,Database!$B$2:$K$604,3,FALSE)</f>
        <v>13400</v>
      </c>
      <c r="F149" s="48" t="s">
        <v>1403</v>
      </c>
      <c r="G149" s="48" t="s">
        <v>1367</v>
      </c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hidden="1" customHeight="1" x14ac:dyDescent="0.25">
      <c r="A150" s="47">
        <v>44678</v>
      </c>
      <c r="B150" s="48" t="s">
        <v>866</v>
      </c>
      <c r="C150" s="16" t="str">
        <f>VLOOKUP(B150,Database!$B$2:$K$604,2,FALSE)</f>
        <v>AMPLAS 180</v>
      </c>
      <c r="D150" s="52">
        <v>1</v>
      </c>
      <c r="E150" s="28">
        <f>VLOOKUP(B150,Database!$B$2:$K$604,3,FALSE)</f>
        <v>13400</v>
      </c>
      <c r="F150" s="48" t="s">
        <v>1403</v>
      </c>
      <c r="G150" s="48" t="s">
        <v>1367</v>
      </c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hidden="1" customHeight="1" x14ac:dyDescent="0.25">
      <c r="A151" s="47">
        <v>44678</v>
      </c>
      <c r="B151" s="48" t="s">
        <v>884</v>
      </c>
      <c r="C151" s="16" t="str">
        <f>VLOOKUP(B151,Database!$B$2:$K$604,2,FALSE)</f>
        <v>AMPLAS 80</v>
      </c>
      <c r="D151" s="52">
        <v>1</v>
      </c>
      <c r="E151" s="28">
        <f>VLOOKUP(B151,Database!$B$2:$K$604,3,FALSE)</f>
        <v>13400</v>
      </c>
      <c r="F151" s="48" t="s">
        <v>1403</v>
      </c>
      <c r="G151" s="48" t="s">
        <v>1367</v>
      </c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hidden="1" customHeight="1" x14ac:dyDescent="0.25">
      <c r="A152" s="47">
        <v>44678</v>
      </c>
      <c r="B152" s="48" t="s">
        <v>1093</v>
      </c>
      <c r="C152" s="16" t="str">
        <f>VLOOKUP(B152,Database!$B$2:$K$604,2,FALSE)</f>
        <v>RING TEBAL 1,5MM HITAM</v>
      </c>
      <c r="D152" s="52">
        <v>100</v>
      </c>
      <c r="E152" s="28">
        <f>VLOOKUP(B152,Database!$B$2:$K$604,3,FALSE)</f>
        <v>275</v>
      </c>
      <c r="F152" s="48" t="s">
        <v>1403</v>
      </c>
      <c r="G152" s="48" t="s">
        <v>1367</v>
      </c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hidden="1" customHeight="1" x14ac:dyDescent="0.25">
      <c r="A153" s="47">
        <v>44678</v>
      </c>
      <c r="B153" s="48" t="s">
        <v>1115</v>
      </c>
      <c r="C153" s="16" t="str">
        <f>VLOOKUP(B153,Database!$B$2:$K$604,2,FALSE)</f>
        <v>SEKRUP FAB 8*1-1/4" (3CM)</v>
      </c>
      <c r="D153" s="52">
        <v>500</v>
      </c>
      <c r="E153" s="28">
        <f>VLOOKUP(B153,Database!$B$2:$K$604,3,FALSE)</f>
        <v>122</v>
      </c>
      <c r="F153" s="48" t="s">
        <v>1403</v>
      </c>
      <c r="G153" s="48" t="s">
        <v>1367</v>
      </c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hidden="1" customHeight="1" x14ac:dyDescent="0.25">
      <c r="A154" s="47">
        <v>44678</v>
      </c>
      <c r="B154" s="48" t="s">
        <v>1117</v>
      </c>
      <c r="C154" s="16" t="str">
        <f>VLOOKUP(B154,Database!$B$2:$K$604,2,FALSE)</f>
        <v>SEKRUP FAB 8*1-1/2" (4CM)</v>
      </c>
      <c r="D154" s="52">
        <v>500</v>
      </c>
      <c r="E154" s="28">
        <f>VLOOKUP(B154,Database!$B$2:$K$604,3,FALSE)</f>
        <v>138</v>
      </c>
      <c r="F154" s="48" t="s">
        <v>1403</v>
      </c>
      <c r="G154" s="48" t="s">
        <v>1367</v>
      </c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hidden="1" customHeight="1" x14ac:dyDescent="0.25">
      <c r="A155" s="47">
        <v>44678</v>
      </c>
      <c r="B155" s="48" t="s">
        <v>909</v>
      </c>
      <c r="C155" s="16" t="str">
        <f>VLOOKUP(B155,Database!$B$2:$K$604,2,FALSE)</f>
        <v>LEM ALTECO HANDSOME</v>
      </c>
      <c r="D155" s="52">
        <v>3</v>
      </c>
      <c r="E155" s="28">
        <f>VLOOKUP(B155,Database!$B$2:$K$604,3,FALSE)</f>
        <v>3350</v>
      </c>
      <c r="F155" s="48" t="s">
        <v>1405</v>
      </c>
      <c r="G155" s="48" t="s">
        <v>1406</v>
      </c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hidden="1" customHeight="1" x14ac:dyDescent="0.25">
      <c r="A156" s="47">
        <v>44678</v>
      </c>
      <c r="B156" s="48" t="s">
        <v>921</v>
      </c>
      <c r="C156" s="16" t="str">
        <f>VLOOKUP(B156,Database!$B$2:$K$604,2,FALSE)</f>
        <v>LEM POXY RESIN</v>
      </c>
      <c r="D156" s="52">
        <v>1</v>
      </c>
      <c r="E156" s="28">
        <f>VLOOKUP(B156,Database!$B$2:$K$604,3,FALSE)</f>
        <v>76000</v>
      </c>
      <c r="F156" s="48" t="s">
        <v>1405</v>
      </c>
      <c r="G156" s="48" t="s">
        <v>1406</v>
      </c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hidden="1" customHeight="1" x14ac:dyDescent="0.25">
      <c r="A157" s="47">
        <v>44678</v>
      </c>
      <c r="B157" s="48" t="s">
        <v>859</v>
      </c>
      <c r="C157" s="16" t="str">
        <f>VLOOKUP(B157,Database!$B$2:$K$604,2,FALSE)</f>
        <v>LEM POXY HARDNER</v>
      </c>
      <c r="D157" s="52">
        <v>1</v>
      </c>
      <c r="E157" s="28">
        <f>VLOOKUP(B157,Database!$B$2:$K$604,3,FALSE)</f>
        <v>78000</v>
      </c>
      <c r="F157" s="48" t="s">
        <v>1405</v>
      </c>
      <c r="G157" s="48" t="s">
        <v>1406</v>
      </c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hidden="1" customHeight="1" x14ac:dyDescent="0.25">
      <c r="A158" s="47">
        <v>44678</v>
      </c>
      <c r="B158" s="5" t="s">
        <v>1104</v>
      </c>
      <c r="C158" s="16" t="str">
        <f>VLOOKUP(B158,Database!$B$2:$K$604,2,FALSE)</f>
        <v>SEKRUP FAB 8*1" (2.5CM)</v>
      </c>
      <c r="D158" s="52">
        <v>100</v>
      </c>
      <c r="E158" s="28">
        <f>VLOOKUP(B158,Database!$B$2:$K$604,3,FALSE)</f>
        <v>103</v>
      </c>
      <c r="F158" s="48" t="s">
        <v>1405</v>
      </c>
      <c r="G158" s="48" t="s">
        <v>1406</v>
      </c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hidden="1" customHeight="1" x14ac:dyDescent="0.25">
      <c r="A159" s="47">
        <v>44678</v>
      </c>
      <c r="B159" s="5" t="s">
        <v>791</v>
      </c>
      <c r="C159" s="16" t="str">
        <f>VLOOKUP(B159,Database!$B$2:$K$604,2,FALSE)</f>
        <v>XT 0590/0012 DEMPUL SAYERLACK</v>
      </c>
      <c r="D159" s="52">
        <v>1</v>
      </c>
      <c r="E159" s="28">
        <f>VLOOKUP(B159,Database!$B$2:$K$604,3,FALSE)</f>
        <v>231990</v>
      </c>
      <c r="F159" s="48" t="s">
        <v>1403</v>
      </c>
      <c r="G159" s="48" t="s">
        <v>1407</v>
      </c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hidden="1" customHeight="1" x14ac:dyDescent="0.25">
      <c r="A160" s="47">
        <v>44678</v>
      </c>
      <c r="B160" s="5" t="s">
        <v>789</v>
      </c>
      <c r="C160" s="16" t="str">
        <f>VLOOKUP(B160,Database!$B$2:$K$604,2,FALSE)</f>
        <v>GOLDEN CARE TEAK SHILD HARDWOOD</v>
      </c>
      <c r="D160" s="52">
        <v>1</v>
      </c>
      <c r="E160" s="28">
        <f>VLOOKUP(B160,Database!$B$2:$K$604,3,FALSE)</f>
        <v>1299392</v>
      </c>
      <c r="F160" s="48" t="s">
        <v>1403</v>
      </c>
      <c r="G160" s="48" t="s">
        <v>1407</v>
      </c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hidden="1" customHeight="1" x14ac:dyDescent="0.25">
      <c r="A161" s="47">
        <v>44678</v>
      </c>
      <c r="B161" s="5" t="s">
        <v>1147</v>
      </c>
      <c r="C161" s="16" t="str">
        <f>VLOOKUP(B161,Database!$B$2:$K$604,2,FALSE)</f>
        <v>SEKRUP FAB 8*3/4 (2cm)</v>
      </c>
      <c r="D161" s="52">
        <v>200</v>
      </c>
      <c r="E161" s="28">
        <f>VLOOKUP(B161,Database!$B$2:$K$604,3,FALSE)</f>
        <v>84</v>
      </c>
      <c r="F161" s="48" t="s">
        <v>1403</v>
      </c>
      <c r="G161" s="48" t="s">
        <v>1367</v>
      </c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hidden="1" customHeight="1" x14ac:dyDescent="0.25">
      <c r="A162" s="47">
        <v>44678</v>
      </c>
      <c r="B162" s="48" t="s">
        <v>939</v>
      </c>
      <c r="C162" s="16" t="str">
        <f>VLOOKUP(B162,Database!$B$2:$K$604,2,FALSE)</f>
        <v>KAIN JAHIT</v>
      </c>
      <c r="D162" s="52">
        <v>1</v>
      </c>
      <c r="E162" s="28">
        <f>VLOOKUP(B162,Database!$B$2:$K$604,3,FALSE)</f>
        <v>4500</v>
      </c>
      <c r="F162" s="48" t="s">
        <v>1291</v>
      </c>
      <c r="G162" s="48" t="s">
        <v>1381</v>
      </c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hidden="1" customHeight="1" x14ac:dyDescent="0.25">
      <c r="A163" s="47">
        <v>44678</v>
      </c>
      <c r="B163" s="48" t="s">
        <v>811</v>
      </c>
      <c r="C163" s="16" t="str">
        <f>VLOOKUP(B163,Database!$B$2:$K$604,2,FALSE)</f>
        <v>LAKBAN KERTAS</v>
      </c>
      <c r="D163" s="52">
        <v>5</v>
      </c>
      <c r="E163" s="28">
        <f>VLOOKUP(B163,Database!$B$2:$K$604,3,FALSE)</f>
        <v>5200</v>
      </c>
      <c r="F163" s="48" t="s">
        <v>1291</v>
      </c>
      <c r="G163" s="48" t="s">
        <v>1381</v>
      </c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hidden="1" customHeight="1" x14ac:dyDescent="0.25">
      <c r="A164" s="47">
        <v>44678</v>
      </c>
      <c r="B164" s="7" t="s">
        <v>1251</v>
      </c>
      <c r="C164" s="16" t="str">
        <f>VLOOKUP(B164,Database!$B$2:$K$604,2,FALSE)</f>
        <v>SUPER DRY</v>
      </c>
      <c r="D164" s="53">
        <v>1</v>
      </c>
      <c r="E164" s="28">
        <f>VLOOKUP(B164,Database!$B$2:$K$604,3,FALSE)</f>
        <v>563785.20000000007</v>
      </c>
      <c r="F164" s="48" t="s">
        <v>1295</v>
      </c>
      <c r="G164" s="48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hidden="1" customHeight="1" x14ac:dyDescent="0.25">
      <c r="A165" s="47">
        <v>44679</v>
      </c>
      <c r="B165" s="5" t="s">
        <v>933</v>
      </c>
      <c r="C165" s="16" t="str">
        <f>VLOOKUP(B165,Database!$B$2:$K$604,2,FALSE)</f>
        <v>STILLWOLL KASAR</v>
      </c>
      <c r="D165" s="53">
        <v>0.25</v>
      </c>
      <c r="E165" s="28">
        <f>VLOOKUP(B165,Database!$B$2:$K$604,3,FALSE)</f>
        <v>185000</v>
      </c>
      <c r="F165" s="48" t="s">
        <v>1290</v>
      </c>
      <c r="G165" s="48" t="s">
        <v>1369</v>
      </c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hidden="1" customHeight="1" x14ac:dyDescent="0.25">
      <c r="A166" s="47">
        <v>44679</v>
      </c>
      <c r="B166" s="48" t="s">
        <v>939</v>
      </c>
      <c r="C166" s="16" t="str">
        <f>VLOOKUP(B166,Database!$B$2:$K$604,2,FALSE)</f>
        <v>KAIN JAHIT</v>
      </c>
      <c r="D166" s="49">
        <v>1</v>
      </c>
      <c r="E166" s="28">
        <f>VLOOKUP(B166,Database!$B$2:$K$604,3,FALSE)</f>
        <v>4500</v>
      </c>
      <c r="F166" s="48" t="s">
        <v>1290</v>
      </c>
      <c r="G166" s="48" t="s">
        <v>1369</v>
      </c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hidden="1" customHeight="1" x14ac:dyDescent="0.25">
      <c r="A167" s="47">
        <v>44679</v>
      </c>
      <c r="B167" s="48" t="s">
        <v>866</v>
      </c>
      <c r="C167" s="16" t="str">
        <f>VLOOKUP(B167,Database!$B$2:$K$604,2,FALSE)</f>
        <v>AMPLAS 180</v>
      </c>
      <c r="D167" s="52">
        <v>1</v>
      </c>
      <c r="E167" s="28">
        <f>VLOOKUP(B167,Database!$B$2:$K$604,3,FALSE)</f>
        <v>13400</v>
      </c>
      <c r="F167" s="48" t="s">
        <v>1290</v>
      </c>
      <c r="G167" s="48" t="s">
        <v>1369</v>
      </c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hidden="1" customHeight="1" x14ac:dyDescent="0.25">
      <c r="A168" s="47">
        <v>44679</v>
      </c>
      <c r="B168" s="48" t="s">
        <v>880</v>
      </c>
      <c r="C168" s="16" t="str">
        <f>VLOOKUP(B168,Database!$B$2:$K$604,2,FALSE)</f>
        <v>MIRKA</v>
      </c>
      <c r="D168" s="52">
        <v>1</v>
      </c>
      <c r="E168" s="28">
        <f>VLOOKUP(B168,Database!$B$2:$K$604,3,FALSE)</f>
        <v>11000</v>
      </c>
      <c r="F168" s="48" t="s">
        <v>1290</v>
      </c>
      <c r="G168" s="48" t="s">
        <v>1369</v>
      </c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hidden="1" customHeight="1" x14ac:dyDescent="0.25">
      <c r="A169" s="47">
        <v>44679</v>
      </c>
      <c r="B169" s="5" t="s">
        <v>707</v>
      </c>
      <c r="C169" s="16" t="str">
        <f>VLOOKUP(B169,Database!$B$2:$K$604,2,FALSE)</f>
        <v>PU 91 CLEAR DOFF PROPAN</v>
      </c>
      <c r="D169" s="52">
        <v>1</v>
      </c>
      <c r="E169" s="28">
        <f>VLOOKUP(B169,Database!$B$2:$K$604,3,FALSE)</f>
        <v>157000</v>
      </c>
      <c r="F169" s="48" t="s">
        <v>1290</v>
      </c>
      <c r="G169" s="48" t="s">
        <v>1369</v>
      </c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hidden="1" customHeight="1" x14ac:dyDescent="0.25">
      <c r="A170" s="47">
        <v>44679</v>
      </c>
      <c r="B170" s="48" t="s">
        <v>921</v>
      </c>
      <c r="C170" s="16" t="str">
        <f>VLOOKUP(B170,Database!$B$2:$K$604,2,FALSE)</f>
        <v>LEM POXY RESIN</v>
      </c>
      <c r="D170" s="52">
        <v>2</v>
      </c>
      <c r="E170" s="28">
        <f>VLOOKUP(B170,Database!$B$2:$K$604,3,FALSE)</f>
        <v>76000</v>
      </c>
      <c r="F170" s="48" t="s">
        <v>1408</v>
      </c>
      <c r="G170" s="48" t="s">
        <v>1371</v>
      </c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hidden="1" customHeight="1" x14ac:dyDescent="0.25">
      <c r="A171" s="47">
        <v>44679</v>
      </c>
      <c r="B171" s="48" t="s">
        <v>859</v>
      </c>
      <c r="C171" s="16" t="str">
        <f>VLOOKUP(B171,Database!$B$2:$K$604,2,FALSE)</f>
        <v>LEM POXY HARDNER</v>
      </c>
      <c r="D171" s="51">
        <v>2</v>
      </c>
      <c r="E171" s="28">
        <f>VLOOKUP(B171,Database!$B$2:$K$604,3,FALSE)</f>
        <v>78000</v>
      </c>
      <c r="F171" s="48" t="s">
        <v>1408</v>
      </c>
      <c r="G171" s="48" t="s">
        <v>1371</v>
      </c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hidden="1" customHeight="1" x14ac:dyDescent="0.25">
      <c r="A172" s="47">
        <v>44679</v>
      </c>
      <c r="B172" s="48" t="s">
        <v>1057</v>
      </c>
      <c r="C172" s="16" t="str">
        <f>VLOOKUP(B172,Database!$B$2:$K$604,2,FALSE)</f>
        <v>LEM EXCEL ONE</v>
      </c>
      <c r="D172" s="52">
        <v>15</v>
      </c>
      <c r="E172" s="28">
        <f>VLOOKUP(B172,Database!$B$2:$K$604,3,FALSE)</f>
        <v>121000</v>
      </c>
      <c r="F172" s="48" t="s">
        <v>1408</v>
      </c>
      <c r="G172" s="48" t="s">
        <v>1371</v>
      </c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hidden="1" customHeight="1" x14ac:dyDescent="0.25">
      <c r="A173" s="47">
        <v>44679</v>
      </c>
      <c r="B173" s="48" t="s">
        <v>958</v>
      </c>
      <c r="C173" s="16" t="str">
        <f>VLOOKUP(B173,Database!$B$2:$K$604,2,FALSE)</f>
        <v>MASKER</v>
      </c>
      <c r="D173" s="52">
        <v>10</v>
      </c>
      <c r="E173" s="28">
        <f>VLOOKUP(B173,Database!$B$2:$K$604,3,FALSE)</f>
        <v>400</v>
      </c>
      <c r="F173" s="16"/>
      <c r="G173" s="48" t="s">
        <v>1372</v>
      </c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hidden="1" customHeight="1" x14ac:dyDescent="0.25">
      <c r="A174" s="47">
        <v>44679</v>
      </c>
      <c r="B174" s="48" t="s">
        <v>653</v>
      </c>
      <c r="C174" s="16" t="str">
        <f>VLOOKUP(B174,Database!$B$2:$K$604,2,FALSE)</f>
        <v>THINER NC TRIRING</v>
      </c>
      <c r="D174" s="52">
        <v>20</v>
      </c>
      <c r="E174" s="28">
        <f>VLOOKUP(B174,Database!$B$2:$K$604,3,FALSE)</f>
        <v>19250</v>
      </c>
      <c r="F174" s="16"/>
      <c r="G174" s="48" t="s">
        <v>1372</v>
      </c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hidden="1" customHeight="1" x14ac:dyDescent="0.25">
      <c r="A175" s="47">
        <v>44679</v>
      </c>
      <c r="B175" s="48" t="s">
        <v>939</v>
      </c>
      <c r="C175" s="16" t="str">
        <f>VLOOKUP(B175,Database!$B$2:$K$604,2,FALSE)</f>
        <v>KAIN JAHIT</v>
      </c>
      <c r="D175" s="52">
        <v>1</v>
      </c>
      <c r="E175" s="28">
        <f>VLOOKUP(B175,Database!$B$2:$K$604,3,FALSE)</f>
        <v>4500</v>
      </c>
      <c r="F175" s="16"/>
      <c r="G175" s="48" t="s">
        <v>1372</v>
      </c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hidden="1" customHeight="1" x14ac:dyDescent="0.25">
      <c r="A176" s="47">
        <v>44679</v>
      </c>
      <c r="B176" s="48" t="s">
        <v>863</v>
      </c>
      <c r="C176" s="16" t="str">
        <f>VLOOKUP(B176,Database!$B$2:$K$604,2,FALSE)</f>
        <v>AMPLAS 120</v>
      </c>
      <c r="D176" s="52">
        <v>1</v>
      </c>
      <c r="E176" s="28">
        <f>VLOOKUP(B176,Database!$B$2:$K$604,3,FALSE)</f>
        <v>13400</v>
      </c>
      <c r="F176" s="16"/>
      <c r="G176" s="48" t="s">
        <v>1372</v>
      </c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hidden="1" customHeight="1" x14ac:dyDescent="0.25">
      <c r="A177" s="47">
        <v>44679</v>
      </c>
      <c r="B177" s="48" t="s">
        <v>870</v>
      </c>
      <c r="C177" s="16" t="str">
        <f>VLOOKUP(B177,Database!$B$2:$K$604,2,FALSE)</f>
        <v>AMPLAS 400</v>
      </c>
      <c r="D177" s="52">
        <v>1</v>
      </c>
      <c r="E177" s="28">
        <f>VLOOKUP(B177,Database!$B$2:$K$604,3,FALSE)</f>
        <v>13400</v>
      </c>
      <c r="F177" s="16"/>
      <c r="G177" s="48" t="s">
        <v>1372</v>
      </c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hidden="1" customHeight="1" x14ac:dyDescent="0.25">
      <c r="A178" s="47">
        <v>44679</v>
      </c>
      <c r="B178" s="5" t="s">
        <v>935</v>
      </c>
      <c r="C178" s="16" t="str">
        <f>VLOOKUP(B178,Database!$B$2:$K$604,2,FALSE)</f>
        <v>LANTREX</v>
      </c>
      <c r="D178" s="52">
        <v>1</v>
      </c>
      <c r="E178" s="28">
        <f>VLOOKUP(B178,Database!$B$2:$K$604,3,FALSE)</f>
        <v>270000</v>
      </c>
      <c r="F178" s="48" t="s">
        <v>1397</v>
      </c>
      <c r="G178" s="48" t="s">
        <v>1398</v>
      </c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hidden="1" customHeight="1" x14ac:dyDescent="0.25">
      <c r="A179" s="47">
        <v>44679</v>
      </c>
      <c r="B179" s="48" t="s">
        <v>144</v>
      </c>
      <c r="C179" s="16" t="str">
        <f>VLOOKUP(B179,Database!$B$2:$K$604,2,FALSE)</f>
        <v>ENGSEL LURUS CUP 35"(DROLLA)</v>
      </c>
      <c r="D179" s="52">
        <v>1</v>
      </c>
      <c r="E179" s="28">
        <f>VLOOKUP(B179,Database!$B$2:$K$604,3,FALSE)</f>
        <v>32727.26</v>
      </c>
      <c r="F179" s="48" t="s">
        <v>1319</v>
      </c>
      <c r="G179" s="48" t="s">
        <v>1367</v>
      </c>
      <c r="H179" s="7" t="s">
        <v>1409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hidden="1" customHeight="1" x14ac:dyDescent="0.25">
      <c r="A180" s="47">
        <v>44679</v>
      </c>
      <c r="B180" s="48" t="s">
        <v>141</v>
      </c>
      <c r="C180" s="16" t="str">
        <f>VLOOKUP(B180,Database!$B$2:$K$604,2,FALSE)</f>
        <v>ENGSEL FULL TEKUK CUP 35"(DROLLA)</v>
      </c>
      <c r="D180" s="52">
        <v>1</v>
      </c>
      <c r="E180" s="28">
        <f>VLOOKUP(B180,Database!$B$2:$K$604,3,FALSE)</f>
        <v>32727.26</v>
      </c>
      <c r="F180" s="48" t="s">
        <v>1319</v>
      </c>
      <c r="G180" s="48" t="s">
        <v>1367</v>
      </c>
      <c r="H180" s="7" t="s">
        <v>1409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hidden="1" customHeight="1" x14ac:dyDescent="0.25">
      <c r="A181" s="47">
        <v>44679</v>
      </c>
      <c r="B181" s="48" t="s">
        <v>811</v>
      </c>
      <c r="C181" s="16" t="str">
        <f>VLOOKUP(B181,Database!$B$2:$K$604,2,FALSE)</f>
        <v>LAKBAN KERTAS</v>
      </c>
      <c r="D181" s="52">
        <v>1</v>
      </c>
      <c r="E181" s="28">
        <f>VLOOKUP(B181,Database!$B$2:$K$604,3,FALSE)</f>
        <v>5200</v>
      </c>
      <c r="F181" s="48" t="s">
        <v>1310</v>
      </c>
      <c r="G181" s="48" t="s">
        <v>1371</v>
      </c>
      <c r="H181" s="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hidden="1" customHeight="1" x14ac:dyDescent="0.25">
      <c r="A182" s="47">
        <v>44679</v>
      </c>
      <c r="B182" s="5" t="s">
        <v>927</v>
      </c>
      <c r="C182" s="16" t="str">
        <f>VLOOKUP(B182,Database!$B$2:$K$604,2,FALSE)</f>
        <v>KACA KERIK</v>
      </c>
      <c r="D182" s="52">
        <v>1</v>
      </c>
      <c r="E182" s="28">
        <f>VLOOKUP(B182,Database!$B$2:$K$604,3,FALSE)</f>
        <v>5000</v>
      </c>
      <c r="F182" s="48" t="s">
        <v>1310</v>
      </c>
      <c r="G182" s="48" t="s">
        <v>1369</v>
      </c>
      <c r="H182" s="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hidden="1" customHeight="1" x14ac:dyDescent="0.25">
      <c r="A183" s="47">
        <v>44679</v>
      </c>
      <c r="B183" s="5" t="s">
        <v>284</v>
      </c>
      <c r="C183" s="16" t="str">
        <f>VLOOKUP(B183,Database!$B$2:$K$604,2,FALSE)</f>
        <v>HANDLE CAKAR ANTIK</v>
      </c>
      <c r="D183" s="52">
        <v>16</v>
      </c>
      <c r="E183" s="28">
        <f>VLOOKUP(B183,Database!$B$2:$K$604,3,FALSE)</f>
        <v>12500</v>
      </c>
      <c r="F183" s="48" t="s">
        <v>1400</v>
      </c>
      <c r="G183" s="48" t="s">
        <v>1367</v>
      </c>
      <c r="H183" s="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hidden="1" customHeight="1" x14ac:dyDescent="0.25">
      <c r="A184" s="47">
        <v>44679</v>
      </c>
      <c r="B184" s="5" t="s">
        <v>1237</v>
      </c>
      <c r="C184" s="16" t="str">
        <f>VLOOKUP(B184,Database!$B$2:$K$604,2,FALSE)</f>
        <v>ENGSEL PUSH OPEN FULL TEKUK CUP 35 DROLLA</v>
      </c>
      <c r="D184" s="52">
        <v>1</v>
      </c>
      <c r="E184" s="28">
        <f>VLOOKUP(B184,Database!$B$2:$K$604,3,FALSE)</f>
        <v>35999.986000000004</v>
      </c>
      <c r="F184" s="48" t="s">
        <v>1386</v>
      </c>
      <c r="G184" s="48" t="s">
        <v>1367</v>
      </c>
      <c r="H184" s="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hidden="1" customHeight="1" x14ac:dyDescent="0.25">
      <c r="A185" s="47">
        <v>44679</v>
      </c>
      <c r="B185" s="5" t="s">
        <v>789</v>
      </c>
      <c r="C185" s="16" t="str">
        <f>VLOOKUP(B185,Database!$B$2:$K$604,2,FALSE)</f>
        <v>GOLDEN CARE TEAK SHILD HARDWOOD</v>
      </c>
      <c r="D185" s="52">
        <v>1</v>
      </c>
      <c r="E185" s="28">
        <f>VLOOKUP(B185,Database!$B$2:$K$604,3,FALSE)</f>
        <v>1299392</v>
      </c>
      <c r="F185" s="48" t="s">
        <v>1410</v>
      </c>
      <c r="G185" s="48" t="s">
        <v>1395</v>
      </c>
      <c r="H185" s="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hidden="1" customHeight="1" x14ac:dyDescent="0.25">
      <c r="A186" s="47">
        <v>44680</v>
      </c>
      <c r="B186" s="5" t="s">
        <v>179</v>
      </c>
      <c r="C186" s="16" t="str">
        <f>VLOOKUP(B186,Database!$B$2:$K$604,2,FALSE)</f>
        <v>PLAT FIGURA BIASA</v>
      </c>
      <c r="D186" s="52">
        <v>8</v>
      </c>
      <c r="E186" s="28">
        <f>VLOOKUP(B186,Database!$B$2:$K$604,3,FALSE)</f>
        <v>2000</v>
      </c>
      <c r="F186" s="48" t="s">
        <v>1410</v>
      </c>
      <c r="G186" s="48" t="s">
        <v>1368</v>
      </c>
      <c r="H186" s="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hidden="1" customHeight="1" x14ac:dyDescent="0.25">
      <c r="A187" s="47">
        <v>44680</v>
      </c>
      <c r="B187" s="5" t="s">
        <v>973</v>
      </c>
      <c r="C187" s="16" t="str">
        <f>VLOOKUP(B187,Database!$B$2:$K$604,2,FALSE)</f>
        <v>KUAS 4"</v>
      </c>
      <c r="D187" s="52">
        <v>1</v>
      </c>
      <c r="E187" s="28">
        <f>VLOOKUP(B187,Database!$B$2:$K$604,3,FALSE)</f>
        <v>17000</v>
      </c>
      <c r="F187" s="48" t="s">
        <v>1310</v>
      </c>
      <c r="G187" s="48" t="s">
        <v>1379</v>
      </c>
      <c r="H187" s="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hidden="1" customHeight="1" x14ac:dyDescent="0.25">
      <c r="A188" s="47">
        <v>44691</v>
      </c>
      <c r="B188" s="5" t="s">
        <v>935</v>
      </c>
      <c r="C188" s="16" t="str">
        <f>VLOOKUP(B188,Database!$B$2:$K$604,2,FALSE)</f>
        <v>LANTREX</v>
      </c>
      <c r="D188" s="52">
        <v>1</v>
      </c>
      <c r="E188" s="28">
        <f>VLOOKUP(B188,Database!$B$2:$K$604,3,FALSE)</f>
        <v>270000</v>
      </c>
      <c r="F188" s="48" t="s">
        <v>1411</v>
      </c>
      <c r="G188" s="48" t="s">
        <v>1412</v>
      </c>
      <c r="H188" s="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hidden="1" customHeight="1" x14ac:dyDescent="0.25">
      <c r="A189" s="47">
        <v>44691</v>
      </c>
      <c r="B189" s="48" t="s">
        <v>141</v>
      </c>
      <c r="C189" s="16" t="str">
        <f>VLOOKUP(B189,Database!$B$2:$K$604,2,FALSE)</f>
        <v>ENGSEL FULL TEKUK CUP 35"(DROLLA)</v>
      </c>
      <c r="D189" s="52">
        <v>2</v>
      </c>
      <c r="E189" s="28">
        <f>VLOOKUP(B189,Database!$B$2:$K$604,3,FALSE)</f>
        <v>32727.26</v>
      </c>
      <c r="F189" s="48" t="s">
        <v>1319</v>
      </c>
      <c r="G189" s="48" t="s">
        <v>1368</v>
      </c>
      <c r="H189" s="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hidden="1" customHeight="1" x14ac:dyDescent="0.25">
      <c r="A190" s="47">
        <v>44691</v>
      </c>
      <c r="B190" s="48" t="s">
        <v>141</v>
      </c>
      <c r="C190" s="16" t="str">
        <f>VLOOKUP(B190,Database!$B$2:$K$604,2,FALSE)</f>
        <v>ENGSEL FULL TEKUK CUP 35"(DROLLA)</v>
      </c>
      <c r="D190" s="52">
        <v>1</v>
      </c>
      <c r="E190" s="28">
        <f>VLOOKUP(B190,Database!$B$2:$K$604,3,FALSE)</f>
        <v>32727.26</v>
      </c>
      <c r="F190" s="48" t="s">
        <v>1319</v>
      </c>
      <c r="G190" s="48" t="s">
        <v>1376</v>
      </c>
      <c r="H190" s="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hidden="1" customHeight="1" x14ac:dyDescent="0.25">
      <c r="A191" s="47">
        <v>44691</v>
      </c>
      <c r="B191" s="5" t="s">
        <v>151</v>
      </c>
      <c r="C191" s="16" t="str">
        <f>VLOOKUP(B191,Database!$B$2:$K$604,2,FALSE)</f>
        <v>ENGSEL WAYANG</v>
      </c>
      <c r="D191" s="52">
        <v>2</v>
      </c>
      <c r="E191" s="28">
        <f>VLOOKUP(B191,Database!$B$2:$K$604,3,FALSE)</f>
        <v>20000</v>
      </c>
      <c r="F191" s="48" t="s">
        <v>1319</v>
      </c>
      <c r="G191" s="48" t="s">
        <v>1368</v>
      </c>
      <c r="H191" s="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hidden="1" customHeight="1" x14ac:dyDescent="0.25">
      <c r="A192" s="47">
        <v>44691</v>
      </c>
      <c r="B192" s="48" t="s">
        <v>863</v>
      </c>
      <c r="C192" s="16" t="str">
        <f>VLOOKUP(B192,Database!$B$2:$K$604,2,FALSE)</f>
        <v>AMPLAS 120</v>
      </c>
      <c r="D192" s="52">
        <v>2</v>
      </c>
      <c r="E192" s="28">
        <f>VLOOKUP(B192,Database!$B$2:$K$604,3,FALSE)</f>
        <v>13400</v>
      </c>
      <c r="F192" s="48" t="s">
        <v>1308</v>
      </c>
      <c r="G192" s="48" t="s">
        <v>1372</v>
      </c>
      <c r="H192" s="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hidden="1" customHeight="1" x14ac:dyDescent="0.25">
      <c r="A193" s="47">
        <v>44691</v>
      </c>
      <c r="B193" s="5" t="s">
        <v>1255</v>
      </c>
      <c r="C193" s="16" t="str">
        <f>VLOOKUP(B193,Database!$B$2:$K$604,2,FALSE)</f>
        <v>KUAS CIB NO.10</v>
      </c>
      <c r="D193" s="52">
        <v>1</v>
      </c>
      <c r="E193" s="28">
        <f>VLOOKUP(B193,Database!$B$2:$K$604,3,FALSE)</f>
        <v>4500</v>
      </c>
      <c r="F193" s="48" t="s">
        <v>1308</v>
      </c>
      <c r="G193" s="48" t="s">
        <v>1372</v>
      </c>
      <c r="H193" s="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hidden="1" customHeight="1" x14ac:dyDescent="0.25">
      <c r="A194" s="47">
        <v>44691</v>
      </c>
      <c r="B194" s="48" t="s">
        <v>144</v>
      </c>
      <c r="C194" s="16" t="str">
        <f>VLOOKUP(B194,Database!$B$2:$K$604,2,FALSE)</f>
        <v>ENGSEL LURUS CUP 35"(DROLLA)</v>
      </c>
      <c r="D194" s="52">
        <v>2</v>
      </c>
      <c r="E194" s="28">
        <f>VLOOKUP(B194,Database!$B$2:$K$604,3,FALSE)</f>
        <v>32727.26</v>
      </c>
      <c r="F194" s="48" t="s">
        <v>1319</v>
      </c>
      <c r="G194" s="48" t="s">
        <v>1368</v>
      </c>
      <c r="H194" s="7" t="s">
        <v>1374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hidden="1" customHeight="1" x14ac:dyDescent="0.25">
      <c r="A195" s="47">
        <v>44691</v>
      </c>
      <c r="B195" s="7" t="s">
        <v>141</v>
      </c>
      <c r="C195" s="16" t="str">
        <f>VLOOKUP(B195,Database!$B$2:$K$604,2,FALSE)</f>
        <v>ENGSEL FULL TEKUK CUP 35"(DROLLA)</v>
      </c>
      <c r="D195" s="52">
        <v>2</v>
      </c>
      <c r="E195" s="28">
        <f>VLOOKUP(B195,Database!$B$2:$K$604,3,FALSE)</f>
        <v>32727.26</v>
      </c>
      <c r="F195" s="48" t="s">
        <v>1319</v>
      </c>
      <c r="G195" s="48" t="s">
        <v>1368</v>
      </c>
      <c r="H195" s="7" t="s">
        <v>1374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hidden="1" customHeight="1" x14ac:dyDescent="0.25">
      <c r="A196" s="47">
        <v>44691</v>
      </c>
      <c r="B196" s="54" t="s">
        <v>1057</v>
      </c>
      <c r="C196" s="16" t="str">
        <f>VLOOKUP(B196,Database!$B$2:$K$604,2,FALSE)</f>
        <v>LEM EXCEL ONE</v>
      </c>
      <c r="D196" s="52">
        <v>5</v>
      </c>
      <c r="E196" s="28">
        <f>VLOOKUP(B196,Database!$B$2:$K$604,3,FALSE)</f>
        <v>121000</v>
      </c>
      <c r="F196" s="48" t="s">
        <v>1370</v>
      </c>
      <c r="G196" s="48" t="s">
        <v>1371</v>
      </c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hidden="1" customHeight="1" x14ac:dyDescent="0.25">
      <c r="A197" s="47">
        <v>44691</v>
      </c>
      <c r="B197" s="54" t="s">
        <v>921</v>
      </c>
      <c r="C197" s="16" t="str">
        <f>VLOOKUP(B197,Database!$B$2:$K$604,2,FALSE)</f>
        <v>LEM POXY RESIN</v>
      </c>
      <c r="D197" s="52">
        <v>1</v>
      </c>
      <c r="E197" s="28">
        <f>VLOOKUP(B197,Database!$B$2:$K$604,3,FALSE)</f>
        <v>76000</v>
      </c>
      <c r="F197" s="48" t="s">
        <v>1370</v>
      </c>
      <c r="G197" s="48" t="s">
        <v>1371</v>
      </c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hidden="1" customHeight="1" x14ac:dyDescent="0.25">
      <c r="A198" s="47">
        <v>44691</v>
      </c>
      <c r="B198" s="54" t="s">
        <v>859</v>
      </c>
      <c r="C198" s="16" t="str">
        <f>VLOOKUP(B198,Database!$B$2:$K$604,2,FALSE)</f>
        <v>LEM POXY HARDNER</v>
      </c>
      <c r="D198" s="52">
        <v>1</v>
      </c>
      <c r="E198" s="28">
        <f>VLOOKUP(B198,Database!$B$2:$K$604,3,FALSE)</f>
        <v>78000</v>
      </c>
      <c r="F198" s="48" t="s">
        <v>1370</v>
      </c>
      <c r="G198" s="48" t="s">
        <v>1371</v>
      </c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hidden="1" customHeight="1" x14ac:dyDescent="0.25">
      <c r="A199" s="47">
        <v>44691</v>
      </c>
      <c r="B199" s="5" t="s">
        <v>1051</v>
      </c>
      <c r="C199" s="16" t="str">
        <f>VLOOKUP(B199,Database!$B$2:$K$604,2,FALSE)</f>
        <v>LEM PRESTO POLYCHEMIE</v>
      </c>
      <c r="D199" s="52">
        <v>20</v>
      </c>
      <c r="E199" s="28">
        <f>VLOOKUP(B199,Database!$B$2:$K$604,3,FALSE)</f>
        <v>39683.952000000005</v>
      </c>
      <c r="F199" s="48" t="s">
        <v>1370</v>
      </c>
      <c r="G199" s="48" t="s">
        <v>1371</v>
      </c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hidden="1" customHeight="1" x14ac:dyDescent="0.25">
      <c r="A200" s="47">
        <v>44691</v>
      </c>
      <c r="B200" s="5" t="s">
        <v>906</v>
      </c>
      <c r="C200" s="16" t="str">
        <f>VLOOKUP(B200,Database!$B$2:$K$604,2,FALSE)</f>
        <v>LEM PINUS AKZONOBEL 1970</v>
      </c>
      <c r="D200" s="52">
        <v>30</v>
      </c>
      <c r="E200" s="28">
        <f>VLOOKUP(B200,Database!$B$2:$K$604,3,FALSE)</f>
        <v>58427.600000000006</v>
      </c>
      <c r="F200" s="48" t="s">
        <v>1413</v>
      </c>
      <c r="G200" s="48" t="s">
        <v>1414</v>
      </c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hidden="1" customHeight="1" x14ac:dyDescent="0.25">
      <c r="A201" s="47">
        <v>44691</v>
      </c>
      <c r="B201" s="7" t="s">
        <v>904</v>
      </c>
      <c r="C201" s="16" t="str">
        <f>VLOOKUP(B201,Database!$B$2:$K$604,2,FALSE)</f>
        <v>HARDENER AKZONOBEL 1999</v>
      </c>
      <c r="D201" s="52">
        <v>23</v>
      </c>
      <c r="E201" s="28">
        <f>VLOOKUP(B201,Database!$B$2:$K$604,3,FALSE)</f>
        <v>155000</v>
      </c>
      <c r="F201" s="48" t="s">
        <v>1413</v>
      </c>
      <c r="G201" s="48" t="s">
        <v>1414</v>
      </c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hidden="1" customHeight="1" x14ac:dyDescent="0.25">
      <c r="A202" s="47">
        <v>44691</v>
      </c>
      <c r="B202" s="5" t="s">
        <v>973</v>
      </c>
      <c r="C202" s="16" t="str">
        <f>VLOOKUP(B202,Database!$B$2:$K$604,2,FALSE)</f>
        <v>KUAS 4"</v>
      </c>
      <c r="D202" s="52">
        <v>2</v>
      </c>
      <c r="E202" s="28">
        <f>VLOOKUP(B202,Database!$B$2:$K$604,3,FALSE)</f>
        <v>17000</v>
      </c>
      <c r="F202" s="48" t="s">
        <v>1413</v>
      </c>
      <c r="G202" s="48" t="s">
        <v>1414</v>
      </c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hidden="1" customHeight="1" x14ac:dyDescent="0.25">
      <c r="A203" s="47">
        <v>44691</v>
      </c>
      <c r="B203" s="48" t="s">
        <v>958</v>
      </c>
      <c r="C203" s="16" t="str">
        <f>VLOOKUP(B203,Database!$B$2:$K$604,2,FALSE)</f>
        <v>MASKER</v>
      </c>
      <c r="D203" s="52">
        <v>10</v>
      </c>
      <c r="E203" s="28">
        <f>VLOOKUP(B203,Database!$B$2:$K$604,3,FALSE)</f>
        <v>400</v>
      </c>
      <c r="F203" s="48" t="s">
        <v>1310</v>
      </c>
      <c r="G203" s="48" t="s">
        <v>1368</v>
      </c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hidden="1" customHeight="1" x14ac:dyDescent="0.25">
      <c r="A204" s="47">
        <v>44691</v>
      </c>
      <c r="B204" s="5" t="s">
        <v>179</v>
      </c>
      <c r="C204" s="16" t="str">
        <f>VLOOKUP(B204,Database!$B$2:$K$604,2,FALSE)</f>
        <v>PLAT FIGURA BIASA</v>
      </c>
      <c r="D204" s="52">
        <v>8</v>
      </c>
      <c r="E204" s="28">
        <f>VLOOKUP(B204,Database!$B$2:$K$604,3,FALSE)</f>
        <v>2000</v>
      </c>
      <c r="F204" s="48" t="s">
        <v>1290</v>
      </c>
      <c r="G204" s="48" t="s">
        <v>1368</v>
      </c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hidden="1" customHeight="1" x14ac:dyDescent="0.25">
      <c r="A205" s="47">
        <v>44692</v>
      </c>
      <c r="B205" s="48" t="s">
        <v>1271</v>
      </c>
      <c r="C205" s="16" t="str">
        <f>VLOOKUP(B205,Database!$B$2:$K$604,2,FALSE)</f>
        <v>XA1327 BLACK GREY PATINA</v>
      </c>
      <c r="D205" s="52">
        <v>1</v>
      </c>
      <c r="E205" s="28">
        <f>VLOOKUP(B205,Database!$B$2:$K$604,3,FALSE)</f>
        <v>194684</v>
      </c>
      <c r="F205" s="48" t="s">
        <v>1290</v>
      </c>
      <c r="G205" s="48" t="s">
        <v>1369</v>
      </c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hidden="1" customHeight="1" x14ac:dyDescent="0.25">
      <c r="A206" s="47">
        <v>44692</v>
      </c>
      <c r="B206" s="48" t="s">
        <v>1415</v>
      </c>
      <c r="C206" s="16" t="str">
        <f>VLOOKUP(B206,Database!$B$2:$K$604,2,FALSE)</f>
        <v>MASKER</v>
      </c>
      <c r="D206" s="52">
        <v>9</v>
      </c>
      <c r="E206" s="28">
        <f>VLOOKUP(B206,Database!$B$2:$K$604,3,FALSE)</f>
        <v>400</v>
      </c>
      <c r="F206" s="48" t="s">
        <v>1310</v>
      </c>
      <c r="G206" s="48" t="s">
        <v>1368</v>
      </c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hidden="1" customHeight="1" x14ac:dyDescent="0.25">
      <c r="A207" s="47">
        <v>44692</v>
      </c>
      <c r="B207" s="5" t="s">
        <v>1147</v>
      </c>
      <c r="C207" s="16" t="str">
        <f>VLOOKUP(B207,Database!$B$2:$K$604,2,FALSE)</f>
        <v>SEKRUP FAB 8*3/4 (2cm)</v>
      </c>
      <c r="D207" s="52">
        <v>200</v>
      </c>
      <c r="E207" s="28">
        <f>VLOOKUP(B207,Database!$B$2:$K$604,3,FALSE)</f>
        <v>84</v>
      </c>
      <c r="F207" s="48" t="s">
        <v>1319</v>
      </c>
      <c r="G207" s="48" t="s">
        <v>1368</v>
      </c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hidden="1" customHeight="1" x14ac:dyDescent="0.25">
      <c r="A208" s="47">
        <v>44692</v>
      </c>
      <c r="B208" s="5" t="s">
        <v>436</v>
      </c>
      <c r="C208" s="16" t="str">
        <f>VLOOKUP(B208,Database!$B$2:$K$604,2,FALSE)</f>
        <v>RELL BEARING DROLLA 35CM</v>
      </c>
      <c r="D208" s="52">
        <v>1</v>
      </c>
      <c r="E208" s="28">
        <f>VLOOKUP(B208,Database!$B$2:$K$604,3,FALSE)</f>
        <v>52556.81</v>
      </c>
      <c r="F208" s="48" t="s">
        <v>1416</v>
      </c>
      <c r="G208" s="48" t="s">
        <v>1368</v>
      </c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hidden="1" customHeight="1" x14ac:dyDescent="0.25">
      <c r="A209" s="47">
        <v>44692</v>
      </c>
      <c r="B209" s="48" t="s">
        <v>1117</v>
      </c>
      <c r="C209" s="16" t="str">
        <f>VLOOKUP(B209,Database!$B$2:$K$604,2,FALSE)</f>
        <v>SEKRUP FAB 8*1-1/2" (4CM)</v>
      </c>
      <c r="D209" s="49">
        <v>1000</v>
      </c>
      <c r="E209" s="28">
        <f>VLOOKUP(B209,Database!$B$2:$K$604,3,FALSE)</f>
        <v>138</v>
      </c>
      <c r="F209" s="48" t="s">
        <v>1290</v>
      </c>
      <c r="G209" s="48" t="s">
        <v>1368</v>
      </c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hidden="1" customHeight="1" x14ac:dyDescent="0.25">
      <c r="A210" s="47">
        <v>44692</v>
      </c>
      <c r="B210" s="48" t="s">
        <v>29</v>
      </c>
      <c r="C210" s="16" t="str">
        <f>VLOOKUP(B210,Database!$B$2:$K$604,2,FALSE)</f>
        <v>SEPATU KARET KOIN MEDIUM</v>
      </c>
      <c r="D210" s="52">
        <v>4</v>
      </c>
      <c r="E210" s="28">
        <f>VLOOKUP(B210,Database!$B$2:$K$604,3,FALSE)</f>
        <v>1000</v>
      </c>
      <c r="F210" s="48" t="s">
        <v>1417</v>
      </c>
      <c r="G210" s="48" t="s">
        <v>1368</v>
      </c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hidden="1" customHeight="1" x14ac:dyDescent="0.25">
      <c r="A211" s="47">
        <v>44692</v>
      </c>
      <c r="B211" s="48" t="s">
        <v>909</v>
      </c>
      <c r="C211" s="16" t="str">
        <f>VLOOKUP(B211,Database!$B$2:$K$604,2,FALSE)</f>
        <v>LEM ALTECO HANDSOME</v>
      </c>
      <c r="D211" s="52">
        <v>16</v>
      </c>
      <c r="E211" s="28">
        <f>VLOOKUP(B211,Database!$B$2:$K$604,3,FALSE)</f>
        <v>3350</v>
      </c>
      <c r="F211" s="48" t="s">
        <v>1290</v>
      </c>
      <c r="G211" s="48" t="s">
        <v>1368</v>
      </c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hidden="1" customHeight="1" x14ac:dyDescent="0.25">
      <c r="A212" s="47">
        <v>44692</v>
      </c>
      <c r="B212" s="48" t="s">
        <v>653</v>
      </c>
      <c r="C212" s="16" t="str">
        <f>VLOOKUP(B212,Database!$B$2:$K$604,2,FALSE)</f>
        <v>THINER NC TRIRING</v>
      </c>
      <c r="D212" s="52">
        <v>20</v>
      </c>
      <c r="E212" s="28">
        <f>VLOOKUP(B212,Database!$B$2:$K$604,3,FALSE)</f>
        <v>19250</v>
      </c>
      <c r="F212" s="48" t="s">
        <v>1328</v>
      </c>
      <c r="G212" s="48" t="s">
        <v>1372</v>
      </c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hidden="1" customHeight="1" x14ac:dyDescent="0.25">
      <c r="A213" s="47">
        <v>44692</v>
      </c>
      <c r="B213" s="48" t="s">
        <v>863</v>
      </c>
      <c r="C213" s="16" t="str">
        <f>VLOOKUP(B213,Database!$B$2:$K$604,2,FALSE)</f>
        <v>AMPLAS 120</v>
      </c>
      <c r="D213" s="52">
        <v>1</v>
      </c>
      <c r="E213" s="28">
        <f>VLOOKUP(B213,Database!$B$2:$K$604,3,FALSE)</f>
        <v>13400</v>
      </c>
      <c r="F213" s="48" t="s">
        <v>1328</v>
      </c>
      <c r="G213" s="48" t="s">
        <v>1372</v>
      </c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hidden="1" customHeight="1" x14ac:dyDescent="0.25">
      <c r="A214" s="47">
        <v>44692</v>
      </c>
      <c r="B214" s="48" t="s">
        <v>866</v>
      </c>
      <c r="C214" s="16" t="str">
        <f>VLOOKUP(B214,Database!$B$2:$K$604,2,FALSE)</f>
        <v>AMPLAS 180</v>
      </c>
      <c r="D214" s="52">
        <v>1</v>
      </c>
      <c r="E214" s="28">
        <f>VLOOKUP(B214,Database!$B$2:$K$604,3,FALSE)</f>
        <v>13400</v>
      </c>
      <c r="F214" s="48" t="s">
        <v>1328</v>
      </c>
      <c r="G214" s="48" t="s">
        <v>1372</v>
      </c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hidden="1" customHeight="1" x14ac:dyDescent="0.25">
      <c r="A215" s="47">
        <v>44692</v>
      </c>
      <c r="B215" s="48" t="s">
        <v>868</v>
      </c>
      <c r="C215" s="16" t="str">
        <f>VLOOKUP(B215,Database!$B$2:$K$604,2,FALSE)</f>
        <v>AMPLAS 240</v>
      </c>
      <c r="D215" s="52">
        <v>1</v>
      </c>
      <c r="E215" s="28">
        <f>VLOOKUP(B215,Database!$B$2:$K$604,3,FALSE)</f>
        <v>13400</v>
      </c>
      <c r="F215" s="48" t="s">
        <v>1328</v>
      </c>
      <c r="G215" s="48" t="s">
        <v>1372</v>
      </c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hidden="1" customHeight="1" x14ac:dyDescent="0.25">
      <c r="A216" s="47">
        <v>44692</v>
      </c>
      <c r="B216" s="48" t="s">
        <v>939</v>
      </c>
      <c r="C216" s="16" t="str">
        <f>VLOOKUP(B216,Database!$B$2:$K$604,2,FALSE)</f>
        <v>KAIN JAHIT</v>
      </c>
      <c r="D216" s="52">
        <v>1</v>
      </c>
      <c r="E216" s="28">
        <f>VLOOKUP(B216,Database!$B$2:$K$604,3,FALSE)</f>
        <v>4500</v>
      </c>
      <c r="F216" s="48" t="s">
        <v>1328</v>
      </c>
      <c r="G216" s="48" t="s">
        <v>1372</v>
      </c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hidden="1" customHeight="1" x14ac:dyDescent="0.25">
      <c r="A217" s="47">
        <v>44692</v>
      </c>
      <c r="B217" s="48" t="s">
        <v>958</v>
      </c>
      <c r="C217" s="16" t="str">
        <f>VLOOKUP(B217,Database!$B$2:$K$604,2,FALSE)</f>
        <v>MASKER</v>
      </c>
      <c r="D217" s="52">
        <v>10</v>
      </c>
      <c r="E217" s="28">
        <f>VLOOKUP(B217,Database!$B$2:$K$604,3,FALSE)</f>
        <v>400</v>
      </c>
      <c r="F217" s="48" t="s">
        <v>1328</v>
      </c>
      <c r="G217" s="48" t="s">
        <v>1372</v>
      </c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hidden="1" customHeight="1" x14ac:dyDescent="0.25">
      <c r="A218" s="47">
        <v>44692</v>
      </c>
      <c r="B218" s="5" t="s">
        <v>739</v>
      </c>
      <c r="C218" s="16" t="str">
        <f>VLOOKUP(B218,Database!$B$2:$K$604,2,FALSE)</f>
        <v>DNT EPOXY GREY</v>
      </c>
      <c r="D218" s="52">
        <v>5</v>
      </c>
      <c r="E218" s="28">
        <f>VLOOKUP(B218,Database!$B$2:$K$604,3,FALSE)</f>
        <v>91000</v>
      </c>
      <c r="F218" s="48" t="s">
        <v>1319</v>
      </c>
      <c r="G218" s="48" t="s">
        <v>1372</v>
      </c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hidden="1" customHeight="1" x14ac:dyDescent="0.25">
      <c r="A219" s="47">
        <v>44692</v>
      </c>
      <c r="B219" s="5" t="s">
        <v>730</v>
      </c>
      <c r="C219" s="16" t="str">
        <f>VLOOKUP(B219,Database!$B$2:$K$604,2,FALSE)</f>
        <v>DEMPUL SANPOLAK</v>
      </c>
      <c r="D219" s="52">
        <v>1</v>
      </c>
      <c r="E219" s="28">
        <f>VLOOKUP(B219,Database!$B$2:$K$604,3,FALSE)</f>
        <v>66000</v>
      </c>
      <c r="F219" s="48" t="s">
        <v>1319</v>
      </c>
      <c r="G219" s="48" t="s">
        <v>1372</v>
      </c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hidden="1" customHeight="1" x14ac:dyDescent="0.25">
      <c r="A220" s="47">
        <v>44692</v>
      </c>
      <c r="B220" s="48" t="s">
        <v>945</v>
      </c>
      <c r="C220" s="16" t="str">
        <f>VLOOKUP(B220,Database!$B$2:$K$604,2,FALSE)</f>
        <v>SIKAT RUSTIK BESI UNION KUNING</v>
      </c>
      <c r="D220" s="52">
        <v>1</v>
      </c>
      <c r="E220" s="28">
        <f>VLOOKUP(B220,Database!$B$2:$K$604,3,FALSE)</f>
        <v>42000</v>
      </c>
      <c r="F220" s="48" t="s">
        <v>1319</v>
      </c>
      <c r="G220" s="48" t="s">
        <v>1372</v>
      </c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hidden="1" customHeight="1" x14ac:dyDescent="0.25">
      <c r="A221" s="47">
        <v>44692</v>
      </c>
      <c r="B221" s="5" t="s">
        <v>933</v>
      </c>
      <c r="C221" s="16" t="str">
        <f>VLOOKUP(B221,Database!$B$2:$K$604,2,FALSE)</f>
        <v>STILLWOLL KASAR</v>
      </c>
      <c r="D221" s="53">
        <v>0.25</v>
      </c>
      <c r="E221" s="28">
        <f>VLOOKUP(B221,Database!$B$2:$K$604,3,FALSE)</f>
        <v>185000</v>
      </c>
      <c r="F221" s="7" t="s">
        <v>1290</v>
      </c>
      <c r="G221" s="48" t="s">
        <v>1369</v>
      </c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hidden="1" customHeight="1" x14ac:dyDescent="0.25">
      <c r="A222" s="47">
        <v>44692</v>
      </c>
      <c r="B222" s="5" t="s">
        <v>566</v>
      </c>
      <c r="C222" s="16" t="str">
        <f>VLOOKUP(B222,Database!$B$2:$K$604,2,FALSE)</f>
        <v>IMPRA WS WALLNUT BROWN</v>
      </c>
      <c r="D222" s="52">
        <v>1</v>
      </c>
      <c r="E222" s="28">
        <f>VLOOKUP(B222,Database!$B$2:$K$604,3,FALSE)</f>
        <v>88000</v>
      </c>
      <c r="F222" s="7" t="s">
        <v>1290</v>
      </c>
      <c r="G222" s="48" t="s">
        <v>1369</v>
      </c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hidden="1" customHeight="1" x14ac:dyDescent="0.25">
      <c r="A223" s="47">
        <v>44692</v>
      </c>
      <c r="B223" s="48" t="s">
        <v>943</v>
      </c>
      <c r="C223" s="16" t="str">
        <f>VLOOKUP(B223,Database!$B$2:$K$604,2,FALSE)</f>
        <v>SIKAT RUSTIK  KAYU UNION BIRU</v>
      </c>
      <c r="D223" s="52">
        <v>1</v>
      </c>
      <c r="E223" s="28">
        <f>VLOOKUP(B223,Database!$B$2:$K$604,3,FALSE)</f>
        <v>30000</v>
      </c>
      <c r="F223" s="7" t="s">
        <v>1290</v>
      </c>
      <c r="G223" s="48" t="s">
        <v>1369</v>
      </c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hidden="1" customHeight="1" x14ac:dyDescent="0.25">
      <c r="A224" s="47">
        <v>44692</v>
      </c>
      <c r="B224" s="48" t="s">
        <v>863</v>
      </c>
      <c r="C224" s="16" t="str">
        <f>VLOOKUP(B224,Database!$B$2:$K$604,2,FALSE)</f>
        <v>AMPLAS 120</v>
      </c>
      <c r="D224" s="52">
        <v>1</v>
      </c>
      <c r="E224" s="28">
        <f>VLOOKUP(B224,Database!$B$2:$K$604,3,FALSE)</f>
        <v>13400</v>
      </c>
      <c r="F224" s="7" t="s">
        <v>1290</v>
      </c>
      <c r="G224" s="48" t="s">
        <v>1369</v>
      </c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hidden="1" customHeight="1" x14ac:dyDescent="0.25">
      <c r="A225" s="47">
        <v>44692</v>
      </c>
      <c r="B225" s="48" t="s">
        <v>866</v>
      </c>
      <c r="C225" s="16" t="str">
        <f>VLOOKUP(B225,Database!$B$2:$K$604,2,FALSE)</f>
        <v>AMPLAS 180</v>
      </c>
      <c r="D225" s="52">
        <v>1</v>
      </c>
      <c r="E225" s="28">
        <f>VLOOKUP(B225,Database!$B$2:$K$604,3,FALSE)</f>
        <v>13400</v>
      </c>
      <c r="F225" s="7" t="s">
        <v>1290</v>
      </c>
      <c r="G225" s="48" t="s">
        <v>1369</v>
      </c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hidden="1" customHeight="1" x14ac:dyDescent="0.25">
      <c r="A226" s="47">
        <v>44692</v>
      </c>
      <c r="B226" s="48" t="s">
        <v>884</v>
      </c>
      <c r="C226" s="16" t="str">
        <f>VLOOKUP(B226,Database!$B$2:$K$604,2,FALSE)</f>
        <v>AMPLAS 80</v>
      </c>
      <c r="D226" s="52">
        <v>1</v>
      </c>
      <c r="E226" s="28">
        <f>VLOOKUP(B226,Database!$B$2:$K$604,3,FALSE)</f>
        <v>13400</v>
      </c>
      <c r="F226" s="7" t="s">
        <v>1290</v>
      </c>
      <c r="G226" s="48" t="s">
        <v>1369</v>
      </c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hidden="1" customHeight="1" x14ac:dyDescent="0.25">
      <c r="A227" s="47">
        <v>44692</v>
      </c>
      <c r="B227" s="48" t="s">
        <v>939</v>
      </c>
      <c r="C227" s="16" t="str">
        <f>VLOOKUP(B227,Database!$B$2:$K$604,2,FALSE)</f>
        <v>KAIN JAHIT</v>
      </c>
      <c r="D227" s="52">
        <v>1</v>
      </c>
      <c r="E227" s="28">
        <f>VLOOKUP(B227,Database!$B$2:$K$604,3,FALSE)</f>
        <v>4500</v>
      </c>
      <c r="F227" s="7" t="s">
        <v>1290</v>
      </c>
      <c r="G227" s="48" t="s">
        <v>1369</v>
      </c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hidden="1" customHeight="1" x14ac:dyDescent="0.25">
      <c r="A228" s="47">
        <v>44692</v>
      </c>
      <c r="B228" s="7" t="s">
        <v>939</v>
      </c>
      <c r="C228" s="16" t="str">
        <f>VLOOKUP(B228,Database!$B$2:$K$604,2,FALSE)</f>
        <v>KAIN JAHIT</v>
      </c>
      <c r="D228" s="52">
        <v>1</v>
      </c>
      <c r="E228" s="28">
        <f>VLOOKUP(B228,Database!$B$2:$K$604,3,FALSE)</f>
        <v>4500</v>
      </c>
      <c r="F228" s="7" t="s">
        <v>1290</v>
      </c>
      <c r="G228" s="48" t="s">
        <v>1377</v>
      </c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hidden="1" customHeight="1" x14ac:dyDescent="0.25">
      <c r="A229" s="47">
        <v>44692</v>
      </c>
      <c r="B229" s="48" t="s">
        <v>811</v>
      </c>
      <c r="C229" s="16" t="str">
        <f>VLOOKUP(B229,Database!$B$2:$K$604,2,FALSE)</f>
        <v>LAKBAN KERTAS</v>
      </c>
      <c r="D229" s="52">
        <v>5</v>
      </c>
      <c r="E229" s="28">
        <f>VLOOKUP(B229,Database!$B$2:$K$604,3,FALSE)</f>
        <v>5200</v>
      </c>
      <c r="F229" s="7" t="s">
        <v>1290</v>
      </c>
      <c r="G229" s="48" t="s">
        <v>1377</v>
      </c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hidden="1" customHeight="1" x14ac:dyDescent="0.25">
      <c r="A230" s="47">
        <v>44692</v>
      </c>
      <c r="B230" s="7" t="s">
        <v>808</v>
      </c>
      <c r="C230" s="16" t="str">
        <f>VLOOKUP(B230,Database!$B$2:$K$604,2,FALSE)</f>
        <v>LAKBAN BENING</v>
      </c>
      <c r="D230" s="52">
        <v>12</v>
      </c>
      <c r="E230" s="28">
        <f>VLOOKUP(B230,Database!$B$2:$K$604,3,FALSE)</f>
        <v>10000</v>
      </c>
      <c r="F230" s="7" t="s">
        <v>1290</v>
      </c>
      <c r="G230" s="48" t="s">
        <v>1377</v>
      </c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hidden="1" customHeight="1" x14ac:dyDescent="0.25">
      <c r="A231" s="47">
        <v>44692</v>
      </c>
      <c r="B231" s="48" t="s">
        <v>804</v>
      </c>
      <c r="C231" s="16" t="str">
        <f>VLOOKUP(B231,Database!$B$2:$K$604,2,FALSE)</f>
        <v>ISI CUTTER</v>
      </c>
      <c r="D231" s="51">
        <v>1</v>
      </c>
      <c r="E231" s="28">
        <f>VLOOKUP(B231,Database!$B$2:$K$604,3,FALSE)</f>
        <v>6000</v>
      </c>
      <c r="F231" s="7" t="s">
        <v>1290</v>
      </c>
      <c r="G231" s="48" t="s">
        <v>1377</v>
      </c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hidden="1" customHeight="1" x14ac:dyDescent="0.25">
      <c r="A232" s="47">
        <v>44692</v>
      </c>
      <c r="B232" s="48" t="s">
        <v>819</v>
      </c>
      <c r="C232" s="16" t="str">
        <f>VLOOKUP(B232,Database!$B$2:$K$604,2,FALSE)</f>
        <v>RAFIA 1KG</v>
      </c>
      <c r="D232" s="52">
        <v>2</v>
      </c>
      <c r="E232" s="28">
        <f>VLOOKUP(B232,Database!$B$2:$K$604,3,FALSE)</f>
        <v>15000</v>
      </c>
      <c r="F232" s="7" t="s">
        <v>1290</v>
      </c>
      <c r="G232" s="48" t="s">
        <v>1377</v>
      </c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hidden="1" customHeight="1" x14ac:dyDescent="0.25">
      <c r="A233" s="47">
        <v>44692</v>
      </c>
      <c r="B233" s="48" t="s">
        <v>401</v>
      </c>
      <c r="C233" s="16" t="str">
        <f>VLOOKUP(B233,Database!$B$2:$K$604,2,FALSE)</f>
        <v>MAGNET BESAR</v>
      </c>
      <c r="D233" s="52">
        <v>8</v>
      </c>
      <c r="E233" s="28">
        <f>VLOOKUP(B233,Database!$B$2:$K$604,3,FALSE)</f>
        <v>4000</v>
      </c>
      <c r="F233" s="48" t="s">
        <v>1319</v>
      </c>
      <c r="G233" s="48" t="s">
        <v>1368</v>
      </c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hidden="1" customHeight="1" x14ac:dyDescent="0.25">
      <c r="A234" s="47">
        <v>44692</v>
      </c>
      <c r="B234" s="48" t="s">
        <v>909</v>
      </c>
      <c r="C234" s="16" t="str">
        <f>VLOOKUP(B234,Database!$B$2:$K$604,2,FALSE)</f>
        <v>LEM ALTECO HANDSOME</v>
      </c>
      <c r="D234" s="52">
        <v>6</v>
      </c>
      <c r="E234" s="28">
        <f>VLOOKUP(B234,Database!$B$2:$K$604,3,FALSE)</f>
        <v>3350</v>
      </c>
      <c r="F234" s="48" t="s">
        <v>1319</v>
      </c>
      <c r="G234" s="48" t="s">
        <v>1368</v>
      </c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hidden="1" customHeight="1" x14ac:dyDescent="0.25">
      <c r="A235" s="47">
        <v>44692</v>
      </c>
      <c r="B235" s="48" t="s">
        <v>1057</v>
      </c>
      <c r="C235" s="16" t="str">
        <f>VLOOKUP(B235,Database!$B$2:$K$604,2,FALSE)</f>
        <v>LEM EXCEL ONE</v>
      </c>
      <c r="D235" s="52">
        <v>5</v>
      </c>
      <c r="E235" s="28">
        <f>VLOOKUP(B235,Database!$B$2:$K$604,3,FALSE)</f>
        <v>121000</v>
      </c>
      <c r="F235" s="48" t="s">
        <v>1329</v>
      </c>
      <c r="G235" s="48" t="s">
        <v>1379</v>
      </c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hidden="1" customHeight="1" x14ac:dyDescent="0.25">
      <c r="A236" s="47">
        <v>44692</v>
      </c>
      <c r="B236" s="48" t="s">
        <v>1089</v>
      </c>
      <c r="C236" s="16" t="str">
        <f>VLOOKUP(B236,Database!$B$2:$K$604,2,FALSE)</f>
        <v>RING 5MM</v>
      </c>
      <c r="D236" s="50">
        <f>0.07*5</f>
        <v>0.35000000000000003</v>
      </c>
      <c r="E236" s="28">
        <f>VLOOKUP(B236,Database!$B$2:$K$604,3,FALSE)</f>
        <v>47500</v>
      </c>
      <c r="F236" s="48" t="s">
        <v>1418</v>
      </c>
      <c r="G236" s="48" t="s">
        <v>1419</v>
      </c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hidden="1" customHeight="1" x14ac:dyDescent="0.25">
      <c r="A237" s="47">
        <v>44692</v>
      </c>
      <c r="B237" s="48" t="s">
        <v>1057</v>
      </c>
      <c r="C237" s="16" t="str">
        <f>VLOOKUP(B237,Database!$B$2:$K$604,2,FALSE)</f>
        <v>LEM EXCEL ONE</v>
      </c>
      <c r="D237" s="49">
        <v>4</v>
      </c>
      <c r="E237" s="28">
        <f>VLOOKUP(B237,Database!$B$2:$K$604,3,FALSE)</f>
        <v>121000</v>
      </c>
      <c r="F237" s="48" t="s">
        <v>1418</v>
      </c>
      <c r="G237" s="48" t="s">
        <v>1419</v>
      </c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hidden="1" customHeight="1" x14ac:dyDescent="0.25">
      <c r="A238" s="47">
        <v>44692</v>
      </c>
      <c r="B238" s="48" t="s">
        <v>909</v>
      </c>
      <c r="C238" s="16" t="str">
        <f>VLOOKUP(B238,Database!$B$2:$K$604,2,FALSE)</f>
        <v>LEM ALTECO HANDSOME</v>
      </c>
      <c r="D238" s="52">
        <v>5</v>
      </c>
      <c r="E238" s="28">
        <f>VLOOKUP(B238,Database!$B$2:$K$604,3,FALSE)</f>
        <v>3350</v>
      </c>
      <c r="F238" s="48" t="s">
        <v>1418</v>
      </c>
      <c r="G238" s="48" t="s">
        <v>1419</v>
      </c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hidden="1" customHeight="1" x14ac:dyDescent="0.25">
      <c r="A239" s="47">
        <v>44692</v>
      </c>
      <c r="B239" s="5" t="s">
        <v>1115</v>
      </c>
      <c r="C239" s="16" t="str">
        <f>VLOOKUP(B239,Database!$B$2:$K$604,2,FALSE)</f>
        <v>SEKRUP FAB 8*1-1/4" (3CM)</v>
      </c>
      <c r="D239" s="52">
        <v>1000</v>
      </c>
      <c r="E239" s="28">
        <f>VLOOKUP(B239,Database!$B$2:$K$604,3,FALSE)</f>
        <v>122</v>
      </c>
      <c r="F239" s="48" t="s">
        <v>1408</v>
      </c>
      <c r="G239" s="48" t="s">
        <v>1371</v>
      </c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hidden="1" customHeight="1" x14ac:dyDescent="0.25">
      <c r="A240" s="47">
        <v>44692</v>
      </c>
      <c r="B240" s="48" t="s">
        <v>909</v>
      </c>
      <c r="C240" s="16" t="str">
        <f>VLOOKUP(B240,Database!$B$2:$K$604,2,FALSE)</f>
        <v>LEM ALTECO HANDSOME</v>
      </c>
      <c r="D240" s="52">
        <v>4</v>
      </c>
      <c r="E240" s="28">
        <f>VLOOKUP(B240,Database!$B$2:$K$604,3,FALSE)</f>
        <v>3350</v>
      </c>
      <c r="F240" s="48" t="s">
        <v>1408</v>
      </c>
      <c r="G240" s="48" t="s">
        <v>1371</v>
      </c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hidden="1" customHeight="1" x14ac:dyDescent="0.25">
      <c r="A241" s="47">
        <v>44692</v>
      </c>
      <c r="B241" s="48" t="s">
        <v>141</v>
      </c>
      <c r="C241" s="16" t="str">
        <f>VLOOKUP(B241,Database!$B$2:$K$604,2,FALSE)</f>
        <v>ENGSEL FULL TEKUK CUP 35"(DROLLA)</v>
      </c>
      <c r="D241" s="52">
        <v>8</v>
      </c>
      <c r="E241" s="28">
        <f>VLOOKUP(B241,Database!$B$2:$K$604,3,FALSE)</f>
        <v>32727.26</v>
      </c>
      <c r="F241" s="48" t="s">
        <v>1333</v>
      </c>
      <c r="G241" s="48" t="s">
        <v>1368</v>
      </c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hidden="1" customHeight="1" x14ac:dyDescent="0.25">
      <c r="A242" s="47">
        <v>44692</v>
      </c>
      <c r="B242" s="48" t="s">
        <v>401</v>
      </c>
      <c r="C242" s="16" t="str">
        <f>VLOOKUP(B242,Database!$B$2:$K$604,2,FALSE)</f>
        <v>MAGNET BESAR</v>
      </c>
      <c r="D242" s="52">
        <v>8</v>
      </c>
      <c r="E242" s="28">
        <f>VLOOKUP(B242,Database!$B$2:$K$604,3,FALSE)</f>
        <v>4000</v>
      </c>
      <c r="F242" s="48" t="s">
        <v>1333</v>
      </c>
      <c r="G242" s="48" t="s">
        <v>1368</v>
      </c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hidden="1" customHeight="1" x14ac:dyDescent="0.25">
      <c r="A243" s="47">
        <v>44692</v>
      </c>
      <c r="B243" s="5" t="s">
        <v>151</v>
      </c>
      <c r="C243" s="16" t="str">
        <f>VLOOKUP(B243,Database!$B$2:$K$604,2,FALSE)</f>
        <v>ENGSEL WAYANG</v>
      </c>
      <c r="D243" s="52">
        <v>4</v>
      </c>
      <c r="E243" s="28">
        <f>VLOOKUP(B243,Database!$B$2:$K$604,3,FALSE)</f>
        <v>20000</v>
      </c>
      <c r="F243" s="48" t="s">
        <v>1333</v>
      </c>
      <c r="G243" s="48" t="s">
        <v>1368</v>
      </c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hidden="1" customHeight="1" x14ac:dyDescent="0.25">
      <c r="A244" s="47">
        <v>44692</v>
      </c>
      <c r="B244" s="48" t="s">
        <v>819</v>
      </c>
      <c r="C244" s="16" t="str">
        <f>VLOOKUP(B244,Database!$B$2:$K$604,2,FALSE)</f>
        <v>RAFIA 1KG</v>
      </c>
      <c r="D244" s="52">
        <v>2</v>
      </c>
      <c r="E244" s="28">
        <f>VLOOKUP(B244,Database!$B$2:$K$604,3,FALSE)</f>
        <v>15000</v>
      </c>
      <c r="F244" s="48" t="s">
        <v>1420</v>
      </c>
      <c r="G244" s="48" t="s">
        <v>1421</v>
      </c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hidden="1" customHeight="1" x14ac:dyDescent="0.25">
      <c r="A245" s="47">
        <v>44692</v>
      </c>
      <c r="B245" s="7" t="s">
        <v>872</v>
      </c>
      <c r="C245" s="16" t="str">
        <f>VLOOKUP(B245,Database!$B$2:$K$604,2,FALSE)</f>
        <v>AMPLAS GRENDA 80</v>
      </c>
      <c r="D245" s="52">
        <v>1</v>
      </c>
      <c r="E245" s="28">
        <f>VLOOKUP(B245,Database!$B$2:$K$604,3,FALSE)</f>
        <v>4000</v>
      </c>
      <c r="F245" s="48" t="s">
        <v>1319</v>
      </c>
      <c r="G245" s="48" t="s">
        <v>1368</v>
      </c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hidden="1" customHeight="1" x14ac:dyDescent="0.25">
      <c r="A246" s="47">
        <v>44692</v>
      </c>
      <c r="B246" s="5" t="s">
        <v>911</v>
      </c>
      <c r="C246" s="16" t="str">
        <f>VLOOKUP(B246,Database!$B$2:$K$604,2,FALSE)</f>
        <v>LEM DN SIP</v>
      </c>
      <c r="D246" s="52">
        <v>1</v>
      </c>
      <c r="E246" s="28">
        <f>VLOOKUP(B246,Database!$B$2:$K$604,3,FALSE)</f>
        <v>27500</v>
      </c>
      <c r="F246" s="48" t="s">
        <v>1422</v>
      </c>
      <c r="G246" s="48" t="s">
        <v>1412</v>
      </c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hidden="1" customHeight="1" x14ac:dyDescent="0.25">
      <c r="A247" s="47">
        <v>44692</v>
      </c>
      <c r="B247" s="5" t="s">
        <v>854</v>
      </c>
      <c r="C247" s="16" t="str">
        <f>VLOOKUP(B247,Database!$B$2:$K$604,2,FALSE)</f>
        <v>AMPLAS SLENDER 60</v>
      </c>
      <c r="D247" s="52">
        <v>1</v>
      </c>
      <c r="E247" s="28">
        <f>VLOOKUP(B247,Database!$B$2:$K$604,3,FALSE)</f>
        <v>15500</v>
      </c>
      <c r="F247" s="48" t="s">
        <v>1423</v>
      </c>
      <c r="G247" s="48" t="s">
        <v>1376</v>
      </c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hidden="1" customHeight="1" x14ac:dyDescent="0.25">
      <c r="A248" s="47">
        <v>44692</v>
      </c>
      <c r="B248" s="5" t="s">
        <v>966</v>
      </c>
      <c r="C248" s="16" t="str">
        <f>VLOOKUP(B248,Database!$B$2:$K$604,2,FALSE)</f>
        <v xml:space="preserve">WILAH PASAH </v>
      </c>
      <c r="D248" s="52">
        <v>2</v>
      </c>
      <c r="E248" s="28">
        <f>VLOOKUP(B248,Database!$B$2:$K$604,3,FALSE)</f>
        <v>100000</v>
      </c>
      <c r="F248" s="48" t="s">
        <v>1310</v>
      </c>
      <c r="G248" s="48" t="s">
        <v>1371</v>
      </c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hidden="1" customHeight="1" x14ac:dyDescent="0.25">
      <c r="A249" s="47">
        <v>44692</v>
      </c>
      <c r="B249" s="5" t="s">
        <v>981</v>
      </c>
      <c r="C249" s="16" t="str">
        <f>VLOOKUP(B249,Database!$B$2:$K$604,2,FALSE)</f>
        <v>METERAN 5METER</v>
      </c>
      <c r="D249" s="52">
        <v>1</v>
      </c>
      <c r="E249" s="28">
        <f>VLOOKUP(B249,Database!$B$2:$K$604,3,FALSE)</f>
        <v>30000</v>
      </c>
      <c r="F249" s="48" t="s">
        <v>1310</v>
      </c>
      <c r="G249" s="48" t="s">
        <v>1371</v>
      </c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hidden="1" customHeight="1" x14ac:dyDescent="0.25">
      <c r="A250" s="47">
        <v>44692</v>
      </c>
      <c r="B250" s="7" t="s">
        <v>943</v>
      </c>
      <c r="C250" s="16" t="str">
        <f>VLOOKUP(B250,Database!$B$2:$K$604,2,FALSE)</f>
        <v>SIKAT RUSTIK  KAYU UNION BIRU</v>
      </c>
      <c r="D250" s="52">
        <v>1</v>
      </c>
      <c r="E250" s="28">
        <f>VLOOKUP(B250,Database!$B$2:$K$604,3,FALSE)</f>
        <v>30000</v>
      </c>
      <c r="F250" s="48" t="s">
        <v>1416</v>
      </c>
      <c r="G250" s="48" t="s">
        <v>1372</v>
      </c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hidden="1" customHeight="1" x14ac:dyDescent="0.25">
      <c r="A251" s="47">
        <v>44692</v>
      </c>
      <c r="B251" s="5" t="s">
        <v>251</v>
      </c>
      <c r="C251" s="16" t="str">
        <f>VLOOKUP(B251,Database!$B$2:$K$604,2,FALSE)</f>
        <v>HANDLE KNOP PAMERAN ANTIK</v>
      </c>
      <c r="D251" s="52">
        <v>77</v>
      </c>
      <c r="E251" s="28">
        <f>VLOOKUP(B251,Database!$B$2:$K$604,3,FALSE)</f>
        <v>6800</v>
      </c>
      <c r="F251" s="48" t="s">
        <v>1287</v>
      </c>
      <c r="G251" s="48" t="s">
        <v>1373</v>
      </c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hidden="1" customHeight="1" x14ac:dyDescent="0.25">
      <c r="A252" s="47">
        <v>44692</v>
      </c>
      <c r="B252" s="7" t="s">
        <v>401</v>
      </c>
      <c r="C252" s="16" t="str">
        <f>VLOOKUP(B252,Database!$B$2:$K$604,2,FALSE)</f>
        <v>MAGNET BESAR</v>
      </c>
      <c r="D252" s="52">
        <v>154</v>
      </c>
      <c r="E252" s="28">
        <f>VLOOKUP(B252,Database!$B$2:$K$604,3,FALSE)</f>
        <v>4000</v>
      </c>
      <c r="F252" s="48" t="s">
        <v>1287</v>
      </c>
      <c r="G252" s="48" t="s">
        <v>1373</v>
      </c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hidden="1" customHeight="1" x14ac:dyDescent="0.25">
      <c r="A253" s="47">
        <v>44692</v>
      </c>
      <c r="B253" s="5" t="s">
        <v>263</v>
      </c>
      <c r="C253" s="16" t="str">
        <f>VLOOKUP(B253,Database!$B$2:$K$604,2,FALSE)</f>
        <v>HANDLE SUNGU KEBO</v>
      </c>
      <c r="D253" s="52">
        <v>78</v>
      </c>
      <c r="E253" s="28">
        <f>VLOOKUP(B253,Database!$B$2:$K$604,3,FALSE)</f>
        <v>19000</v>
      </c>
      <c r="F253" s="48" t="s">
        <v>1287</v>
      </c>
      <c r="G253" s="48" t="s">
        <v>1373</v>
      </c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hidden="1" customHeight="1" x14ac:dyDescent="0.25">
      <c r="A254" s="47">
        <v>44692</v>
      </c>
      <c r="B254" s="5" t="s">
        <v>171</v>
      </c>
      <c r="C254" s="16" t="str">
        <f>VLOOKUP(B254,Database!$B$2:$K$604,2,FALSE)</f>
        <v>CEKATIL KECIL</v>
      </c>
      <c r="D254" s="52">
        <v>36</v>
      </c>
      <c r="E254" s="28">
        <f>VLOOKUP(B254,Database!$B$2:$K$604,3,FALSE)</f>
        <v>2400</v>
      </c>
      <c r="F254" s="48" t="s">
        <v>1287</v>
      </c>
      <c r="G254" s="48" t="s">
        <v>1373</v>
      </c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hidden="1" customHeight="1" x14ac:dyDescent="0.25">
      <c r="A255" s="47">
        <v>44692</v>
      </c>
      <c r="B255" s="7" t="s">
        <v>239</v>
      </c>
      <c r="C255" s="16" t="str">
        <f>VLOOKUP(B255,Database!$B$2:$K$604,2,FALSE)</f>
        <v>HANDLE KNOP ANTIK KECIL</v>
      </c>
      <c r="D255" s="52">
        <v>28</v>
      </c>
      <c r="E255" s="28">
        <f>VLOOKUP(B255,Database!$B$2:$K$604,3,FALSE)</f>
        <v>9900</v>
      </c>
      <c r="F255" s="48" t="s">
        <v>1287</v>
      </c>
      <c r="G255" s="48" t="s">
        <v>1373</v>
      </c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hidden="1" customHeight="1" x14ac:dyDescent="0.25">
      <c r="A256" s="47">
        <v>44692</v>
      </c>
      <c r="B256" s="5" t="s">
        <v>19</v>
      </c>
      <c r="C256" s="16" t="str">
        <f>VLOOKUP(B256,Database!$B$2:$K$604,2,FALSE)</f>
        <v>KLAM L PINTU MONZA</v>
      </c>
      <c r="D256" s="52">
        <v>18</v>
      </c>
      <c r="E256" s="28">
        <f>VLOOKUP(B256,Database!$B$2:$K$604,3,FALSE)</f>
        <v>9000</v>
      </c>
      <c r="F256" s="48" t="s">
        <v>1287</v>
      </c>
      <c r="G256" s="48" t="s">
        <v>1373</v>
      </c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hidden="1" customHeight="1" x14ac:dyDescent="0.25">
      <c r="A257" s="47">
        <v>44692</v>
      </c>
      <c r="B257" s="5" t="s">
        <v>179</v>
      </c>
      <c r="C257" s="16" t="str">
        <f>VLOOKUP(B257,Database!$B$2:$K$604,2,FALSE)</f>
        <v>PLAT FIGURA BIASA</v>
      </c>
      <c r="D257" s="52">
        <v>10</v>
      </c>
      <c r="E257" s="28">
        <f>VLOOKUP(B257,Database!$B$2:$K$604,3,FALSE)</f>
        <v>2000</v>
      </c>
      <c r="F257" s="48" t="s">
        <v>1287</v>
      </c>
      <c r="G257" s="48" t="s">
        <v>1373</v>
      </c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hidden="1" customHeight="1" x14ac:dyDescent="0.25">
      <c r="A258" s="47">
        <v>44692</v>
      </c>
      <c r="B258" s="5" t="s">
        <v>278</v>
      </c>
      <c r="C258" s="16" t="str">
        <f>VLOOKUP(B258,Database!$B$2:$K$604,2,FALSE)</f>
        <v>HANDLE CH 347 NO 2 SLIDING PINUS</v>
      </c>
      <c r="D258" s="52">
        <v>32</v>
      </c>
      <c r="E258" s="28">
        <f>VLOOKUP(B258,Database!$B$2:$K$604,3,FALSE)</f>
        <v>8850</v>
      </c>
      <c r="F258" s="48" t="s">
        <v>1287</v>
      </c>
      <c r="G258" s="48" t="s">
        <v>1373</v>
      </c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hidden="1" customHeight="1" x14ac:dyDescent="0.25">
      <c r="A259" s="47">
        <v>44692</v>
      </c>
      <c r="B259" s="7" t="s">
        <v>434</v>
      </c>
      <c r="C259" s="16" t="str">
        <f>VLOOKUP(B259,Database!$B$2:$K$604,2,FALSE)</f>
        <v>RELL BEARING DROLLA 40CM</v>
      </c>
      <c r="D259" s="52">
        <v>4</v>
      </c>
      <c r="E259" s="28">
        <f>VLOOKUP(B259,Database!$B$2:$K$604,3,FALSE)</f>
        <v>57181.81</v>
      </c>
      <c r="F259" s="48" t="s">
        <v>1424</v>
      </c>
      <c r="G259" s="48" t="s">
        <v>1425</v>
      </c>
      <c r="H259" s="7">
        <v>940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hidden="1" customHeight="1" x14ac:dyDescent="0.25">
      <c r="A260" s="47">
        <v>44692</v>
      </c>
      <c r="B260" s="7" t="s">
        <v>434</v>
      </c>
      <c r="C260" s="16" t="str">
        <f>VLOOKUP(B260,Database!$B$2:$K$604,2,FALSE)</f>
        <v>RELL BEARING DROLLA 40CM</v>
      </c>
      <c r="D260" s="52">
        <v>20</v>
      </c>
      <c r="E260" s="28">
        <f>VLOOKUP(B260,Database!$B$2:$K$604,3,FALSE)</f>
        <v>57181.81</v>
      </c>
      <c r="F260" s="48" t="s">
        <v>1424</v>
      </c>
      <c r="G260" s="48" t="s">
        <v>1425</v>
      </c>
      <c r="H260" s="7">
        <v>950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hidden="1" customHeight="1" x14ac:dyDescent="0.25">
      <c r="A261" s="47">
        <v>44692</v>
      </c>
      <c r="B261" s="7" t="s">
        <v>141</v>
      </c>
      <c r="C261" s="16" t="str">
        <f>VLOOKUP(B261,Database!$B$2:$K$604,2,FALSE)</f>
        <v>ENGSEL FULL TEKUK CUP 35"(DROLLA)</v>
      </c>
      <c r="D261" s="52">
        <v>16</v>
      </c>
      <c r="E261" s="28">
        <f>VLOOKUP(B261,Database!$B$2:$K$604,3,FALSE)</f>
        <v>32727.26</v>
      </c>
      <c r="F261" s="48" t="s">
        <v>1329</v>
      </c>
      <c r="G261" s="48" t="s">
        <v>1425</v>
      </c>
      <c r="H261" s="7">
        <v>940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hidden="1" customHeight="1" x14ac:dyDescent="0.25">
      <c r="A262" s="47">
        <v>44692</v>
      </c>
      <c r="B262" s="7" t="s">
        <v>434</v>
      </c>
      <c r="C262" s="16" t="str">
        <f>VLOOKUP(B262,Database!$B$2:$K$604,2,FALSE)</f>
        <v>RELL BEARING DROLLA 40CM</v>
      </c>
      <c r="D262" s="52">
        <v>8</v>
      </c>
      <c r="E262" s="28">
        <f>VLOOKUP(B262,Database!$B$2:$K$604,3,FALSE)</f>
        <v>57181.81</v>
      </c>
      <c r="F262" s="48" t="s">
        <v>1329</v>
      </c>
      <c r="G262" s="48" t="s">
        <v>1425</v>
      </c>
      <c r="H262" s="7">
        <v>940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hidden="1" customHeight="1" x14ac:dyDescent="0.25">
      <c r="A263" s="47">
        <v>44692</v>
      </c>
      <c r="B263" s="7" t="s">
        <v>141</v>
      </c>
      <c r="C263" s="16" t="str">
        <f>VLOOKUP(B263,Database!$B$2:$K$604,2,FALSE)</f>
        <v>ENGSEL FULL TEKUK CUP 35"(DROLLA)</v>
      </c>
      <c r="D263" s="52">
        <v>14</v>
      </c>
      <c r="E263" s="28">
        <f>VLOOKUP(B263,Database!$B$2:$K$604,3,FALSE)</f>
        <v>32727.26</v>
      </c>
      <c r="F263" s="48" t="s">
        <v>1329</v>
      </c>
      <c r="G263" s="48" t="s">
        <v>1425</v>
      </c>
      <c r="H263" s="7">
        <v>950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hidden="1" customHeight="1" x14ac:dyDescent="0.25">
      <c r="A264" s="47">
        <v>44692</v>
      </c>
      <c r="B264" s="7" t="s">
        <v>144</v>
      </c>
      <c r="C264" s="16" t="str">
        <f>VLOOKUP(B264,Database!$B$2:$K$604,2,FALSE)</f>
        <v>ENGSEL LURUS CUP 35"(DROLLA)</v>
      </c>
      <c r="D264" s="52">
        <v>14</v>
      </c>
      <c r="E264" s="28">
        <f>VLOOKUP(B264,Database!$B$2:$K$604,3,FALSE)</f>
        <v>32727.26</v>
      </c>
      <c r="F264" s="48" t="s">
        <v>1329</v>
      </c>
      <c r="G264" s="48" t="s">
        <v>1425</v>
      </c>
      <c r="H264" s="7">
        <v>950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hidden="1" customHeight="1" x14ac:dyDescent="0.25">
      <c r="A265" s="47">
        <v>44692</v>
      </c>
      <c r="B265" s="7" t="s">
        <v>434</v>
      </c>
      <c r="C265" s="16" t="str">
        <f>VLOOKUP(B265,Database!$B$2:$K$604,2,FALSE)</f>
        <v>RELL BEARING DROLLA 40CM</v>
      </c>
      <c r="D265" s="52">
        <v>28</v>
      </c>
      <c r="E265" s="28">
        <f>VLOOKUP(B265,Database!$B$2:$K$604,3,FALSE)</f>
        <v>57181.81</v>
      </c>
      <c r="F265" s="48" t="s">
        <v>1329</v>
      </c>
      <c r="G265" s="48" t="s">
        <v>1425</v>
      </c>
      <c r="H265" s="7">
        <v>950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hidden="1" customHeight="1" x14ac:dyDescent="0.25">
      <c r="A266" s="47">
        <v>44692</v>
      </c>
      <c r="B266" s="7" t="s">
        <v>1093</v>
      </c>
      <c r="C266" s="16" t="str">
        <f>VLOOKUP(B266,Database!$B$2:$K$604,2,FALSE)</f>
        <v>RING TEBAL 1,5MM HITAM</v>
      </c>
      <c r="D266" s="52">
        <v>200</v>
      </c>
      <c r="E266" s="28">
        <f>VLOOKUP(B266,Database!$B$2:$K$604,3,FALSE)</f>
        <v>275</v>
      </c>
      <c r="F266" s="48" t="s">
        <v>1329</v>
      </c>
      <c r="G266" s="48" t="s">
        <v>1425</v>
      </c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hidden="1" customHeight="1" x14ac:dyDescent="0.25">
      <c r="A267" s="47">
        <v>44693</v>
      </c>
      <c r="B267" s="5" t="s">
        <v>45</v>
      </c>
      <c r="C267" s="16" t="str">
        <f>VLOOKUP(B267,Database!$B$2:$K$604,2,FALSE)</f>
        <v>ENGSEL DEER</v>
      </c>
      <c r="D267" s="52">
        <v>1</v>
      </c>
      <c r="E267" s="28">
        <f>VLOOKUP(B267,Database!$B$2:$K$604,3,FALSE)</f>
        <v>24000</v>
      </c>
      <c r="F267" s="48" t="s">
        <v>1378</v>
      </c>
      <c r="G267" s="48" t="s">
        <v>1406</v>
      </c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hidden="1" customHeight="1" x14ac:dyDescent="0.25">
      <c r="A268" s="47">
        <v>44693</v>
      </c>
      <c r="B268" s="7" t="s">
        <v>909</v>
      </c>
      <c r="C268" s="16" t="str">
        <f>VLOOKUP(B268,Database!$B$2:$K$604,2,FALSE)</f>
        <v>LEM ALTECO HANDSOME</v>
      </c>
      <c r="D268" s="52">
        <v>1</v>
      </c>
      <c r="E268" s="28">
        <f>VLOOKUP(B268,Database!$B$2:$K$604,3,FALSE)</f>
        <v>3350</v>
      </c>
      <c r="F268" s="48" t="s">
        <v>1416</v>
      </c>
      <c r="G268" s="48" t="s">
        <v>1372</v>
      </c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hidden="1" customHeight="1" x14ac:dyDescent="0.25">
      <c r="A269" s="47">
        <v>44693</v>
      </c>
      <c r="B269" s="7" t="s">
        <v>868</v>
      </c>
      <c r="C269" s="16" t="str">
        <f>VLOOKUP(B269,Database!$B$2:$K$604,2,FALSE)</f>
        <v>AMPLAS 240</v>
      </c>
      <c r="D269" s="52">
        <v>2</v>
      </c>
      <c r="E269" s="28">
        <f>VLOOKUP(B269,Database!$B$2:$K$604,3,FALSE)</f>
        <v>13400</v>
      </c>
      <c r="F269" s="48" t="s">
        <v>1416</v>
      </c>
      <c r="G269" s="48" t="s">
        <v>1372</v>
      </c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hidden="1" customHeight="1" x14ac:dyDescent="0.25">
      <c r="A270" s="47">
        <v>44693</v>
      </c>
      <c r="B270" s="7" t="s">
        <v>866</v>
      </c>
      <c r="C270" s="16" t="str">
        <f>VLOOKUP(B270,Database!$B$2:$K$604,2,FALSE)</f>
        <v>AMPLAS 180</v>
      </c>
      <c r="D270" s="52">
        <v>2</v>
      </c>
      <c r="E270" s="28">
        <f>VLOOKUP(B270,Database!$B$2:$K$604,3,FALSE)</f>
        <v>13400</v>
      </c>
      <c r="F270" s="48" t="s">
        <v>1416</v>
      </c>
      <c r="G270" s="48" t="s">
        <v>1372</v>
      </c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hidden="1" customHeight="1" x14ac:dyDescent="0.25">
      <c r="A271" s="47">
        <v>44693</v>
      </c>
      <c r="B271" s="5" t="s">
        <v>732</v>
      </c>
      <c r="C271" s="16" t="str">
        <f>VLOOKUP(B271,Database!$B$2:$K$604,2,FALSE)</f>
        <v>TC BLACK DOFF</v>
      </c>
      <c r="D271" s="52">
        <v>3</v>
      </c>
      <c r="E271" s="28">
        <f>VLOOKUP(B271,Database!$B$2:$K$604,3,FALSE)</f>
        <v>74000</v>
      </c>
      <c r="F271" s="48" t="s">
        <v>1308</v>
      </c>
      <c r="G271" s="48" t="s">
        <v>1372</v>
      </c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hidden="1" customHeight="1" x14ac:dyDescent="0.25">
      <c r="A272" s="47">
        <v>44693</v>
      </c>
      <c r="B272" s="5" t="s">
        <v>37</v>
      </c>
      <c r="C272" s="16" t="str">
        <f>VLOOKUP(B272,Database!$B$2:$K$604,2,FALSE)</f>
        <v>CEKATIL GALVANIS</v>
      </c>
      <c r="D272" s="52">
        <v>4</v>
      </c>
      <c r="E272" s="28">
        <f>VLOOKUP(B272,Database!$B$2:$K$604,3,FALSE)</f>
        <v>2000</v>
      </c>
      <c r="F272" s="48" t="s">
        <v>1310</v>
      </c>
      <c r="G272" s="48" t="s">
        <v>1406</v>
      </c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hidden="1" customHeight="1" x14ac:dyDescent="0.25">
      <c r="A273" s="47">
        <v>44693</v>
      </c>
      <c r="B273" s="5" t="s">
        <v>37</v>
      </c>
      <c r="C273" s="16" t="str">
        <f>VLOOKUP(B273,Database!$B$2:$K$604,2,FALSE)</f>
        <v>CEKATIL GALVANIS</v>
      </c>
      <c r="D273" s="52">
        <v>92</v>
      </c>
      <c r="E273" s="28">
        <f>VLOOKUP(B273,Database!$B$2:$K$604,3,FALSE)</f>
        <v>2000</v>
      </c>
      <c r="F273" s="48" t="s">
        <v>1329</v>
      </c>
      <c r="G273" s="48" t="s">
        <v>1379</v>
      </c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hidden="1" customHeight="1" x14ac:dyDescent="0.25">
      <c r="A274" s="47">
        <v>44693</v>
      </c>
      <c r="B274" s="48" t="s">
        <v>1426</v>
      </c>
      <c r="C274" s="16" t="str">
        <f>VLOOKUP(B274,Database!$B$2:$K$604,2,FALSE)</f>
        <v>RING 5MM</v>
      </c>
      <c r="D274" s="53">
        <v>0.21</v>
      </c>
      <c r="E274" s="28">
        <f>VLOOKUP(B274,Database!$B$2:$K$604,3,FALSE)</f>
        <v>47500</v>
      </c>
      <c r="F274" s="48" t="s">
        <v>1329</v>
      </c>
      <c r="G274" s="48" t="s">
        <v>1379</v>
      </c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hidden="1" customHeight="1" x14ac:dyDescent="0.25">
      <c r="A275" s="47">
        <v>44693</v>
      </c>
      <c r="B275" s="48" t="s">
        <v>909</v>
      </c>
      <c r="C275" s="16" t="str">
        <f>VLOOKUP(B275,Database!$B$2:$K$604,2,FALSE)</f>
        <v>LEM ALTECO HANDSOME</v>
      </c>
      <c r="D275" s="52">
        <v>1</v>
      </c>
      <c r="E275" s="28">
        <f>VLOOKUP(B275,Database!$B$2:$K$604,3,FALSE)</f>
        <v>3350</v>
      </c>
      <c r="F275" s="48" t="s">
        <v>1290</v>
      </c>
      <c r="G275" s="48" t="s">
        <v>1369</v>
      </c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hidden="1" customHeight="1" x14ac:dyDescent="0.25">
      <c r="A276" s="47">
        <v>44693</v>
      </c>
      <c r="B276" s="48" t="s">
        <v>863</v>
      </c>
      <c r="C276" s="16" t="str">
        <f>VLOOKUP(B276,Database!$B$2:$K$604,2,FALSE)</f>
        <v>AMPLAS 120</v>
      </c>
      <c r="D276" s="52">
        <v>1</v>
      </c>
      <c r="E276" s="28">
        <f>VLOOKUP(B276,Database!$B$2:$K$604,3,FALSE)</f>
        <v>13400</v>
      </c>
      <c r="F276" s="48" t="s">
        <v>1290</v>
      </c>
      <c r="G276" s="48" t="s">
        <v>1369</v>
      </c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hidden="1" customHeight="1" x14ac:dyDescent="0.25">
      <c r="A277" s="47">
        <v>44693</v>
      </c>
      <c r="B277" s="48" t="s">
        <v>866</v>
      </c>
      <c r="C277" s="16" t="str">
        <f>VLOOKUP(B277,Database!$B$2:$K$604,2,FALSE)</f>
        <v>AMPLAS 180</v>
      </c>
      <c r="D277" s="52">
        <v>1</v>
      </c>
      <c r="E277" s="28">
        <f>VLOOKUP(B277,Database!$B$2:$K$604,3,FALSE)</f>
        <v>13400</v>
      </c>
      <c r="F277" s="48" t="s">
        <v>1290</v>
      </c>
      <c r="G277" s="48" t="s">
        <v>1369</v>
      </c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hidden="1" customHeight="1" x14ac:dyDescent="0.25">
      <c r="A278" s="47">
        <v>44693</v>
      </c>
      <c r="B278" s="48" t="s">
        <v>884</v>
      </c>
      <c r="C278" s="16" t="str">
        <f>VLOOKUP(B278,Database!$B$2:$K$604,2,FALSE)</f>
        <v>AMPLAS 80</v>
      </c>
      <c r="D278" s="52">
        <v>1</v>
      </c>
      <c r="E278" s="28">
        <f>VLOOKUP(B278,Database!$B$2:$K$604,3,FALSE)</f>
        <v>13400</v>
      </c>
      <c r="F278" s="48" t="s">
        <v>1290</v>
      </c>
      <c r="G278" s="48" t="s">
        <v>1369</v>
      </c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hidden="1" customHeight="1" x14ac:dyDescent="0.25">
      <c r="A279" s="47">
        <v>44693</v>
      </c>
      <c r="B279" s="5" t="s">
        <v>783</v>
      </c>
      <c r="C279" s="16" t="str">
        <f>VLOOKUP(B279,Database!$B$2:$K$604,2,FALSE)</f>
        <v>PARAGON PAIL</v>
      </c>
      <c r="D279" s="52">
        <v>1</v>
      </c>
      <c r="E279" s="28">
        <f>VLOOKUP(B279,Database!$B$2:$K$604,3,FALSE)</f>
        <v>447000</v>
      </c>
      <c r="F279" s="48" t="s">
        <v>1290</v>
      </c>
      <c r="G279" s="48" t="s">
        <v>1369</v>
      </c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hidden="1" customHeight="1" x14ac:dyDescent="0.25">
      <c r="A280" s="47">
        <v>44693</v>
      </c>
      <c r="B280" s="48" t="s">
        <v>939</v>
      </c>
      <c r="C280" s="16" t="str">
        <f>VLOOKUP(B280,Database!$B$2:$K$604,2,FALSE)</f>
        <v>KAIN JAHIT</v>
      </c>
      <c r="D280" s="52">
        <v>1</v>
      </c>
      <c r="E280" s="28">
        <f>VLOOKUP(B280,Database!$B$2:$K$604,3,FALSE)</f>
        <v>4500</v>
      </c>
      <c r="F280" s="48" t="s">
        <v>1290</v>
      </c>
      <c r="G280" s="48" t="s">
        <v>1369</v>
      </c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hidden="1" customHeight="1" x14ac:dyDescent="0.25">
      <c r="A281" s="47">
        <v>44693</v>
      </c>
      <c r="B281" s="48" t="s">
        <v>958</v>
      </c>
      <c r="C281" s="16" t="str">
        <f>VLOOKUP(B281,Database!$B$2:$K$604,2,FALSE)</f>
        <v>MASKER</v>
      </c>
      <c r="D281" s="52">
        <v>10</v>
      </c>
      <c r="E281" s="28">
        <f>VLOOKUP(B281,Database!$B$2:$K$604,3,FALSE)</f>
        <v>400</v>
      </c>
      <c r="F281" s="48" t="s">
        <v>1388</v>
      </c>
      <c r="G281" s="48" t="s">
        <v>1372</v>
      </c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hidden="1" customHeight="1" x14ac:dyDescent="0.25">
      <c r="A282" s="47">
        <v>44693</v>
      </c>
      <c r="B282" s="48" t="s">
        <v>866</v>
      </c>
      <c r="C282" s="16" t="str">
        <f>VLOOKUP(B282,Database!$B$2:$K$604,2,FALSE)</f>
        <v>AMPLAS 180</v>
      </c>
      <c r="D282" s="52">
        <v>2</v>
      </c>
      <c r="E282" s="28">
        <f>VLOOKUP(B282,Database!$B$2:$K$604,3,FALSE)</f>
        <v>13400</v>
      </c>
      <c r="F282" s="48" t="s">
        <v>1388</v>
      </c>
      <c r="G282" s="48" t="s">
        <v>1372</v>
      </c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hidden="1" customHeight="1" x14ac:dyDescent="0.25">
      <c r="A283" s="47">
        <v>44693</v>
      </c>
      <c r="B283" s="48" t="s">
        <v>863</v>
      </c>
      <c r="C283" s="16" t="str">
        <f>VLOOKUP(B283,Database!$B$2:$K$604,2,FALSE)</f>
        <v>AMPLAS 120</v>
      </c>
      <c r="D283" s="52">
        <v>1</v>
      </c>
      <c r="E283" s="28">
        <f>VLOOKUP(B283,Database!$B$2:$K$604,3,FALSE)</f>
        <v>13400</v>
      </c>
      <c r="F283" s="48" t="s">
        <v>1388</v>
      </c>
      <c r="G283" s="48" t="s">
        <v>1372</v>
      </c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hidden="1" customHeight="1" x14ac:dyDescent="0.25">
      <c r="A284" s="47">
        <v>44693</v>
      </c>
      <c r="B284" s="48" t="s">
        <v>939</v>
      </c>
      <c r="C284" s="16" t="str">
        <f>VLOOKUP(B284,Database!$B$2:$K$604,2,FALSE)</f>
        <v>KAIN JAHIT</v>
      </c>
      <c r="D284" s="52">
        <v>1</v>
      </c>
      <c r="E284" s="28">
        <f>VLOOKUP(B284,Database!$B$2:$K$604,3,FALSE)</f>
        <v>4500</v>
      </c>
      <c r="F284" s="48" t="s">
        <v>1388</v>
      </c>
      <c r="G284" s="48" t="s">
        <v>1372</v>
      </c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hidden="1" customHeight="1" x14ac:dyDescent="0.25">
      <c r="A285" s="47">
        <v>44693</v>
      </c>
      <c r="B285" s="5" t="s">
        <v>888</v>
      </c>
      <c r="C285" s="16" t="str">
        <f>VLOOKUP(B285,Database!$B$2:$K$604,2,FALSE)</f>
        <v>AMPLAS HITAM CC 1000</v>
      </c>
      <c r="D285" s="52">
        <v>10</v>
      </c>
      <c r="E285" s="28">
        <f>VLOOKUP(B285,Database!$B$2:$K$604,3,FALSE)</f>
        <v>3500</v>
      </c>
      <c r="F285" s="48" t="s">
        <v>1388</v>
      </c>
      <c r="G285" s="48" t="s">
        <v>1372</v>
      </c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hidden="1" customHeight="1" x14ac:dyDescent="0.25">
      <c r="A286" s="47">
        <v>44693</v>
      </c>
      <c r="B286" s="48" t="s">
        <v>958</v>
      </c>
      <c r="C286" s="16" t="str">
        <f>VLOOKUP(B286,Database!$B$2:$K$604,2,FALSE)</f>
        <v>MASKER</v>
      </c>
      <c r="D286" s="52">
        <v>10</v>
      </c>
      <c r="E286" s="28">
        <f>VLOOKUP(B286,Database!$B$2:$K$604,3,FALSE)</f>
        <v>400</v>
      </c>
      <c r="F286" s="48" t="s">
        <v>1290</v>
      </c>
      <c r="G286" s="48" t="s">
        <v>1367</v>
      </c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hidden="1" customHeight="1" x14ac:dyDescent="0.25">
      <c r="A287" s="47">
        <v>44693</v>
      </c>
      <c r="B287" s="48" t="s">
        <v>909</v>
      </c>
      <c r="C287" s="16" t="str">
        <f>VLOOKUP(B287,Database!$B$2:$K$604,2,FALSE)</f>
        <v>LEM ALTECO HANDSOME</v>
      </c>
      <c r="D287" s="52">
        <v>9</v>
      </c>
      <c r="E287" s="28">
        <f>VLOOKUP(B287,Database!$B$2:$K$604,3,FALSE)</f>
        <v>3350</v>
      </c>
      <c r="F287" s="48" t="s">
        <v>1290</v>
      </c>
      <c r="G287" s="48" t="s">
        <v>1367</v>
      </c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hidden="1" customHeight="1" x14ac:dyDescent="0.25">
      <c r="A288" s="47">
        <v>44693</v>
      </c>
      <c r="B288" s="5" t="s">
        <v>322</v>
      </c>
      <c r="C288" s="16" t="str">
        <f>VLOOKUP(B288,Database!$B$2:$K$604,2,FALSE)</f>
        <v>HANDLE BESI 25CM</v>
      </c>
      <c r="D288" s="52">
        <v>12</v>
      </c>
      <c r="E288" s="28">
        <f>VLOOKUP(B288,Database!$B$2:$K$604,3,FALSE)</f>
        <v>15500</v>
      </c>
      <c r="F288" s="48" t="s">
        <v>1290</v>
      </c>
      <c r="G288" s="48" t="s">
        <v>1367</v>
      </c>
      <c r="H288" s="7" t="s">
        <v>1427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hidden="1" customHeight="1" x14ac:dyDescent="0.25">
      <c r="A289" s="47">
        <v>44693</v>
      </c>
      <c r="B289" s="48" t="s">
        <v>866</v>
      </c>
      <c r="C289" s="16" t="str">
        <f>VLOOKUP(B289,Database!$B$2:$K$604,2,FALSE)</f>
        <v>AMPLAS 180</v>
      </c>
      <c r="D289" s="52">
        <v>1</v>
      </c>
      <c r="E289" s="28">
        <f>VLOOKUP(B289,Database!$B$2:$K$604,3,FALSE)</f>
        <v>13400</v>
      </c>
      <c r="F289" s="48" t="s">
        <v>1290</v>
      </c>
      <c r="G289" s="48" t="s">
        <v>1367</v>
      </c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hidden="1" customHeight="1" x14ac:dyDescent="0.25">
      <c r="A290" s="47">
        <v>44693</v>
      </c>
      <c r="B290" s="48" t="s">
        <v>884</v>
      </c>
      <c r="C290" s="16" t="str">
        <f>VLOOKUP(B290,Database!$B$2:$K$604,2,FALSE)</f>
        <v>AMPLAS 80</v>
      </c>
      <c r="D290" s="52">
        <v>1</v>
      </c>
      <c r="E290" s="28">
        <f>VLOOKUP(B290,Database!$B$2:$K$604,3,FALSE)</f>
        <v>13400</v>
      </c>
      <c r="F290" s="48" t="s">
        <v>1290</v>
      </c>
      <c r="G290" s="48" t="s">
        <v>1367</v>
      </c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hidden="1" customHeight="1" x14ac:dyDescent="0.25">
      <c r="A291" s="47">
        <v>44693</v>
      </c>
      <c r="B291" s="48" t="s">
        <v>863</v>
      </c>
      <c r="C291" s="16" t="str">
        <f>VLOOKUP(B291,Database!$B$2:$K$604,2,FALSE)</f>
        <v>AMPLAS 120</v>
      </c>
      <c r="D291" s="52">
        <v>1</v>
      </c>
      <c r="E291" s="28">
        <f>VLOOKUP(B291,Database!$B$2:$K$604,3,FALSE)</f>
        <v>13400</v>
      </c>
      <c r="F291" s="48" t="s">
        <v>1290</v>
      </c>
      <c r="G291" s="48" t="s">
        <v>1367</v>
      </c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hidden="1" customHeight="1" x14ac:dyDescent="0.25">
      <c r="A292" s="47">
        <v>44693</v>
      </c>
      <c r="B292" s="5" t="s">
        <v>76</v>
      </c>
      <c r="C292" s="16" t="str">
        <f>VLOOKUP(B292,Database!$B$2:$K$604,2,FALSE)</f>
        <v>BAUT HARDWARE +2CM</v>
      </c>
      <c r="D292" s="52">
        <v>1</v>
      </c>
      <c r="E292" s="28">
        <f>VLOOKUP(B292,Database!$B$2:$K$604,3,FALSE)</f>
        <v>37500</v>
      </c>
      <c r="F292" s="48" t="s">
        <v>1290</v>
      </c>
      <c r="G292" s="48" t="s">
        <v>1367</v>
      </c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hidden="1" customHeight="1" x14ac:dyDescent="0.25">
      <c r="A293" s="47">
        <v>44693</v>
      </c>
      <c r="B293" s="5" t="s">
        <v>322</v>
      </c>
      <c r="C293" s="16" t="str">
        <f>VLOOKUP(B293,Database!$B$2:$K$604,2,FALSE)</f>
        <v>HANDLE BESI 25CM</v>
      </c>
      <c r="D293" s="52">
        <v>8</v>
      </c>
      <c r="E293" s="28">
        <f>VLOOKUP(B293,Database!$B$2:$K$604,3,FALSE)</f>
        <v>15500</v>
      </c>
      <c r="F293" s="48" t="s">
        <v>1290</v>
      </c>
      <c r="G293" s="48" t="s">
        <v>1367</v>
      </c>
      <c r="H293" s="7" t="s">
        <v>1428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hidden="1" customHeight="1" x14ac:dyDescent="0.25">
      <c r="A294" s="47">
        <v>44693</v>
      </c>
      <c r="B294" s="5" t="s">
        <v>322</v>
      </c>
      <c r="C294" s="16" t="str">
        <f>VLOOKUP(B294,Database!$B$2:$K$604,2,FALSE)</f>
        <v>HANDLE BESI 25CM</v>
      </c>
      <c r="D294" s="49">
        <v>6</v>
      </c>
      <c r="E294" s="28">
        <f>VLOOKUP(B294,Database!$B$2:$K$604,3,FALSE)</f>
        <v>15500</v>
      </c>
      <c r="F294" s="48" t="s">
        <v>1290</v>
      </c>
      <c r="G294" s="48" t="s">
        <v>1367</v>
      </c>
      <c r="H294" s="7" t="s">
        <v>1429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hidden="1" customHeight="1" x14ac:dyDescent="0.25">
      <c r="A295" s="47">
        <v>44693</v>
      </c>
      <c r="B295" s="48" t="s">
        <v>401</v>
      </c>
      <c r="C295" s="16" t="str">
        <f>VLOOKUP(B295,Database!$B$2:$K$604,2,FALSE)</f>
        <v>MAGNET BESAR</v>
      </c>
      <c r="D295" s="52">
        <v>6</v>
      </c>
      <c r="E295" s="28">
        <f>VLOOKUP(B295,Database!$B$2:$K$604,3,FALSE)</f>
        <v>4000</v>
      </c>
      <c r="F295" s="48" t="s">
        <v>1416</v>
      </c>
      <c r="G295" s="48" t="s">
        <v>1373</v>
      </c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hidden="1" customHeight="1" x14ac:dyDescent="0.25">
      <c r="A296" s="47">
        <v>44693</v>
      </c>
      <c r="B296" s="5" t="s">
        <v>919</v>
      </c>
      <c r="C296" s="16" t="str">
        <f>VLOOKUP(B296,Database!$B$2:$K$604,2,FALSE)</f>
        <v>SILIKON GELL</v>
      </c>
      <c r="D296" s="52">
        <v>1</v>
      </c>
      <c r="E296" s="28">
        <f>VLOOKUP(B296,Database!$B$2:$K$604,3,FALSE)</f>
        <v>32500</v>
      </c>
      <c r="F296" s="48" t="s">
        <v>1290</v>
      </c>
      <c r="G296" s="48" t="s">
        <v>1381</v>
      </c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hidden="1" customHeight="1" x14ac:dyDescent="0.25">
      <c r="A297" s="47">
        <v>44694</v>
      </c>
      <c r="B297" s="48" t="s">
        <v>401</v>
      </c>
      <c r="C297" s="16" t="str">
        <f>VLOOKUP(B297,Database!$B$2:$K$604,2,FALSE)</f>
        <v>MAGNET BESAR</v>
      </c>
      <c r="D297" s="52">
        <v>16</v>
      </c>
      <c r="E297" s="28">
        <f>VLOOKUP(B297,Database!$B$2:$K$604,3,FALSE)</f>
        <v>4000</v>
      </c>
      <c r="F297" s="48" t="s">
        <v>1319</v>
      </c>
      <c r="G297" s="48" t="s">
        <v>1367</v>
      </c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hidden="1" customHeight="1" x14ac:dyDescent="0.25">
      <c r="A298" s="47">
        <v>44694</v>
      </c>
      <c r="B298" s="48" t="s">
        <v>909</v>
      </c>
      <c r="C298" s="16" t="str">
        <f>VLOOKUP(B298,Database!$B$2:$K$604,2,FALSE)</f>
        <v>LEM ALTECO HANDSOME</v>
      </c>
      <c r="D298" s="52">
        <v>2</v>
      </c>
      <c r="E298" s="28">
        <f>VLOOKUP(B298,Database!$B$2:$K$604,3,FALSE)</f>
        <v>3350</v>
      </c>
      <c r="F298" s="48" t="s">
        <v>1319</v>
      </c>
      <c r="G298" s="48" t="s">
        <v>1367</v>
      </c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hidden="1" customHeight="1" x14ac:dyDescent="0.25">
      <c r="A299" s="47">
        <v>44694</v>
      </c>
      <c r="B299" s="48" t="s">
        <v>1133</v>
      </c>
      <c r="C299" s="16" t="str">
        <f>VLOOKUP(B299,Database!$B$2:$K$604,2,FALSE)</f>
        <v>SEKRUP ROT 8*1 1/2" (4CM)</v>
      </c>
      <c r="D299" s="52">
        <v>1500</v>
      </c>
      <c r="E299" s="28">
        <f>VLOOKUP(B299,Database!$B$2:$K$604,3,FALSE)</f>
        <v>110</v>
      </c>
      <c r="F299" s="48" t="s">
        <v>1302</v>
      </c>
      <c r="G299" s="48" t="s">
        <v>1367</v>
      </c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hidden="1" customHeight="1" x14ac:dyDescent="0.25">
      <c r="A300" s="47">
        <v>44695</v>
      </c>
      <c r="B300" s="5" t="s">
        <v>732</v>
      </c>
      <c r="C300" s="16" t="str">
        <f>VLOOKUP(B300,Database!$B$2:$K$604,2,FALSE)</f>
        <v>TC BLACK DOFF</v>
      </c>
      <c r="D300" s="52">
        <v>3</v>
      </c>
      <c r="E300" s="28">
        <f>VLOOKUP(B300,Database!$B$2:$K$604,3,FALSE)</f>
        <v>74000</v>
      </c>
      <c r="F300" s="48" t="s">
        <v>1308</v>
      </c>
      <c r="G300" s="48" t="s">
        <v>1372</v>
      </c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hidden="1" customHeight="1" x14ac:dyDescent="0.25">
      <c r="A301" s="47">
        <v>44695</v>
      </c>
      <c r="B301" s="48" t="s">
        <v>863</v>
      </c>
      <c r="C301" s="16" t="str">
        <f>VLOOKUP(B301,Database!$B$2:$K$604,2,FALSE)</f>
        <v>AMPLAS 120</v>
      </c>
      <c r="D301" s="52">
        <v>2</v>
      </c>
      <c r="E301" s="28">
        <f>VLOOKUP(B301,Database!$B$2:$K$604,3,FALSE)</f>
        <v>13400</v>
      </c>
      <c r="F301" s="48" t="s">
        <v>1308</v>
      </c>
      <c r="G301" s="48" t="s">
        <v>1372</v>
      </c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hidden="1" customHeight="1" x14ac:dyDescent="0.25">
      <c r="A302" s="47">
        <v>44695</v>
      </c>
      <c r="B302" s="48" t="s">
        <v>866</v>
      </c>
      <c r="C302" s="16" t="str">
        <f>VLOOKUP(B302,Database!$B$2:$K$604,2,FALSE)</f>
        <v>AMPLAS 180</v>
      </c>
      <c r="D302" s="52">
        <v>2</v>
      </c>
      <c r="E302" s="28">
        <f>VLOOKUP(B302,Database!$B$2:$K$604,3,FALSE)</f>
        <v>13400</v>
      </c>
      <c r="F302" s="48" t="s">
        <v>1308</v>
      </c>
      <c r="G302" s="48" t="s">
        <v>1372</v>
      </c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hidden="1" customHeight="1" x14ac:dyDescent="0.25">
      <c r="A303" s="47">
        <v>44695</v>
      </c>
      <c r="B303" s="48" t="s">
        <v>870</v>
      </c>
      <c r="C303" s="16" t="str">
        <f>VLOOKUP(B303,Database!$B$2:$K$604,2,FALSE)</f>
        <v>AMPLAS 400</v>
      </c>
      <c r="D303" s="52">
        <v>1</v>
      </c>
      <c r="E303" s="28">
        <f>VLOOKUP(B303,Database!$B$2:$K$604,3,FALSE)</f>
        <v>13400</v>
      </c>
      <c r="F303" s="48" t="s">
        <v>1308</v>
      </c>
      <c r="G303" s="48" t="s">
        <v>1372</v>
      </c>
      <c r="H303" s="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hidden="1" customHeight="1" x14ac:dyDescent="0.25">
      <c r="A304" s="47">
        <v>44695</v>
      </c>
      <c r="B304" s="48" t="s">
        <v>909</v>
      </c>
      <c r="C304" s="16" t="str">
        <f>VLOOKUP(B304,Database!$B$2:$K$604,2,FALSE)</f>
        <v>LEM ALTECO HANDSOME</v>
      </c>
      <c r="D304" s="52">
        <v>4</v>
      </c>
      <c r="E304" s="28">
        <f>VLOOKUP(B304,Database!$B$2:$K$604,3,FALSE)</f>
        <v>3350</v>
      </c>
      <c r="F304" s="48" t="s">
        <v>1319</v>
      </c>
      <c r="G304" s="48" t="s">
        <v>1368</v>
      </c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hidden="1" customHeight="1" x14ac:dyDescent="0.25">
      <c r="A305" s="47">
        <v>44695</v>
      </c>
      <c r="B305" s="48" t="s">
        <v>958</v>
      </c>
      <c r="C305" s="16" t="str">
        <f>VLOOKUP(B305,Database!$B$2:$K$604,2,FALSE)</f>
        <v>MASKER</v>
      </c>
      <c r="D305" s="52">
        <v>10</v>
      </c>
      <c r="E305" s="28">
        <f>VLOOKUP(B305,Database!$B$2:$K$604,3,FALSE)</f>
        <v>400</v>
      </c>
      <c r="F305" s="48" t="s">
        <v>1319</v>
      </c>
      <c r="G305" s="48" t="s">
        <v>1368</v>
      </c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hidden="1" customHeight="1" x14ac:dyDescent="0.25">
      <c r="A306" s="47">
        <v>44695</v>
      </c>
      <c r="B306" s="48" t="s">
        <v>921</v>
      </c>
      <c r="C306" s="16" t="str">
        <f>VLOOKUP(B306,Database!$B$2:$K$604,2,FALSE)</f>
        <v>LEM POXY RESIN</v>
      </c>
      <c r="D306" s="52">
        <v>2</v>
      </c>
      <c r="E306" s="28">
        <f>VLOOKUP(B306,Database!$B$2:$K$604,3,FALSE)</f>
        <v>76000</v>
      </c>
      <c r="F306" s="48" t="s">
        <v>1408</v>
      </c>
      <c r="G306" s="48" t="s">
        <v>1371</v>
      </c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hidden="1" customHeight="1" x14ac:dyDescent="0.25">
      <c r="A307" s="47">
        <v>44695</v>
      </c>
      <c r="B307" s="7" t="s">
        <v>859</v>
      </c>
      <c r="C307" s="16" t="str">
        <f>VLOOKUP(B307,Database!$B$2:$K$604,2,FALSE)</f>
        <v>LEM POXY HARDNER</v>
      </c>
      <c r="D307" s="52">
        <v>2</v>
      </c>
      <c r="E307" s="28">
        <f>VLOOKUP(B307,Database!$B$2:$K$604,3,FALSE)</f>
        <v>78000</v>
      </c>
      <c r="F307" s="48" t="s">
        <v>1408</v>
      </c>
      <c r="G307" s="48" t="s">
        <v>1371</v>
      </c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hidden="1" customHeight="1" x14ac:dyDescent="0.25">
      <c r="A308" s="47">
        <v>44695</v>
      </c>
      <c r="B308" s="7" t="s">
        <v>1057</v>
      </c>
      <c r="C308" s="16" t="str">
        <f>VLOOKUP(B308,Database!$B$2:$K$604,2,FALSE)</f>
        <v>LEM EXCEL ONE</v>
      </c>
      <c r="D308" s="52">
        <v>5</v>
      </c>
      <c r="E308" s="28">
        <f>VLOOKUP(B308,Database!$B$2:$K$604,3,FALSE)</f>
        <v>121000</v>
      </c>
      <c r="F308" s="48" t="s">
        <v>1408</v>
      </c>
      <c r="G308" s="48" t="s">
        <v>1371</v>
      </c>
      <c r="H308" s="5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hidden="1" customHeight="1" x14ac:dyDescent="0.25">
      <c r="A309" s="47">
        <v>44695</v>
      </c>
      <c r="B309" s="48" t="s">
        <v>909</v>
      </c>
      <c r="C309" s="16" t="str">
        <f>VLOOKUP(B309,Database!$B$2:$K$604,2,FALSE)</f>
        <v>LEM ALTECO HANDSOME</v>
      </c>
      <c r="D309" s="49">
        <v>3</v>
      </c>
      <c r="E309" s="28">
        <f>VLOOKUP(B309,Database!$B$2:$K$604,3,FALSE)</f>
        <v>3350</v>
      </c>
      <c r="F309" s="48" t="s">
        <v>1408</v>
      </c>
      <c r="G309" s="48" t="s">
        <v>1371</v>
      </c>
      <c r="H309" s="5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hidden="1" customHeight="1" x14ac:dyDescent="0.25">
      <c r="A310" s="47">
        <v>44695</v>
      </c>
      <c r="B310" s="48" t="s">
        <v>884</v>
      </c>
      <c r="C310" s="16" t="str">
        <f>VLOOKUP(B310,Database!$B$2:$K$604,2,FALSE)</f>
        <v>AMPLAS 80</v>
      </c>
      <c r="D310" s="52">
        <v>2</v>
      </c>
      <c r="E310" s="28">
        <f>VLOOKUP(B310,Database!$B$2:$K$604,3,FALSE)</f>
        <v>13400</v>
      </c>
      <c r="F310" s="48" t="s">
        <v>1408</v>
      </c>
      <c r="G310" s="48" t="s">
        <v>1371</v>
      </c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hidden="1" customHeight="1" x14ac:dyDescent="0.25">
      <c r="A311" s="47">
        <v>44695</v>
      </c>
      <c r="B311" s="48" t="s">
        <v>958</v>
      </c>
      <c r="C311" s="16" t="str">
        <f>VLOOKUP(B311,Database!$B$2:$K$604,2,FALSE)</f>
        <v>MASKER</v>
      </c>
      <c r="D311" s="52">
        <v>15</v>
      </c>
      <c r="E311" s="28">
        <f>VLOOKUP(B311,Database!$B$2:$K$604,3,FALSE)</f>
        <v>400</v>
      </c>
      <c r="F311" s="48" t="s">
        <v>1408</v>
      </c>
      <c r="G311" s="48" t="s">
        <v>1371</v>
      </c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hidden="1" customHeight="1" x14ac:dyDescent="0.25">
      <c r="A312" s="47">
        <v>44695</v>
      </c>
      <c r="B312" s="5" t="s">
        <v>1115</v>
      </c>
      <c r="C312" s="16" t="str">
        <f>VLOOKUP(B312,Database!$B$2:$K$604,2,FALSE)</f>
        <v>SEKRUP FAB 8*1-1/4" (3CM)</v>
      </c>
      <c r="D312" s="52">
        <v>1000</v>
      </c>
      <c r="E312" s="28">
        <f>VLOOKUP(B312,Database!$B$2:$K$604,3,FALSE)</f>
        <v>122</v>
      </c>
      <c r="F312" s="48" t="s">
        <v>1408</v>
      </c>
      <c r="G312" s="48" t="s">
        <v>1371</v>
      </c>
      <c r="H312" s="5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hidden="1" customHeight="1" x14ac:dyDescent="0.25">
      <c r="A313" s="47">
        <v>44695</v>
      </c>
      <c r="B313" s="5" t="s">
        <v>933</v>
      </c>
      <c r="C313" s="16" t="str">
        <f>VLOOKUP(B313,Database!$B$2:$K$604,2,FALSE)</f>
        <v>STILLWOLL KASAR</v>
      </c>
      <c r="D313" s="49">
        <v>0.5</v>
      </c>
      <c r="E313" s="28">
        <f>VLOOKUP(B313,Database!$B$2:$K$604,3,FALSE)</f>
        <v>185000</v>
      </c>
      <c r="F313" s="48" t="s">
        <v>1290</v>
      </c>
      <c r="G313" s="48" t="s">
        <v>1369</v>
      </c>
      <c r="H313" s="5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hidden="1" customHeight="1" x14ac:dyDescent="0.25">
      <c r="A314" s="47">
        <v>44695</v>
      </c>
      <c r="B314" s="48" t="s">
        <v>939</v>
      </c>
      <c r="C314" s="16" t="str">
        <f>VLOOKUP(B314,Database!$B$2:$K$604,2,FALSE)</f>
        <v>KAIN JAHIT</v>
      </c>
      <c r="D314" s="52">
        <v>1</v>
      </c>
      <c r="E314" s="28">
        <f>VLOOKUP(B314,Database!$B$2:$K$604,3,FALSE)</f>
        <v>4500</v>
      </c>
      <c r="F314" s="48" t="s">
        <v>1290</v>
      </c>
      <c r="G314" s="48" t="s">
        <v>1369</v>
      </c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hidden="1" customHeight="1" x14ac:dyDescent="0.25">
      <c r="A315" s="47">
        <v>44695</v>
      </c>
      <c r="B315" s="7" t="s">
        <v>958</v>
      </c>
      <c r="C315" s="16" t="str">
        <f>VLOOKUP(B315,Database!$B$2:$K$604,2,FALSE)</f>
        <v>MASKER</v>
      </c>
      <c r="D315" s="52">
        <v>5</v>
      </c>
      <c r="E315" s="28">
        <f>VLOOKUP(B315,Database!$B$2:$K$604,3,FALSE)</f>
        <v>400</v>
      </c>
      <c r="F315" s="48" t="s">
        <v>1290</v>
      </c>
      <c r="G315" s="48" t="s">
        <v>1369</v>
      </c>
      <c r="H315" s="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hidden="1" customHeight="1" x14ac:dyDescent="0.25">
      <c r="A316" s="47">
        <v>44695</v>
      </c>
      <c r="B316" s="7" t="s">
        <v>863</v>
      </c>
      <c r="C316" s="16" t="str">
        <f>VLOOKUP(B316,Database!$B$2:$K$604,2,FALSE)</f>
        <v>AMPLAS 120</v>
      </c>
      <c r="D316" s="51">
        <v>1</v>
      </c>
      <c r="E316" s="28">
        <f>VLOOKUP(B316,Database!$B$2:$K$604,3,FALSE)</f>
        <v>13400</v>
      </c>
      <c r="F316" s="48" t="s">
        <v>1290</v>
      </c>
      <c r="G316" s="48" t="s">
        <v>1369</v>
      </c>
      <c r="H316" s="5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hidden="1" customHeight="1" x14ac:dyDescent="0.25">
      <c r="A317" s="47">
        <v>44695</v>
      </c>
      <c r="B317" s="7" t="s">
        <v>1057</v>
      </c>
      <c r="C317" s="16" t="str">
        <f>VLOOKUP(B317,Database!$B$2:$K$604,2,FALSE)</f>
        <v>LEM EXCEL ONE</v>
      </c>
      <c r="D317" s="52">
        <v>5</v>
      </c>
      <c r="E317" s="28">
        <f>VLOOKUP(B317,Database!$B$2:$K$604,3,FALSE)</f>
        <v>121000</v>
      </c>
      <c r="F317" s="48" t="s">
        <v>1430</v>
      </c>
      <c r="G317" s="48" t="s">
        <v>1379</v>
      </c>
      <c r="H317" s="5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hidden="1" customHeight="1" x14ac:dyDescent="0.25">
      <c r="A318" s="47">
        <v>44695</v>
      </c>
      <c r="B318" s="48" t="s">
        <v>909</v>
      </c>
      <c r="C318" s="16" t="str">
        <f>VLOOKUP(B318,Database!$B$2:$K$604,2,FALSE)</f>
        <v>LEM ALTECO HANDSOME</v>
      </c>
      <c r="D318" s="52">
        <v>5</v>
      </c>
      <c r="E318" s="28">
        <f>VLOOKUP(B318,Database!$B$2:$K$604,3,FALSE)</f>
        <v>3350</v>
      </c>
      <c r="F318" s="48" t="s">
        <v>1430</v>
      </c>
      <c r="G318" s="48" t="s">
        <v>1379</v>
      </c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hidden="1" customHeight="1" x14ac:dyDescent="0.25">
      <c r="A319" s="47">
        <v>44695</v>
      </c>
      <c r="B319" s="5" t="s">
        <v>701</v>
      </c>
      <c r="C319" s="16" t="str">
        <f>VLOOKUP(B319,Database!$B$2:$K$604,2,FALSE)</f>
        <v>IMPRA WF 115 JATI</v>
      </c>
      <c r="D319" s="52">
        <v>1</v>
      </c>
      <c r="E319" s="28">
        <f>VLOOKUP(B319,Database!$B$2:$K$604,3,FALSE)</f>
        <v>51500</v>
      </c>
      <c r="F319" s="48" t="s">
        <v>1308</v>
      </c>
      <c r="G319" s="48" t="s">
        <v>1372</v>
      </c>
      <c r="H319" s="5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hidden="1" customHeight="1" x14ac:dyDescent="0.25">
      <c r="A320" s="47">
        <v>44695</v>
      </c>
      <c r="B320" s="5" t="s">
        <v>661</v>
      </c>
      <c r="C320" s="16" t="str">
        <f>VLOOKUP(B320,Database!$B$2:$K$604,2,FALSE)</f>
        <v>MILAN THINER PU 71308 SA</v>
      </c>
      <c r="D320" s="52">
        <v>1</v>
      </c>
      <c r="E320" s="28">
        <f>VLOOKUP(B320,Database!$B$2:$K$604,3,FALSE)</f>
        <v>891500</v>
      </c>
      <c r="F320" s="48" t="s">
        <v>1287</v>
      </c>
      <c r="G320" s="48" t="s">
        <v>1372</v>
      </c>
      <c r="H320" s="5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hidden="1" customHeight="1" x14ac:dyDescent="0.25">
      <c r="A321" s="47">
        <v>44695</v>
      </c>
      <c r="B321" s="48" t="s">
        <v>958</v>
      </c>
      <c r="C321" s="16" t="str">
        <f>VLOOKUP(B321,Database!$B$2:$K$604,2,FALSE)</f>
        <v>MASKER</v>
      </c>
      <c r="D321" s="49">
        <v>5</v>
      </c>
      <c r="E321" s="28">
        <f>VLOOKUP(B321,Database!$B$2:$K$604,3,FALSE)</f>
        <v>400</v>
      </c>
      <c r="F321" s="48" t="s">
        <v>1287</v>
      </c>
      <c r="G321" s="48" t="s">
        <v>1372</v>
      </c>
      <c r="H321" s="5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hidden="1" customHeight="1" x14ac:dyDescent="0.25">
      <c r="A322" s="47">
        <v>44695</v>
      </c>
      <c r="B322" s="48" t="s">
        <v>939</v>
      </c>
      <c r="C322" s="16" t="str">
        <f>VLOOKUP(B322,Database!$B$2:$K$604,2,FALSE)</f>
        <v>KAIN JAHIT</v>
      </c>
      <c r="D322" s="52">
        <v>1</v>
      </c>
      <c r="E322" s="28">
        <f>VLOOKUP(B322,Database!$B$2:$K$604,3,FALSE)</f>
        <v>4500</v>
      </c>
      <c r="F322" s="48" t="s">
        <v>1287</v>
      </c>
      <c r="G322" s="48" t="s">
        <v>1372</v>
      </c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hidden="1" customHeight="1" x14ac:dyDescent="0.25">
      <c r="A323" s="47">
        <v>44695</v>
      </c>
      <c r="B323" s="5" t="s">
        <v>754</v>
      </c>
      <c r="C323" s="16" t="str">
        <f>VLOOKUP(B323,Database!$B$2:$K$604,2,FALSE)</f>
        <v>SH-114 WHITE IMPRA</v>
      </c>
      <c r="D323" s="52">
        <v>1</v>
      </c>
      <c r="E323" s="28">
        <f>VLOOKUP(B323,Database!$B$2:$K$604,3,FALSE)</f>
        <v>64500</v>
      </c>
      <c r="F323" s="48" t="s">
        <v>1287</v>
      </c>
      <c r="G323" s="48" t="s">
        <v>1372</v>
      </c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hidden="1" customHeight="1" x14ac:dyDescent="0.25">
      <c r="A324" s="47">
        <v>44695</v>
      </c>
      <c r="B324" s="5" t="s">
        <v>541</v>
      </c>
      <c r="C324" s="16" t="str">
        <f>VLOOKUP(B324,Database!$B$2:$K$604,2,FALSE)</f>
        <v>NC WHITE KW 1 LIBERTY</v>
      </c>
      <c r="D324" s="52">
        <v>1</v>
      </c>
      <c r="E324" s="28">
        <f>VLOOKUP(B324,Database!$B$2:$K$604,3,FALSE)</f>
        <v>900000</v>
      </c>
      <c r="F324" s="48" t="s">
        <v>1287</v>
      </c>
      <c r="G324" s="48" t="s">
        <v>1372</v>
      </c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hidden="1" customHeight="1" x14ac:dyDescent="0.25">
      <c r="A325" s="47">
        <v>44695</v>
      </c>
      <c r="B325" s="48" t="s">
        <v>880</v>
      </c>
      <c r="C325" s="16" t="str">
        <f>VLOOKUP(B325,Database!$B$2:$K$604,2,FALSE)</f>
        <v>MIRKA</v>
      </c>
      <c r="D325" s="52">
        <v>4</v>
      </c>
      <c r="E325" s="28">
        <f>VLOOKUP(B325,Database!$B$2:$K$604,3,FALSE)</f>
        <v>11000</v>
      </c>
      <c r="F325" s="48" t="s">
        <v>1287</v>
      </c>
      <c r="G325" s="48" t="s">
        <v>1372</v>
      </c>
      <c r="H325" s="5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hidden="1" customHeight="1" x14ac:dyDescent="0.25">
      <c r="A326" s="47">
        <v>44695</v>
      </c>
      <c r="B326" s="48" t="s">
        <v>868</v>
      </c>
      <c r="C326" s="16" t="str">
        <f>VLOOKUP(B326,Database!$B$2:$K$604,2,FALSE)</f>
        <v>AMPLAS 240</v>
      </c>
      <c r="D326" s="52">
        <v>2</v>
      </c>
      <c r="E326" s="28">
        <f>VLOOKUP(B326,Database!$B$2:$K$604,3,FALSE)</f>
        <v>13400</v>
      </c>
      <c r="F326" s="48" t="s">
        <v>1308</v>
      </c>
      <c r="G326" s="48" t="s">
        <v>1372</v>
      </c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hidden="1" customHeight="1" x14ac:dyDescent="0.25">
      <c r="A327" s="47">
        <v>44695</v>
      </c>
      <c r="B327" s="7" t="s">
        <v>1431</v>
      </c>
      <c r="C327" s="16" t="str">
        <f>VLOOKUP(B327,Database!$B$2:$K$604,2,FALSE)</f>
        <v>NC SANDING LUXOR</v>
      </c>
      <c r="D327" s="52">
        <v>1</v>
      </c>
      <c r="E327" s="28">
        <f>VLOOKUP(B327,Database!$B$2:$K$604,3,FALSE)</f>
        <v>899000</v>
      </c>
      <c r="F327" s="48" t="s">
        <v>1308</v>
      </c>
      <c r="G327" s="48" t="s">
        <v>1372</v>
      </c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hidden="1" customHeight="1" x14ac:dyDescent="0.25">
      <c r="A328" s="47">
        <v>44695</v>
      </c>
      <c r="B328" s="5" t="s">
        <v>207</v>
      </c>
      <c r="C328" s="16" t="str">
        <f>VLOOKUP(B328,Database!$B$2:$K$604,2,FALSE)</f>
        <v>HANDLE CH 368 2 ANTIK</v>
      </c>
      <c r="D328" s="52">
        <v>158</v>
      </c>
      <c r="E328" s="28">
        <f>VLOOKUP(B328,Database!$B$2:$K$604,3,FALSE)</f>
        <v>17000</v>
      </c>
      <c r="F328" s="48" t="s">
        <v>1319</v>
      </c>
      <c r="G328" s="48" t="s">
        <v>1368</v>
      </c>
      <c r="H328" s="5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hidden="1" customHeight="1" x14ac:dyDescent="0.25">
      <c r="A329" s="47">
        <v>44695</v>
      </c>
      <c r="B329" s="5" t="s">
        <v>347</v>
      </c>
      <c r="C329" s="16" t="str">
        <f>VLOOKUP(B329,Database!$B$2:$K$604,2,FALSE)</f>
        <v>HANDLE COAK ANTIK i029</v>
      </c>
      <c r="D329" s="49">
        <v>42</v>
      </c>
      <c r="E329" s="28">
        <f>VLOOKUP(B329,Database!$B$2:$K$604,3,FALSE)</f>
        <v>16000</v>
      </c>
      <c r="F329" s="48" t="s">
        <v>1319</v>
      </c>
      <c r="G329" s="48" t="s">
        <v>1368</v>
      </c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hidden="1" customHeight="1" x14ac:dyDescent="0.25">
      <c r="A330" s="47">
        <v>44695</v>
      </c>
      <c r="B330" s="5" t="s">
        <v>278</v>
      </c>
      <c r="C330" s="16" t="str">
        <f>VLOOKUP(B330,Database!$B$2:$K$604,2,FALSE)</f>
        <v>HANDLE CH 347 NO 2 SLIDING PINUS</v>
      </c>
      <c r="D330" s="52">
        <v>18</v>
      </c>
      <c r="E330" s="28">
        <f>VLOOKUP(B330,Database!$B$2:$K$604,3,FALSE)</f>
        <v>8850</v>
      </c>
      <c r="F330" s="48" t="s">
        <v>1319</v>
      </c>
      <c r="G330" s="48" t="s">
        <v>1368</v>
      </c>
      <c r="H330" s="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hidden="1" customHeight="1" x14ac:dyDescent="0.25">
      <c r="A331" s="47">
        <v>44695</v>
      </c>
      <c r="B331" s="5" t="s">
        <v>213</v>
      </c>
      <c r="C331" s="16" t="str">
        <f>VLOOKUP(B331,Database!$B$2:$K$604,2,FALSE)</f>
        <v>HANDLE CH 374 1 KERANG (ANTIK) CML</v>
      </c>
      <c r="D331" s="52">
        <v>8</v>
      </c>
      <c r="E331" s="28">
        <f>VLOOKUP(B331,Database!$B$2:$K$604,3,FALSE)</f>
        <v>7500</v>
      </c>
      <c r="F331" s="48" t="s">
        <v>1319</v>
      </c>
      <c r="G331" s="48" t="s">
        <v>1368</v>
      </c>
      <c r="H331" s="5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hidden="1" customHeight="1" x14ac:dyDescent="0.25">
      <c r="A332" s="47">
        <v>44695</v>
      </c>
      <c r="B332" s="7" t="s">
        <v>98</v>
      </c>
      <c r="C332" s="16" t="str">
        <f>VLOOKUP(B332,Database!$B$2:$K$604,2,FALSE)</f>
        <v>KUNCI PAS 12-13</v>
      </c>
      <c r="D332" s="52">
        <v>1</v>
      </c>
      <c r="E332" s="28">
        <f>VLOOKUP(B332,Database!$B$2:$K$604,3,FALSE)</f>
        <v>6000</v>
      </c>
      <c r="F332" s="48" t="s">
        <v>1328</v>
      </c>
      <c r="G332" s="48" t="s">
        <v>1377</v>
      </c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hidden="1" customHeight="1" x14ac:dyDescent="0.25">
      <c r="A333" s="47">
        <v>44695</v>
      </c>
      <c r="B333" s="5" t="s">
        <v>1274</v>
      </c>
      <c r="C333" s="16" t="str">
        <f>VLOOKUP(B333,Database!$B$2:$K$604,2,FALSE)</f>
        <v>RELL BEARING DROLLA 45CM</v>
      </c>
      <c r="D333" s="52">
        <v>28</v>
      </c>
      <c r="E333" s="28">
        <f>VLOOKUP(B333,Database!$B$2:$K$604,3,FALSE)</f>
        <v>74673</v>
      </c>
      <c r="F333" s="48" t="s">
        <v>1360</v>
      </c>
      <c r="G333" s="48" t="s">
        <v>1432</v>
      </c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hidden="1" customHeight="1" x14ac:dyDescent="0.25">
      <c r="A334" s="47">
        <v>44695</v>
      </c>
      <c r="B334" s="7" t="s">
        <v>434</v>
      </c>
      <c r="C334" s="16" t="str">
        <f>VLOOKUP(B334,Database!$B$2:$K$604,2,FALSE)</f>
        <v>RELL BEARING DROLLA 40CM</v>
      </c>
      <c r="D334" s="52">
        <v>18</v>
      </c>
      <c r="E334" s="28">
        <f>VLOOKUP(B334,Database!$B$2:$K$604,3,FALSE)</f>
        <v>57181.81</v>
      </c>
      <c r="F334" s="48" t="s">
        <v>1360</v>
      </c>
      <c r="G334" s="48" t="s">
        <v>1432</v>
      </c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hidden="1" customHeight="1" x14ac:dyDescent="0.25">
      <c r="A335" s="47">
        <v>44695</v>
      </c>
      <c r="B335" s="5" t="s">
        <v>438</v>
      </c>
      <c r="C335" s="16" t="str">
        <f>VLOOKUP(B335,Database!$B$2:$K$604,2,FALSE)</f>
        <v>RELL BEARING DROLLA 30CM</v>
      </c>
      <c r="D335" s="52">
        <v>6</v>
      </c>
      <c r="E335" s="28">
        <f>VLOOKUP(B335,Database!$B$2:$K$604,3,FALSE)</f>
        <v>52556.81</v>
      </c>
      <c r="F335" s="48" t="s">
        <v>1433</v>
      </c>
      <c r="G335" s="48" t="s">
        <v>1432</v>
      </c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hidden="1" customHeight="1" x14ac:dyDescent="0.25">
      <c r="A336" s="47">
        <v>44697</v>
      </c>
      <c r="B336" s="7" t="s">
        <v>138</v>
      </c>
      <c r="C336" s="16" t="str">
        <f>VLOOKUP(B336,Database!$B$2:$K$604,2,FALSE)</f>
        <v>ENGSEL 1/2 TEKUK CUP 35" (DROLLA)</v>
      </c>
      <c r="D336" s="52">
        <v>2</v>
      </c>
      <c r="E336" s="28">
        <f>VLOOKUP(B336,Database!$B$2:$K$604,3,FALSE)</f>
        <v>35999.986000000004</v>
      </c>
      <c r="F336" s="48" t="s">
        <v>1416</v>
      </c>
      <c r="G336" s="48" t="s">
        <v>1368</v>
      </c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hidden="1" customHeight="1" x14ac:dyDescent="0.25">
      <c r="A337" s="47">
        <v>44697</v>
      </c>
      <c r="B337" s="7" t="s">
        <v>144</v>
      </c>
      <c r="C337" s="16" t="str">
        <f>VLOOKUP(B337,Database!$B$2:$K$604,2,FALSE)</f>
        <v>ENGSEL LURUS CUP 35"(DROLLA)</v>
      </c>
      <c r="D337" s="52">
        <v>1</v>
      </c>
      <c r="E337" s="28">
        <f>VLOOKUP(B337,Database!$B$2:$K$604,3,FALSE)</f>
        <v>32727.26</v>
      </c>
      <c r="F337" s="48" t="s">
        <v>1416</v>
      </c>
      <c r="G337" s="48" t="s">
        <v>1368</v>
      </c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hidden="1" customHeight="1" x14ac:dyDescent="0.25">
      <c r="A338" s="47">
        <v>44697</v>
      </c>
      <c r="B338" s="7" t="s">
        <v>401</v>
      </c>
      <c r="C338" s="16" t="str">
        <f>VLOOKUP(B338,Database!$B$2:$K$604,2,FALSE)</f>
        <v>MAGNET BESAR</v>
      </c>
      <c r="D338" s="52">
        <v>6</v>
      </c>
      <c r="E338" s="28">
        <f>VLOOKUP(B338,Database!$B$2:$K$604,3,FALSE)</f>
        <v>4000</v>
      </c>
      <c r="F338" s="48" t="s">
        <v>1434</v>
      </c>
      <c r="G338" s="48" t="s">
        <v>1368</v>
      </c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hidden="1" customHeight="1" x14ac:dyDescent="0.25">
      <c r="A339" s="47">
        <v>44697</v>
      </c>
      <c r="B339" s="5" t="s">
        <v>276</v>
      </c>
      <c r="C339" s="16" t="str">
        <f>VLOOKUP(B339,Database!$B$2:$K$604,2,FALSE)</f>
        <v>HANDLE IFFEX 15CM</v>
      </c>
      <c r="D339" s="52">
        <v>3</v>
      </c>
      <c r="E339" s="28">
        <f>VLOOKUP(B339,Database!$B$2:$K$604,3,FALSE)</f>
        <v>15000</v>
      </c>
      <c r="F339" s="48" t="s">
        <v>1434</v>
      </c>
      <c r="G339" s="48" t="s">
        <v>1368</v>
      </c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hidden="1" customHeight="1" x14ac:dyDescent="0.25">
      <c r="A340" s="47">
        <v>44697</v>
      </c>
      <c r="B340" s="5" t="s">
        <v>361</v>
      </c>
      <c r="C340" s="16" t="str">
        <f>VLOOKUP(B340,Database!$B$2:$K$604,2,FALSE)</f>
        <v>KNOP MASCIO DRAT BESI</v>
      </c>
      <c r="D340" s="52">
        <v>3</v>
      </c>
      <c r="E340" s="28">
        <f>VLOOKUP(B340,Database!$B$2:$K$604,3,FALSE)</f>
        <v>6700</v>
      </c>
      <c r="F340" s="48" t="s">
        <v>1434</v>
      </c>
      <c r="G340" s="48" t="s">
        <v>1368</v>
      </c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hidden="1" customHeight="1" x14ac:dyDescent="0.25">
      <c r="A341" s="47">
        <v>44697</v>
      </c>
      <c r="B341" s="5" t="s">
        <v>1147</v>
      </c>
      <c r="C341" s="16" t="str">
        <f>VLOOKUP(B341,Database!$B$2:$K$604,2,FALSE)</f>
        <v>SEKRUP FAB 8*3/4 (2cm)</v>
      </c>
      <c r="D341" s="52">
        <v>100</v>
      </c>
      <c r="E341" s="28">
        <f>VLOOKUP(B341,Database!$B$2:$K$604,3,FALSE)</f>
        <v>84</v>
      </c>
      <c r="F341" s="48" t="s">
        <v>1434</v>
      </c>
      <c r="G341" s="48" t="s">
        <v>1368</v>
      </c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hidden="1" customHeight="1" x14ac:dyDescent="0.25">
      <c r="A342" s="47">
        <v>44698</v>
      </c>
      <c r="B342" s="7" t="s">
        <v>811</v>
      </c>
      <c r="C342" s="16" t="str">
        <f>VLOOKUP(B342,Database!$B$2:$K$604,2,FALSE)</f>
        <v>LAKBAN KERTAS</v>
      </c>
      <c r="D342" s="52">
        <v>1</v>
      </c>
      <c r="E342" s="28">
        <f>VLOOKUP(B342,Database!$B$2:$K$604,3,FALSE)</f>
        <v>5200</v>
      </c>
      <c r="F342" s="48" t="s">
        <v>1435</v>
      </c>
      <c r="G342" s="48" t="s">
        <v>1396</v>
      </c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hidden="1" customHeight="1" x14ac:dyDescent="0.25">
      <c r="A343" s="47">
        <v>44698</v>
      </c>
      <c r="B343" s="5" t="s">
        <v>147</v>
      </c>
      <c r="C343" s="16" t="str">
        <f>VLOOKUP(B343,Database!$B$2:$K$604,2,FALSE)</f>
        <v>ENGSEL MODERN  2-1/2" ANTIK</v>
      </c>
      <c r="D343" s="52">
        <v>12</v>
      </c>
      <c r="E343" s="28">
        <f>VLOOKUP(B343,Database!$B$2:$K$604,3,FALSE)</f>
        <v>8750</v>
      </c>
      <c r="F343" s="48" t="s">
        <v>1378</v>
      </c>
      <c r="G343" s="48" t="s">
        <v>1373</v>
      </c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hidden="1" customHeight="1" x14ac:dyDescent="0.25">
      <c r="A344" s="47">
        <v>44698</v>
      </c>
      <c r="B344" s="5" t="s">
        <v>831</v>
      </c>
      <c r="C344" s="16" t="str">
        <f>VLOOKUP(B344,Database!$B$2:$K$604,2,FALSE)</f>
        <v>GASPER</v>
      </c>
      <c r="D344" s="49">
        <v>0.5</v>
      </c>
      <c r="E344" s="28">
        <f>VLOOKUP(B344,Database!$B$2:$K$604,3,FALSE)</f>
        <v>40000</v>
      </c>
      <c r="F344" s="48" t="s">
        <v>1287</v>
      </c>
      <c r="G344" s="48" t="s">
        <v>1377</v>
      </c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hidden="1" customHeight="1" x14ac:dyDescent="0.25">
      <c r="A345" s="47">
        <v>44698</v>
      </c>
      <c r="B345" s="5" t="s">
        <v>894</v>
      </c>
      <c r="C345" s="16" t="str">
        <f>VLOOKUP(B345,Database!$B$2:$K$604,2,FALSE)</f>
        <v>BAUT HARDWARE -3CM</v>
      </c>
      <c r="D345" s="52">
        <v>1</v>
      </c>
      <c r="E345" s="28">
        <f>VLOOKUP(B345,Database!$B$2:$K$604,3,FALSE)</f>
        <v>30000</v>
      </c>
      <c r="F345" s="48" t="s">
        <v>1287</v>
      </c>
      <c r="G345" s="48" t="s">
        <v>1373</v>
      </c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hidden="1" customHeight="1" x14ac:dyDescent="0.25">
      <c r="A346" s="47">
        <v>44698</v>
      </c>
      <c r="B346" s="7" t="s">
        <v>1089</v>
      </c>
      <c r="C346" s="16" t="str">
        <f>VLOOKUP(B346,Database!$B$2:$K$604,2,FALSE)</f>
        <v>RING 5MM</v>
      </c>
      <c r="D346" s="49">
        <v>0.5</v>
      </c>
      <c r="E346" s="28">
        <f>VLOOKUP(B346,Database!$B$2:$K$604,3,FALSE)</f>
        <v>47500</v>
      </c>
      <c r="F346" s="48" t="s">
        <v>1287</v>
      </c>
      <c r="G346" s="48" t="s">
        <v>1373</v>
      </c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hidden="1" customHeight="1" x14ac:dyDescent="0.25">
      <c r="A347" s="47">
        <v>44698</v>
      </c>
      <c r="B347" s="7" t="s">
        <v>909</v>
      </c>
      <c r="C347" s="16" t="str">
        <f>VLOOKUP(B347,Database!$B$2:$K$604,2,FALSE)</f>
        <v>LEM ALTECO HANDSOME</v>
      </c>
      <c r="D347" s="52">
        <v>2</v>
      </c>
      <c r="E347" s="28">
        <f>VLOOKUP(B347,Database!$B$2:$K$604,3,FALSE)</f>
        <v>3350</v>
      </c>
      <c r="F347" s="48" t="s">
        <v>1319</v>
      </c>
      <c r="G347" s="48" t="s">
        <v>1367</v>
      </c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hidden="1" customHeight="1" x14ac:dyDescent="0.25">
      <c r="A348" s="47">
        <v>44698</v>
      </c>
      <c r="B348" s="7" t="s">
        <v>872</v>
      </c>
      <c r="C348" s="16" t="str">
        <f>VLOOKUP(B348,Database!$B$2:$K$604,2,FALSE)</f>
        <v>AMPLAS GRENDA 80</v>
      </c>
      <c r="D348" s="52">
        <v>1</v>
      </c>
      <c r="E348" s="28">
        <f>VLOOKUP(B348,Database!$B$2:$K$604,3,FALSE)</f>
        <v>4000</v>
      </c>
      <c r="F348" s="48" t="s">
        <v>1319</v>
      </c>
      <c r="G348" s="48" t="s">
        <v>1367</v>
      </c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hidden="1" customHeight="1" x14ac:dyDescent="0.25">
      <c r="A349" s="47">
        <v>44698</v>
      </c>
      <c r="B349" s="7" t="s">
        <v>909</v>
      </c>
      <c r="C349" s="16" t="str">
        <f>VLOOKUP(B349,Database!$B$2:$K$604,2,FALSE)</f>
        <v>LEM ALTECO HANDSOME</v>
      </c>
      <c r="D349" s="52">
        <v>4</v>
      </c>
      <c r="E349" s="28">
        <f>VLOOKUP(B349,Database!$B$2:$K$604,3,FALSE)</f>
        <v>3350</v>
      </c>
      <c r="F349" s="48" t="s">
        <v>1430</v>
      </c>
      <c r="G349" s="48" t="s">
        <v>1379</v>
      </c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hidden="1" customHeight="1" x14ac:dyDescent="0.25">
      <c r="A350" s="47">
        <v>44698</v>
      </c>
      <c r="B350" s="5" t="s">
        <v>923</v>
      </c>
      <c r="C350" s="16" t="str">
        <f>VLOOKUP(B350,Database!$B$2:$K$604,2,FALSE)</f>
        <v>LEM DN SIP GALON</v>
      </c>
      <c r="D350" s="52">
        <v>1</v>
      </c>
      <c r="E350" s="28">
        <f>VLOOKUP(B350,Database!$B$2:$K$604,3,FALSE)</f>
        <v>120000</v>
      </c>
      <c r="F350" s="48" t="s">
        <v>1430</v>
      </c>
      <c r="G350" s="48" t="s">
        <v>1379</v>
      </c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hidden="1" customHeight="1" x14ac:dyDescent="0.25">
      <c r="A351" s="47">
        <v>44698</v>
      </c>
      <c r="B351" s="5" t="s">
        <v>911</v>
      </c>
      <c r="C351" s="16" t="str">
        <f>VLOOKUP(B351,Database!$B$2:$K$604,2,FALSE)</f>
        <v>LEM DN SIP</v>
      </c>
      <c r="D351" s="52">
        <v>1</v>
      </c>
      <c r="E351" s="28">
        <f>VLOOKUP(B351,Database!$B$2:$K$604,3,FALSE)</f>
        <v>27500</v>
      </c>
      <c r="F351" s="48" t="s">
        <v>1290</v>
      </c>
      <c r="G351" s="48" t="s">
        <v>1369</v>
      </c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hidden="1" customHeight="1" x14ac:dyDescent="0.25">
      <c r="A352" s="47">
        <v>44698</v>
      </c>
      <c r="B352" s="5" t="s">
        <v>1063</v>
      </c>
      <c r="C352" s="16" t="str">
        <f>VLOOKUP(B352,Database!$B$2:$K$604,2,FALSE)</f>
        <v>SIKAT BAJA HALUS</v>
      </c>
      <c r="D352" s="52">
        <v>1</v>
      </c>
      <c r="E352" s="28">
        <f>VLOOKUP(B352,Database!$B$2:$K$604,3,FALSE)</f>
        <v>10000</v>
      </c>
      <c r="F352" s="48" t="s">
        <v>1290</v>
      </c>
      <c r="G352" s="48" t="s">
        <v>1369</v>
      </c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hidden="1" customHeight="1" x14ac:dyDescent="0.25">
      <c r="A353" s="47">
        <v>44698</v>
      </c>
      <c r="B353" s="48" t="s">
        <v>863</v>
      </c>
      <c r="C353" s="16" t="str">
        <f>VLOOKUP(B353,Database!$B$2:$K$604,2,FALSE)</f>
        <v>AMPLAS 120</v>
      </c>
      <c r="D353" s="52">
        <v>1</v>
      </c>
      <c r="E353" s="28">
        <f>VLOOKUP(B353,Database!$B$2:$K$604,3,FALSE)</f>
        <v>13400</v>
      </c>
      <c r="F353" s="48" t="s">
        <v>1290</v>
      </c>
      <c r="G353" s="48" t="s">
        <v>1369</v>
      </c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hidden="1" customHeight="1" x14ac:dyDescent="0.25">
      <c r="A354" s="47">
        <v>44698</v>
      </c>
      <c r="B354" s="48" t="s">
        <v>866</v>
      </c>
      <c r="C354" s="16" t="str">
        <f>VLOOKUP(B354,Database!$B$2:$K$604,2,FALSE)</f>
        <v>AMPLAS 180</v>
      </c>
      <c r="D354" s="52">
        <v>1</v>
      </c>
      <c r="E354" s="28">
        <f>VLOOKUP(B354,Database!$B$2:$K$604,3,FALSE)</f>
        <v>13400</v>
      </c>
      <c r="F354" s="48" t="s">
        <v>1290</v>
      </c>
      <c r="G354" s="48" t="s">
        <v>1369</v>
      </c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hidden="1" customHeight="1" x14ac:dyDescent="0.25">
      <c r="A355" s="47">
        <v>44698</v>
      </c>
      <c r="B355" s="7" t="s">
        <v>884</v>
      </c>
      <c r="C355" s="16" t="str">
        <f>VLOOKUP(B355,Database!$B$2:$K$604,2,FALSE)</f>
        <v>AMPLAS 80</v>
      </c>
      <c r="D355" s="52">
        <v>1</v>
      </c>
      <c r="E355" s="28">
        <f>VLOOKUP(B355,Database!$B$2:$K$604,3,FALSE)</f>
        <v>13400</v>
      </c>
      <c r="F355" s="48" t="s">
        <v>1290</v>
      </c>
      <c r="G355" s="48" t="s">
        <v>1369</v>
      </c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hidden="1" customHeight="1" x14ac:dyDescent="0.25">
      <c r="A356" s="47">
        <v>44698</v>
      </c>
      <c r="B356" s="48" t="s">
        <v>863</v>
      </c>
      <c r="C356" s="16" t="str">
        <f>VLOOKUP(B356,Database!$B$2:$K$604,2,FALSE)</f>
        <v>AMPLAS 120</v>
      </c>
      <c r="D356" s="52">
        <v>1</v>
      </c>
      <c r="E356" s="28">
        <f>VLOOKUP(B356,Database!$B$2:$K$604,3,FALSE)</f>
        <v>13400</v>
      </c>
      <c r="F356" s="48" t="s">
        <v>1319</v>
      </c>
      <c r="G356" s="48" t="s">
        <v>1367</v>
      </c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hidden="1" customHeight="1" x14ac:dyDescent="0.25">
      <c r="A357" s="47">
        <v>44698</v>
      </c>
      <c r="B357" s="48" t="s">
        <v>866</v>
      </c>
      <c r="C357" s="16" t="str">
        <f>VLOOKUP(B357,Database!$B$2:$K$604,2,FALSE)</f>
        <v>AMPLAS 180</v>
      </c>
      <c r="D357" s="52">
        <v>1</v>
      </c>
      <c r="E357" s="28">
        <f>VLOOKUP(B357,Database!$B$2:$K$604,3,FALSE)</f>
        <v>13400</v>
      </c>
      <c r="F357" s="48" t="s">
        <v>1319</v>
      </c>
      <c r="G357" s="48" t="s">
        <v>1367</v>
      </c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hidden="1" customHeight="1" x14ac:dyDescent="0.25">
      <c r="A358" s="47">
        <v>44698</v>
      </c>
      <c r="B358" s="7" t="s">
        <v>884</v>
      </c>
      <c r="C358" s="16" t="str">
        <f>VLOOKUP(B358,Database!$B$2:$K$604,2,FALSE)</f>
        <v>AMPLAS 80</v>
      </c>
      <c r="D358" s="52">
        <v>1</v>
      </c>
      <c r="E358" s="28">
        <f>VLOOKUP(B358,Database!$B$2:$K$604,3,FALSE)</f>
        <v>13400</v>
      </c>
      <c r="F358" s="48" t="s">
        <v>1319</v>
      </c>
      <c r="G358" s="48" t="s">
        <v>1367</v>
      </c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hidden="1" customHeight="1" x14ac:dyDescent="0.25">
      <c r="A359" s="47">
        <v>44698</v>
      </c>
      <c r="B359" s="48" t="s">
        <v>958</v>
      </c>
      <c r="C359" s="16" t="str">
        <f>VLOOKUP(B359,Database!$B$2:$K$604,2,FALSE)</f>
        <v>MASKER</v>
      </c>
      <c r="D359" s="52">
        <v>10</v>
      </c>
      <c r="E359" s="28">
        <f>VLOOKUP(B359,Database!$B$2:$K$604,3,FALSE)</f>
        <v>400</v>
      </c>
      <c r="F359" s="48" t="s">
        <v>1319</v>
      </c>
      <c r="G359" s="48" t="s">
        <v>1367</v>
      </c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hidden="1" customHeight="1" x14ac:dyDescent="0.25">
      <c r="A360" s="47">
        <v>44698</v>
      </c>
      <c r="B360" s="48" t="s">
        <v>939</v>
      </c>
      <c r="C360" s="16" t="str">
        <f>VLOOKUP(B360,Database!$B$2:$K$604,2,FALSE)</f>
        <v>KAIN JAHIT</v>
      </c>
      <c r="D360" s="52">
        <v>1</v>
      </c>
      <c r="E360" s="28">
        <f>VLOOKUP(B360,Database!$B$2:$K$604,3,FALSE)</f>
        <v>4500</v>
      </c>
      <c r="F360" s="48" t="s">
        <v>1319</v>
      </c>
      <c r="G360" s="48" t="s">
        <v>1367</v>
      </c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hidden="1" customHeight="1" x14ac:dyDescent="0.25">
      <c r="A361" s="47">
        <v>44698</v>
      </c>
      <c r="B361" s="7" t="s">
        <v>909</v>
      </c>
      <c r="C361" s="16" t="str">
        <f>VLOOKUP(B361,Database!$B$2:$K$604,2,FALSE)</f>
        <v>LEM ALTECO HANDSOME</v>
      </c>
      <c r="D361" s="52">
        <v>4</v>
      </c>
      <c r="E361" s="28">
        <f>VLOOKUP(B361,Database!$B$2:$K$604,3,FALSE)</f>
        <v>3350</v>
      </c>
      <c r="F361" s="48" t="s">
        <v>1319</v>
      </c>
      <c r="G361" s="48" t="s">
        <v>1367</v>
      </c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hidden="1" customHeight="1" x14ac:dyDescent="0.25">
      <c r="A362" s="47">
        <v>44698</v>
      </c>
      <c r="B362" s="7" t="s">
        <v>1057</v>
      </c>
      <c r="C362" s="16" t="str">
        <f>VLOOKUP(B362,Database!$B$2:$K$604,2,FALSE)</f>
        <v>LEM EXCEL ONE</v>
      </c>
      <c r="D362" s="52">
        <v>3</v>
      </c>
      <c r="E362" s="28">
        <f>VLOOKUP(B362,Database!$B$2:$K$604,3,FALSE)</f>
        <v>121000</v>
      </c>
      <c r="F362" s="48" t="s">
        <v>1436</v>
      </c>
      <c r="G362" s="48" t="s">
        <v>1437</v>
      </c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hidden="1" customHeight="1" x14ac:dyDescent="0.25">
      <c r="A363" s="47">
        <v>44698</v>
      </c>
      <c r="B363" s="7" t="s">
        <v>909</v>
      </c>
      <c r="C363" s="16" t="str">
        <f>VLOOKUP(B363,Database!$B$2:$K$604,2,FALSE)</f>
        <v>LEM ALTECO HANDSOME</v>
      </c>
      <c r="D363" s="52">
        <v>3</v>
      </c>
      <c r="E363" s="28">
        <f>VLOOKUP(B363,Database!$B$2:$K$604,3,FALSE)</f>
        <v>3350</v>
      </c>
      <c r="F363" s="48" t="s">
        <v>1436</v>
      </c>
      <c r="G363" s="48" t="s">
        <v>1437</v>
      </c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hidden="1" customHeight="1" x14ac:dyDescent="0.25">
      <c r="A364" s="47">
        <v>44698</v>
      </c>
      <c r="B364" s="48" t="s">
        <v>808</v>
      </c>
      <c r="C364" s="16" t="str">
        <f>VLOOKUP(B364,Database!$B$2:$K$604,2,FALSE)</f>
        <v>LAKBAN BENING</v>
      </c>
      <c r="D364" s="52">
        <v>12</v>
      </c>
      <c r="E364" s="28">
        <f>VLOOKUP(B364,Database!$B$2:$K$604,3,FALSE)</f>
        <v>10000</v>
      </c>
      <c r="F364" s="48" t="s">
        <v>1290</v>
      </c>
      <c r="G364" s="48" t="s">
        <v>1438</v>
      </c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hidden="1" customHeight="1" x14ac:dyDescent="0.25">
      <c r="A365" s="47">
        <v>44698</v>
      </c>
      <c r="B365" s="7" t="s">
        <v>811</v>
      </c>
      <c r="C365" s="16" t="str">
        <f>VLOOKUP(B365,Database!$B$2:$K$604,2,FALSE)</f>
        <v>LAKBAN KERTAS</v>
      </c>
      <c r="D365" s="52">
        <v>5</v>
      </c>
      <c r="E365" s="28">
        <f>VLOOKUP(B365,Database!$B$2:$K$604,3,FALSE)</f>
        <v>5200</v>
      </c>
      <c r="F365" s="48" t="s">
        <v>1290</v>
      </c>
      <c r="G365" s="48" t="s">
        <v>1438</v>
      </c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hidden="1" customHeight="1" x14ac:dyDescent="0.25">
      <c r="A366" s="47">
        <v>44698</v>
      </c>
      <c r="B366" s="7" t="s">
        <v>804</v>
      </c>
      <c r="C366" s="16" t="str">
        <f>VLOOKUP(B366,Database!$B$2:$K$604,2,FALSE)</f>
        <v>ISI CUTTER</v>
      </c>
      <c r="D366" s="52">
        <v>1</v>
      </c>
      <c r="E366" s="28">
        <f>VLOOKUP(B366,Database!$B$2:$K$604,3,FALSE)</f>
        <v>6000</v>
      </c>
      <c r="F366" s="48" t="s">
        <v>1290</v>
      </c>
      <c r="G366" s="48" t="s">
        <v>1438</v>
      </c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hidden="1" customHeight="1" x14ac:dyDescent="0.25">
      <c r="A367" s="47">
        <v>44698</v>
      </c>
      <c r="B367" s="48" t="s">
        <v>939</v>
      </c>
      <c r="C367" s="16" t="str">
        <f>VLOOKUP(B367,Database!$B$2:$K$604,2,FALSE)</f>
        <v>KAIN JAHIT</v>
      </c>
      <c r="D367" s="52">
        <v>1</v>
      </c>
      <c r="E367" s="28">
        <f>VLOOKUP(B367,Database!$B$2:$K$604,3,FALSE)</f>
        <v>4500</v>
      </c>
      <c r="F367" s="48" t="s">
        <v>1290</v>
      </c>
      <c r="G367" s="48" t="s">
        <v>1438</v>
      </c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hidden="1" customHeight="1" x14ac:dyDescent="0.25">
      <c r="A368" s="47">
        <v>44698</v>
      </c>
      <c r="B368" s="7" t="s">
        <v>804</v>
      </c>
      <c r="C368" s="16" t="str">
        <f>VLOOKUP(B368,Database!$B$2:$K$604,2,FALSE)</f>
        <v>ISI CUTTER</v>
      </c>
      <c r="D368" s="52">
        <v>1</v>
      </c>
      <c r="E368" s="28">
        <f>VLOOKUP(B368,Database!$B$2:$K$604,3,FALSE)</f>
        <v>6000</v>
      </c>
      <c r="F368" s="48" t="s">
        <v>1290</v>
      </c>
      <c r="G368" s="48" t="s">
        <v>1377</v>
      </c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hidden="1" customHeight="1" x14ac:dyDescent="0.25">
      <c r="A369" s="47">
        <v>44698</v>
      </c>
      <c r="B369" s="7" t="s">
        <v>939</v>
      </c>
      <c r="C369" s="16" t="str">
        <f>VLOOKUP(B369,Database!$B$2:$K$604,2,FALSE)</f>
        <v>KAIN JAHIT</v>
      </c>
      <c r="D369" s="52">
        <v>1</v>
      </c>
      <c r="E369" s="28">
        <f>VLOOKUP(B369,Database!$B$2:$K$604,3,FALSE)</f>
        <v>4500</v>
      </c>
      <c r="F369" s="48" t="s">
        <v>1290</v>
      </c>
      <c r="G369" s="48" t="s">
        <v>1377</v>
      </c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hidden="1" customHeight="1" x14ac:dyDescent="0.25">
      <c r="A370" s="47">
        <v>44698</v>
      </c>
      <c r="B370" s="48" t="s">
        <v>808</v>
      </c>
      <c r="C370" s="16" t="str">
        <f>VLOOKUP(B370,Database!$B$2:$K$604,2,FALSE)</f>
        <v>LAKBAN BENING</v>
      </c>
      <c r="D370" s="52">
        <v>18</v>
      </c>
      <c r="E370" s="28">
        <f>VLOOKUP(B370,Database!$B$2:$K$604,3,FALSE)</f>
        <v>10000</v>
      </c>
      <c r="F370" s="48" t="s">
        <v>1290</v>
      </c>
      <c r="G370" s="48" t="s">
        <v>1377</v>
      </c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hidden="1" customHeight="1" x14ac:dyDescent="0.25">
      <c r="A371" s="47">
        <v>44698</v>
      </c>
      <c r="B371" s="48" t="s">
        <v>811</v>
      </c>
      <c r="C371" s="16" t="str">
        <f>VLOOKUP(B371,Database!$B$2:$K$604,2,FALSE)</f>
        <v>LAKBAN KERTAS</v>
      </c>
      <c r="D371" s="52">
        <v>7</v>
      </c>
      <c r="E371" s="28">
        <f>VLOOKUP(B371,Database!$B$2:$K$604,3,FALSE)</f>
        <v>5200</v>
      </c>
      <c r="F371" s="48" t="s">
        <v>1290</v>
      </c>
      <c r="G371" s="48" t="s">
        <v>1377</v>
      </c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hidden="1" customHeight="1" x14ac:dyDescent="0.25">
      <c r="A372" s="47">
        <v>44698</v>
      </c>
      <c r="B372" s="48" t="s">
        <v>825</v>
      </c>
      <c r="C372" s="16" t="str">
        <f>VLOOKUP(B372,Database!$B$2:$K$604,2,FALSE)</f>
        <v>SINGLE FACE 160</v>
      </c>
      <c r="D372" s="52">
        <v>110</v>
      </c>
      <c r="E372" s="28">
        <f>VLOOKUP(B372,Database!$B$2:$K$604,3,FALSE)</f>
        <v>10000</v>
      </c>
      <c r="F372" s="48" t="s">
        <v>1290</v>
      </c>
      <c r="G372" s="48" t="s">
        <v>1377</v>
      </c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hidden="1" customHeight="1" x14ac:dyDescent="0.25">
      <c r="A373" s="47">
        <v>44698</v>
      </c>
      <c r="B373" s="5" t="s">
        <v>800</v>
      </c>
      <c r="C373" s="16" t="str">
        <f>VLOOKUP(B373,Database!$B$2:$K$604,2,FALSE)</f>
        <v>FOAM SHEET 0,5MM</v>
      </c>
      <c r="D373" s="52">
        <v>800</v>
      </c>
      <c r="E373" s="28">
        <f>VLOOKUP(B373,Database!$B$2:$K$604,3,FALSE)</f>
        <v>850</v>
      </c>
      <c r="F373" s="48" t="s">
        <v>1290</v>
      </c>
      <c r="G373" s="48" t="s">
        <v>1377</v>
      </c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hidden="1" customHeight="1" x14ac:dyDescent="0.25">
      <c r="A374" s="47">
        <v>44698</v>
      </c>
      <c r="B374" s="48" t="s">
        <v>827</v>
      </c>
      <c r="C374" s="16" t="str">
        <f>VLOOKUP(B374,Database!$B$2:$K$604,2,FALSE)</f>
        <v>STERO FOAM 1CM</v>
      </c>
      <c r="D374" s="51">
        <v>50</v>
      </c>
      <c r="E374" s="28">
        <f>VLOOKUP(B374,Database!$B$2:$K$604,3,FALSE)</f>
        <v>9900</v>
      </c>
      <c r="F374" s="48" t="s">
        <v>1290</v>
      </c>
      <c r="G374" s="48" t="s">
        <v>1377</v>
      </c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hidden="1" customHeight="1" x14ac:dyDescent="0.25">
      <c r="A375" s="47">
        <v>44698</v>
      </c>
      <c r="B375" s="5" t="s">
        <v>442</v>
      </c>
      <c r="C375" s="16" t="str">
        <f>VLOOKUP(B375,Database!$B$2:$K$604,2,FALSE)</f>
        <v>RELL BEARING DROLLA 50CM</v>
      </c>
      <c r="D375" s="51">
        <v>2</v>
      </c>
      <c r="E375" s="28">
        <f>VLOOKUP(B375,Database!$B$2:$K$604,3,FALSE)</f>
        <v>80500</v>
      </c>
      <c r="F375" s="48" t="s">
        <v>1439</v>
      </c>
      <c r="G375" s="48" t="s">
        <v>1377</v>
      </c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hidden="1" customHeight="1" x14ac:dyDescent="0.25">
      <c r="A376" s="47">
        <v>44699</v>
      </c>
      <c r="B376" s="48" t="s">
        <v>1440</v>
      </c>
      <c r="C376" s="16" t="str">
        <f>VLOOKUP(B376,Database!$B$2:$K$604,2,FALSE)</f>
        <v>LAKBAN BENING</v>
      </c>
      <c r="D376" s="52">
        <v>24</v>
      </c>
      <c r="E376" s="28">
        <f>VLOOKUP(B376,Database!$B$2:$K$604,3,FALSE)</f>
        <v>10000</v>
      </c>
      <c r="F376" s="48" t="s">
        <v>1319</v>
      </c>
      <c r="G376" s="48" t="s">
        <v>1377</v>
      </c>
      <c r="H376" s="5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hidden="1" customHeight="1" x14ac:dyDescent="0.25">
      <c r="A377" s="47">
        <v>44699</v>
      </c>
      <c r="B377" s="48" t="s">
        <v>811</v>
      </c>
      <c r="C377" s="16" t="str">
        <f>VLOOKUP(B377,Database!$B$2:$K$604,2,FALSE)</f>
        <v>LAKBAN KERTAS</v>
      </c>
      <c r="D377" s="52">
        <v>10</v>
      </c>
      <c r="E377" s="28">
        <f>VLOOKUP(B377,Database!$B$2:$K$604,3,FALSE)</f>
        <v>5200</v>
      </c>
      <c r="F377" s="48" t="s">
        <v>1319</v>
      </c>
      <c r="G377" s="48" t="s">
        <v>1377</v>
      </c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hidden="1" customHeight="1" x14ac:dyDescent="0.25">
      <c r="A378" s="47">
        <v>44699</v>
      </c>
      <c r="B378" s="48" t="s">
        <v>939</v>
      </c>
      <c r="C378" s="16" t="str">
        <f>VLOOKUP(B378,Database!$B$2:$K$604,2,FALSE)</f>
        <v>KAIN JAHIT</v>
      </c>
      <c r="D378" s="52">
        <v>1</v>
      </c>
      <c r="E378" s="28">
        <f>VLOOKUP(B378,Database!$B$2:$K$604,3,FALSE)</f>
        <v>4500</v>
      </c>
      <c r="F378" s="48" t="s">
        <v>1319</v>
      </c>
      <c r="G378" s="48" t="s">
        <v>1377</v>
      </c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hidden="1" customHeight="1" x14ac:dyDescent="0.25">
      <c r="A379" s="47">
        <v>44699</v>
      </c>
      <c r="B379" s="5" t="s">
        <v>906</v>
      </c>
      <c r="C379" s="16" t="str">
        <f>VLOOKUP(B379,Database!$B$2:$K$604,2,FALSE)</f>
        <v>LEM PINUS AKZONOBEL 1970</v>
      </c>
      <c r="D379" s="52">
        <v>30</v>
      </c>
      <c r="E379" s="28">
        <f>VLOOKUP(B379,Database!$B$2:$K$604,3,FALSE)</f>
        <v>58427.600000000006</v>
      </c>
      <c r="F379" s="48" t="s">
        <v>1413</v>
      </c>
      <c r="G379" s="48" t="s">
        <v>1414</v>
      </c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hidden="1" customHeight="1" x14ac:dyDescent="0.25">
      <c r="A380" s="47">
        <v>44699</v>
      </c>
      <c r="B380" s="48" t="s">
        <v>1117</v>
      </c>
      <c r="C380" s="16" t="str">
        <f>VLOOKUP(B380,Database!$B$2:$K$604,2,FALSE)</f>
        <v>SEKRUP FAB 8*1-1/2" (4CM)</v>
      </c>
      <c r="D380" s="52">
        <v>2000</v>
      </c>
      <c r="E380" s="28">
        <f>VLOOKUP(B380,Database!$B$2:$K$604,3,FALSE)</f>
        <v>138</v>
      </c>
      <c r="F380" s="48" t="s">
        <v>1413</v>
      </c>
      <c r="G380" s="48" t="s">
        <v>1414</v>
      </c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hidden="1" customHeight="1" x14ac:dyDescent="0.25">
      <c r="A381" s="47">
        <v>44699</v>
      </c>
      <c r="B381" s="5" t="s">
        <v>1119</v>
      </c>
      <c r="C381" s="16" t="str">
        <f>VLOOKUP(B381,Database!$B$2:$K$604,2,FALSE)</f>
        <v>SEKRUP FAB 8*2" (5CM)</v>
      </c>
      <c r="D381" s="52">
        <v>1000</v>
      </c>
      <c r="E381" s="28">
        <f>VLOOKUP(B381,Database!$B$2:$K$604,3,FALSE)</f>
        <v>182</v>
      </c>
      <c r="F381" s="48" t="s">
        <v>1413</v>
      </c>
      <c r="G381" s="48" t="s">
        <v>1414</v>
      </c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hidden="1" customHeight="1" x14ac:dyDescent="0.25">
      <c r="A382" s="47">
        <v>44699</v>
      </c>
      <c r="B382" s="48" t="s">
        <v>921</v>
      </c>
      <c r="C382" s="16" t="str">
        <f>VLOOKUP(B382,Database!$B$2:$K$604,2,FALSE)</f>
        <v>LEM POXY RESIN</v>
      </c>
      <c r="D382" s="52">
        <v>1</v>
      </c>
      <c r="E382" s="28">
        <f>VLOOKUP(B382,Database!$B$2:$K$604,3,FALSE)</f>
        <v>76000</v>
      </c>
      <c r="F382" s="48" t="s">
        <v>1413</v>
      </c>
      <c r="G382" s="48" t="s">
        <v>1414</v>
      </c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hidden="1" customHeight="1" x14ac:dyDescent="0.25">
      <c r="A383" s="47">
        <v>44699</v>
      </c>
      <c r="B383" s="7" t="s">
        <v>859</v>
      </c>
      <c r="C383" s="16" t="str">
        <f>VLOOKUP(B383,Database!$B$2:$K$604,2,FALSE)</f>
        <v>LEM POXY HARDNER</v>
      </c>
      <c r="D383" s="52">
        <v>1</v>
      </c>
      <c r="E383" s="28">
        <f>VLOOKUP(B383,Database!$B$2:$K$604,3,FALSE)</f>
        <v>78000</v>
      </c>
      <c r="F383" s="48" t="s">
        <v>1413</v>
      </c>
      <c r="G383" s="48" t="s">
        <v>1414</v>
      </c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hidden="1" customHeight="1" x14ac:dyDescent="0.25">
      <c r="A384" s="47">
        <v>44699</v>
      </c>
      <c r="B384" s="48" t="s">
        <v>968</v>
      </c>
      <c r="C384" s="16" t="str">
        <f>VLOOKUP(B384,Database!$B$2:$K$604,2,FALSE)</f>
        <v>DOWEL 8MM</v>
      </c>
      <c r="D384" s="52">
        <v>2</v>
      </c>
      <c r="E384" s="28">
        <f>VLOOKUP(B384,Database!$B$2:$K$604,3,FALSE)</f>
        <v>12000</v>
      </c>
      <c r="F384" s="48" t="s">
        <v>1413</v>
      </c>
      <c r="G384" s="48" t="s">
        <v>1414</v>
      </c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hidden="1" customHeight="1" x14ac:dyDescent="0.25">
      <c r="A385" s="47">
        <v>44699</v>
      </c>
      <c r="B385" s="7" t="s">
        <v>929</v>
      </c>
      <c r="C385" s="16" t="str">
        <f>VLOOKUP(B385,Database!$B$2:$K$604,2,FALSE)</f>
        <v>PYLOX</v>
      </c>
      <c r="D385" s="52">
        <v>2</v>
      </c>
      <c r="E385" s="28">
        <f>VLOOKUP(B385,Database!$B$2:$K$604,3,FALSE)</f>
        <v>34000</v>
      </c>
      <c r="F385" s="48" t="s">
        <v>1287</v>
      </c>
      <c r="G385" s="48" t="s">
        <v>1441</v>
      </c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hidden="1" customHeight="1" x14ac:dyDescent="0.25">
      <c r="A386" s="47">
        <v>44699</v>
      </c>
      <c r="B386" s="5" t="s">
        <v>147</v>
      </c>
      <c r="C386" s="16" t="str">
        <f>VLOOKUP(B386,Database!$B$2:$K$604,2,FALSE)</f>
        <v>ENGSEL MODERN  2-1/2" ANTIK</v>
      </c>
      <c r="D386" s="52">
        <v>72</v>
      </c>
      <c r="E386" s="28">
        <f>VLOOKUP(B386,Database!$B$2:$K$604,3,FALSE)</f>
        <v>8750</v>
      </c>
      <c r="F386" s="48" t="s">
        <v>1287</v>
      </c>
      <c r="G386" s="48" t="s">
        <v>1368</v>
      </c>
      <c r="H386" s="7" t="s">
        <v>1442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hidden="1" customHeight="1" x14ac:dyDescent="0.25">
      <c r="A387" s="47">
        <v>44699</v>
      </c>
      <c r="B387" s="48" t="s">
        <v>401</v>
      </c>
      <c r="C387" s="16" t="str">
        <f>VLOOKUP(B387,Database!$B$2:$K$604,2,FALSE)</f>
        <v>MAGNET BESAR</v>
      </c>
      <c r="D387" s="52">
        <v>60</v>
      </c>
      <c r="E387" s="28">
        <f>VLOOKUP(B387,Database!$B$2:$K$604,3,FALSE)</f>
        <v>4000</v>
      </c>
      <c r="F387" s="48" t="s">
        <v>1287</v>
      </c>
      <c r="G387" s="48" t="s">
        <v>1368</v>
      </c>
      <c r="H387" s="7" t="s">
        <v>1442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hidden="1" customHeight="1" x14ac:dyDescent="0.25">
      <c r="A388" s="47">
        <v>44699</v>
      </c>
      <c r="B388" s="7" t="s">
        <v>29</v>
      </c>
      <c r="C388" s="16" t="str">
        <f>VLOOKUP(B388,Database!$B$2:$K$604,2,FALSE)</f>
        <v>SEPATU KARET KOIN MEDIUM</v>
      </c>
      <c r="D388" s="52">
        <v>30</v>
      </c>
      <c r="E388" s="28">
        <f>VLOOKUP(B388,Database!$B$2:$K$604,3,FALSE)</f>
        <v>1000</v>
      </c>
      <c r="F388" s="48" t="s">
        <v>1287</v>
      </c>
      <c r="G388" s="48" t="s">
        <v>1368</v>
      </c>
      <c r="H388" s="7" t="s">
        <v>1442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hidden="1" customHeight="1" x14ac:dyDescent="0.25">
      <c r="A389" s="47">
        <v>44699</v>
      </c>
      <c r="B389" s="5" t="s">
        <v>1125</v>
      </c>
      <c r="C389" s="16" t="str">
        <f>VLOOKUP(B389,Database!$B$2:$K$604,2,FALSE)</f>
        <v>SEKRUP ROT 8*1" (2,5CM)</v>
      </c>
      <c r="D389" s="52">
        <v>500</v>
      </c>
      <c r="E389" s="28">
        <f>VLOOKUP(B389,Database!$B$2:$K$604,3,FALSE)</f>
        <v>100</v>
      </c>
      <c r="F389" s="48" t="s">
        <v>1287</v>
      </c>
      <c r="G389" s="48" t="s">
        <v>1368</v>
      </c>
      <c r="H389" s="7" t="s">
        <v>1442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hidden="1" customHeight="1" x14ac:dyDescent="0.25">
      <c r="A390" s="47">
        <v>44699</v>
      </c>
      <c r="B390" s="48" t="s">
        <v>1093</v>
      </c>
      <c r="C390" s="16" t="str">
        <f>VLOOKUP(B390,Database!$B$2:$K$604,2,FALSE)</f>
        <v>RING TEBAL 1,5MM HITAM</v>
      </c>
      <c r="D390" s="52">
        <v>500</v>
      </c>
      <c r="E390" s="28">
        <f>VLOOKUP(B390,Database!$B$2:$K$604,3,FALSE)</f>
        <v>275</v>
      </c>
      <c r="F390" s="48" t="s">
        <v>1287</v>
      </c>
      <c r="G390" s="48" t="s">
        <v>1368</v>
      </c>
      <c r="H390" s="7" t="s">
        <v>1442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hidden="1" customHeight="1" x14ac:dyDescent="0.25">
      <c r="A391" s="47">
        <v>44699</v>
      </c>
      <c r="B391" s="5" t="s">
        <v>1204</v>
      </c>
      <c r="C391" s="16" t="str">
        <f>VLOOKUP(B391,Database!$B$2:$K$604,2,FALSE)</f>
        <v>FITTING LAMPU</v>
      </c>
      <c r="D391" s="49">
        <v>40</v>
      </c>
      <c r="E391" s="28">
        <f>VLOOKUP(B391,Database!$B$2:$K$604,3,FALSE)</f>
        <v>25000</v>
      </c>
      <c r="F391" s="48" t="s">
        <v>1308</v>
      </c>
      <c r="G391" s="48" t="s">
        <v>1373</v>
      </c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hidden="1" customHeight="1" x14ac:dyDescent="0.25">
      <c r="A392" s="47">
        <v>44699</v>
      </c>
      <c r="B392" s="48" t="s">
        <v>921</v>
      </c>
      <c r="C392" s="16" t="str">
        <f>VLOOKUP(B392,Database!$B$2:$K$604,2,FALSE)</f>
        <v>LEM POXY RESIN</v>
      </c>
      <c r="D392" s="52">
        <v>1</v>
      </c>
      <c r="E392" s="28">
        <f>VLOOKUP(B392,Database!$B$2:$K$604,3,FALSE)</f>
        <v>76000</v>
      </c>
      <c r="F392" s="48" t="s">
        <v>1430</v>
      </c>
      <c r="G392" s="48" t="s">
        <v>1379</v>
      </c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hidden="1" customHeight="1" x14ac:dyDescent="0.25">
      <c r="A393" s="47">
        <v>44699</v>
      </c>
      <c r="B393" s="48" t="s">
        <v>859</v>
      </c>
      <c r="C393" s="16" t="str">
        <f>VLOOKUP(B393,Database!$B$2:$K$604,2,FALSE)</f>
        <v>LEM POXY HARDNER</v>
      </c>
      <c r="D393" s="52">
        <v>1</v>
      </c>
      <c r="E393" s="28">
        <f>VLOOKUP(B393,Database!$B$2:$K$604,3,FALSE)</f>
        <v>78000</v>
      </c>
      <c r="F393" s="48" t="s">
        <v>1430</v>
      </c>
      <c r="G393" s="48" t="s">
        <v>1379</v>
      </c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hidden="1" customHeight="1" x14ac:dyDescent="0.25">
      <c r="A394" s="47">
        <v>44699</v>
      </c>
      <c r="B394" s="5" t="s">
        <v>1083</v>
      </c>
      <c r="C394" s="16" t="str">
        <f>VLOOKUP(B394,Database!$B$2:$K$604,2,FALSE)</f>
        <v>PAKU TEMBAK F30</v>
      </c>
      <c r="D394" s="52">
        <v>1</v>
      </c>
      <c r="E394" s="28">
        <f>VLOOKUP(B394,Database!$B$2:$K$604,3,FALSE)</f>
        <v>37500</v>
      </c>
      <c r="F394" s="48" t="s">
        <v>1430</v>
      </c>
      <c r="G394" s="48" t="s">
        <v>1379</v>
      </c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hidden="1" customHeight="1" x14ac:dyDescent="0.25">
      <c r="A395" s="47">
        <v>44699</v>
      </c>
      <c r="B395" s="5" t="s">
        <v>1117</v>
      </c>
      <c r="C395" s="16" t="str">
        <f>VLOOKUP(B395,Database!$B$2:$K$604,2,FALSE)</f>
        <v>SEKRUP FAB 8*1-1/2" (4CM)</v>
      </c>
      <c r="D395" s="52">
        <v>1000</v>
      </c>
      <c r="E395" s="28">
        <f>VLOOKUP(B395,Database!$B$2:$K$604,3,FALSE)</f>
        <v>138</v>
      </c>
      <c r="F395" s="48" t="s">
        <v>1430</v>
      </c>
      <c r="G395" s="48" t="s">
        <v>1379</v>
      </c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hidden="1" customHeight="1" x14ac:dyDescent="0.25">
      <c r="A396" s="47">
        <v>44699</v>
      </c>
      <c r="B396" s="48" t="s">
        <v>909</v>
      </c>
      <c r="C396" s="16" t="str">
        <f>VLOOKUP(B396,Database!$B$2:$K$604,2,FALSE)</f>
        <v>LEM ALTECO HANDSOME</v>
      </c>
      <c r="D396" s="52">
        <v>2</v>
      </c>
      <c r="E396" s="28">
        <f>VLOOKUP(B396,Database!$B$2:$K$604,3,FALSE)</f>
        <v>3350</v>
      </c>
      <c r="F396" s="48" t="s">
        <v>1430</v>
      </c>
      <c r="G396" s="48" t="s">
        <v>1379</v>
      </c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hidden="1" customHeight="1" x14ac:dyDescent="0.25">
      <c r="A397" s="47">
        <v>44699</v>
      </c>
      <c r="B397" s="5" t="s">
        <v>736</v>
      </c>
      <c r="C397" s="16" t="str">
        <f>VLOOKUP(B397,Database!$B$2:$K$604,2,FALSE)</f>
        <v>GOLDEN CARE TEAK PROTECTOR</v>
      </c>
      <c r="D397" s="52">
        <v>1</v>
      </c>
      <c r="E397" s="28">
        <f>VLOOKUP(B397,Database!$B$2:$K$604,3,FALSE)</f>
        <v>1217152</v>
      </c>
      <c r="F397" s="48" t="s">
        <v>1408</v>
      </c>
      <c r="G397" s="48" t="s">
        <v>1369</v>
      </c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hidden="1" customHeight="1" x14ac:dyDescent="0.25">
      <c r="A398" s="47">
        <v>44699</v>
      </c>
      <c r="B398" s="48" t="s">
        <v>653</v>
      </c>
      <c r="C398" s="16" t="str">
        <f>VLOOKUP(B398,Database!$B$2:$K$604,2,FALSE)</f>
        <v>THINER NC TRIRING</v>
      </c>
      <c r="D398" s="51">
        <v>20</v>
      </c>
      <c r="E398" s="28">
        <f>VLOOKUP(B398,Database!$B$2:$K$604,3,FALSE)</f>
        <v>19250</v>
      </c>
      <c r="F398" s="48" t="s">
        <v>1408</v>
      </c>
      <c r="G398" s="48" t="s">
        <v>1369</v>
      </c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hidden="1" customHeight="1" x14ac:dyDescent="0.25">
      <c r="A399" s="47">
        <v>44699</v>
      </c>
      <c r="B399" s="48" t="s">
        <v>958</v>
      </c>
      <c r="C399" s="16" t="str">
        <f>VLOOKUP(B399,Database!$B$2:$K$604,2,FALSE)</f>
        <v>MASKER</v>
      </c>
      <c r="D399" s="52">
        <v>10</v>
      </c>
      <c r="E399" s="28">
        <f>VLOOKUP(B399,Database!$B$2:$K$604,3,FALSE)</f>
        <v>400</v>
      </c>
      <c r="F399" s="48" t="s">
        <v>1308</v>
      </c>
      <c r="G399" s="48" t="s">
        <v>1372</v>
      </c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hidden="1" customHeight="1" x14ac:dyDescent="0.25">
      <c r="A400" s="47">
        <v>44699</v>
      </c>
      <c r="B400" s="48" t="s">
        <v>909</v>
      </c>
      <c r="C400" s="16" t="str">
        <f>VLOOKUP(B400,Database!$B$2:$K$604,2,FALSE)</f>
        <v>LEM ALTECO HANDSOME</v>
      </c>
      <c r="D400" s="52">
        <v>2</v>
      </c>
      <c r="E400" s="28">
        <f>VLOOKUP(B400,Database!$B$2:$K$604,3,FALSE)</f>
        <v>3350</v>
      </c>
      <c r="F400" s="48" t="s">
        <v>1308</v>
      </c>
      <c r="G400" s="48" t="s">
        <v>1372</v>
      </c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hidden="1" customHeight="1" x14ac:dyDescent="0.25">
      <c r="A401" s="47">
        <v>44699</v>
      </c>
      <c r="B401" s="48" t="s">
        <v>870</v>
      </c>
      <c r="C401" s="16" t="str">
        <f>VLOOKUP(B401,Database!$B$2:$K$604,2,FALSE)</f>
        <v>AMPLAS 400</v>
      </c>
      <c r="D401" s="52">
        <v>2</v>
      </c>
      <c r="E401" s="28">
        <f>VLOOKUP(B401,Database!$B$2:$K$604,3,FALSE)</f>
        <v>13400</v>
      </c>
      <c r="F401" s="48" t="s">
        <v>1308</v>
      </c>
      <c r="G401" s="48" t="s">
        <v>1372</v>
      </c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hidden="1" customHeight="1" x14ac:dyDescent="0.25">
      <c r="A402" s="47">
        <v>44699</v>
      </c>
      <c r="B402" s="5" t="s">
        <v>888</v>
      </c>
      <c r="C402" s="16" t="str">
        <f>VLOOKUP(B402,Database!$B$2:$K$604,2,FALSE)</f>
        <v>AMPLAS HITAM CC 1000</v>
      </c>
      <c r="D402" s="52">
        <v>5</v>
      </c>
      <c r="E402" s="28">
        <f>VLOOKUP(B402,Database!$B$2:$K$604,3,FALSE)</f>
        <v>3500</v>
      </c>
      <c r="F402" s="48" t="s">
        <v>1308</v>
      </c>
      <c r="G402" s="48" t="s">
        <v>1372</v>
      </c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hidden="1" customHeight="1" x14ac:dyDescent="0.25">
      <c r="A403" s="47">
        <v>44699</v>
      </c>
      <c r="B403" s="7" t="s">
        <v>958</v>
      </c>
      <c r="C403" s="16" t="str">
        <f>VLOOKUP(B403,Database!$B$2:$K$604,2,FALSE)</f>
        <v>MASKER</v>
      </c>
      <c r="D403" s="52">
        <v>10</v>
      </c>
      <c r="E403" s="28">
        <f>VLOOKUP(B403,Database!$B$2:$K$604,3,FALSE)</f>
        <v>400</v>
      </c>
      <c r="F403" s="48" t="s">
        <v>1290</v>
      </c>
      <c r="G403" s="48" t="s">
        <v>1368</v>
      </c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hidden="1" customHeight="1" x14ac:dyDescent="0.25">
      <c r="A404" s="47">
        <v>44699</v>
      </c>
      <c r="B404" s="7" t="s">
        <v>1117</v>
      </c>
      <c r="C404" s="16" t="str">
        <f>VLOOKUP(B404,Database!$B$2:$K$604,2,FALSE)</f>
        <v>SEKRUP FAB 8*1-1/2" (4CM)</v>
      </c>
      <c r="D404" s="52">
        <v>50</v>
      </c>
      <c r="E404" s="28">
        <f>VLOOKUP(B404,Database!$B$2:$K$604,3,FALSE)</f>
        <v>138</v>
      </c>
      <c r="F404" s="48" t="s">
        <v>1290</v>
      </c>
      <c r="G404" s="48" t="s">
        <v>1368</v>
      </c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hidden="1" customHeight="1" x14ac:dyDescent="0.25">
      <c r="A405" s="47">
        <v>44699</v>
      </c>
      <c r="B405" s="48" t="s">
        <v>1089</v>
      </c>
      <c r="C405" s="16" t="str">
        <f>VLOOKUP(B405,Database!$B$2:$K$604,2,FALSE)</f>
        <v>RING 5MM</v>
      </c>
      <c r="D405" s="53">
        <v>7.0000000000000007E-2</v>
      </c>
      <c r="E405" s="28">
        <f>VLOOKUP(B405,Database!$B$2:$K$604,3,FALSE)</f>
        <v>47500</v>
      </c>
      <c r="F405" s="48" t="s">
        <v>1290</v>
      </c>
      <c r="G405" s="48" t="s">
        <v>1368</v>
      </c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hidden="1" customHeight="1" x14ac:dyDescent="0.25">
      <c r="A406" s="47">
        <v>44699</v>
      </c>
      <c r="B406" s="48" t="s">
        <v>1057</v>
      </c>
      <c r="C406" s="16" t="str">
        <f>VLOOKUP(B406,Database!$B$2:$K$604,2,FALSE)</f>
        <v>LEM EXCEL ONE</v>
      </c>
      <c r="D406" s="52">
        <v>5</v>
      </c>
      <c r="E406" s="28">
        <f>VLOOKUP(B406,Database!$B$2:$K$604,3,FALSE)</f>
        <v>121000</v>
      </c>
      <c r="F406" s="48" t="s">
        <v>1408</v>
      </c>
      <c r="G406" s="48" t="s">
        <v>1371</v>
      </c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hidden="1" customHeight="1" x14ac:dyDescent="0.25">
      <c r="A407" s="47">
        <v>44699</v>
      </c>
      <c r="B407" s="48" t="s">
        <v>958</v>
      </c>
      <c r="C407" s="16" t="str">
        <f>VLOOKUP(B407,Database!$B$2:$K$604,2,FALSE)</f>
        <v>MASKER</v>
      </c>
      <c r="D407" s="51">
        <v>15</v>
      </c>
      <c r="E407" s="28">
        <f>VLOOKUP(B407,Database!$B$2:$K$604,3,FALSE)</f>
        <v>400</v>
      </c>
      <c r="F407" s="48" t="s">
        <v>1408</v>
      </c>
      <c r="G407" s="48" t="s">
        <v>1371</v>
      </c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hidden="1" customHeight="1" x14ac:dyDescent="0.25">
      <c r="A408" s="47">
        <v>44699</v>
      </c>
      <c r="B408" s="48" t="s">
        <v>921</v>
      </c>
      <c r="C408" s="16" t="str">
        <f>VLOOKUP(B408,Database!$B$2:$K$604,2,FALSE)</f>
        <v>LEM POXY RESIN</v>
      </c>
      <c r="D408" s="52">
        <v>1</v>
      </c>
      <c r="E408" s="28">
        <f>VLOOKUP(B408,Database!$B$2:$K$604,3,FALSE)</f>
        <v>76000</v>
      </c>
      <c r="F408" s="48" t="s">
        <v>1408</v>
      </c>
      <c r="G408" s="48" t="s">
        <v>1371</v>
      </c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hidden="1" customHeight="1" x14ac:dyDescent="0.25">
      <c r="A409" s="47">
        <v>44699</v>
      </c>
      <c r="B409" s="48" t="s">
        <v>859</v>
      </c>
      <c r="C409" s="16" t="str">
        <f>VLOOKUP(B409,Database!$B$2:$K$604,2,FALSE)</f>
        <v>LEM POXY HARDNER</v>
      </c>
      <c r="D409" s="52">
        <v>1</v>
      </c>
      <c r="E409" s="28">
        <f>VLOOKUP(B409,Database!$B$2:$K$604,3,FALSE)</f>
        <v>78000</v>
      </c>
      <c r="F409" s="48" t="s">
        <v>1408</v>
      </c>
      <c r="G409" s="48" t="s">
        <v>1371</v>
      </c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hidden="1" customHeight="1" x14ac:dyDescent="0.25">
      <c r="A410" s="47">
        <v>44699</v>
      </c>
      <c r="B410" s="5" t="s">
        <v>1083</v>
      </c>
      <c r="C410" s="16" t="str">
        <f>VLOOKUP(B410,Database!$B$2:$K$604,2,FALSE)</f>
        <v>PAKU TEMBAK F30</v>
      </c>
      <c r="D410" s="52">
        <v>1</v>
      </c>
      <c r="E410" s="28">
        <f>VLOOKUP(B410,Database!$B$2:$K$604,3,FALSE)</f>
        <v>37500</v>
      </c>
      <c r="F410" s="48" t="s">
        <v>1408</v>
      </c>
      <c r="G410" s="48" t="s">
        <v>1371</v>
      </c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hidden="1" customHeight="1" x14ac:dyDescent="0.25">
      <c r="A411" s="47">
        <v>44699</v>
      </c>
      <c r="B411" s="5" t="s">
        <v>1081</v>
      </c>
      <c r="C411" s="16" t="str">
        <f>VLOOKUP(B411,Database!$B$2:$K$604,2,FALSE)</f>
        <v>PAKU TEMBAK F25</v>
      </c>
      <c r="D411" s="52">
        <v>1</v>
      </c>
      <c r="E411" s="28">
        <f>VLOOKUP(B411,Database!$B$2:$K$604,3,FALSE)</f>
        <v>32000</v>
      </c>
      <c r="F411" s="48" t="s">
        <v>1408</v>
      </c>
      <c r="G411" s="48" t="s">
        <v>1371</v>
      </c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hidden="1" customHeight="1" x14ac:dyDescent="0.25">
      <c r="A412" s="47">
        <v>44699</v>
      </c>
      <c r="B412" s="5" t="s">
        <v>1119</v>
      </c>
      <c r="C412" s="16" t="str">
        <f>VLOOKUP(B412,Database!$B$2:$K$604,2,FALSE)</f>
        <v>SEKRUP FAB 8*2" (5CM)</v>
      </c>
      <c r="D412" s="52">
        <v>1000</v>
      </c>
      <c r="E412" s="28">
        <f>VLOOKUP(B412,Database!$B$2:$K$604,3,FALSE)</f>
        <v>182</v>
      </c>
      <c r="F412" s="48" t="s">
        <v>1408</v>
      </c>
      <c r="G412" s="48" t="s">
        <v>1371</v>
      </c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hidden="1" customHeight="1" x14ac:dyDescent="0.25">
      <c r="A413" s="47">
        <v>44699</v>
      </c>
      <c r="B413" s="5" t="s">
        <v>1051</v>
      </c>
      <c r="C413" s="16" t="str">
        <f>VLOOKUP(B413,Database!$B$2:$K$604,2,FALSE)</f>
        <v>LEM PRESTO POLYCHEMIE</v>
      </c>
      <c r="D413" s="52">
        <v>20</v>
      </c>
      <c r="E413" s="28">
        <f>VLOOKUP(B413,Database!$B$2:$K$604,3,FALSE)</f>
        <v>39683.952000000005</v>
      </c>
      <c r="F413" s="48" t="s">
        <v>1332</v>
      </c>
      <c r="G413" s="48" t="s">
        <v>1371</v>
      </c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hidden="1" customHeight="1" x14ac:dyDescent="0.25">
      <c r="A414" s="47">
        <v>44699</v>
      </c>
      <c r="B414" s="48" t="s">
        <v>872</v>
      </c>
      <c r="C414" s="16" t="str">
        <f>VLOOKUP(B414,Database!$B$2:$K$604,2,FALSE)</f>
        <v>AMPLAS GRENDA 80</v>
      </c>
      <c r="D414" s="52">
        <v>1</v>
      </c>
      <c r="E414" s="28">
        <f>VLOOKUP(B414,Database!$B$2:$K$604,3,FALSE)</f>
        <v>4000</v>
      </c>
      <c r="F414" s="48" t="s">
        <v>1332</v>
      </c>
      <c r="G414" s="48" t="s">
        <v>1371</v>
      </c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hidden="1" customHeight="1" x14ac:dyDescent="0.25">
      <c r="A415" s="47">
        <v>44699</v>
      </c>
      <c r="B415" s="5" t="s">
        <v>947</v>
      </c>
      <c r="C415" s="16" t="str">
        <f>VLOOKUP(B415,Database!$B$2:$K$604,2,FALSE)</f>
        <v>VELL CROW</v>
      </c>
      <c r="D415" s="52">
        <v>1</v>
      </c>
      <c r="E415" s="28">
        <f>VLOOKUP(B415,Database!$B$2:$K$604,3,FALSE)</f>
        <v>7000</v>
      </c>
      <c r="F415" s="48" t="s">
        <v>1332</v>
      </c>
      <c r="G415" s="48" t="s">
        <v>1371</v>
      </c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hidden="1" customHeight="1" x14ac:dyDescent="0.25">
      <c r="A416" s="47">
        <v>44699</v>
      </c>
      <c r="B416" s="5" t="s">
        <v>1119</v>
      </c>
      <c r="C416" s="16" t="str">
        <f>VLOOKUP(B416,Database!$B$2:$K$604,2,FALSE)</f>
        <v>SEKRUP FAB 8*2" (5CM)</v>
      </c>
      <c r="D416" s="52">
        <v>300</v>
      </c>
      <c r="E416" s="28">
        <f>VLOOKUP(B416,Database!$B$2:$K$604,3,FALSE)</f>
        <v>182</v>
      </c>
      <c r="F416" s="48" t="s">
        <v>1332</v>
      </c>
      <c r="G416" s="48" t="s">
        <v>1366</v>
      </c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hidden="1" customHeight="1" x14ac:dyDescent="0.25">
      <c r="A417" s="47">
        <v>44699</v>
      </c>
      <c r="B417" s="48" t="s">
        <v>1089</v>
      </c>
      <c r="C417" s="16" t="str">
        <f>VLOOKUP(B417,Database!$B$2:$K$604,2,FALSE)</f>
        <v>RING 5MM</v>
      </c>
      <c r="D417" s="53">
        <f>0.21</f>
        <v>0.21</v>
      </c>
      <c r="E417" s="28">
        <f>VLOOKUP(B417,Database!$B$2:$K$604,3,FALSE)</f>
        <v>47500</v>
      </c>
      <c r="F417" s="48" t="s">
        <v>1332</v>
      </c>
      <c r="G417" s="48" t="s">
        <v>1366</v>
      </c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hidden="1" customHeight="1" x14ac:dyDescent="0.25">
      <c r="A418" s="47">
        <v>44699</v>
      </c>
      <c r="B418" s="48" t="s">
        <v>909</v>
      </c>
      <c r="C418" s="16" t="str">
        <f>VLOOKUP(B418,Database!$B$2:$K$604,2,FALSE)</f>
        <v>LEM ALTECO HANDSOME</v>
      </c>
      <c r="D418" s="52">
        <v>5</v>
      </c>
      <c r="E418" s="28">
        <f>VLOOKUP(B418,Database!$B$2:$K$604,3,FALSE)</f>
        <v>3350</v>
      </c>
      <c r="F418" s="48" t="s">
        <v>1332</v>
      </c>
      <c r="G418" s="48" t="s">
        <v>1366</v>
      </c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hidden="1" customHeight="1" x14ac:dyDescent="0.25">
      <c r="A419" s="47">
        <v>44699</v>
      </c>
      <c r="B419" s="48" t="s">
        <v>872</v>
      </c>
      <c r="C419" s="16" t="str">
        <f>VLOOKUP(B419,Database!$B$2:$K$604,2,FALSE)</f>
        <v>AMPLAS GRENDA 80</v>
      </c>
      <c r="D419" s="52">
        <v>2</v>
      </c>
      <c r="E419" s="28">
        <f>VLOOKUP(B419,Database!$B$2:$K$604,3,FALSE)</f>
        <v>4000</v>
      </c>
      <c r="F419" s="48" t="s">
        <v>1332</v>
      </c>
      <c r="G419" s="48" t="s">
        <v>1366</v>
      </c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hidden="1" customHeight="1" x14ac:dyDescent="0.25">
      <c r="A420" s="47">
        <v>44699</v>
      </c>
      <c r="B420" s="48" t="s">
        <v>958</v>
      </c>
      <c r="C420" s="16" t="str">
        <f>VLOOKUP(B420,Database!$B$2:$K$604,2,FALSE)</f>
        <v>MASKER</v>
      </c>
      <c r="D420" s="52">
        <v>10</v>
      </c>
      <c r="E420" s="28">
        <f>VLOOKUP(B420,Database!$B$2:$K$604,3,FALSE)</f>
        <v>400</v>
      </c>
      <c r="F420" s="48" t="s">
        <v>1319</v>
      </c>
      <c r="G420" s="48" t="s">
        <v>1367</v>
      </c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hidden="1" customHeight="1" x14ac:dyDescent="0.25">
      <c r="A421" s="47">
        <v>44699</v>
      </c>
      <c r="B421" s="48" t="s">
        <v>909</v>
      </c>
      <c r="C421" s="16" t="str">
        <f>VLOOKUP(B421,Database!$B$2:$K$604,2,FALSE)</f>
        <v>LEM ALTECO HANDSOME</v>
      </c>
      <c r="D421" s="49">
        <v>5</v>
      </c>
      <c r="E421" s="28">
        <f>VLOOKUP(B421,Database!$B$2:$K$604,3,FALSE)</f>
        <v>3350</v>
      </c>
      <c r="F421" s="48" t="s">
        <v>1319</v>
      </c>
      <c r="G421" s="48" t="s">
        <v>1367</v>
      </c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hidden="1" customHeight="1" x14ac:dyDescent="0.25">
      <c r="A422" s="47">
        <v>44699</v>
      </c>
      <c r="B422" s="48" t="s">
        <v>884</v>
      </c>
      <c r="C422" s="16" t="str">
        <f>VLOOKUP(B422,Database!$B$2:$K$604,2,FALSE)</f>
        <v>AMPLAS 80</v>
      </c>
      <c r="D422" s="52">
        <v>2</v>
      </c>
      <c r="E422" s="28">
        <f>VLOOKUP(B422,Database!$B$2:$K$604,3,FALSE)</f>
        <v>13400</v>
      </c>
      <c r="F422" s="48" t="s">
        <v>1319</v>
      </c>
      <c r="G422" s="48" t="s">
        <v>1367</v>
      </c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hidden="1" customHeight="1" x14ac:dyDescent="0.25">
      <c r="A423" s="47">
        <v>44699</v>
      </c>
      <c r="B423" s="48" t="s">
        <v>866</v>
      </c>
      <c r="C423" s="16" t="str">
        <f>VLOOKUP(B423,Database!$B$2:$K$604,2,FALSE)</f>
        <v>AMPLAS 180</v>
      </c>
      <c r="D423" s="52">
        <v>1</v>
      </c>
      <c r="E423" s="28">
        <f>VLOOKUP(B423,Database!$B$2:$K$604,3,FALSE)</f>
        <v>13400</v>
      </c>
      <c r="F423" s="48" t="s">
        <v>1319</v>
      </c>
      <c r="G423" s="48" t="s">
        <v>1367</v>
      </c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hidden="1" customHeight="1" x14ac:dyDescent="0.25">
      <c r="A424" s="47">
        <v>44699</v>
      </c>
      <c r="B424" s="48" t="s">
        <v>863</v>
      </c>
      <c r="C424" s="16" t="str">
        <f>VLOOKUP(B424,Database!$B$2:$K$604,2,FALSE)</f>
        <v>AMPLAS 120</v>
      </c>
      <c r="D424" s="52">
        <v>1</v>
      </c>
      <c r="E424" s="28">
        <f>VLOOKUP(B424,Database!$B$2:$K$604,3,FALSE)</f>
        <v>13400</v>
      </c>
      <c r="F424" s="48" t="s">
        <v>1319</v>
      </c>
      <c r="G424" s="48" t="s">
        <v>1367</v>
      </c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hidden="1" customHeight="1" x14ac:dyDescent="0.25">
      <c r="A425" s="47">
        <v>44699</v>
      </c>
      <c r="B425" s="48" t="s">
        <v>939</v>
      </c>
      <c r="C425" s="16" t="str">
        <f>VLOOKUP(B425,Database!$B$2:$K$604,2,FALSE)</f>
        <v>KAIN JAHIT</v>
      </c>
      <c r="D425" s="49">
        <v>1</v>
      </c>
      <c r="E425" s="28">
        <f>VLOOKUP(B425,Database!$B$2:$K$604,3,FALSE)</f>
        <v>4500</v>
      </c>
      <c r="F425" s="48" t="s">
        <v>1408</v>
      </c>
      <c r="G425" s="48" t="s">
        <v>1369</v>
      </c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hidden="1" customHeight="1" x14ac:dyDescent="0.25">
      <c r="A426" s="47">
        <v>44699</v>
      </c>
      <c r="B426" s="5" t="s">
        <v>927</v>
      </c>
      <c r="C426" s="16" t="str">
        <f>VLOOKUP(B426,Database!$B$2:$K$604,2,FALSE)</f>
        <v>KACA KERIK</v>
      </c>
      <c r="D426" s="52">
        <v>1</v>
      </c>
      <c r="E426" s="28">
        <f>VLOOKUP(B426,Database!$B$2:$K$604,3,FALSE)</f>
        <v>5000</v>
      </c>
      <c r="F426" s="48" t="s">
        <v>1408</v>
      </c>
      <c r="G426" s="48" t="s">
        <v>1369</v>
      </c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hidden="1" customHeight="1" x14ac:dyDescent="0.25">
      <c r="A427" s="47">
        <v>44699</v>
      </c>
      <c r="B427" s="48" t="s">
        <v>811</v>
      </c>
      <c r="C427" s="16" t="str">
        <f>VLOOKUP(B427,Database!$B$2:$K$604,2,FALSE)</f>
        <v>LAKBAN KERTAS</v>
      </c>
      <c r="D427" s="52">
        <v>1</v>
      </c>
      <c r="E427" s="28">
        <f>VLOOKUP(B427,Database!$B$2:$K$604,3,FALSE)</f>
        <v>5200</v>
      </c>
      <c r="F427" s="48" t="s">
        <v>1408</v>
      </c>
      <c r="G427" s="48" t="s">
        <v>1369</v>
      </c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hidden="1" customHeight="1" x14ac:dyDescent="0.25">
      <c r="A428" s="47">
        <v>44699</v>
      </c>
      <c r="B428" s="48" t="s">
        <v>909</v>
      </c>
      <c r="C428" s="16" t="str">
        <f>VLOOKUP(B428,Database!$B$2:$K$604,2,FALSE)</f>
        <v>LEM ALTECO HANDSOME</v>
      </c>
      <c r="D428" s="52">
        <v>1</v>
      </c>
      <c r="E428" s="28">
        <f>VLOOKUP(B428,Database!$B$2:$K$604,3,FALSE)</f>
        <v>3350</v>
      </c>
      <c r="F428" s="48" t="s">
        <v>1408</v>
      </c>
      <c r="G428" s="48" t="s">
        <v>1369</v>
      </c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hidden="1" customHeight="1" x14ac:dyDescent="0.25">
      <c r="A429" s="47">
        <v>44699</v>
      </c>
      <c r="B429" s="5" t="s">
        <v>655</v>
      </c>
      <c r="C429" s="16" t="str">
        <f>VLOOKUP(B429,Database!$B$2:$K$604,2,FALSE)</f>
        <v>PARAGON</v>
      </c>
      <c r="D429" s="52">
        <v>1</v>
      </c>
      <c r="E429" s="28">
        <f>VLOOKUP(B429,Database!$B$2:$K$604,3,FALSE)</f>
        <v>118000</v>
      </c>
      <c r="F429" s="48" t="s">
        <v>1408</v>
      </c>
      <c r="G429" s="48" t="s">
        <v>1369</v>
      </c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hidden="1" customHeight="1" x14ac:dyDescent="0.25">
      <c r="A430" s="47">
        <v>44699</v>
      </c>
      <c r="B430" s="5" t="s">
        <v>213</v>
      </c>
      <c r="C430" s="16" t="str">
        <f>VLOOKUP(B430,Database!$B$2:$K$604,2,FALSE)</f>
        <v>HANDLE CH 374 1 KERANG (ANTIK) CML</v>
      </c>
      <c r="D430" s="52">
        <v>12</v>
      </c>
      <c r="E430" s="28">
        <f>VLOOKUP(B430,Database!$B$2:$K$604,3,FALSE)</f>
        <v>7500</v>
      </c>
      <c r="F430" s="48" t="s">
        <v>1291</v>
      </c>
      <c r="G430" s="48" t="s">
        <v>1368</v>
      </c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hidden="1" customHeight="1" x14ac:dyDescent="0.25">
      <c r="A431" s="47">
        <v>44699</v>
      </c>
      <c r="B431" s="5" t="s">
        <v>791</v>
      </c>
      <c r="C431" s="16" t="str">
        <f>VLOOKUP(B431,Database!$B$2:$K$604,2,FALSE)</f>
        <v>XT 0590/0012 DEMPUL SAYERLACK</v>
      </c>
      <c r="D431" s="52">
        <v>1</v>
      </c>
      <c r="E431" s="28">
        <f>VLOOKUP(B431,Database!$B$2:$K$604,3,FALSE)</f>
        <v>231990</v>
      </c>
      <c r="F431" s="48" t="s">
        <v>1319</v>
      </c>
      <c r="G431" s="48" t="s">
        <v>1372</v>
      </c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hidden="1" customHeight="1" x14ac:dyDescent="0.25">
      <c r="A432" s="47">
        <v>44699</v>
      </c>
      <c r="B432" s="5" t="s">
        <v>1008</v>
      </c>
      <c r="C432" s="16" t="str">
        <f>VLOOKUP(B432,Database!$B$2:$K$604,2,FALSE)</f>
        <v>UNGKAL RUSTIK</v>
      </c>
      <c r="D432" s="52">
        <v>1</v>
      </c>
      <c r="E432" s="28">
        <f>VLOOKUP(B432,Database!$B$2:$K$604,3,FALSE)</f>
        <v>12000</v>
      </c>
      <c r="F432" s="48" t="s">
        <v>1318</v>
      </c>
      <c r="G432" s="48" t="s">
        <v>1369</v>
      </c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hidden="1" customHeight="1" x14ac:dyDescent="0.25">
      <c r="A433" s="47">
        <v>44699</v>
      </c>
      <c r="B433" s="5" t="s">
        <v>347</v>
      </c>
      <c r="C433" s="16" t="str">
        <f>VLOOKUP(B433,Database!$B$2:$K$604,2,FALSE)</f>
        <v>HANDLE COAK ANTIK i029</v>
      </c>
      <c r="D433" s="52">
        <v>6</v>
      </c>
      <c r="E433" s="28">
        <f>VLOOKUP(B433,Database!$B$2:$K$604,3,FALSE)</f>
        <v>16000</v>
      </c>
      <c r="F433" s="48" t="s">
        <v>1319</v>
      </c>
      <c r="G433" s="48" t="s">
        <v>1368</v>
      </c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hidden="1" customHeight="1" x14ac:dyDescent="0.25">
      <c r="A434" s="47">
        <v>44699</v>
      </c>
      <c r="B434" s="5" t="s">
        <v>973</v>
      </c>
      <c r="C434" s="16" t="str">
        <f>VLOOKUP(B434,Database!$B$2:$K$604,2,FALSE)</f>
        <v>KUAS 4"</v>
      </c>
      <c r="D434" s="52">
        <v>1</v>
      </c>
      <c r="E434" s="28">
        <f>VLOOKUP(B434,Database!$B$2:$K$604,3,FALSE)</f>
        <v>17000</v>
      </c>
      <c r="F434" s="48" t="s">
        <v>1310</v>
      </c>
      <c r="G434" s="48" t="s">
        <v>1367</v>
      </c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hidden="1" customHeight="1" x14ac:dyDescent="0.25">
      <c r="A435" s="47">
        <v>44700</v>
      </c>
      <c r="B435" s="48" t="s">
        <v>939</v>
      </c>
      <c r="C435" s="16" t="str">
        <f>VLOOKUP(B435,Database!$B$2:$K$604,2,FALSE)</f>
        <v>KAIN JAHIT</v>
      </c>
      <c r="D435" s="52">
        <v>1</v>
      </c>
      <c r="E435" s="28">
        <f>VLOOKUP(B435,Database!$B$2:$K$604,3,FALSE)</f>
        <v>4500</v>
      </c>
      <c r="F435" s="48" t="s">
        <v>1290</v>
      </c>
      <c r="G435" s="48" t="s">
        <v>1375</v>
      </c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hidden="1" customHeight="1" x14ac:dyDescent="0.25">
      <c r="A436" s="47">
        <v>44700</v>
      </c>
      <c r="B436" s="48" t="s">
        <v>808</v>
      </c>
      <c r="C436" s="16" t="str">
        <f>VLOOKUP(B436,Database!$B$2:$K$604,2,FALSE)</f>
        <v>LAKBAN BENING</v>
      </c>
      <c r="D436" s="52">
        <v>12</v>
      </c>
      <c r="E436" s="28">
        <f>VLOOKUP(B436,Database!$B$2:$K$604,3,FALSE)</f>
        <v>10000</v>
      </c>
      <c r="F436" s="48" t="s">
        <v>1290</v>
      </c>
      <c r="G436" s="48" t="s">
        <v>1375</v>
      </c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hidden="1" customHeight="1" x14ac:dyDescent="0.25">
      <c r="A437" s="47">
        <v>44700</v>
      </c>
      <c r="B437" s="48" t="s">
        <v>811</v>
      </c>
      <c r="C437" s="16" t="str">
        <f>VLOOKUP(B437,Database!$B$2:$K$604,2,FALSE)</f>
        <v>LAKBAN KERTAS</v>
      </c>
      <c r="D437" s="52">
        <v>4</v>
      </c>
      <c r="E437" s="28">
        <f>VLOOKUP(B437,Database!$B$2:$K$604,3,FALSE)</f>
        <v>5200</v>
      </c>
      <c r="F437" s="48" t="s">
        <v>1290</v>
      </c>
      <c r="G437" s="48" t="s">
        <v>1375</v>
      </c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hidden="1" customHeight="1" x14ac:dyDescent="0.25">
      <c r="A438" s="47">
        <v>44700</v>
      </c>
      <c r="B438" s="48" t="s">
        <v>804</v>
      </c>
      <c r="C438" s="16" t="str">
        <f>VLOOKUP(B438,Database!$B$2:$K$604,2,FALSE)</f>
        <v>ISI CUTTER</v>
      </c>
      <c r="D438" s="52">
        <v>1</v>
      </c>
      <c r="E438" s="28">
        <f>VLOOKUP(B438,Database!$B$2:$K$604,3,FALSE)</f>
        <v>6000</v>
      </c>
      <c r="F438" s="48" t="s">
        <v>1290</v>
      </c>
      <c r="G438" s="48" t="s">
        <v>1375</v>
      </c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hidden="1" customHeight="1" x14ac:dyDescent="0.25">
      <c r="A439" s="47">
        <v>44700</v>
      </c>
      <c r="B439" s="5" t="s">
        <v>822</v>
      </c>
      <c r="C439" s="16" t="str">
        <f>VLOOKUP(B439,Database!$B$2:$K$604,2,FALSE)</f>
        <v>SILICA GELL</v>
      </c>
      <c r="D439" s="52">
        <v>2</v>
      </c>
      <c r="E439" s="28">
        <f>VLOOKUP(B439,Database!$B$2:$K$604,3,FALSE)</f>
        <v>51000</v>
      </c>
      <c r="F439" s="48" t="s">
        <v>1290</v>
      </c>
      <c r="G439" s="48" t="s">
        <v>1375</v>
      </c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hidden="1" customHeight="1" x14ac:dyDescent="0.25">
      <c r="A440" s="47">
        <v>44700</v>
      </c>
      <c r="B440" s="48" t="s">
        <v>909</v>
      </c>
      <c r="C440" s="16" t="str">
        <f>VLOOKUP(B440,Database!$B$2:$K$604,2,FALSE)</f>
        <v>LEM ALTECO HANDSOME</v>
      </c>
      <c r="D440" s="52">
        <v>20</v>
      </c>
      <c r="E440" s="28">
        <f>VLOOKUP(B440,Database!$B$2:$K$604,3,FALSE)</f>
        <v>3350</v>
      </c>
      <c r="F440" s="48" t="s">
        <v>1287</v>
      </c>
      <c r="G440" s="48" t="s">
        <v>1373</v>
      </c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hidden="1" customHeight="1" x14ac:dyDescent="0.25">
      <c r="A441" s="47">
        <v>44700</v>
      </c>
      <c r="B441" s="48" t="s">
        <v>1057</v>
      </c>
      <c r="C441" s="16" t="str">
        <f>VLOOKUP(B441,Database!$B$2:$K$604,2,FALSE)</f>
        <v>LEM EXCEL ONE</v>
      </c>
      <c r="D441" s="52">
        <v>5</v>
      </c>
      <c r="E441" s="28">
        <f>VLOOKUP(B441,Database!$B$2:$K$604,3,FALSE)</f>
        <v>121000</v>
      </c>
      <c r="F441" s="48" t="s">
        <v>1330</v>
      </c>
      <c r="G441" s="48" t="s">
        <v>1379</v>
      </c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hidden="1" customHeight="1" x14ac:dyDescent="0.25">
      <c r="A442" s="47">
        <v>44700</v>
      </c>
      <c r="B442" s="48" t="s">
        <v>872</v>
      </c>
      <c r="C442" s="16" t="str">
        <f>VLOOKUP(B442,Database!$B$2:$K$604,2,FALSE)</f>
        <v>AMPLAS GRENDA 80</v>
      </c>
      <c r="D442" s="52">
        <v>2</v>
      </c>
      <c r="E442" s="28">
        <f>VLOOKUP(B442,Database!$B$2:$K$604,3,FALSE)</f>
        <v>4000</v>
      </c>
      <c r="F442" s="48" t="s">
        <v>1330</v>
      </c>
      <c r="G442" s="48" t="s">
        <v>1379</v>
      </c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hidden="1" customHeight="1" x14ac:dyDescent="0.25">
      <c r="A443" s="47">
        <v>44700</v>
      </c>
      <c r="B443" s="48" t="s">
        <v>958</v>
      </c>
      <c r="C443" s="16" t="str">
        <f>VLOOKUP(B443,Database!$B$2:$K$604,2,FALSE)</f>
        <v>MASKER</v>
      </c>
      <c r="D443" s="52">
        <v>20</v>
      </c>
      <c r="E443" s="28">
        <f>VLOOKUP(B443,Database!$B$2:$K$604,3,FALSE)</f>
        <v>400</v>
      </c>
      <c r="F443" s="16"/>
      <c r="G443" s="48" t="s">
        <v>1443</v>
      </c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hidden="1" customHeight="1" x14ac:dyDescent="0.25">
      <c r="A444" s="47">
        <v>44700</v>
      </c>
      <c r="B444" s="5" t="s">
        <v>829</v>
      </c>
      <c r="C444" s="16" t="str">
        <f>VLOOKUP(B444,Database!$B$2:$K$604,2,FALSE)</f>
        <v>TALI STRAPING</v>
      </c>
      <c r="D444" s="52">
        <v>2</v>
      </c>
      <c r="E444" s="28">
        <f>VLOOKUP(B444,Database!$B$2:$K$604,3,FALSE)</f>
        <v>100000</v>
      </c>
      <c r="F444" s="48" t="s">
        <v>1290</v>
      </c>
      <c r="G444" s="48" t="s">
        <v>1375</v>
      </c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hidden="1" customHeight="1" x14ac:dyDescent="0.25">
      <c r="A445" s="47">
        <v>44700</v>
      </c>
      <c r="B445" s="5" t="s">
        <v>829</v>
      </c>
      <c r="C445" s="16" t="str">
        <f>VLOOKUP(B445,Database!$B$2:$K$604,2,FALSE)</f>
        <v>TALI STRAPING</v>
      </c>
      <c r="D445" s="52">
        <v>2</v>
      </c>
      <c r="E445" s="28">
        <f>VLOOKUP(B445,Database!$B$2:$K$604,3,FALSE)</f>
        <v>100000</v>
      </c>
      <c r="F445" s="48" t="s">
        <v>1319</v>
      </c>
      <c r="G445" s="48" t="s">
        <v>1444</v>
      </c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hidden="1" customHeight="1" x14ac:dyDescent="0.25">
      <c r="A446" s="47">
        <v>44700</v>
      </c>
      <c r="B446" s="48" t="s">
        <v>819</v>
      </c>
      <c r="C446" s="16" t="str">
        <f>VLOOKUP(B446,Database!$B$2:$K$604,2,FALSE)</f>
        <v>RAFIA 1KG</v>
      </c>
      <c r="D446" s="51">
        <v>1</v>
      </c>
      <c r="E446" s="28">
        <f>VLOOKUP(B446,Database!$B$2:$K$604,3,FALSE)</f>
        <v>15000</v>
      </c>
      <c r="F446" s="48" t="s">
        <v>1290</v>
      </c>
      <c r="G446" s="48" t="s">
        <v>1375</v>
      </c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hidden="1" customHeight="1" x14ac:dyDescent="0.25">
      <c r="A447" s="47">
        <v>44700</v>
      </c>
      <c r="B447" s="48" t="s">
        <v>808</v>
      </c>
      <c r="C447" s="16" t="str">
        <f>VLOOKUP(B447,Database!$B$2:$K$604,2,FALSE)</f>
        <v>LAKBAN BENING</v>
      </c>
      <c r="D447" s="52">
        <v>18</v>
      </c>
      <c r="E447" s="28">
        <f>VLOOKUP(B447,Database!$B$2:$K$604,3,FALSE)</f>
        <v>10000</v>
      </c>
      <c r="F447" s="48" t="s">
        <v>1319</v>
      </c>
      <c r="G447" s="48" t="s">
        <v>1444</v>
      </c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hidden="1" customHeight="1" x14ac:dyDescent="0.25">
      <c r="A448" s="47">
        <v>44700</v>
      </c>
      <c r="B448" s="48" t="s">
        <v>909</v>
      </c>
      <c r="C448" s="16" t="str">
        <f>VLOOKUP(B448,Database!$B$2:$K$604,2,FALSE)</f>
        <v>LEM ALTECO HANDSOME</v>
      </c>
      <c r="D448" s="52">
        <v>4</v>
      </c>
      <c r="E448" s="28">
        <f>VLOOKUP(B448,Database!$B$2:$K$604,3,FALSE)</f>
        <v>3350</v>
      </c>
      <c r="F448" s="48" t="s">
        <v>1319</v>
      </c>
      <c r="G448" s="48" t="s">
        <v>1368</v>
      </c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hidden="1" customHeight="1" x14ac:dyDescent="0.25">
      <c r="A449" s="47">
        <v>44700</v>
      </c>
      <c r="B449" s="7" t="s">
        <v>1057</v>
      </c>
      <c r="C449" s="16" t="str">
        <f>VLOOKUP(B449,Database!$B$2:$K$604,2,FALSE)</f>
        <v>LEM EXCEL ONE</v>
      </c>
      <c r="D449" s="52">
        <v>5</v>
      </c>
      <c r="E449" s="28">
        <f>VLOOKUP(B449,Database!$B$2:$K$604,3,FALSE)</f>
        <v>121000</v>
      </c>
      <c r="F449" s="48" t="s">
        <v>1445</v>
      </c>
      <c r="G449" s="48" t="s">
        <v>1446</v>
      </c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hidden="1" customHeight="1" x14ac:dyDescent="0.25">
      <c r="A450" s="47">
        <v>44700</v>
      </c>
      <c r="B450" s="48" t="s">
        <v>968</v>
      </c>
      <c r="C450" s="16" t="str">
        <f>VLOOKUP(B450,Database!$B$2:$K$604,2,FALSE)</f>
        <v>DOWEL 8MM</v>
      </c>
      <c r="D450" s="52">
        <v>3</v>
      </c>
      <c r="E450" s="28">
        <f>VLOOKUP(B450,Database!$B$2:$K$604,3,FALSE)</f>
        <v>12000</v>
      </c>
      <c r="F450" s="48" t="s">
        <v>1445</v>
      </c>
      <c r="G450" s="48" t="s">
        <v>1446</v>
      </c>
      <c r="H450" s="5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hidden="1" customHeight="1" x14ac:dyDescent="0.25">
      <c r="A451" s="47">
        <v>44700</v>
      </c>
      <c r="B451" s="5" t="s">
        <v>1119</v>
      </c>
      <c r="C451" s="16" t="str">
        <f>VLOOKUP(B451,Database!$B$2:$K$604,2,FALSE)</f>
        <v>SEKRUP FAB 8*2" (5CM)</v>
      </c>
      <c r="D451" s="52">
        <v>1000</v>
      </c>
      <c r="E451" s="28">
        <f>VLOOKUP(B451,Database!$B$2:$K$604,3,FALSE)</f>
        <v>182</v>
      </c>
      <c r="F451" s="48" t="s">
        <v>1332</v>
      </c>
      <c r="G451" s="48" t="s">
        <v>1419</v>
      </c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hidden="1" customHeight="1" x14ac:dyDescent="0.25">
      <c r="A452" s="47">
        <v>44700</v>
      </c>
      <c r="B452" s="48" t="s">
        <v>1057</v>
      </c>
      <c r="C452" s="16" t="str">
        <f>VLOOKUP(B452,Database!$B$2:$K$604,2,FALSE)</f>
        <v>LEM EXCEL ONE</v>
      </c>
      <c r="D452" s="52">
        <v>3</v>
      </c>
      <c r="E452" s="28">
        <f>VLOOKUP(B452,Database!$B$2:$K$604,3,FALSE)</f>
        <v>121000</v>
      </c>
      <c r="F452" s="48" t="s">
        <v>1332</v>
      </c>
      <c r="G452" s="48" t="s">
        <v>1419</v>
      </c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hidden="1" customHeight="1" x14ac:dyDescent="0.25">
      <c r="A453" s="47">
        <v>44700</v>
      </c>
      <c r="B453" s="5" t="s">
        <v>1083</v>
      </c>
      <c r="C453" s="16" t="str">
        <f>VLOOKUP(B453,Database!$B$2:$K$604,2,FALSE)</f>
        <v>PAKU TEMBAK F30</v>
      </c>
      <c r="D453" s="52">
        <v>1</v>
      </c>
      <c r="E453" s="28">
        <f>VLOOKUP(B453,Database!$B$2:$K$604,3,FALSE)</f>
        <v>37500</v>
      </c>
      <c r="F453" s="48" t="s">
        <v>1332</v>
      </c>
      <c r="G453" s="48" t="s">
        <v>1419</v>
      </c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hidden="1" customHeight="1" x14ac:dyDescent="0.25">
      <c r="A454" s="47">
        <v>44700</v>
      </c>
      <c r="B454" s="48" t="s">
        <v>921</v>
      </c>
      <c r="C454" s="16" t="str">
        <f>VLOOKUP(B454,Database!$B$2:$K$604,2,FALSE)</f>
        <v>LEM POXY RESIN</v>
      </c>
      <c r="D454" s="52">
        <v>1</v>
      </c>
      <c r="E454" s="28">
        <f>VLOOKUP(B454,Database!$B$2:$K$604,3,FALSE)</f>
        <v>76000</v>
      </c>
      <c r="F454" s="48" t="s">
        <v>1332</v>
      </c>
      <c r="G454" s="48" t="s">
        <v>1419</v>
      </c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hidden="1" customHeight="1" x14ac:dyDescent="0.25">
      <c r="A455" s="47">
        <v>44700</v>
      </c>
      <c r="B455" s="54" t="s">
        <v>859</v>
      </c>
      <c r="C455" s="16" t="str">
        <f>VLOOKUP(B455,Database!$B$2:$K$604,2,FALSE)</f>
        <v>LEM POXY HARDNER</v>
      </c>
      <c r="D455" s="52">
        <v>1</v>
      </c>
      <c r="E455" s="28">
        <f>VLOOKUP(B455,Database!$B$2:$K$604,3,FALSE)</f>
        <v>78000</v>
      </c>
      <c r="F455" s="48" t="s">
        <v>1332</v>
      </c>
      <c r="G455" s="48" t="s">
        <v>1419</v>
      </c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hidden="1" customHeight="1" x14ac:dyDescent="0.25">
      <c r="A456" s="47">
        <v>44700</v>
      </c>
      <c r="B456" s="54" t="s">
        <v>637</v>
      </c>
      <c r="C456" s="16" t="str">
        <f>VLOOKUP(B456,Database!$B$2:$K$604,2,FALSE)</f>
        <v>THINER GLAZE THGZ 72200-20LJ</v>
      </c>
      <c r="D456" s="52">
        <v>1</v>
      </c>
      <c r="E456" s="28">
        <f>VLOOKUP(B456,Database!$B$2:$K$604,3,FALSE)</f>
        <v>520000</v>
      </c>
      <c r="F456" s="48" t="s">
        <v>1408</v>
      </c>
      <c r="G456" s="48" t="s">
        <v>1369</v>
      </c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hidden="1" customHeight="1" x14ac:dyDescent="0.25">
      <c r="A457" s="47">
        <v>44700</v>
      </c>
      <c r="B457" s="5" t="s">
        <v>1251</v>
      </c>
      <c r="C457" s="16" t="str">
        <f>VLOOKUP(B457,Database!$B$2:$K$604,2,FALSE)</f>
        <v>SUPER DRY</v>
      </c>
      <c r="D457" s="52">
        <v>1</v>
      </c>
      <c r="E457" s="28">
        <f>VLOOKUP(B457,Database!$B$2:$K$604,3,FALSE)</f>
        <v>563785.20000000007</v>
      </c>
      <c r="F457" s="48" t="s">
        <v>1290</v>
      </c>
      <c r="G457" s="48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hidden="1" customHeight="1" x14ac:dyDescent="0.25">
      <c r="A458" s="47">
        <v>44700</v>
      </c>
      <c r="B458" s="5" t="s">
        <v>1251</v>
      </c>
      <c r="C458" s="16" t="str">
        <f>VLOOKUP(B458,Database!$B$2:$K$604,2,FALSE)</f>
        <v>SUPER DRY</v>
      </c>
      <c r="D458" s="52">
        <v>1</v>
      </c>
      <c r="E458" s="28">
        <f>VLOOKUP(B458,Database!$B$2:$K$604,3,FALSE)</f>
        <v>563785.20000000007</v>
      </c>
      <c r="F458" s="48" t="s">
        <v>1319</v>
      </c>
      <c r="G458" s="48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hidden="1" customHeight="1" x14ac:dyDescent="0.25">
      <c r="A459" s="47">
        <v>44700</v>
      </c>
      <c r="B459" s="5" t="s">
        <v>1027</v>
      </c>
      <c r="C459" s="16" t="str">
        <f>VLOOKUP(B459,Database!$B$2:$K$604,2,FALSE)</f>
        <v>TALI TAMBANG</v>
      </c>
      <c r="D459" s="52">
        <v>4.75</v>
      </c>
      <c r="E459" s="28">
        <f>VLOOKUP(B459,Database!$B$2:$K$604,3,FALSE)</f>
        <v>42000</v>
      </c>
      <c r="F459" s="48" t="s">
        <v>1319</v>
      </c>
      <c r="G459" s="48" t="s">
        <v>1320</v>
      </c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hidden="1" customHeight="1" x14ac:dyDescent="0.25">
      <c r="A460" s="47">
        <v>44701</v>
      </c>
      <c r="B460" s="54" t="s">
        <v>863</v>
      </c>
      <c r="C460" s="16" t="str">
        <f>VLOOKUP(B460,Database!$B$2:$K$604,2,FALSE)</f>
        <v>AMPLAS 120</v>
      </c>
      <c r="D460" s="52">
        <v>1</v>
      </c>
      <c r="E460" s="28">
        <f>VLOOKUP(B460,Database!$B$2:$K$604,3,FALSE)</f>
        <v>13400</v>
      </c>
      <c r="F460" s="48" t="s">
        <v>1447</v>
      </c>
      <c r="G460" s="48" t="s">
        <v>1369</v>
      </c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hidden="1" customHeight="1" x14ac:dyDescent="0.25">
      <c r="A461" s="47">
        <v>44701</v>
      </c>
      <c r="B461" s="48" t="s">
        <v>866</v>
      </c>
      <c r="C461" s="16" t="str">
        <f>VLOOKUP(B461,Database!$B$2:$K$604,2,FALSE)</f>
        <v>AMPLAS 180</v>
      </c>
      <c r="D461" s="52">
        <v>1</v>
      </c>
      <c r="E461" s="28">
        <f>VLOOKUP(B461,Database!$B$2:$K$604,3,FALSE)</f>
        <v>13400</v>
      </c>
      <c r="F461" s="48" t="s">
        <v>1447</v>
      </c>
      <c r="G461" s="48" t="s">
        <v>1369</v>
      </c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hidden="1" customHeight="1" x14ac:dyDescent="0.25">
      <c r="A462" s="47">
        <v>44701</v>
      </c>
      <c r="B462" s="54" t="s">
        <v>884</v>
      </c>
      <c r="C462" s="16" t="str">
        <f>VLOOKUP(B462,Database!$B$2:$K$604,2,FALSE)</f>
        <v>AMPLAS 80</v>
      </c>
      <c r="D462" s="52">
        <v>1</v>
      </c>
      <c r="E462" s="28">
        <f>VLOOKUP(B462,Database!$B$2:$K$604,3,FALSE)</f>
        <v>13400</v>
      </c>
      <c r="F462" s="48" t="s">
        <v>1447</v>
      </c>
      <c r="G462" s="48" t="s">
        <v>1369</v>
      </c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hidden="1" customHeight="1" x14ac:dyDescent="0.25">
      <c r="A463" s="47">
        <v>44701</v>
      </c>
      <c r="B463" s="48" t="s">
        <v>939</v>
      </c>
      <c r="C463" s="16" t="str">
        <f>VLOOKUP(B463,Database!$B$2:$K$604,2,FALSE)</f>
        <v>KAIN JAHIT</v>
      </c>
      <c r="D463" s="52">
        <v>1</v>
      </c>
      <c r="E463" s="28">
        <f>VLOOKUP(B463,Database!$B$2:$K$604,3,FALSE)</f>
        <v>4500</v>
      </c>
      <c r="F463" s="48" t="s">
        <v>1447</v>
      </c>
      <c r="G463" s="48" t="s">
        <v>1369</v>
      </c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hidden="1" customHeight="1" x14ac:dyDescent="0.25">
      <c r="A464" s="47">
        <v>44701</v>
      </c>
      <c r="B464" s="48" t="s">
        <v>943</v>
      </c>
      <c r="C464" s="16" t="str">
        <f>VLOOKUP(B464,Database!$B$2:$K$604,2,FALSE)</f>
        <v>SIKAT RUSTIK  KAYU UNION BIRU</v>
      </c>
      <c r="D464" s="49">
        <v>1</v>
      </c>
      <c r="E464" s="28">
        <f>VLOOKUP(B464,Database!$B$2:$K$604,3,FALSE)</f>
        <v>30000</v>
      </c>
      <c r="F464" s="48" t="s">
        <v>1447</v>
      </c>
      <c r="G464" s="48" t="s">
        <v>1369</v>
      </c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hidden="1" customHeight="1" x14ac:dyDescent="0.25">
      <c r="A465" s="47">
        <v>44701</v>
      </c>
      <c r="B465" s="48" t="s">
        <v>958</v>
      </c>
      <c r="C465" s="16" t="str">
        <f>VLOOKUP(B465,Database!$B$2:$K$604,2,FALSE)</f>
        <v>MASKER</v>
      </c>
      <c r="D465" s="52">
        <v>10</v>
      </c>
      <c r="E465" s="28">
        <f>VLOOKUP(B465,Database!$B$2:$K$604,3,FALSE)</f>
        <v>400</v>
      </c>
      <c r="F465" s="48" t="s">
        <v>1332</v>
      </c>
      <c r="G465" s="48" t="s">
        <v>1367</v>
      </c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hidden="1" customHeight="1" x14ac:dyDescent="0.25">
      <c r="A466" s="47">
        <v>44701</v>
      </c>
      <c r="B466" s="48" t="s">
        <v>863</v>
      </c>
      <c r="C466" s="16" t="str">
        <f>VLOOKUP(B466,Database!$B$2:$K$604,2,FALSE)</f>
        <v>AMPLAS 120</v>
      </c>
      <c r="D466" s="52">
        <v>1</v>
      </c>
      <c r="E466" s="28">
        <f>VLOOKUP(B466,Database!$B$2:$K$604,3,FALSE)</f>
        <v>13400</v>
      </c>
      <c r="F466" s="48" t="s">
        <v>1332</v>
      </c>
      <c r="G466" s="48" t="s">
        <v>1367</v>
      </c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hidden="1" customHeight="1" x14ac:dyDescent="0.25">
      <c r="A467" s="47">
        <v>44701</v>
      </c>
      <c r="B467" s="48" t="s">
        <v>866</v>
      </c>
      <c r="C467" s="16" t="str">
        <f>VLOOKUP(B467,Database!$B$2:$K$604,2,FALSE)</f>
        <v>AMPLAS 180</v>
      </c>
      <c r="D467" s="52">
        <v>1</v>
      </c>
      <c r="E467" s="28">
        <f>VLOOKUP(B467,Database!$B$2:$K$604,3,FALSE)</f>
        <v>13400</v>
      </c>
      <c r="F467" s="48" t="s">
        <v>1332</v>
      </c>
      <c r="G467" s="48" t="s">
        <v>1367</v>
      </c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hidden="1" customHeight="1" x14ac:dyDescent="0.25">
      <c r="A468" s="47">
        <v>44701</v>
      </c>
      <c r="B468" s="7" t="s">
        <v>884</v>
      </c>
      <c r="C468" s="16" t="str">
        <f>VLOOKUP(B468,Database!$B$2:$K$604,2,FALSE)</f>
        <v>AMPLAS 80</v>
      </c>
      <c r="D468" s="52">
        <v>2</v>
      </c>
      <c r="E468" s="28">
        <f>VLOOKUP(B468,Database!$B$2:$K$604,3,FALSE)</f>
        <v>13400</v>
      </c>
      <c r="F468" s="48" t="s">
        <v>1332</v>
      </c>
      <c r="G468" s="48" t="s">
        <v>1367</v>
      </c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hidden="1" customHeight="1" x14ac:dyDescent="0.25">
      <c r="A469" s="47">
        <v>44701</v>
      </c>
      <c r="B469" s="48" t="s">
        <v>909</v>
      </c>
      <c r="C469" s="16" t="str">
        <f>VLOOKUP(B469,Database!$B$2:$K$604,2,FALSE)</f>
        <v>LEM ALTECO HANDSOME</v>
      </c>
      <c r="D469" s="52">
        <v>4</v>
      </c>
      <c r="E469" s="28">
        <f>VLOOKUP(B469,Database!$B$2:$K$604,3,FALSE)</f>
        <v>3350</v>
      </c>
      <c r="F469" s="48" t="s">
        <v>1332</v>
      </c>
      <c r="G469" s="48" t="s">
        <v>1367</v>
      </c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hidden="1" customHeight="1" x14ac:dyDescent="0.25">
      <c r="A470" s="47">
        <v>44701</v>
      </c>
      <c r="B470" s="5" t="s">
        <v>1104</v>
      </c>
      <c r="C470" s="16" t="str">
        <f>VLOOKUP(B470,Database!$B$2:$K$604,2,FALSE)</f>
        <v>SEKRUP FAB 8*1" (2.5CM)</v>
      </c>
      <c r="D470" s="52">
        <v>1000</v>
      </c>
      <c r="E470" s="28">
        <f>VLOOKUP(B470,Database!$B$2:$K$604,3,FALSE)</f>
        <v>103</v>
      </c>
      <c r="F470" s="48" t="s">
        <v>1430</v>
      </c>
      <c r="G470" s="48" t="s">
        <v>1379</v>
      </c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hidden="1" customHeight="1" x14ac:dyDescent="0.25">
      <c r="A471" s="47">
        <v>44701</v>
      </c>
      <c r="B471" s="48" t="s">
        <v>909</v>
      </c>
      <c r="C471" s="16" t="str">
        <f>VLOOKUP(B471,Database!$B$2:$K$604,2,FALSE)</f>
        <v>LEM ALTECO HANDSOME</v>
      </c>
      <c r="D471" s="52">
        <v>3</v>
      </c>
      <c r="E471" s="28">
        <f>VLOOKUP(B471,Database!$B$2:$K$604,3,FALSE)</f>
        <v>3350</v>
      </c>
      <c r="F471" s="48" t="s">
        <v>1430</v>
      </c>
      <c r="G471" s="48" t="s">
        <v>1379</v>
      </c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hidden="1" customHeight="1" x14ac:dyDescent="0.25">
      <c r="A472" s="47">
        <v>44701</v>
      </c>
      <c r="B472" s="48" t="s">
        <v>29</v>
      </c>
      <c r="C472" s="16" t="str">
        <f>VLOOKUP(B472,Database!$B$2:$K$604,2,FALSE)</f>
        <v>SEPATU KARET KOIN MEDIUM</v>
      </c>
      <c r="D472" s="52">
        <v>56</v>
      </c>
      <c r="E472" s="28">
        <f>VLOOKUP(B472,Database!$B$2:$K$604,3,FALSE)</f>
        <v>1000</v>
      </c>
      <c r="F472" s="48" t="s">
        <v>1332</v>
      </c>
      <c r="G472" s="48" t="s">
        <v>1368</v>
      </c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hidden="1" customHeight="1" x14ac:dyDescent="0.25">
      <c r="A473" s="47">
        <v>44701</v>
      </c>
      <c r="B473" s="48" t="s">
        <v>909</v>
      </c>
      <c r="C473" s="16" t="str">
        <f>VLOOKUP(B473,Database!$B$2:$K$604,2,FALSE)</f>
        <v>LEM ALTECO HANDSOME</v>
      </c>
      <c r="D473" s="52">
        <v>6</v>
      </c>
      <c r="E473" s="28">
        <f>VLOOKUP(B473,Database!$B$2:$K$604,3,FALSE)</f>
        <v>3350</v>
      </c>
      <c r="F473" s="48" t="s">
        <v>1329</v>
      </c>
      <c r="G473" s="48" t="s">
        <v>1371</v>
      </c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hidden="1" customHeight="1" x14ac:dyDescent="0.25">
      <c r="A474" s="47">
        <v>44701</v>
      </c>
      <c r="B474" s="5" t="s">
        <v>1115</v>
      </c>
      <c r="C474" s="16" t="str">
        <f>VLOOKUP(B474,Database!$B$2:$K$604,2,FALSE)</f>
        <v>SEKRUP FAB 8*1-1/4" (3CM)</v>
      </c>
      <c r="D474" s="52">
        <v>1000</v>
      </c>
      <c r="E474" s="28">
        <f>VLOOKUP(B474,Database!$B$2:$K$604,3,FALSE)</f>
        <v>122</v>
      </c>
      <c r="F474" s="48" t="s">
        <v>1329</v>
      </c>
      <c r="G474" s="48" t="s">
        <v>1371</v>
      </c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hidden="1" customHeight="1" x14ac:dyDescent="0.25">
      <c r="A475" s="47">
        <v>44701</v>
      </c>
      <c r="B475" s="5" t="s">
        <v>1117</v>
      </c>
      <c r="C475" s="16" t="str">
        <f>VLOOKUP(B475,Database!$B$2:$K$604,2,FALSE)</f>
        <v>SEKRUP FAB 8*1-1/2" (4CM)</v>
      </c>
      <c r="D475" s="52">
        <v>1000</v>
      </c>
      <c r="E475" s="28">
        <f>VLOOKUP(B475,Database!$B$2:$K$604,3,FALSE)</f>
        <v>138</v>
      </c>
      <c r="F475" s="48" t="s">
        <v>1329</v>
      </c>
      <c r="G475" s="48" t="s">
        <v>1371</v>
      </c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hidden="1" customHeight="1" x14ac:dyDescent="0.25">
      <c r="A476" s="47">
        <v>44701</v>
      </c>
      <c r="B476" s="5" t="s">
        <v>1051</v>
      </c>
      <c r="C476" s="16" t="str">
        <f>VLOOKUP(B476,Database!$B$2:$K$604,2,FALSE)</f>
        <v>LEM PRESTO POLYCHEMIE</v>
      </c>
      <c r="D476" s="52">
        <v>20</v>
      </c>
      <c r="E476" s="28">
        <f>VLOOKUP(B476,Database!$B$2:$K$604,3,FALSE)</f>
        <v>39683.952000000005</v>
      </c>
      <c r="F476" s="48" t="s">
        <v>1329</v>
      </c>
      <c r="G476" s="48" t="s">
        <v>1371</v>
      </c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hidden="1" customHeight="1" x14ac:dyDescent="0.25">
      <c r="A477" s="47">
        <v>44701</v>
      </c>
      <c r="B477" s="5" t="s">
        <v>1153</v>
      </c>
      <c r="C477" s="16" t="str">
        <f>VLOOKUP(B477,Database!$B$2:$K$604,2,FALSE)</f>
        <v>SEKRUP FAB 6*1"</v>
      </c>
      <c r="D477" s="52">
        <v>1000</v>
      </c>
      <c r="E477" s="28">
        <f>VLOOKUP(B477,Database!$B$2:$K$604,3,FALSE)</f>
        <v>68</v>
      </c>
      <c r="F477" s="48" t="s">
        <v>1330</v>
      </c>
      <c r="G477" s="48" t="s">
        <v>1379</v>
      </c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hidden="1" customHeight="1" x14ac:dyDescent="0.25">
      <c r="A478" s="47">
        <v>44701</v>
      </c>
      <c r="B478" s="5" t="s">
        <v>1128</v>
      </c>
      <c r="C478" s="16" t="str">
        <f>VLOOKUP(B478,Database!$B$2:$K$604,2,FALSE)</f>
        <v>SEKRUP FAB 8*3" (7CM)</v>
      </c>
      <c r="D478" s="52">
        <v>500</v>
      </c>
      <c r="E478" s="28">
        <f>VLOOKUP(B478,Database!$B$2:$K$604,3,FALSE)</f>
        <v>288</v>
      </c>
      <c r="F478" s="48" t="s">
        <v>1330</v>
      </c>
      <c r="G478" s="48" t="s">
        <v>1379</v>
      </c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hidden="1" customHeight="1" x14ac:dyDescent="0.25">
      <c r="A479" s="47">
        <v>44701</v>
      </c>
      <c r="B479" s="5" t="s">
        <v>566</v>
      </c>
      <c r="C479" s="16" t="str">
        <f>VLOOKUP(B479,Database!$B$2:$K$604,2,FALSE)</f>
        <v>IMPRA WS WALLNUT BROWN</v>
      </c>
      <c r="D479" s="52">
        <v>2</v>
      </c>
      <c r="E479" s="28">
        <f>VLOOKUP(B479,Database!$B$2:$K$604,3,FALSE)</f>
        <v>88000</v>
      </c>
      <c r="F479" s="48" t="s">
        <v>1408</v>
      </c>
      <c r="G479" s="48" t="s">
        <v>1369</v>
      </c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hidden="1" customHeight="1" x14ac:dyDescent="0.25">
      <c r="A480" s="47">
        <v>44701</v>
      </c>
      <c r="B480" s="5" t="s">
        <v>1119</v>
      </c>
      <c r="C480" s="16" t="str">
        <f>VLOOKUP(B480,Database!$B$2:$K$604,2,FALSE)</f>
        <v>SEKRUP FAB 8*2" (5CM)</v>
      </c>
      <c r="D480" s="52">
        <v>200</v>
      </c>
      <c r="E480" s="28">
        <f>VLOOKUP(B480,Database!$B$2:$K$604,3,FALSE)</f>
        <v>182</v>
      </c>
      <c r="F480" s="48" t="s">
        <v>1287</v>
      </c>
      <c r="G480" s="48" t="s">
        <v>1368</v>
      </c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hidden="1" customHeight="1" x14ac:dyDescent="0.25">
      <c r="A481" s="47">
        <v>44701</v>
      </c>
      <c r="B481" s="7" t="s">
        <v>909</v>
      </c>
      <c r="C481" s="16" t="str">
        <f>VLOOKUP(B481,Database!$B$2:$K$604,2,FALSE)</f>
        <v>LEM ALTECO HANDSOME</v>
      </c>
      <c r="D481" s="52">
        <v>2</v>
      </c>
      <c r="E481" s="28">
        <f>VLOOKUP(B481,Database!$B$2:$K$604,3,FALSE)</f>
        <v>3350</v>
      </c>
      <c r="F481" s="48" t="s">
        <v>1332</v>
      </c>
      <c r="G481" s="48" t="s">
        <v>1367</v>
      </c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hidden="1" customHeight="1" x14ac:dyDescent="0.25">
      <c r="A482" s="47">
        <v>44701</v>
      </c>
      <c r="B482" s="48" t="s">
        <v>825</v>
      </c>
      <c r="C482" s="16" t="str">
        <f>VLOOKUP(B482,Database!$B$2:$K$604,2,FALSE)</f>
        <v>SINGLE FACE 160</v>
      </c>
      <c r="D482" s="52">
        <v>55</v>
      </c>
      <c r="E482" s="28">
        <f>VLOOKUP(B482,Database!$B$2:$K$604,3,FALSE)</f>
        <v>10000</v>
      </c>
      <c r="F482" s="48" t="s">
        <v>1319</v>
      </c>
      <c r="G482" s="48" t="s">
        <v>1377</v>
      </c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hidden="1" customHeight="1" x14ac:dyDescent="0.25">
      <c r="A483" s="47">
        <v>44701</v>
      </c>
      <c r="B483" s="5" t="s">
        <v>766</v>
      </c>
      <c r="C483" s="16" t="str">
        <f>VLOOKUP(B483,Database!$B$2:$K$604,2,FALSE)</f>
        <v>BIO WHITE AGENT 250</v>
      </c>
      <c r="D483" s="52">
        <v>1</v>
      </c>
      <c r="E483" s="28">
        <f>VLOOKUP(B483,Database!$B$2:$K$604,3,FALSE)</f>
        <v>97000</v>
      </c>
      <c r="F483" s="48" t="s">
        <v>1448</v>
      </c>
      <c r="G483" s="48" t="s">
        <v>1372</v>
      </c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hidden="1" customHeight="1" x14ac:dyDescent="0.25">
      <c r="A484" s="47">
        <v>44701</v>
      </c>
      <c r="B484" s="48" t="s">
        <v>863</v>
      </c>
      <c r="C484" s="16" t="str">
        <f>VLOOKUP(B484,Database!$B$2:$K$604,2,FALSE)</f>
        <v>AMPLAS 120</v>
      </c>
      <c r="D484" s="52">
        <v>1</v>
      </c>
      <c r="E484" s="28">
        <f>VLOOKUP(B484,Database!$B$2:$K$604,3,FALSE)</f>
        <v>13400</v>
      </c>
      <c r="F484" s="48" t="s">
        <v>1448</v>
      </c>
      <c r="G484" s="48" t="s">
        <v>1372</v>
      </c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hidden="1" customHeight="1" x14ac:dyDescent="0.25">
      <c r="A485" s="47">
        <v>44701</v>
      </c>
      <c r="B485" s="48" t="s">
        <v>958</v>
      </c>
      <c r="C485" s="16" t="str">
        <f>VLOOKUP(B485,Database!$B$2:$K$604,2,FALSE)</f>
        <v>MASKER</v>
      </c>
      <c r="D485" s="52">
        <v>9</v>
      </c>
      <c r="E485" s="28">
        <f>VLOOKUP(B485,Database!$B$2:$K$604,3,FALSE)</f>
        <v>400</v>
      </c>
      <c r="F485" s="48" t="s">
        <v>1448</v>
      </c>
      <c r="G485" s="48" t="s">
        <v>1372</v>
      </c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hidden="1" customHeight="1" x14ac:dyDescent="0.25">
      <c r="A486" s="47">
        <v>44701</v>
      </c>
      <c r="B486" s="5" t="s">
        <v>179</v>
      </c>
      <c r="C486" s="16" t="str">
        <f>VLOOKUP(B486,Database!$B$2:$K$604,2,FALSE)</f>
        <v>PLAT FIGURA BIASA</v>
      </c>
      <c r="D486" s="52">
        <v>2</v>
      </c>
      <c r="E486" s="28">
        <f>VLOOKUP(B486,Database!$B$2:$K$604,3,FALSE)</f>
        <v>2000</v>
      </c>
      <c r="F486" s="48" t="s">
        <v>1449</v>
      </c>
      <c r="G486" s="48" t="s">
        <v>1368</v>
      </c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hidden="1" customHeight="1" x14ac:dyDescent="0.25">
      <c r="A487" s="47">
        <v>44701</v>
      </c>
      <c r="B487" s="5" t="s">
        <v>947</v>
      </c>
      <c r="C487" s="16" t="str">
        <f>VLOOKUP(B487,Database!$B$2:$K$604,2,FALSE)</f>
        <v>VELL CROW</v>
      </c>
      <c r="D487" s="52">
        <v>1</v>
      </c>
      <c r="E487" s="28">
        <f>VLOOKUP(B487,Database!$B$2:$K$604,3,FALSE)</f>
        <v>7000</v>
      </c>
      <c r="F487" s="48" t="s">
        <v>1310</v>
      </c>
      <c r="G487" s="48" t="s">
        <v>1450</v>
      </c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hidden="1" customHeight="1" x14ac:dyDescent="0.25">
      <c r="A488" s="47">
        <v>44701</v>
      </c>
      <c r="B488" s="48" t="s">
        <v>872</v>
      </c>
      <c r="C488" s="16" t="str">
        <f>VLOOKUP(B488,Database!$B$2:$K$604,2,FALSE)</f>
        <v>AMPLAS GRENDA 80</v>
      </c>
      <c r="D488" s="52">
        <v>1</v>
      </c>
      <c r="E488" s="28">
        <f>VLOOKUP(B488,Database!$B$2:$K$604,3,FALSE)</f>
        <v>4000</v>
      </c>
      <c r="F488" s="48" t="s">
        <v>1310</v>
      </c>
      <c r="G488" s="48" t="s">
        <v>1450</v>
      </c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hidden="1" customHeight="1" x14ac:dyDescent="0.25">
      <c r="A489" s="47">
        <v>44702</v>
      </c>
      <c r="B489" s="5" t="s">
        <v>431</v>
      </c>
      <c r="C489" s="16" t="str">
        <f>VLOOKUP(B489,Database!$B$2:$K$604,2,FALSE)</f>
        <v>RELL RODA 35CM</v>
      </c>
      <c r="D489" s="52">
        <v>1</v>
      </c>
      <c r="E489" s="28">
        <f>VLOOKUP(B489,Database!$B$2:$K$604,3,FALSE)</f>
        <v>17500</v>
      </c>
      <c r="F489" s="48" t="s">
        <v>1378</v>
      </c>
      <c r="G489" s="48" t="s">
        <v>1368</v>
      </c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hidden="1" customHeight="1" x14ac:dyDescent="0.25">
      <c r="A490" s="47">
        <v>44702</v>
      </c>
      <c r="B490" s="5" t="s">
        <v>347</v>
      </c>
      <c r="C490" s="16" t="str">
        <f>VLOOKUP(B490,Database!$B$2:$K$604,2,FALSE)</f>
        <v>HANDLE COAK ANTIK i029</v>
      </c>
      <c r="D490" s="52">
        <v>4</v>
      </c>
      <c r="E490" s="28">
        <f>VLOOKUP(B490,Database!$B$2:$K$604,3,FALSE)</f>
        <v>16000</v>
      </c>
      <c r="F490" s="48" t="s">
        <v>1378</v>
      </c>
      <c r="G490" s="48" t="s">
        <v>1367</v>
      </c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hidden="1" customHeight="1" x14ac:dyDescent="0.25">
      <c r="A491" s="47">
        <v>44702</v>
      </c>
      <c r="B491" s="48" t="s">
        <v>811</v>
      </c>
      <c r="C491" s="16" t="str">
        <f>VLOOKUP(B491,Database!$B$2:$K$604,2,FALSE)</f>
        <v>LAKBAN KERTAS</v>
      </c>
      <c r="D491" s="52">
        <v>1</v>
      </c>
      <c r="E491" s="28">
        <f>VLOOKUP(B491,Database!$B$2:$K$604,3,FALSE)</f>
        <v>5200</v>
      </c>
      <c r="F491" s="48" t="s">
        <v>1310</v>
      </c>
      <c r="G491" s="48" t="s">
        <v>1371</v>
      </c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hidden="1" customHeight="1" x14ac:dyDescent="0.25">
      <c r="A492" s="47">
        <v>44702</v>
      </c>
      <c r="B492" s="5" t="s">
        <v>973</v>
      </c>
      <c r="C492" s="16" t="str">
        <f>VLOOKUP(B492,Database!$B$2:$K$604,2,FALSE)</f>
        <v>KUAS 4"</v>
      </c>
      <c r="D492" s="52">
        <v>3</v>
      </c>
      <c r="E492" s="28">
        <f>VLOOKUP(B492,Database!$B$2:$K$604,3,FALSE)</f>
        <v>17000</v>
      </c>
      <c r="F492" s="48" t="s">
        <v>1337</v>
      </c>
      <c r="G492" s="48" t="s">
        <v>1398</v>
      </c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hidden="1" customHeight="1" x14ac:dyDescent="0.25">
      <c r="A493" s="47">
        <v>44702</v>
      </c>
      <c r="B493" s="5" t="s">
        <v>911</v>
      </c>
      <c r="C493" s="16" t="str">
        <f>VLOOKUP(B493,Database!$B$2:$K$604,2,FALSE)</f>
        <v>LEM DN SIP</v>
      </c>
      <c r="D493" s="52">
        <v>1</v>
      </c>
      <c r="E493" s="28">
        <f>VLOOKUP(B493,Database!$B$2:$K$604,3,FALSE)</f>
        <v>27500</v>
      </c>
      <c r="F493" s="48" t="s">
        <v>1337</v>
      </c>
      <c r="G493" s="48" t="s">
        <v>1398</v>
      </c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hidden="1" customHeight="1" x14ac:dyDescent="0.25">
      <c r="A494" s="47">
        <v>44702</v>
      </c>
      <c r="B494" s="48" t="s">
        <v>811</v>
      </c>
      <c r="C494" s="16" t="str">
        <f>VLOOKUP(B494,Database!$B$2:$K$604,2,FALSE)</f>
        <v>LAKBAN KERTAS</v>
      </c>
      <c r="D494" s="52">
        <v>5</v>
      </c>
      <c r="E494" s="28">
        <f>VLOOKUP(B494,Database!$B$2:$K$604,3,FALSE)</f>
        <v>5200</v>
      </c>
      <c r="F494" s="48" t="s">
        <v>1287</v>
      </c>
      <c r="G494" s="48" t="s">
        <v>1377</v>
      </c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hidden="1" customHeight="1" x14ac:dyDescent="0.25">
      <c r="A495" s="47">
        <v>44702</v>
      </c>
      <c r="B495" s="7" t="s">
        <v>939</v>
      </c>
      <c r="C495" s="16" t="str">
        <f>VLOOKUP(B495,Database!$B$2:$K$604,2,FALSE)</f>
        <v>KAIN JAHIT</v>
      </c>
      <c r="D495" s="52">
        <v>1</v>
      </c>
      <c r="E495" s="28">
        <f>VLOOKUP(B495,Database!$B$2:$K$604,3,FALSE)</f>
        <v>4500</v>
      </c>
      <c r="F495" s="48" t="s">
        <v>1287</v>
      </c>
      <c r="G495" s="48" t="s">
        <v>1377</v>
      </c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hidden="1" customHeight="1" x14ac:dyDescent="0.25">
      <c r="A496" s="47">
        <v>44702</v>
      </c>
      <c r="B496" s="48" t="s">
        <v>804</v>
      </c>
      <c r="C496" s="16" t="str">
        <f>VLOOKUP(B496,Database!$B$2:$K$604,2,FALSE)</f>
        <v>ISI CUTTER</v>
      </c>
      <c r="D496" s="52">
        <v>1</v>
      </c>
      <c r="E496" s="28">
        <f>VLOOKUP(B496,Database!$B$2:$K$604,3,FALSE)</f>
        <v>6000</v>
      </c>
      <c r="F496" s="48" t="s">
        <v>1287</v>
      </c>
      <c r="G496" s="48" t="s">
        <v>1377</v>
      </c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hidden="1" customHeight="1" x14ac:dyDescent="0.25">
      <c r="A497" s="47">
        <v>44702</v>
      </c>
      <c r="B497" s="7" t="s">
        <v>808</v>
      </c>
      <c r="C497" s="16" t="str">
        <f>VLOOKUP(B497,Database!$B$2:$K$604,2,FALSE)</f>
        <v>LAKBAN BENING</v>
      </c>
      <c r="D497" s="52">
        <v>6</v>
      </c>
      <c r="E497" s="28">
        <f>VLOOKUP(B497,Database!$B$2:$K$604,3,FALSE)</f>
        <v>10000</v>
      </c>
      <c r="F497" s="48" t="s">
        <v>1287</v>
      </c>
      <c r="G497" s="48" t="s">
        <v>1377</v>
      </c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hidden="1" customHeight="1" x14ac:dyDescent="0.25">
      <c r="A498" s="47">
        <v>44702</v>
      </c>
      <c r="B498" s="5" t="s">
        <v>831</v>
      </c>
      <c r="C498" s="16" t="str">
        <f>VLOOKUP(B498,Database!$B$2:$K$604,2,FALSE)</f>
        <v>GASPER</v>
      </c>
      <c r="D498" s="52">
        <v>1</v>
      </c>
      <c r="E498" s="28">
        <f>VLOOKUP(B498,Database!$B$2:$K$604,3,FALSE)</f>
        <v>40000</v>
      </c>
      <c r="F498" s="48" t="s">
        <v>1287</v>
      </c>
      <c r="G498" s="48" t="s">
        <v>1377</v>
      </c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hidden="1" customHeight="1" x14ac:dyDescent="0.25">
      <c r="A499" s="47">
        <v>44702</v>
      </c>
      <c r="B499" s="7" t="s">
        <v>909</v>
      </c>
      <c r="C499" s="16" t="str">
        <f>VLOOKUP(B499,Database!$B$2:$K$604,2,FALSE)</f>
        <v>LEM ALTECO HANDSOME</v>
      </c>
      <c r="D499" s="52">
        <v>3</v>
      </c>
      <c r="E499" s="28">
        <f>VLOOKUP(B499,Database!$B$2:$K$604,3,FALSE)</f>
        <v>3350</v>
      </c>
      <c r="F499" s="48" t="s">
        <v>1332</v>
      </c>
      <c r="G499" s="48" t="s">
        <v>1367</v>
      </c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hidden="1" customHeight="1" x14ac:dyDescent="0.25">
      <c r="A500" s="47">
        <v>44702</v>
      </c>
      <c r="B500" s="48" t="s">
        <v>958</v>
      </c>
      <c r="C500" s="16" t="str">
        <f>VLOOKUP(B500,Database!$B$2:$K$604,2,FALSE)</f>
        <v>MASKER</v>
      </c>
      <c r="D500" s="52">
        <v>10</v>
      </c>
      <c r="E500" s="28">
        <f>VLOOKUP(B500,Database!$B$2:$K$604,3,FALSE)</f>
        <v>400</v>
      </c>
      <c r="F500" s="48" t="s">
        <v>1332</v>
      </c>
      <c r="G500" s="48" t="s">
        <v>1367</v>
      </c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hidden="1" customHeight="1" x14ac:dyDescent="0.25">
      <c r="A501" s="47">
        <v>44702</v>
      </c>
      <c r="B501" s="48" t="s">
        <v>863</v>
      </c>
      <c r="C501" s="16" t="str">
        <f>VLOOKUP(B501,Database!$B$2:$K$604,2,FALSE)</f>
        <v>AMPLAS 120</v>
      </c>
      <c r="D501" s="52">
        <v>1</v>
      </c>
      <c r="E501" s="28">
        <f>VLOOKUP(B501,Database!$B$2:$K$604,3,FALSE)</f>
        <v>13400</v>
      </c>
      <c r="F501" s="48" t="s">
        <v>1332</v>
      </c>
      <c r="G501" s="48" t="s">
        <v>1367</v>
      </c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hidden="1" customHeight="1" x14ac:dyDescent="0.25">
      <c r="A502" s="47">
        <v>44702</v>
      </c>
      <c r="B502" s="48" t="s">
        <v>866</v>
      </c>
      <c r="C502" s="16" t="str">
        <f>VLOOKUP(B502,Database!$B$2:$K$604,2,FALSE)</f>
        <v>AMPLAS 180</v>
      </c>
      <c r="D502" s="51">
        <v>1</v>
      </c>
      <c r="E502" s="28">
        <f>VLOOKUP(B502,Database!$B$2:$K$604,3,FALSE)</f>
        <v>13400</v>
      </c>
      <c r="F502" s="48" t="s">
        <v>1332</v>
      </c>
      <c r="G502" s="48" t="s">
        <v>1367</v>
      </c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hidden="1" customHeight="1" x14ac:dyDescent="0.25">
      <c r="A503" s="47">
        <v>44702</v>
      </c>
      <c r="B503" s="48" t="s">
        <v>884</v>
      </c>
      <c r="C503" s="16" t="str">
        <f>VLOOKUP(B503,Database!$B$2:$K$604,2,FALSE)</f>
        <v>AMPLAS 80</v>
      </c>
      <c r="D503" s="52">
        <v>1</v>
      </c>
      <c r="E503" s="28">
        <f>VLOOKUP(B503,Database!$B$2:$K$604,3,FALSE)</f>
        <v>13400</v>
      </c>
      <c r="F503" s="48" t="s">
        <v>1332</v>
      </c>
      <c r="G503" s="48" t="s">
        <v>1367</v>
      </c>
      <c r="H503" s="5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hidden="1" customHeight="1" x14ac:dyDescent="0.25">
      <c r="A504" s="47">
        <v>44702</v>
      </c>
      <c r="B504" s="5" t="s">
        <v>347</v>
      </c>
      <c r="C504" s="16" t="str">
        <f>VLOOKUP(B504,Database!$B$2:$K$604,2,FALSE)</f>
        <v>HANDLE COAK ANTIK i029</v>
      </c>
      <c r="D504" s="52">
        <v>13</v>
      </c>
      <c r="E504" s="28">
        <f>VLOOKUP(B504,Database!$B$2:$K$604,3,FALSE)</f>
        <v>16000</v>
      </c>
      <c r="F504" s="48" t="s">
        <v>1332</v>
      </c>
      <c r="G504" s="48" t="s">
        <v>1367</v>
      </c>
      <c r="H504" s="5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hidden="1" customHeight="1" x14ac:dyDescent="0.25">
      <c r="A505" s="47">
        <v>44702</v>
      </c>
      <c r="B505" s="5" t="s">
        <v>900</v>
      </c>
      <c r="C505" s="16" t="str">
        <f>VLOOKUP(B505,Database!$B$2:$K$604,2,FALSE)</f>
        <v>MATA DREY +</v>
      </c>
      <c r="D505" s="52">
        <v>1</v>
      </c>
      <c r="E505" s="28">
        <f>VLOOKUP(B505,Database!$B$2:$K$604,3,FALSE)</f>
        <v>12000</v>
      </c>
      <c r="F505" s="48" t="s">
        <v>1332</v>
      </c>
      <c r="G505" s="48" t="s">
        <v>1367</v>
      </c>
      <c r="H505" s="5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hidden="1" customHeight="1" x14ac:dyDescent="0.25">
      <c r="A506" s="47">
        <v>44702</v>
      </c>
      <c r="B506" s="48" t="s">
        <v>29</v>
      </c>
      <c r="C506" s="16" t="str">
        <f>VLOOKUP(B506,Database!$B$2:$K$604,2,FALSE)</f>
        <v>SEPATU KARET KOIN MEDIUM</v>
      </c>
      <c r="D506" s="52">
        <v>20</v>
      </c>
      <c r="E506" s="28">
        <f>VLOOKUP(B506,Database!$B$2:$K$604,3,FALSE)</f>
        <v>1000</v>
      </c>
      <c r="F506" s="48" t="s">
        <v>1287</v>
      </c>
      <c r="G506" s="48" t="s">
        <v>1367</v>
      </c>
      <c r="H506" s="7" t="s">
        <v>1451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hidden="1" customHeight="1" x14ac:dyDescent="0.25">
      <c r="A507" s="47">
        <v>44702</v>
      </c>
      <c r="B507" s="54" t="s">
        <v>29</v>
      </c>
      <c r="C507" s="16" t="str">
        <f>VLOOKUP(B507,Database!$B$2:$K$604,2,FALSE)</f>
        <v>SEPATU KARET KOIN MEDIUM</v>
      </c>
      <c r="D507" s="52">
        <v>16</v>
      </c>
      <c r="E507" s="28">
        <f>VLOOKUP(B507,Database!$B$2:$K$604,3,FALSE)</f>
        <v>1000</v>
      </c>
      <c r="F507" s="48" t="s">
        <v>1287</v>
      </c>
      <c r="G507" s="48" t="s">
        <v>1367</v>
      </c>
      <c r="H507" s="7" t="s">
        <v>1452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hidden="1" customHeight="1" x14ac:dyDescent="0.25">
      <c r="A508" s="47">
        <v>44702</v>
      </c>
      <c r="B508" s="54" t="s">
        <v>880</v>
      </c>
      <c r="C508" s="16" t="str">
        <f>VLOOKUP(B508,Database!$B$2:$K$604,2,FALSE)</f>
        <v>MIRKA</v>
      </c>
      <c r="D508" s="52">
        <v>2</v>
      </c>
      <c r="E508" s="28">
        <f>VLOOKUP(B508,Database!$B$2:$K$604,3,FALSE)</f>
        <v>11000</v>
      </c>
      <c r="F508" s="48" t="s">
        <v>1408</v>
      </c>
      <c r="G508" s="48" t="s">
        <v>1369</v>
      </c>
      <c r="H508" s="5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hidden="1" customHeight="1" x14ac:dyDescent="0.25">
      <c r="A509" s="47">
        <v>44702</v>
      </c>
      <c r="B509" s="54" t="s">
        <v>863</v>
      </c>
      <c r="C509" s="16" t="str">
        <f>VLOOKUP(B509,Database!$B$2:$K$604,2,FALSE)</f>
        <v>AMPLAS 120</v>
      </c>
      <c r="D509" s="52">
        <v>1</v>
      </c>
      <c r="E509" s="28">
        <f>VLOOKUP(B509,Database!$B$2:$K$604,3,FALSE)</f>
        <v>13400</v>
      </c>
      <c r="F509" s="48" t="s">
        <v>1408</v>
      </c>
      <c r="G509" s="48" t="s">
        <v>1369</v>
      </c>
      <c r="H509" s="5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hidden="1" customHeight="1" x14ac:dyDescent="0.25">
      <c r="A510" s="47">
        <v>44702</v>
      </c>
      <c r="B510" s="54" t="s">
        <v>868</v>
      </c>
      <c r="C510" s="16" t="str">
        <f>VLOOKUP(B510,Database!$B$2:$K$604,2,FALSE)</f>
        <v>AMPLAS 240</v>
      </c>
      <c r="D510" s="52">
        <v>1</v>
      </c>
      <c r="E510" s="28">
        <f>VLOOKUP(B510,Database!$B$2:$K$604,3,FALSE)</f>
        <v>13400</v>
      </c>
      <c r="F510" s="48" t="s">
        <v>1408</v>
      </c>
      <c r="G510" s="48" t="s">
        <v>1369</v>
      </c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hidden="1" customHeight="1" x14ac:dyDescent="0.25">
      <c r="A511" s="47">
        <v>44702</v>
      </c>
      <c r="B511" s="48" t="s">
        <v>939</v>
      </c>
      <c r="C511" s="16" t="str">
        <f>VLOOKUP(B511,Database!$B$2:$K$604,2,FALSE)</f>
        <v>KAIN JAHIT</v>
      </c>
      <c r="D511" s="52">
        <v>1</v>
      </c>
      <c r="E511" s="28">
        <f>VLOOKUP(B511,Database!$B$2:$K$604,3,FALSE)</f>
        <v>4500</v>
      </c>
      <c r="F511" s="48" t="s">
        <v>1408</v>
      </c>
      <c r="G511" s="48" t="s">
        <v>1369</v>
      </c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hidden="1" customHeight="1" x14ac:dyDescent="0.25">
      <c r="A512" s="47">
        <v>44702</v>
      </c>
      <c r="B512" s="48" t="s">
        <v>909</v>
      </c>
      <c r="C512" s="16" t="str">
        <f>VLOOKUP(B512,Database!$B$2:$K$604,2,FALSE)</f>
        <v>LEM ALTECO HANDSOME</v>
      </c>
      <c r="D512" s="52">
        <v>1</v>
      </c>
      <c r="E512" s="28">
        <f>VLOOKUP(B512,Database!$B$2:$K$604,3,FALSE)</f>
        <v>3350</v>
      </c>
      <c r="F512" s="48" t="s">
        <v>1408</v>
      </c>
      <c r="G512" s="48" t="s">
        <v>1369</v>
      </c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hidden="1" customHeight="1" x14ac:dyDescent="0.25">
      <c r="A513" s="47">
        <v>44702</v>
      </c>
      <c r="B513" s="5" t="s">
        <v>707</v>
      </c>
      <c r="C513" s="16" t="str">
        <f>VLOOKUP(B513,Database!$B$2:$K$604,2,FALSE)</f>
        <v>PU 91 CLEAR DOFF PROPAN</v>
      </c>
      <c r="D513" s="52">
        <v>1</v>
      </c>
      <c r="E513" s="28">
        <f>VLOOKUP(B513,Database!$B$2:$K$604,3,FALSE)</f>
        <v>157000</v>
      </c>
      <c r="F513" s="48" t="s">
        <v>1408</v>
      </c>
      <c r="G513" s="48" t="s">
        <v>1369</v>
      </c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hidden="1" customHeight="1" x14ac:dyDescent="0.25">
      <c r="A514" s="47">
        <v>44702</v>
      </c>
      <c r="B514" s="5" t="s">
        <v>555</v>
      </c>
      <c r="C514" s="16" t="str">
        <f>VLOOKUP(B514,Database!$B$2:$K$604,2,FALSE)</f>
        <v>TENOKOTE YELLOW</v>
      </c>
      <c r="D514" s="52">
        <v>2</v>
      </c>
      <c r="E514" s="28">
        <f>VLOOKUP(B514,Database!$B$2:$K$604,3,FALSE)</f>
        <v>308000</v>
      </c>
      <c r="F514" s="48" t="s">
        <v>1337</v>
      </c>
      <c r="G514" s="48" t="s">
        <v>1453</v>
      </c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hidden="1" customHeight="1" x14ac:dyDescent="0.25">
      <c r="A515" s="47">
        <v>44702</v>
      </c>
      <c r="B515" s="5" t="s">
        <v>1274</v>
      </c>
      <c r="C515" s="16" t="str">
        <f>VLOOKUP(B515,Database!$B$2:$K$604,2,FALSE)</f>
        <v>RELL BEARING DROLLA 45CM</v>
      </c>
      <c r="D515" s="52">
        <v>8</v>
      </c>
      <c r="E515" s="28">
        <f>VLOOKUP(B515,Database!$B$2:$K$604,3,FALSE)</f>
        <v>74673</v>
      </c>
      <c r="F515" s="48" t="s">
        <v>1454</v>
      </c>
      <c r="G515" s="48" t="s">
        <v>1432</v>
      </c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hidden="1" customHeight="1" x14ac:dyDescent="0.25">
      <c r="A516" s="47">
        <v>44704</v>
      </c>
      <c r="B516" s="5" t="s">
        <v>1125</v>
      </c>
      <c r="C516" s="16" t="str">
        <f>VLOOKUP(B516,Database!$B$2:$K$604,2,FALSE)</f>
        <v>SEKRUP ROT 8*1" (2,5CM)</v>
      </c>
      <c r="D516" s="52">
        <v>500</v>
      </c>
      <c r="E516" s="28">
        <f>VLOOKUP(B516,Database!$B$2:$K$604,3,FALSE)</f>
        <v>100</v>
      </c>
      <c r="F516" s="48" t="s">
        <v>1287</v>
      </c>
      <c r="G516" s="48" t="s">
        <v>1368</v>
      </c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hidden="1" customHeight="1" x14ac:dyDescent="0.25">
      <c r="A517" s="47">
        <v>44704</v>
      </c>
      <c r="B517" s="48" t="s">
        <v>1095</v>
      </c>
      <c r="C517" s="16" t="str">
        <f>VLOOKUP(B517,Database!$B$2:$K$604,2,FALSE)</f>
        <v>RING TEBAL 3MM HITAM</v>
      </c>
      <c r="D517" s="51">
        <v>500</v>
      </c>
      <c r="E517" s="28">
        <f>VLOOKUP(B517,Database!$B$2:$K$604,3,FALSE)</f>
        <v>450</v>
      </c>
      <c r="F517" s="48" t="s">
        <v>1287</v>
      </c>
      <c r="G517" s="48" t="s">
        <v>1368</v>
      </c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hidden="1" customHeight="1" x14ac:dyDescent="0.25">
      <c r="A518" s="47">
        <v>44704</v>
      </c>
      <c r="B518" s="48" t="s">
        <v>909</v>
      </c>
      <c r="C518" s="16" t="str">
        <f>VLOOKUP(B518,Database!$B$2:$K$604,2,FALSE)</f>
        <v>LEM ALTECO HANDSOME</v>
      </c>
      <c r="D518" s="52">
        <v>3</v>
      </c>
      <c r="E518" s="28">
        <f>VLOOKUP(B518,Database!$B$2:$K$604,3,FALSE)</f>
        <v>3350</v>
      </c>
      <c r="F518" s="48" t="s">
        <v>1287</v>
      </c>
      <c r="G518" s="48" t="s">
        <v>1368</v>
      </c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hidden="1" customHeight="1" x14ac:dyDescent="0.25">
      <c r="A519" s="47">
        <v>44704</v>
      </c>
      <c r="B519" s="48" t="s">
        <v>958</v>
      </c>
      <c r="C519" s="16" t="str">
        <f>VLOOKUP(B519,Database!$B$2:$K$604,2,FALSE)</f>
        <v>MASKER</v>
      </c>
      <c r="D519" s="51">
        <v>9</v>
      </c>
      <c r="E519" s="28">
        <f>VLOOKUP(B519,Database!$B$2:$K$604,3,FALSE)</f>
        <v>400</v>
      </c>
      <c r="F519" s="48" t="s">
        <v>1287</v>
      </c>
      <c r="G519" s="48" t="s">
        <v>1368</v>
      </c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hidden="1" customHeight="1" x14ac:dyDescent="0.25">
      <c r="A520" s="47">
        <v>44704</v>
      </c>
      <c r="B520" s="7" t="s">
        <v>939</v>
      </c>
      <c r="C520" s="16" t="str">
        <f>VLOOKUP(B520,Database!$B$2:$K$604,2,FALSE)</f>
        <v>KAIN JAHIT</v>
      </c>
      <c r="D520" s="52">
        <v>1</v>
      </c>
      <c r="E520" s="28">
        <f>VLOOKUP(B520,Database!$B$2:$K$604,3,FALSE)</f>
        <v>4500</v>
      </c>
      <c r="F520" s="48" t="s">
        <v>1287</v>
      </c>
      <c r="G520" s="48" t="s">
        <v>1368</v>
      </c>
      <c r="H520" s="5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hidden="1" customHeight="1" x14ac:dyDescent="0.25">
      <c r="A521" s="47">
        <v>44704</v>
      </c>
      <c r="B521" s="5" t="s">
        <v>322</v>
      </c>
      <c r="C521" s="16" t="str">
        <f>VLOOKUP(B521,Database!$B$2:$K$604,2,FALSE)</f>
        <v>HANDLE BESI 25CM</v>
      </c>
      <c r="D521" s="52">
        <v>17</v>
      </c>
      <c r="E521" s="28">
        <f>VLOOKUP(B521,Database!$B$2:$K$604,3,FALSE)</f>
        <v>15500</v>
      </c>
      <c r="F521" s="48" t="s">
        <v>1287</v>
      </c>
      <c r="G521" s="48" t="s">
        <v>1368</v>
      </c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hidden="1" customHeight="1" x14ac:dyDescent="0.25">
      <c r="A522" s="47">
        <v>44704</v>
      </c>
      <c r="B522" s="5" t="s">
        <v>1115</v>
      </c>
      <c r="C522" s="16" t="str">
        <f>VLOOKUP(B522,Database!$B$2:$K$604,2,FALSE)</f>
        <v>SEKRUP FAB 8*1-1/4" (3CM)</v>
      </c>
      <c r="D522" s="51">
        <v>1000</v>
      </c>
      <c r="E522" s="28">
        <f>VLOOKUP(B522,Database!$B$2:$K$604,3,FALSE)</f>
        <v>122</v>
      </c>
      <c r="F522" s="48" t="s">
        <v>1287</v>
      </c>
      <c r="G522" s="48" t="s">
        <v>1368</v>
      </c>
      <c r="H522" s="5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hidden="1" customHeight="1" x14ac:dyDescent="0.25">
      <c r="A523" s="47">
        <v>44704</v>
      </c>
      <c r="B523" s="48" t="s">
        <v>29</v>
      </c>
      <c r="C523" s="16" t="str">
        <f>VLOOKUP(B523,Database!$B$2:$K$604,2,FALSE)</f>
        <v>SEPATU KARET KOIN MEDIUM</v>
      </c>
      <c r="D523" s="52">
        <v>2</v>
      </c>
      <c r="E523" s="28">
        <f>VLOOKUP(B523,Database!$B$2:$K$604,3,FALSE)</f>
        <v>1000</v>
      </c>
      <c r="F523" s="48" t="s">
        <v>1287</v>
      </c>
      <c r="G523" s="48" t="s">
        <v>1368</v>
      </c>
      <c r="H523" s="5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hidden="1" customHeight="1" x14ac:dyDescent="0.25">
      <c r="A524" s="47">
        <v>44704</v>
      </c>
      <c r="B524" s="48" t="s">
        <v>939</v>
      </c>
      <c r="C524" s="16" t="str">
        <f>VLOOKUP(B524,Database!$B$2:$K$604,2,FALSE)</f>
        <v>KAIN JAHIT</v>
      </c>
      <c r="D524" s="52">
        <v>1</v>
      </c>
      <c r="E524" s="28">
        <f>VLOOKUP(B524,Database!$B$2:$K$604,3,FALSE)</f>
        <v>4500</v>
      </c>
      <c r="F524" s="48" t="s">
        <v>1287</v>
      </c>
      <c r="G524" s="48" t="s">
        <v>1375</v>
      </c>
      <c r="H524" s="5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hidden="1" customHeight="1" x14ac:dyDescent="0.25">
      <c r="A525" s="47">
        <v>44704</v>
      </c>
      <c r="B525" s="48" t="s">
        <v>811</v>
      </c>
      <c r="C525" s="16" t="str">
        <f>VLOOKUP(B525,Database!$B$2:$K$604,2,FALSE)</f>
        <v>LAKBAN KERTAS</v>
      </c>
      <c r="D525" s="49">
        <v>4</v>
      </c>
      <c r="E525" s="28">
        <f>VLOOKUP(B525,Database!$B$2:$K$604,3,FALSE)</f>
        <v>5200</v>
      </c>
      <c r="F525" s="48" t="s">
        <v>1287</v>
      </c>
      <c r="G525" s="48" t="s">
        <v>1375</v>
      </c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hidden="1" customHeight="1" x14ac:dyDescent="0.25">
      <c r="A526" s="47">
        <v>44704</v>
      </c>
      <c r="B526" s="48" t="s">
        <v>808</v>
      </c>
      <c r="C526" s="16" t="str">
        <f>VLOOKUP(B526,Database!$B$2:$K$604,2,FALSE)</f>
        <v>LAKBAN BENING</v>
      </c>
      <c r="D526" s="52">
        <v>12</v>
      </c>
      <c r="E526" s="28">
        <f>VLOOKUP(B526,Database!$B$2:$K$604,3,FALSE)</f>
        <v>10000</v>
      </c>
      <c r="F526" s="48" t="s">
        <v>1287</v>
      </c>
      <c r="G526" s="48" t="s">
        <v>1375</v>
      </c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hidden="1" customHeight="1" x14ac:dyDescent="0.25">
      <c r="A527" s="47">
        <v>44704</v>
      </c>
      <c r="B527" s="48" t="s">
        <v>804</v>
      </c>
      <c r="C527" s="16" t="str">
        <f>VLOOKUP(B527,Database!$B$2:$K$604,2,FALSE)</f>
        <v>ISI CUTTER</v>
      </c>
      <c r="D527" s="52">
        <v>1</v>
      </c>
      <c r="E527" s="28">
        <f>VLOOKUP(B527,Database!$B$2:$K$604,3,FALSE)</f>
        <v>6000</v>
      </c>
      <c r="F527" s="48" t="s">
        <v>1287</v>
      </c>
      <c r="G527" s="48" t="s">
        <v>1375</v>
      </c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hidden="1" customHeight="1" x14ac:dyDescent="0.25">
      <c r="A528" s="47">
        <v>44704</v>
      </c>
      <c r="B528" s="5" t="s">
        <v>911</v>
      </c>
      <c r="C528" s="16" t="s">
        <v>1404</v>
      </c>
      <c r="D528" s="52">
        <v>1</v>
      </c>
      <c r="E528" s="28">
        <f>VLOOKUP(B528,Database!$B$2:$K$604,3,FALSE)</f>
        <v>27500</v>
      </c>
      <c r="F528" s="48" t="s">
        <v>1287</v>
      </c>
      <c r="G528" s="48" t="s">
        <v>1375</v>
      </c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hidden="1" customHeight="1" x14ac:dyDescent="0.25">
      <c r="A529" s="47">
        <v>44704</v>
      </c>
      <c r="B529" s="48" t="s">
        <v>819</v>
      </c>
      <c r="C529" s="16" t="str">
        <f>VLOOKUP(B529,Database!$B$2:$K$604,2,FALSE)</f>
        <v>RAFIA 1KG</v>
      </c>
      <c r="D529" s="52">
        <v>2</v>
      </c>
      <c r="E529" s="28">
        <f>VLOOKUP(B529,Database!$B$2:$K$604,3,FALSE)</f>
        <v>15000</v>
      </c>
      <c r="F529" s="48" t="s">
        <v>1287</v>
      </c>
      <c r="G529" s="48" t="s">
        <v>1375</v>
      </c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hidden="1" customHeight="1" x14ac:dyDescent="0.25">
      <c r="A530" s="47">
        <v>44704</v>
      </c>
      <c r="B530" s="5" t="s">
        <v>829</v>
      </c>
      <c r="C530" s="16" t="str">
        <f>VLOOKUP(B530,Database!$B$2:$K$604,2,FALSE)</f>
        <v>TALI STRAPING</v>
      </c>
      <c r="D530" s="52">
        <v>1</v>
      </c>
      <c r="E530" s="28">
        <f>VLOOKUP(B530,Database!$B$2:$K$604,3,FALSE)</f>
        <v>100000</v>
      </c>
      <c r="F530" s="48" t="s">
        <v>1287</v>
      </c>
      <c r="G530" s="48" t="s">
        <v>1375</v>
      </c>
      <c r="H530" s="5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hidden="1" customHeight="1" x14ac:dyDescent="0.25">
      <c r="A531" s="47">
        <v>44704</v>
      </c>
      <c r="B531" s="48" t="s">
        <v>1057</v>
      </c>
      <c r="C531" s="16" t="str">
        <f>VLOOKUP(B531,Database!$B$2:$K$604,2,FALSE)</f>
        <v>LEM EXCEL ONE</v>
      </c>
      <c r="D531" s="52">
        <v>1</v>
      </c>
      <c r="E531" s="28">
        <f>VLOOKUP(B531,Database!$B$2:$K$604,3,FALSE)</f>
        <v>121000</v>
      </c>
      <c r="F531" s="48" t="s">
        <v>1332</v>
      </c>
      <c r="G531" s="48" t="s">
        <v>1366</v>
      </c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hidden="1" customHeight="1" x14ac:dyDescent="0.25">
      <c r="A532" s="47">
        <v>44704</v>
      </c>
      <c r="B532" s="7" t="s">
        <v>921</v>
      </c>
      <c r="C532" s="16" t="str">
        <f>VLOOKUP(B532,Database!$B$2:$K$604,2,FALSE)</f>
        <v>LEM POXY RESIN</v>
      </c>
      <c r="D532" s="52">
        <v>1</v>
      </c>
      <c r="E532" s="28">
        <f>VLOOKUP(B532,Database!$B$2:$K$604,3,FALSE)</f>
        <v>76000</v>
      </c>
      <c r="F532" s="48" t="s">
        <v>1332</v>
      </c>
      <c r="G532" s="48" t="s">
        <v>1366</v>
      </c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hidden="1" customHeight="1" x14ac:dyDescent="0.25">
      <c r="A533" s="47">
        <v>44704</v>
      </c>
      <c r="B533" s="48" t="s">
        <v>859</v>
      </c>
      <c r="C533" s="16" t="str">
        <f>VLOOKUP(B533,Database!$B$2:$K$604,2,FALSE)</f>
        <v>LEM POXY HARDNER</v>
      </c>
      <c r="D533" s="52">
        <v>1</v>
      </c>
      <c r="E533" s="28">
        <f>VLOOKUP(B533,Database!$B$2:$K$604,3,FALSE)</f>
        <v>78000</v>
      </c>
      <c r="F533" s="48" t="s">
        <v>1332</v>
      </c>
      <c r="G533" s="48" t="s">
        <v>1366</v>
      </c>
      <c r="H533" s="5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hidden="1" customHeight="1" x14ac:dyDescent="0.25">
      <c r="A534" s="47">
        <v>44704</v>
      </c>
      <c r="B534" s="48" t="s">
        <v>968</v>
      </c>
      <c r="C534" s="16" t="str">
        <f>VLOOKUP(B534,Database!$B$2:$K$604,2,FALSE)</f>
        <v>DOWEL 8MM</v>
      </c>
      <c r="D534" s="52">
        <v>1</v>
      </c>
      <c r="E534" s="28">
        <f>VLOOKUP(B534,Database!$B$2:$K$604,3,FALSE)</f>
        <v>12000</v>
      </c>
      <c r="F534" s="48" t="s">
        <v>1332</v>
      </c>
      <c r="G534" s="48" t="s">
        <v>1366</v>
      </c>
      <c r="H534" s="5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hidden="1" customHeight="1" x14ac:dyDescent="0.25">
      <c r="A535" s="47">
        <v>44704</v>
      </c>
      <c r="B535" s="48" t="s">
        <v>1117</v>
      </c>
      <c r="C535" s="16" t="str">
        <f>VLOOKUP(B535,Database!$B$2:$K$604,2,FALSE)</f>
        <v>SEKRUP FAB 8*1-1/2" (4CM)</v>
      </c>
      <c r="D535" s="52">
        <v>1000</v>
      </c>
      <c r="E535" s="28">
        <f>VLOOKUP(B535,Database!$B$2:$K$604,3,FALSE)</f>
        <v>138</v>
      </c>
      <c r="F535" s="48" t="s">
        <v>1332</v>
      </c>
      <c r="G535" s="48" t="s">
        <v>1366</v>
      </c>
      <c r="H535" s="5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hidden="1" customHeight="1" x14ac:dyDescent="0.25">
      <c r="A536" s="47">
        <v>44704</v>
      </c>
      <c r="B536" s="5" t="s">
        <v>1104</v>
      </c>
      <c r="C536" s="16" t="str">
        <f>VLOOKUP(B536,Database!$B$2:$K$604,2,FALSE)</f>
        <v>SEKRUP FAB 8*1" (2.5CM)</v>
      </c>
      <c r="D536" s="52">
        <v>1000</v>
      </c>
      <c r="E536" s="28">
        <f>VLOOKUP(B536,Database!$B$2:$K$604,3,FALSE)</f>
        <v>103</v>
      </c>
      <c r="F536" s="48" t="s">
        <v>1332</v>
      </c>
      <c r="G536" s="48" t="s">
        <v>1366</v>
      </c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hidden="1" customHeight="1" x14ac:dyDescent="0.25">
      <c r="A537" s="47">
        <v>44704</v>
      </c>
      <c r="B537" s="48" t="s">
        <v>884</v>
      </c>
      <c r="C537" s="16" t="str">
        <f>VLOOKUP(B537,Database!$B$2:$K$604,2,FALSE)</f>
        <v>AMPLAS 80</v>
      </c>
      <c r="D537" s="52">
        <v>2</v>
      </c>
      <c r="E537" s="28">
        <f>VLOOKUP(B537,Database!$B$2:$K$604,3,FALSE)</f>
        <v>13400</v>
      </c>
      <c r="F537" s="48" t="s">
        <v>1332</v>
      </c>
      <c r="G537" s="48" t="s">
        <v>1366</v>
      </c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hidden="1" customHeight="1" x14ac:dyDescent="0.25">
      <c r="A538" s="47">
        <v>44704</v>
      </c>
      <c r="B538" s="48" t="s">
        <v>958</v>
      </c>
      <c r="C538" s="16" t="str">
        <f>VLOOKUP(B538,Database!$B$2:$K$604,2,FALSE)</f>
        <v>MASKER</v>
      </c>
      <c r="D538" s="52">
        <v>5</v>
      </c>
      <c r="E538" s="28">
        <f>VLOOKUP(B538,Database!$B$2:$K$604,3,FALSE)</f>
        <v>400</v>
      </c>
      <c r="F538" s="48" t="s">
        <v>1332</v>
      </c>
      <c r="G538" s="48" t="s">
        <v>1366</v>
      </c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hidden="1" customHeight="1" x14ac:dyDescent="0.25">
      <c r="A539" s="47">
        <v>44704</v>
      </c>
      <c r="B539" s="5" t="s">
        <v>923</v>
      </c>
      <c r="C539" s="16" t="str">
        <f>VLOOKUP(B539,Database!$B$2:$K$604,2,FALSE)</f>
        <v>LEM DN SIP GALON</v>
      </c>
      <c r="D539" s="51">
        <v>1</v>
      </c>
      <c r="E539" s="28">
        <f>VLOOKUP(B539,Database!$B$2:$K$604,3,FALSE)</f>
        <v>120000</v>
      </c>
      <c r="F539" s="48" t="s">
        <v>1445</v>
      </c>
      <c r="G539" s="48" t="s">
        <v>1446</v>
      </c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hidden="1" customHeight="1" x14ac:dyDescent="0.25">
      <c r="A540" s="47">
        <v>44704</v>
      </c>
      <c r="B540" s="5" t="s">
        <v>1083</v>
      </c>
      <c r="C540" s="16" t="str">
        <f>VLOOKUP(B540,Database!$B$2:$K$604,2,FALSE)</f>
        <v>PAKU TEMBAK F30</v>
      </c>
      <c r="D540" s="52">
        <v>1</v>
      </c>
      <c r="E540" s="28">
        <f>VLOOKUP(B540,Database!$B$2:$K$604,3,FALSE)</f>
        <v>37500</v>
      </c>
      <c r="F540" s="48" t="s">
        <v>1445</v>
      </c>
      <c r="G540" s="48" t="s">
        <v>1446</v>
      </c>
      <c r="H540" s="5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hidden="1" customHeight="1" x14ac:dyDescent="0.25">
      <c r="A541" s="47">
        <v>44704</v>
      </c>
      <c r="B541" s="48" t="s">
        <v>1057</v>
      </c>
      <c r="C541" s="16" t="str">
        <f>VLOOKUP(B541,Database!$B$2:$K$604,2,FALSE)</f>
        <v>LEM EXCEL ONE</v>
      </c>
      <c r="D541" s="52">
        <v>3</v>
      </c>
      <c r="E541" s="28">
        <f>VLOOKUP(B541,Database!$B$2:$K$604,3,FALSE)</f>
        <v>121000</v>
      </c>
      <c r="F541" s="48" t="s">
        <v>1445</v>
      </c>
      <c r="G541" s="48" t="s">
        <v>1446</v>
      </c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hidden="1" customHeight="1" x14ac:dyDescent="0.25">
      <c r="A542" s="47">
        <v>44704</v>
      </c>
      <c r="B542" s="48" t="s">
        <v>1104</v>
      </c>
      <c r="C542" s="16" t="str">
        <f>VLOOKUP(B542,Database!$B$2:$K$604,2,FALSE)</f>
        <v>SEKRUP FAB 8*1" (2.5CM)</v>
      </c>
      <c r="D542" s="52">
        <v>1000</v>
      </c>
      <c r="E542" s="28">
        <f>VLOOKUP(B542,Database!$B$2:$K$604,3,FALSE)</f>
        <v>103</v>
      </c>
      <c r="F542" s="48" t="s">
        <v>1445</v>
      </c>
      <c r="G542" s="48" t="s">
        <v>1446</v>
      </c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hidden="1" customHeight="1" x14ac:dyDescent="0.25">
      <c r="A543" s="47">
        <v>44704</v>
      </c>
      <c r="B543" s="7" t="s">
        <v>939</v>
      </c>
      <c r="C543" s="16" t="str">
        <f>VLOOKUP(B543,Database!$B$2:$K$604,2,FALSE)</f>
        <v>KAIN JAHIT</v>
      </c>
      <c r="D543" s="52">
        <v>1</v>
      </c>
      <c r="E543" s="28">
        <f>VLOOKUP(B543,Database!$B$2:$K$604,3,FALSE)</f>
        <v>4500</v>
      </c>
      <c r="F543" s="48" t="s">
        <v>1449</v>
      </c>
      <c r="G543" s="48" t="s">
        <v>1369</v>
      </c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hidden="1" customHeight="1" x14ac:dyDescent="0.25">
      <c r="A544" s="47">
        <v>44704</v>
      </c>
      <c r="B544" s="5" t="s">
        <v>766</v>
      </c>
      <c r="C544" s="16" t="str">
        <f>VLOOKUP(B544,Database!$B$2:$K$604,2,FALSE)</f>
        <v>BIO WHITE AGENT 250</v>
      </c>
      <c r="D544" s="52">
        <v>1</v>
      </c>
      <c r="E544" s="28">
        <f>VLOOKUP(B544,Database!$B$2:$K$604,3,FALSE)</f>
        <v>97000</v>
      </c>
      <c r="F544" s="48" t="s">
        <v>1449</v>
      </c>
      <c r="G544" s="48" t="s">
        <v>1369</v>
      </c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hidden="1" customHeight="1" x14ac:dyDescent="0.25">
      <c r="A545" s="47">
        <v>44704</v>
      </c>
      <c r="B545" s="5" t="s">
        <v>783</v>
      </c>
      <c r="C545" s="16" t="str">
        <f>VLOOKUP(B545,Database!$B$2:$K$604,2,FALSE)</f>
        <v>PARAGON PAIL</v>
      </c>
      <c r="D545" s="52">
        <v>1</v>
      </c>
      <c r="E545" s="28">
        <f>VLOOKUP(B545,Database!$B$2:$K$604,3,FALSE)</f>
        <v>447000</v>
      </c>
      <c r="F545" s="48" t="s">
        <v>1447</v>
      </c>
      <c r="G545" s="48" t="s">
        <v>1369</v>
      </c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hidden="1" customHeight="1" x14ac:dyDescent="0.25">
      <c r="A546" s="47">
        <v>44704</v>
      </c>
      <c r="B546" s="55" t="s">
        <v>1455</v>
      </c>
      <c r="C546" s="16" t="str">
        <f>VLOOKUP(B546,Database!$B$2:$K$604,2,FALSE)</f>
        <v>DOWEL 8MM</v>
      </c>
      <c r="D546" s="52">
        <v>1</v>
      </c>
      <c r="E546" s="28">
        <f>VLOOKUP(B546,Database!$B$2:$K$604,3,FALSE)</f>
        <v>12000</v>
      </c>
      <c r="F546" s="48" t="s">
        <v>1332</v>
      </c>
      <c r="G546" s="48" t="s">
        <v>1368</v>
      </c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hidden="1" customHeight="1" x14ac:dyDescent="0.25">
      <c r="A547" s="47">
        <v>44704</v>
      </c>
      <c r="B547" s="5" t="s">
        <v>179</v>
      </c>
      <c r="C547" s="16" t="str">
        <f>VLOOKUP(B547,Database!$B$2:$K$604,2,FALSE)</f>
        <v>PLAT FIGURA BIASA</v>
      </c>
      <c r="D547" s="52">
        <v>8</v>
      </c>
      <c r="E547" s="28">
        <f>VLOOKUP(B547,Database!$B$2:$K$604,3,FALSE)</f>
        <v>2000</v>
      </c>
      <c r="F547" s="48" t="s">
        <v>1447</v>
      </c>
      <c r="G547" s="48" t="s">
        <v>1373</v>
      </c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hidden="1" customHeight="1" x14ac:dyDescent="0.25">
      <c r="A548" s="47">
        <v>44704</v>
      </c>
      <c r="B548" s="5" t="s">
        <v>179</v>
      </c>
      <c r="C548" s="16" t="str">
        <f>VLOOKUP(B548,Database!$B$2:$K$604,2,FALSE)</f>
        <v>PLAT FIGURA BIASA</v>
      </c>
      <c r="D548" s="52">
        <v>100</v>
      </c>
      <c r="E548" s="28">
        <f>VLOOKUP(B548,Database!$B$2:$K$604,3,FALSE)</f>
        <v>2000</v>
      </c>
      <c r="F548" s="48" t="s">
        <v>1447</v>
      </c>
      <c r="G548" s="48" t="s">
        <v>1373</v>
      </c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hidden="1" customHeight="1" x14ac:dyDescent="0.25">
      <c r="A549" s="47">
        <v>44704</v>
      </c>
      <c r="B549" s="5" t="s">
        <v>219</v>
      </c>
      <c r="C549" s="16" t="str">
        <f>VLOOKUP(B549,Database!$B$2:$K$604,2,FALSE)</f>
        <v>HANDLE KOLONG BESAR ANTIK</v>
      </c>
      <c r="D549" s="52">
        <v>2</v>
      </c>
      <c r="E549" s="28">
        <f>VLOOKUP(B549,Database!$B$2:$K$604,3,FALSE)</f>
        <v>3500</v>
      </c>
      <c r="F549" s="48" t="s">
        <v>1291</v>
      </c>
      <c r="G549" s="48" t="s">
        <v>1373</v>
      </c>
      <c r="H549" s="5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hidden="1" customHeight="1" x14ac:dyDescent="0.25">
      <c r="A550" s="47">
        <v>44704</v>
      </c>
      <c r="B550" s="55" t="s">
        <v>401</v>
      </c>
      <c r="C550" s="16" t="str">
        <f>VLOOKUP(B550,Database!$B$2:$K$604,2,FALSE)</f>
        <v>MAGNET BESAR</v>
      </c>
      <c r="D550" s="52">
        <v>2</v>
      </c>
      <c r="E550" s="28">
        <f>VLOOKUP(B550,Database!$B$2:$K$604,3,FALSE)</f>
        <v>4000</v>
      </c>
      <c r="F550" s="48" t="s">
        <v>1291</v>
      </c>
      <c r="G550" s="48" t="s">
        <v>1373</v>
      </c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hidden="1" customHeight="1" x14ac:dyDescent="0.25">
      <c r="A551" s="47">
        <v>44704</v>
      </c>
      <c r="B551" s="5" t="s">
        <v>147</v>
      </c>
      <c r="C551" s="16" t="str">
        <f>VLOOKUP(B551,Database!$B$2:$K$604,2,FALSE)</f>
        <v>ENGSEL MODERN  2-1/2" ANTIK</v>
      </c>
      <c r="D551" s="52">
        <v>60</v>
      </c>
      <c r="E551" s="28">
        <f>VLOOKUP(B551,Database!$B$2:$K$604,3,FALSE)</f>
        <v>8750</v>
      </c>
      <c r="F551" s="48" t="s">
        <v>1287</v>
      </c>
      <c r="G551" s="48" t="s">
        <v>1373</v>
      </c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hidden="1" customHeight="1" x14ac:dyDescent="0.25">
      <c r="A552" s="47">
        <v>44704</v>
      </c>
      <c r="B552" s="55" t="s">
        <v>958</v>
      </c>
      <c r="C552" s="16" t="str">
        <f>VLOOKUP(B552,Database!$B$2:$K$604,2,FALSE)</f>
        <v>MASKER</v>
      </c>
      <c r="D552" s="52">
        <v>10</v>
      </c>
      <c r="E552" s="28">
        <f>VLOOKUP(B552,Database!$B$2:$K$604,3,FALSE)</f>
        <v>400</v>
      </c>
      <c r="F552" s="48" t="s">
        <v>1318</v>
      </c>
      <c r="G552" s="48" t="s">
        <v>1372</v>
      </c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hidden="1" customHeight="1" x14ac:dyDescent="0.25">
      <c r="A553" s="47">
        <v>44704</v>
      </c>
      <c r="B553" s="55" t="s">
        <v>939</v>
      </c>
      <c r="C553" s="16" t="str">
        <f>VLOOKUP(B553,Database!$B$2:$K$604,2,FALSE)</f>
        <v>KAIN JAHIT</v>
      </c>
      <c r="D553" s="52">
        <v>1</v>
      </c>
      <c r="E553" s="28">
        <f>VLOOKUP(B553,Database!$B$2:$K$604,3,FALSE)</f>
        <v>4500</v>
      </c>
      <c r="F553" s="48" t="s">
        <v>1318</v>
      </c>
      <c r="G553" s="48" t="s">
        <v>1372</v>
      </c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hidden="1" customHeight="1" x14ac:dyDescent="0.25">
      <c r="A554" s="47">
        <v>44704</v>
      </c>
      <c r="B554" s="55" t="s">
        <v>909</v>
      </c>
      <c r="C554" s="16" t="str">
        <f>VLOOKUP(B554,Database!$B$2:$K$604,2,FALSE)</f>
        <v>LEM ALTECO HANDSOME</v>
      </c>
      <c r="D554" s="52">
        <v>1</v>
      </c>
      <c r="E554" s="28">
        <f>VLOOKUP(B554,Database!$B$2:$K$604,3,FALSE)</f>
        <v>3350</v>
      </c>
      <c r="F554" s="48" t="s">
        <v>1318</v>
      </c>
      <c r="G554" s="48" t="s">
        <v>1372</v>
      </c>
      <c r="H554" s="5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hidden="1" customHeight="1" x14ac:dyDescent="0.25">
      <c r="A555" s="47">
        <v>44704</v>
      </c>
      <c r="B555" s="5" t="s">
        <v>966</v>
      </c>
      <c r="C555" s="16" t="str">
        <f>VLOOKUP(B555,Database!$B$2:$K$604,2,FALSE)</f>
        <v xml:space="preserve">WILAH PASAH </v>
      </c>
      <c r="D555" s="52">
        <v>2</v>
      </c>
      <c r="E555" s="28">
        <f>VLOOKUP(B555,Database!$B$2:$K$604,3,FALSE)</f>
        <v>100000</v>
      </c>
      <c r="F555" s="48" t="s">
        <v>1310</v>
      </c>
      <c r="G555" s="48" t="s">
        <v>1371</v>
      </c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hidden="1" customHeight="1" x14ac:dyDescent="0.25">
      <c r="A556" s="47">
        <v>44704</v>
      </c>
      <c r="B556" s="5" t="s">
        <v>953</v>
      </c>
      <c r="C556" s="16" t="str">
        <f>VLOOKUP(B556,Database!$B$2:$K$604,2,FALSE)</f>
        <v>KAPUR PUTIH</v>
      </c>
      <c r="D556" s="52">
        <v>1</v>
      </c>
      <c r="E556" s="28">
        <f>VLOOKUP(B556,Database!$B$2:$K$604,3,FALSE)</f>
        <v>4500</v>
      </c>
      <c r="F556" s="48" t="s">
        <v>1310</v>
      </c>
      <c r="G556" s="48" t="s">
        <v>1371</v>
      </c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hidden="1" customHeight="1" x14ac:dyDescent="0.25">
      <c r="A557" s="47">
        <v>44705</v>
      </c>
      <c r="B557" s="55" t="s">
        <v>811</v>
      </c>
      <c r="C557" s="16" t="str">
        <f>VLOOKUP(B557,Database!$B$2:$K$604,2,FALSE)</f>
        <v>LAKBAN KERTAS</v>
      </c>
      <c r="D557" s="52">
        <v>1</v>
      </c>
      <c r="E557" s="28">
        <f>VLOOKUP(B557,Database!$B$2:$K$604,3,FALSE)</f>
        <v>5200</v>
      </c>
      <c r="F557" s="48" t="s">
        <v>1456</v>
      </c>
      <c r="G557" s="48" t="s">
        <v>1457</v>
      </c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hidden="1" customHeight="1" x14ac:dyDescent="0.25">
      <c r="A558" s="47">
        <v>44705</v>
      </c>
      <c r="B558" s="55" t="s">
        <v>1133</v>
      </c>
      <c r="C558" s="16" t="str">
        <f>VLOOKUP(B558,Database!$B$2:$K$604,2,FALSE)</f>
        <v>SEKRUP ROT 8*1 1/2" (4CM)</v>
      </c>
      <c r="D558" s="52">
        <v>1500</v>
      </c>
      <c r="E558" s="28">
        <f>VLOOKUP(B558,Database!$B$2:$K$604,3,FALSE)</f>
        <v>110</v>
      </c>
      <c r="F558" s="48" t="s">
        <v>1302</v>
      </c>
      <c r="G558" s="48" t="s">
        <v>1373</v>
      </c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hidden="1" customHeight="1" x14ac:dyDescent="0.25">
      <c r="A559" s="47">
        <v>44705</v>
      </c>
      <c r="B559" s="5" t="s">
        <v>1049</v>
      </c>
      <c r="C559" s="16" t="str">
        <f>VLOOKUP(B559,Database!$B$2:$K$604,2,FALSE)</f>
        <v>ANTI TIP KIT</v>
      </c>
      <c r="D559" s="52">
        <v>10</v>
      </c>
      <c r="E559" s="28">
        <f>VLOOKUP(B559,Database!$B$2:$K$604,3,FALSE)</f>
        <v>6000</v>
      </c>
      <c r="F559" s="48" t="s">
        <v>1302</v>
      </c>
      <c r="G559" s="48" t="s">
        <v>1373</v>
      </c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hidden="1" customHeight="1" x14ac:dyDescent="0.25">
      <c r="A560" s="47">
        <v>44705</v>
      </c>
      <c r="B560" s="5" t="s">
        <v>1031</v>
      </c>
      <c r="C560" s="16" t="str">
        <f>VLOOKUP(B560,Database!$B$2:$K$604,2,FALSE)</f>
        <v>KARET SERUT</v>
      </c>
      <c r="D560" s="52">
        <v>1</v>
      </c>
      <c r="E560" s="28">
        <f>VLOOKUP(B560,Database!$B$2:$K$604,3,FALSE)</f>
        <v>15000</v>
      </c>
      <c r="F560" s="48" t="s">
        <v>1310</v>
      </c>
      <c r="G560" s="48" t="s">
        <v>1371</v>
      </c>
      <c r="H560" s="5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hidden="1" customHeight="1" x14ac:dyDescent="0.25">
      <c r="A561" s="47">
        <v>44705</v>
      </c>
      <c r="B561" s="5" t="s">
        <v>831</v>
      </c>
      <c r="C561" s="16" t="str">
        <f>VLOOKUP(B561,Database!$B$2:$K$604,2,FALSE)</f>
        <v>GASPER</v>
      </c>
      <c r="D561" s="52">
        <v>1</v>
      </c>
      <c r="E561" s="28">
        <f>VLOOKUP(B561,Database!$B$2:$K$604,3,FALSE)</f>
        <v>40000</v>
      </c>
      <c r="F561" s="48" t="s">
        <v>1332</v>
      </c>
      <c r="G561" s="48" t="s">
        <v>1377</v>
      </c>
      <c r="H561" s="5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hidden="1" customHeight="1" x14ac:dyDescent="0.25">
      <c r="A562" s="47">
        <v>44705</v>
      </c>
      <c r="B562" s="22" t="s">
        <v>1102</v>
      </c>
      <c r="C562" s="16" t="str">
        <f>VLOOKUP(B562,Database!$B$2:$K$604,2,FALSE)</f>
        <v>SEKRUP FAB 4*5/8 HITAM(1,5CM)</v>
      </c>
      <c r="D562" s="52">
        <v>2000</v>
      </c>
      <c r="E562" s="28">
        <f>VLOOKUP(B562,Database!$B$2:$K$604,3,FALSE)</f>
        <v>45</v>
      </c>
      <c r="F562" s="48" t="s">
        <v>1332</v>
      </c>
      <c r="G562" s="48" t="s">
        <v>1368</v>
      </c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hidden="1" customHeight="1" x14ac:dyDescent="0.25">
      <c r="A563" s="47">
        <v>44705</v>
      </c>
      <c r="B563" s="5" t="s">
        <v>151</v>
      </c>
      <c r="C563" s="16" t="str">
        <f>VLOOKUP(B563,Database!$B$2:$K$604,2,FALSE)</f>
        <v>ENGSEL WAYANG</v>
      </c>
      <c r="D563" s="52">
        <v>2</v>
      </c>
      <c r="E563" s="28">
        <f>VLOOKUP(B563,Database!$B$2:$K$604,3,FALSE)</f>
        <v>20000</v>
      </c>
      <c r="F563" s="48" t="s">
        <v>1332</v>
      </c>
      <c r="G563" s="48" t="s">
        <v>1368</v>
      </c>
      <c r="H563" s="5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hidden="1" customHeight="1" x14ac:dyDescent="0.25">
      <c r="A564" s="47">
        <v>44705</v>
      </c>
      <c r="B564" s="5" t="s">
        <v>1069</v>
      </c>
      <c r="C564" s="16" t="str">
        <f>VLOOKUP(B564,Database!$B$2:$K$604,2,FALSE)</f>
        <v>PAKU CACING</v>
      </c>
      <c r="D564" s="52">
        <v>1</v>
      </c>
      <c r="E564" s="28">
        <f>VLOOKUP(B564,Database!$B$2:$K$604,3,FALSE)</f>
        <v>100000</v>
      </c>
      <c r="F564" s="48" t="s">
        <v>1332</v>
      </c>
      <c r="G564" s="48" t="s">
        <v>1368</v>
      </c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hidden="1" customHeight="1" x14ac:dyDescent="0.25">
      <c r="A565" s="47">
        <v>44705</v>
      </c>
      <c r="B565" s="48" t="s">
        <v>909</v>
      </c>
      <c r="C565" s="16" t="str">
        <f>VLOOKUP(B565,Database!$B$2:$K$604,2,FALSE)</f>
        <v>LEM ALTECO HANDSOME</v>
      </c>
      <c r="D565" s="49">
        <v>2</v>
      </c>
      <c r="E565" s="28">
        <f>VLOOKUP(B565,Database!$B$2:$K$604,3,FALSE)</f>
        <v>3350</v>
      </c>
      <c r="F565" s="48" t="s">
        <v>1445</v>
      </c>
      <c r="G565" s="48" t="s">
        <v>1446</v>
      </c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hidden="1" customHeight="1" x14ac:dyDescent="0.25">
      <c r="A566" s="47">
        <v>44705</v>
      </c>
      <c r="B566" s="5" t="s">
        <v>791</v>
      </c>
      <c r="C566" s="16" t="str">
        <f>VLOOKUP(B566,Database!$B$2:$K$604,2,FALSE)</f>
        <v>XT 0590/0012 DEMPUL SAYERLACK</v>
      </c>
      <c r="D566" s="52">
        <v>1</v>
      </c>
      <c r="E566" s="28">
        <f>VLOOKUP(B566,Database!$B$2:$K$604,3,FALSE)</f>
        <v>231990</v>
      </c>
      <c r="F566" s="48" t="s">
        <v>1449</v>
      </c>
      <c r="G566" s="48" t="s">
        <v>1369</v>
      </c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hidden="1" customHeight="1" x14ac:dyDescent="0.25">
      <c r="A567" s="47">
        <v>44705</v>
      </c>
      <c r="B567" s="5" t="s">
        <v>739</v>
      </c>
      <c r="C567" s="16" t="str">
        <f>VLOOKUP(B567,Database!$B$2:$K$604,2,FALSE)</f>
        <v>DNT EPOXY GREY</v>
      </c>
      <c r="D567" s="52">
        <v>2</v>
      </c>
      <c r="E567" s="28">
        <f>VLOOKUP(B567,Database!$B$2:$K$604,3,FALSE)</f>
        <v>91000</v>
      </c>
      <c r="F567" s="48" t="s">
        <v>1291</v>
      </c>
      <c r="G567" s="48" t="s">
        <v>1372</v>
      </c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hidden="1" customHeight="1" x14ac:dyDescent="0.25">
      <c r="A568" s="47">
        <v>44705</v>
      </c>
      <c r="B568" s="5" t="s">
        <v>739</v>
      </c>
      <c r="C568" s="16" t="str">
        <f>VLOOKUP(B568,Database!$B$2:$K$604,2,FALSE)</f>
        <v>DNT EPOXY GREY</v>
      </c>
      <c r="D568" s="52">
        <v>2</v>
      </c>
      <c r="E568" s="28">
        <f>VLOOKUP(B568,Database!$B$2:$K$604,3,FALSE)</f>
        <v>91000</v>
      </c>
      <c r="F568" s="48" t="s">
        <v>1332</v>
      </c>
      <c r="G568" s="48" t="s">
        <v>1372</v>
      </c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hidden="1" customHeight="1" x14ac:dyDescent="0.25">
      <c r="A569" s="47">
        <v>44705</v>
      </c>
      <c r="B569" s="5" t="s">
        <v>739</v>
      </c>
      <c r="C569" s="16" t="str">
        <f>VLOOKUP(B569,Database!$B$2:$K$604,2,FALSE)</f>
        <v>DNT EPOXY GREY</v>
      </c>
      <c r="D569" s="52">
        <v>1</v>
      </c>
      <c r="E569" s="28">
        <f>VLOOKUP(B569,Database!$B$2:$K$604,3,FALSE)</f>
        <v>91000</v>
      </c>
      <c r="F569" s="48" t="s">
        <v>1458</v>
      </c>
      <c r="G569" s="48" t="s">
        <v>1372</v>
      </c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hidden="1" customHeight="1" x14ac:dyDescent="0.25">
      <c r="A570" s="47">
        <v>44705</v>
      </c>
      <c r="B570" s="5" t="s">
        <v>566</v>
      </c>
      <c r="C570" s="16" t="str">
        <f>VLOOKUP(B570,Database!$B$2:$K$604,2,FALSE)</f>
        <v>IMPRA WS WALLNUT BROWN</v>
      </c>
      <c r="D570" s="52">
        <v>1</v>
      </c>
      <c r="E570" s="28">
        <f>VLOOKUP(B570,Database!$B$2:$K$604,3,FALSE)</f>
        <v>88000</v>
      </c>
      <c r="F570" s="48" t="s">
        <v>1291</v>
      </c>
      <c r="G570" s="48" t="s">
        <v>1372</v>
      </c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hidden="1" customHeight="1" x14ac:dyDescent="0.25">
      <c r="A571" s="47">
        <v>44705</v>
      </c>
      <c r="B571" s="48" t="s">
        <v>909</v>
      </c>
      <c r="C571" s="16" t="str">
        <f>VLOOKUP(B571,Database!$B$2:$K$604,2,FALSE)</f>
        <v>LEM ALTECO HANDSOME</v>
      </c>
      <c r="D571" s="52">
        <v>1</v>
      </c>
      <c r="E571" s="28">
        <f>VLOOKUP(B571,Database!$B$2:$K$604,3,FALSE)</f>
        <v>3350</v>
      </c>
      <c r="F571" s="48" t="s">
        <v>1291</v>
      </c>
      <c r="G571" s="48" t="s">
        <v>1372</v>
      </c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hidden="1" customHeight="1" x14ac:dyDescent="0.25">
      <c r="A572" s="47">
        <v>44705</v>
      </c>
      <c r="B572" s="48" t="s">
        <v>868</v>
      </c>
      <c r="C572" s="16" t="str">
        <f>VLOOKUP(B572,Database!$B$2:$K$604,2,FALSE)</f>
        <v>AMPLAS 240</v>
      </c>
      <c r="D572" s="52">
        <v>2</v>
      </c>
      <c r="E572" s="28">
        <f>VLOOKUP(B572,Database!$B$2:$K$604,3,FALSE)</f>
        <v>13400</v>
      </c>
      <c r="F572" s="48" t="s">
        <v>1291</v>
      </c>
      <c r="G572" s="48" t="s">
        <v>1372</v>
      </c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hidden="1" customHeight="1" x14ac:dyDescent="0.25">
      <c r="A573" s="47">
        <v>44705</v>
      </c>
      <c r="B573" s="5" t="s">
        <v>852</v>
      </c>
      <c r="C573" s="16" t="str">
        <f>VLOOKUP(B573,Database!$B$2:$K$604,2,FALSE)</f>
        <v>AMPLAS SLENDER 120</v>
      </c>
      <c r="D573" s="52">
        <v>1</v>
      </c>
      <c r="E573" s="28">
        <f>VLOOKUP(B573,Database!$B$2:$K$604,3,FALSE)</f>
        <v>15000</v>
      </c>
      <c r="F573" s="48" t="s">
        <v>1291</v>
      </c>
      <c r="G573" s="48" t="s">
        <v>1372</v>
      </c>
      <c r="H573" s="5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hidden="1" customHeight="1" x14ac:dyDescent="0.25">
      <c r="A574" s="47">
        <v>44705</v>
      </c>
      <c r="B574" s="48" t="s">
        <v>653</v>
      </c>
      <c r="C574" s="16" t="str">
        <f>VLOOKUP(B574,Database!$B$2:$K$604,2,FALSE)</f>
        <v>THINER NC TRIRING</v>
      </c>
      <c r="D574" s="52">
        <v>20</v>
      </c>
      <c r="E574" s="28">
        <f>VLOOKUP(B574,Database!$B$2:$K$604,3,FALSE)</f>
        <v>19250</v>
      </c>
      <c r="F574" s="48" t="s">
        <v>1291</v>
      </c>
      <c r="G574" s="48" t="s">
        <v>1372</v>
      </c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hidden="1" customHeight="1" x14ac:dyDescent="0.25">
      <c r="A575" s="47">
        <v>44705</v>
      </c>
      <c r="B575" s="5" t="s">
        <v>736</v>
      </c>
      <c r="C575" s="16" t="str">
        <f>VLOOKUP(B575,Database!$B$2:$K$604,2,FALSE)</f>
        <v>GOLDEN CARE TEAK PROTECTOR</v>
      </c>
      <c r="D575" s="52">
        <v>1</v>
      </c>
      <c r="E575" s="28">
        <f>VLOOKUP(B575,Database!$B$2:$K$604,3,FALSE)</f>
        <v>1217152</v>
      </c>
      <c r="F575" s="48" t="s">
        <v>1332</v>
      </c>
      <c r="G575" s="48" t="s">
        <v>1407</v>
      </c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hidden="1" customHeight="1" x14ac:dyDescent="0.25">
      <c r="A576" s="47">
        <v>44705</v>
      </c>
      <c r="B576" s="5" t="s">
        <v>789</v>
      </c>
      <c r="C576" s="16" t="str">
        <f>VLOOKUP(B576,Database!$B$2:$K$604,2,FALSE)</f>
        <v>GOLDEN CARE TEAK SHILD HARDWOOD</v>
      </c>
      <c r="D576" s="52">
        <v>1</v>
      </c>
      <c r="E576" s="28">
        <f>VLOOKUP(B576,Database!$B$2:$K$604,3,FALSE)</f>
        <v>1299392</v>
      </c>
      <c r="F576" s="48" t="s">
        <v>1332</v>
      </c>
      <c r="G576" s="48" t="s">
        <v>1407</v>
      </c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hidden="1" customHeight="1" x14ac:dyDescent="0.25">
      <c r="A577" s="47">
        <v>44705</v>
      </c>
      <c r="B577" s="48" t="s">
        <v>939</v>
      </c>
      <c r="C577" s="16" t="str">
        <f>VLOOKUP(B577,Database!$B$2:$K$604,2,FALSE)</f>
        <v>KAIN JAHIT</v>
      </c>
      <c r="D577" s="52">
        <v>1</v>
      </c>
      <c r="E577" s="28">
        <f>VLOOKUP(B577,Database!$B$2:$K$604,3,FALSE)</f>
        <v>4500</v>
      </c>
      <c r="F577" s="48" t="s">
        <v>1308</v>
      </c>
      <c r="G577" s="48" t="s">
        <v>1377</v>
      </c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hidden="1" customHeight="1" x14ac:dyDescent="0.25">
      <c r="A578" s="47">
        <v>44705</v>
      </c>
      <c r="B578" s="48" t="s">
        <v>804</v>
      </c>
      <c r="C578" s="16" t="str">
        <f>VLOOKUP(B578,Database!$B$2:$K$604,2,FALSE)</f>
        <v>ISI CUTTER</v>
      </c>
      <c r="D578" s="52">
        <v>1</v>
      </c>
      <c r="E578" s="28">
        <f>VLOOKUP(B578,Database!$B$2:$K$604,3,FALSE)</f>
        <v>6000</v>
      </c>
      <c r="F578" s="48" t="s">
        <v>1308</v>
      </c>
      <c r="G578" s="48" t="s">
        <v>1377</v>
      </c>
      <c r="H578" s="5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hidden="1" customHeight="1" x14ac:dyDescent="0.25">
      <c r="A579" s="47">
        <v>44705</v>
      </c>
      <c r="B579" s="48" t="s">
        <v>808</v>
      </c>
      <c r="C579" s="16" t="str">
        <f>VLOOKUP(B579,Database!$B$2:$K$604,2,FALSE)</f>
        <v>LAKBAN BENING</v>
      </c>
      <c r="D579" s="52">
        <v>12</v>
      </c>
      <c r="E579" s="28">
        <f>VLOOKUP(B579,Database!$B$2:$K$604,3,FALSE)</f>
        <v>10000</v>
      </c>
      <c r="F579" s="48" t="s">
        <v>1308</v>
      </c>
      <c r="G579" s="48" t="s">
        <v>1377</v>
      </c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hidden="1" customHeight="1" x14ac:dyDescent="0.25">
      <c r="A580" s="47">
        <v>44705</v>
      </c>
      <c r="B580" s="48" t="s">
        <v>811</v>
      </c>
      <c r="C580" s="16" t="str">
        <f>VLOOKUP(B580,Database!$B$2:$K$604,2,FALSE)</f>
        <v>LAKBAN KERTAS</v>
      </c>
      <c r="D580" s="52">
        <v>6</v>
      </c>
      <c r="E580" s="28">
        <f>VLOOKUP(B580,Database!$B$2:$K$604,3,FALSE)</f>
        <v>5200</v>
      </c>
      <c r="F580" s="48" t="s">
        <v>1308</v>
      </c>
      <c r="G580" s="48" t="s">
        <v>1377</v>
      </c>
      <c r="H580" s="5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hidden="1" customHeight="1" x14ac:dyDescent="0.25">
      <c r="A581" s="47">
        <v>44705</v>
      </c>
      <c r="B581" s="48" t="s">
        <v>958</v>
      </c>
      <c r="C581" s="16" t="str">
        <f>VLOOKUP(B581,Database!$B$2:$K$604,2,FALSE)</f>
        <v>MASKER</v>
      </c>
      <c r="D581" s="52">
        <v>5</v>
      </c>
      <c r="E581" s="28">
        <f>VLOOKUP(B581,Database!$B$2:$K$604,3,FALSE)</f>
        <v>400</v>
      </c>
      <c r="F581" s="48" t="s">
        <v>1308</v>
      </c>
      <c r="G581" s="48" t="s">
        <v>1377</v>
      </c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hidden="1" customHeight="1" x14ac:dyDescent="0.25">
      <c r="A582" s="47">
        <v>44705</v>
      </c>
      <c r="B582" s="48" t="s">
        <v>884</v>
      </c>
      <c r="C582" s="16" t="str">
        <f>VLOOKUP(B582,Database!$B$2:$K$604,2,FALSE)</f>
        <v>AMPLAS 80</v>
      </c>
      <c r="D582" s="52">
        <v>1</v>
      </c>
      <c r="E582" s="28">
        <f>VLOOKUP(B582,Database!$B$2:$K$604,3,FALSE)</f>
        <v>13400</v>
      </c>
      <c r="F582" s="48" t="s">
        <v>1459</v>
      </c>
      <c r="G582" s="48" t="s">
        <v>1369</v>
      </c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hidden="1" customHeight="1" x14ac:dyDescent="0.25">
      <c r="A583" s="47">
        <v>44705</v>
      </c>
      <c r="B583" s="7" t="s">
        <v>811</v>
      </c>
      <c r="C583" s="16" t="str">
        <f>VLOOKUP(B583,Database!$B$2:$K$604,2,FALSE)</f>
        <v>LAKBAN KERTAS</v>
      </c>
      <c r="D583" s="52">
        <v>1</v>
      </c>
      <c r="E583" s="28">
        <f>VLOOKUP(B583,Database!$B$2:$K$604,3,FALSE)</f>
        <v>5200</v>
      </c>
      <c r="F583" s="48" t="s">
        <v>1459</v>
      </c>
      <c r="G583" s="48" t="s">
        <v>1369</v>
      </c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hidden="1" customHeight="1" x14ac:dyDescent="0.25">
      <c r="A584" s="47">
        <v>44705</v>
      </c>
      <c r="B584" s="5" t="s">
        <v>596</v>
      </c>
      <c r="C584" s="16" t="str">
        <f>VLOOKUP(B584,Database!$B$2:$K$604,2,FALSE)</f>
        <v>A GLAZE VAN DICK BLACK</v>
      </c>
      <c r="D584" s="52">
        <v>1</v>
      </c>
      <c r="E584" s="28">
        <f>VLOOKUP(B584,Database!$B$2:$K$604,3,FALSE)</f>
        <v>120000</v>
      </c>
      <c r="F584" s="48" t="s">
        <v>1459</v>
      </c>
      <c r="G584" s="48" t="s">
        <v>1369</v>
      </c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hidden="1" customHeight="1" x14ac:dyDescent="0.25">
      <c r="A585" s="47">
        <v>44705</v>
      </c>
      <c r="B585" s="48" t="s">
        <v>939</v>
      </c>
      <c r="C585" s="16" t="str">
        <f>VLOOKUP(B585,Database!$B$2:$K$604,2,FALSE)</f>
        <v>KAIN JAHIT</v>
      </c>
      <c r="D585" s="49">
        <v>1</v>
      </c>
      <c r="E585" s="28">
        <f>VLOOKUP(B585,Database!$B$2:$K$604,3,FALSE)</f>
        <v>4500</v>
      </c>
      <c r="F585" s="48" t="s">
        <v>1459</v>
      </c>
      <c r="G585" s="48" t="s">
        <v>1369</v>
      </c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hidden="1" customHeight="1" x14ac:dyDescent="0.25">
      <c r="A586" s="47">
        <v>44705</v>
      </c>
      <c r="B586" s="48" t="s">
        <v>909</v>
      </c>
      <c r="C586" s="16" t="str">
        <f>VLOOKUP(B586,Database!$B$2:$K$604,2,FALSE)</f>
        <v>LEM ALTECO HANDSOME</v>
      </c>
      <c r="D586" s="52">
        <v>5</v>
      </c>
      <c r="E586" s="28">
        <f>VLOOKUP(B586,Database!$B$2:$K$604,3,FALSE)</f>
        <v>3350</v>
      </c>
      <c r="F586" s="48" t="s">
        <v>1332</v>
      </c>
      <c r="G586" s="48" t="s">
        <v>1367</v>
      </c>
      <c r="H586" s="5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hidden="1" customHeight="1" x14ac:dyDescent="0.25">
      <c r="A587" s="47">
        <v>44705</v>
      </c>
      <c r="B587" s="48" t="s">
        <v>863</v>
      </c>
      <c r="C587" s="16" t="str">
        <f>VLOOKUP(B587,Database!$B$2:$K$604,2,FALSE)</f>
        <v>AMPLAS 120</v>
      </c>
      <c r="D587" s="52">
        <v>1</v>
      </c>
      <c r="E587" s="28">
        <f>VLOOKUP(B587,Database!$B$2:$K$604,3,FALSE)</f>
        <v>13400</v>
      </c>
      <c r="F587" s="48" t="s">
        <v>1332</v>
      </c>
      <c r="G587" s="48" t="s">
        <v>1367</v>
      </c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hidden="1" customHeight="1" x14ac:dyDescent="0.25">
      <c r="A588" s="47">
        <v>44705</v>
      </c>
      <c r="B588" s="48" t="s">
        <v>866</v>
      </c>
      <c r="C588" s="16" t="str">
        <f>VLOOKUP(B588,Database!$B$2:$K$604,2,FALSE)</f>
        <v>AMPLAS 180</v>
      </c>
      <c r="D588" s="52">
        <v>1</v>
      </c>
      <c r="E588" s="28">
        <f>VLOOKUP(B588,Database!$B$2:$K$604,3,FALSE)</f>
        <v>13400</v>
      </c>
      <c r="F588" s="48" t="s">
        <v>1332</v>
      </c>
      <c r="G588" s="48" t="s">
        <v>1367</v>
      </c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hidden="1" customHeight="1" x14ac:dyDescent="0.25">
      <c r="A589" s="47">
        <v>44705</v>
      </c>
      <c r="B589" s="48" t="s">
        <v>884</v>
      </c>
      <c r="C589" s="16" t="str">
        <f>VLOOKUP(B589,Database!$B$2:$K$604,2,FALSE)</f>
        <v>AMPLAS 80</v>
      </c>
      <c r="D589" s="52">
        <v>1</v>
      </c>
      <c r="E589" s="28">
        <f>VLOOKUP(B589,Database!$B$2:$K$604,3,FALSE)</f>
        <v>13400</v>
      </c>
      <c r="F589" s="48" t="s">
        <v>1332</v>
      </c>
      <c r="G589" s="48" t="s">
        <v>1367</v>
      </c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hidden="1" customHeight="1" x14ac:dyDescent="0.25">
      <c r="A590" s="47">
        <v>44705</v>
      </c>
      <c r="B590" s="48" t="s">
        <v>958</v>
      </c>
      <c r="C590" s="16" t="str">
        <f>VLOOKUP(B590,Database!$B$2:$K$604,2,FALSE)</f>
        <v>MASKER</v>
      </c>
      <c r="D590" s="52">
        <v>10</v>
      </c>
      <c r="E590" s="28">
        <f>VLOOKUP(B590,Database!$B$2:$K$604,3,FALSE)</f>
        <v>400</v>
      </c>
      <c r="F590" s="48" t="s">
        <v>1332</v>
      </c>
      <c r="G590" s="48" t="s">
        <v>1367</v>
      </c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hidden="1" customHeight="1" x14ac:dyDescent="0.25">
      <c r="A591" s="47">
        <v>44705</v>
      </c>
      <c r="B591" s="5" t="s">
        <v>41</v>
      </c>
      <c r="C591" s="16" t="str">
        <f>VLOOKUP(B591,Database!$B$2:$K$604,2,FALSE)</f>
        <v>KUNCI KOPER</v>
      </c>
      <c r="D591" s="52">
        <v>16</v>
      </c>
      <c r="E591" s="28">
        <f>VLOOKUP(B591,Database!$B$2:$K$604,3,FALSE)</f>
        <v>20899.989000000005</v>
      </c>
      <c r="F591" s="48" t="s">
        <v>1332</v>
      </c>
      <c r="G591" s="48" t="s">
        <v>1367</v>
      </c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hidden="1" customHeight="1" x14ac:dyDescent="0.25">
      <c r="A592" s="47">
        <v>44706</v>
      </c>
      <c r="B592" s="54" t="s">
        <v>872</v>
      </c>
      <c r="C592" s="16" t="str">
        <f>VLOOKUP(B592,Database!$B$2:$K$604,2,FALSE)</f>
        <v>AMPLAS GRENDA 80</v>
      </c>
      <c r="D592" s="52">
        <v>2</v>
      </c>
      <c r="E592" s="28">
        <f>VLOOKUP(B592,Database!$B$2:$K$604,3,FALSE)</f>
        <v>4000</v>
      </c>
      <c r="F592" s="48" t="s">
        <v>1330</v>
      </c>
      <c r="G592" s="48" t="s">
        <v>1379</v>
      </c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hidden="1" customHeight="1" x14ac:dyDescent="0.25">
      <c r="A593" s="47">
        <v>44706</v>
      </c>
      <c r="B593" s="54" t="s">
        <v>909</v>
      </c>
      <c r="C593" s="16" t="str">
        <f>VLOOKUP(B593,Database!$B$2:$K$604,2,FALSE)</f>
        <v>LEM ALTECO HANDSOME</v>
      </c>
      <c r="D593" s="52">
        <v>2</v>
      </c>
      <c r="E593" s="28">
        <f>VLOOKUP(B593,Database!$B$2:$K$604,3,FALSE)</f>
        <v>3350</v>
      </c>
      <c r="F593" s="48" t="s">
        <v>1330</v>
      </c>
      <c r="G593" s="48" t="s">
        <v>1379</v>
      </c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hidden="1" customHeight="1" x14ac:dyDescent="0.25">
      <c r="A594" s="47">
        <v>44706</v>
      </c>
      <c r="B594" s="5" t="s">
        <v>1051</v>
      </c>
      <c r="C594" s="16" t="str">
        <f>VLOOKUP(B594,Database!$B$2:$K$604,2,FALSE)</f>
        <v>LEM PRESTO POLYCHEMIE</v>
      </c>
      <c r="D594" s="52">
        <v>20</v>
      </c>
      <c r="E594" s="28">
        <f>VLOOKUP(B594,Database!$B$2:$K$604,3,FALSE)</f>
        <v>39683.952000000005</v>
      </c>
      <c r="F594" s="48" t="s">
        <v>1329</v>
      </c>
      <c r="G594" s="48" t="s">
        <v>1371</v>
      </c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hidden="1" customHeight="1" x14ac:dyDescent="0.25">
      <c r="A595" s="47">
        <v>44706</v>
      </c>
      <c r="B595" s="54" t="s">
        <v>1057</v>
      </c>
      <c r="C595" s="16" t="str">
        <f>VLOOKUP(B595,Database!$B$2:$K$604,2,FALSE)</f>
        <v>LEM EXCEL ONE</v>
      </c>
      <c r="D595" s="52">
        <v>5</v>
      </c>
      <c r="E595" s="28">
        <f>VLOOKUP(B595,Database!$B$2:$K$604,3,FALSE)</f>
        <v>121000</v>
      </c>
      <c r="F595" s="48" t="s">
        <v>1329</v>
      </c>
      <c r="G595" s="48" t="s">
        <v>1371</v>
      </c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hidden="1" customHeight="1" x14ac:dyDescent="0.25">
      <c r="A596" s="47">
        <v>44706</v>
      </c>
      <c r="B596" s="54" t="s">
        <v>921</v>
      </c>
      <c r="C596" s="16" t="str">
        <f>VLOOKUP(B596,Database!$B$2:$K$604,2,FALSE)</f>
        <v>LEM POXY RESIN</v>
      </c>
      <c r="D596" s="52">
        <v>2</v>
      </c>
      <c r="E596" s="28">
        <f>VLOOKUP(B596,Database!$B$2:$K$604,3,FALSE)</f>
        <v>76000</v>
      </c>
      <c r="F596" s="48" t="s">
        <v>1329</v>
      </c>
      <c r="G596" s="48" t="s">
        <v>1371</v>
      </c>
      <c r="H596" s="5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hidden="1" customHeight="1" x14ac:dyDescent="0.25">
      <c r="A597" s="47">
        <v>44706</v>
      </c>
      <c r="B597" s="54" t="s">
        <v>859</v>
      </c>
      <c r="C597" s="16" t="str">
        <f>VLOOKUP(B597,Database!$B$2:$K$604,2,FALSE)</f>
        <v>LEM POXY HARDNER</v>
      </c>
      <c r="D597" s="52">
        <v>2</v>
      </c>
      <c r="E597" s="28">
        <f>VLOOKUP(B597,Database!$B$2:$K$604,3,FALSE)</f>
        <v>78000</v>
      </c>
      <c r="F597" s="48" t="s">
        <v>1329</v>
      </c>
      <c r="G597" s="48" t="s">
        <v>1371</v>
      </c>
      <c r="H597" s="5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hidden="1" customHeight="1" x14ac:dyDescent="0.25">
      <c r="A598" s="47">
        <v>44706</v>
      </c>
      <c r="B598" s="54" t="s">
        <v>958</v>
      </c>
      <c r="C598" s="16" t="str">
        <f>VLOOKUP(B598,Database!$B$2:$K$604,2,FALSE)</f>
        <v>MASKER</v>
      </c>
      <c r="D598" s="52">
        <v>15</v>
      </c>
      <c r="E598" s="28">
        <f>VLOOKUP(B598,Database!$B$2:$K$604,3,FALSE)</f>
        <v>400</v>
      </c>
      <c r="F598" s="48" t="s">
        <v>1329</v>
      </c>
      <c r="G598" s="48" t="s">
        <v>1371</v>
      </c>
      <c r="H598" s="5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hidden="1" customHeight="1" x14ac:dyDescent="0.25">
      <c r="A599" s="47">
        <v>44706</v>
      </c>
      <c r="B599" s="5" t="s">
        <v>1083</v>
      </c>
      <c r="C599" s="16" t="str">
        <f>VLOOKUP(B599,Database!$B$2:$K$604,2,FALSE)</f>
        <v>PAKU TEMBAK F30</v>
      </c>
      <c r="D599" s="52">
        <v>1</v>
      </c>
      <c r="E599" s="28">
        <f>VLOOKUP(B599,Database!$B$2:$K$604,3,FALSE)</f>
        <v>37500</v>
      </c>
      <c r="F599" s="48" t="s">
        <v>1329</v>
      </c>
      <c r="G599" s="48" t="s">
        <v>1371</v>
      </c>
      <c r="H599" s="5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hidden="1" customHeight="1" x14ac:dyDescent="0.25">
      <c r="A600" s="47">
        <v>44706</v>
      </c>
      <c r="B600" s="5" t="s">
        <v>773</v>
      </c>
      <c r="C600" s="16" t="str">
        <f>VLOOKUP(B600,Database!$B$2:$K$604,2,FALSE)</f>
        <v xml:space="preserve">SELO </v>
      </c>
      <c r="D600" s="52">
        <v>1</v>
      </c>
      <c r="E600" s="28">
        <f>VLOOKUP(B600,Database!$B$2:$K$604,3,FALSE)</f>
        <v>35000</v>
      </c>
      <c r="F600" s="48" t="s">
        <v>1459</v>
      </c>
      <c r="G600" s="48" t="s">
        <v>1369</v>
      </c>
      <c r="H600" s="5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hidden="1" customHeight="1" x14ac:dyDescent="0.25">
      <c r="A601" s="47">
        <v>44706</v>
      </c>
      <c r="B601" s="5" t="s">
        <v>723</v>
      </c>
      <c r="C601" s="16" t="str">
        <f>VLOOKUP(B601,Database!$B$2:$K$604,2,FALSE)</f>
        <v>IMPRA WS COCOA</v>
      </c>
      <c r="D601" s="52">
        <v>1</v>
      </c>
      <c r="E601" s="28">
        <f>VLOOKUP(B601,Database!$B$2:$K$604,3,FALSE)</f>
        <v>86500</v>
      </c>
      <c r="F601" s="48" t="s">
        <v>1459</v>
      </c>
      <c r="G601" s="48" t="s">
        <v>1369</v>
      </c>
      <c r="H601" s="5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hidden="1" customHeight="1" x14ac:dyDescent="0.25">
      <c r="A602" s="47">
        <v>44706</v>
      </c>
      <c r="B602" s="54" t="s">
        <v>909</v>
      </c>
      <c r="C602" s="16" t="str">
        <f>VLOOKUP(B602,Database!$B$2:$K$604,2,FALSE)</f>
        <v>LEM ALTECO HANDSOME</v>
      </c>
      <c r="D602" s="52">
        <v>1</v>
      </c>
      <c r="E602" s="28">
        <f>VLOOKUP(B602,Database!$B$2:$K$604,3,FALSE)</f>
        <v>3350</v>
      </c>
      <c r="F602" s="48" t="s">
        <v>1459</v>
      </c>
      <c r="G602" s="48" t="s">
        <v>1369</v>
      </c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hidden="1" customHeight="1" x14ac:dyDescent="0.25">
      <c r="A603" s="47">
        <v>44706</v>
      </c>
      <c r="B603" s="54" t="s">
        <v>943</v>
      </c>
      <c r="C603" s="16" t="str">
        <f>VLOOKUP(B603,Database!$B$2:$K$604,2,FALSE)</f>
        <v>SIKAT RUSTIK  KAYU UNION BIRU</v>
      </c>
      <c r="D603" s="52">
        <v>1</v>
      </c>
      <c r="E603" s="28">
        <f>VLOOKUP(B603,Database!$B$2:$K$604,3,FALSE)</f>
        <v>30000</v>
      </c>
      <c r="F603" s="48" t="s">
        <v>1459</v>
      </c>
      <c r="G603" s="48" t="s">
        <v>1369</v>
      </c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hidden="1" customHeight="1" x14ac:dyDescent="0.25">
      <c r="A604" s="47">
        <v>44706</v>
      </c>
      <c r="B604" s="54" t="s">
        <v>958</v>
      </c>
      <c r="C604" s="16" t="str">
        <f>VLOOKUP(B604,Database!$B$2:$K$604,2,FALSE)</f>
        <v>MASKER</v>
      </c>
      <c r="D604" s="52">
        <v>5</v>
      </c>
      <c r="E604" s="28">
        <f>VLOOKUP(B604,Database!$B$2:$K$604,3,FALSE)</f>
        <v>400</v>
      </c>
      <c r="F604" s="48" t="s">
        <v>1459</v>
      </c>
      <c r="G604" s="48" t="s">
        <v>1369</v>
      </c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hidden="1" customHeight="1" x14ac:dyDescent="0.25">
      <c r="A605" s="47">
        <v>44706</v>
      </c>
      <c r="B605" s="5" t="s">
        <v>1115</v>
      </c>
      <c r="C605" s="16" t="str">
        <f>VLOOKUP(B605,Database!$B$2:$K$604,2,FALSE)</f>
        <v>SEKRUP FAB 8*1-1/4" (3CM)</v>
      </c>
      <c r="D605" s="52">
        <v>1000</v>
      </c>
      <c r="E605" s="28">
        <f>VLOOKUP(B605,Database!$B$2:$K$604,3,FALSE)</f>
        <v>122</v>
      </c>
      <c r="F605" s="48" t="s">
        <v>1408</v>
      </c>
      <c r="G605" s="48" t="s">
        <v>1373</v>
      </c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hidden="1" customHeight="1" x14ac:dyDescent="0.25">
      <c r="A606" s="47">
        <v>44706</v>
      </c>
      <c r="B606" s="54" t="s">
        <v>1093</v>
      </c>
      <c r="C606" s="16" t="str">
        <f>VLOOKUP(B606,Database!$B$2:$K$604,2,FALSE)</f>
        <v>RING TEBAL 1,5MM HITAM</v>
      </c>
      <c r="D606" s="52">
        <v>1200</v>
      </c>
      <c r="E606" s="28">
        <f>VLOOKUP(B606,Database!$B$2:$K$604,3,FALSE)</f>
        <v>275</v>
      </c>
      <c r="F606" s="48" t="s">
        <v>1408</v>
      </c>
      <c r="G606" s="48" t="s">
        <v>1373</v>
      </c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hidden="1" customHeight="1" x14ac:dyDescent="0.25">
      <c r="A607" s="47">
        <v>44706</v>
      </c>
      <c r="B607" s="5" t="s">
        <v>76</v>
      </c>
      <c r="C607" s="16" t="str">
        <f>VLOOKUP(B607,Database!$B$2:$K$604,2,FALSE)</f>
        <v>BAUT HARDWARE +2CM</v>
      </c>
      <c r="D607" s="52">
        <v>1</v>
      </c>
      <c r="E607" s="28">
        <f>VLOOKUP(B607,Database!$B$2:$K$604,3,FALSE)</f>
        <v>37500</v>
      </c>
      <c r="F607" s="48" t="s">
        <v>1287</v>
      </c>
      <c r="G607" s="48" t="s">
        <v>1367</v>
      </c>
      <c r="H607" s="5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hidden="1" customHeight="1" x14ac:dyDescent="0.25">
      <c r="A608" s="47">
        <v>44706</v>
      </c>
      <c r="B608" s="5" t="s">
        <v>1104</v>
      </c>
      <c r="C608" s="16" t="str">
        <f>VLOOKUP(B608,Database!$B$2:$K$604,2,FALSE)</f>
        <v>SEKRUP FAB 8*1" (2.5CM)</v>
      </c>
      <c r="D608" s="52">
        <v>1</v>
      </c>
      <c r="E608" s="28">
        <f>VLOOKUP(B608,Database!$B$2:$K$604,3,FALSE)</f>
        <v>103</v>
      </c>
      <c r="F608" s="48" t="s">
        <v>1408</v>
      </c>
      <c r="G608" s="48" t="s">
        <v>1414</v>
      </c>
      <c r="H608" s="5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hidden="1" customHeight="1" x14ac:dyDescent="0.25">
      <c r="A609" s="47">
        <v>44706</v>
      </c>
      <c r="B609" s="54" t="s">
        <v>872</v>
      </c>
      <c r="C609" s="16" t="str">
        <f>VLOOKUP(B609,Database!$B$2:$K$604,2,FALSE)</f>
        <v>AMPLAS GRENDA 80</v>
      </c>
      <c r="D609" s="52">
        <v>2</v>
      </c>
      <c r="E609" s="28">
        <f>VLOOKUP(B609,Database!$B$2:$K$604,3,FALSE)</f>
        <v>4000</v>
      </c>
      <c r="F609" s="48" t="s">
        <v>1408</v>
      </c>
      <c r="G609" s="48" t="s">
        <v>1414</v>
      </c>
      <c r="H609" s="5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hidden="1" customHeight="1" x14ac:dyDescent="0.25">
      <c r="A610" s="47">
        <v>44706</v>
      </c>
      <c r="B610" s="54" t="s">
        <v>909</v>
      </c>
      <c r="C610" s="16" t="str">
        <f>VLOOKUP(B610,Database!$B$2:$K$604,2,FALSE)</f>
        <v>LEM ALTECO HANDSOME</v>
      </c>
      <c r="D610" s="52">
        <v>2</v>
      </c>
      <c r="E610" s="28">
        <f>VLOOKUP(B610,Database!$B$2:$K$604,3,FALSE)</f>
        <v>3350</v>
      </c>
      <c r="F610" s="48" t="s">
        <v>1408</v>
      </c>
      <c r="G610" s="48" t="s">
        <v>1414</v>
      </c>
      <c r="H610" s="5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hidden="1" customHeight="1" x14ac:dyDescent="0.25">
      <c r="A611" s="47">
        <v>44706</v>
      </c>
      <c r="B611" s="5" t="s">
        <v>500</v>
      </c>
      <c r="C611" s="16" t="str">
        <f>VLOOKUP(B611,Database!$B$2:$K$604,2,FALSE)</f>
        <v>BAUT JEMBATAN GALVANIS M10*13</v>
      </c>
      <c r="D611" s="52">
        <v>40</v>
      </c>
      <c r="E611" s="28">
        <f>VLOOKUP(B611,Database!$B$2:$K$604,3,FALSE)</f>
        <v>11000</v>
      </c>
      <c r="F611" s="48" t="s">
        <v>1330</v>
      </c>
      <c r="G611" s="48" t="s">
        <v>1379</v>
      </c>
      <c r="H611" s="5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hidden="1" customHeight="1" x14ac:dyDescent="0.25">
      <c r="A612" s="47">
        <v>44706</v>
      </c>
      <c r="B612" s="54" t="s">
        <v>401</v>
      </c>
      <c r="C612" s="16" t="str">
        <f>VLOOKUP(B612,Database!$B$2:$K$604,2,FALSE)</f>
        <v>MAGNET BESAR</v>
      </c>
      <c r="D612" s="52">
        <v>244</v>
      </c>
      <c r="E612" s="28">
        <f>VLOOKUP(B612,Database!$B$2:$K$604,3,FALSE)</f>
        <v>4000</v>
      </c>
      <c r="F612" s="48" t="s">
        <v>1293</v>
      </c>
      <c r="G612" s="48" t="s">
        <v>1373</v>
      </c>
      <c r="H612" s="5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hidden="1" customHeight="1" x14ac:dyDescent="0.25">
      <c r="A613" s="47">
        <v>44706</v>
      </c>
      <c r="B613" s="5" t="s">
        <v>263</v>
      </c>
      <c r="C613" s="16" t="str">
        <f>VLOOKUP(B613,Database!$B$2:$K$604,2,FALSE)</f>
        <v>HANDLE SUNGU KEBO</v>
      </c>
      <c r="D613" s="52">
        <v>215</v>
      </c>
      <c r="E613" s="28">
        <f>VLOOKUP(B613,Database!$B$2:$K$604,3,FALSE)</f>
        <v>19000</v>
      </c>
      <c r="F613" s="48" t="s">
        <v>1293</v>
      </c>
      <c r="G613" s="48" t="s">
        <v>1373</v>
      </c>
      <c r="H613" s="5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hidden="1" customHeight="1" x14ac:dyDescent="0.25">
      <c r="A614" s="47">
        <v>44706</v>
      </c>
      <c r="B614" s="5" t="s">
        <v>251</v>
      </c>
      <c r="C614" s="16" t="str">
        <f>VLOOKUP(B614,Database!$B$2:$K$604,2,FALSE)</f>
        <v>HANDLE KNOP PAMERAN ANTIK</v>
      </c>
      <c r="D614" s="52">
        <v>224</v>
      </c>
      <c r="E614" s="28">
        <f>VLOOKUP(B614,Database!$B$2:$K$604,3,FALSE)</f>
        <v>6800</v>
      </c>
      <c r="F614" s="48" t="s">
        <v>1293</v>
      </c>
      <c r="G614" s="48" t="s">
        <v>1373</v>
      </c>
      <c r="H614" s="5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hidden="1" customHeight="1" x14ac:dyDescent="0.25">
      <c r="A615" s="47">
        <v>44706</v>
      </c>
      <c r="B615" s="5" t="s">
        <v>278</v>
      </c>
      <c r="C615" s="16" t="str">
        <f>VLOOKUP(B615,Database!$B$2:$K$604,2,FALSE)</f>
        <v>HANDLE CH 347 NO 2 SLIDING PINUS</v>
      </c>
      <c r="D615" s="52">
        <v>40</v>
      </c>
      <c r="E615" s="28">
        <f>VLOOKUP(B615,Database!$B$2:$K$604,3,FALSE)</f>
        <v>8850</v>
      </c>
      <c r="F615" s="48" t="s">
        <v>1293</v>
      </c>
      <c r="G615" s="48" t="s">
        <v>1373</v>
      </c>
      <c r="H615" s="5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hidden="1" customHeight="1" x14ac:dyDescent="0.25">
      <c r="A616" s="47">
        <v>44706</v>
      </c>
      <c r="B616" s="5" t="s">
        <v>494</v>
      </c>
      <c r="C616" s="16" t="str">
        <f>VLOOKUP(B616,Database!$B$2:$K$604,2,FALSE)</f>
        <v>BAUT HARDWARE +4CM</v>
      </c>
      <c r="D616" s="52">
        <v>1</v>
      </c>
      <c r="E616" s="28">
        <f>VLOOKUP(B616,Database!$B$2:$K$604,3,FALSE)</f>
        <v>200</v>
      </c>
      <c r="F616" s="48" t="s">
        <v>1293</v>
      </c>
      <c r="G616" s="48" t="s">
        <v>1373</v>
      </c>
      <c r="H616" s="5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hidden="1" customHeight="1" x14ac:dyDescent="0.25">
      <c r="A617" s="47">
        <v>44706</v>
      </c>
      <c r="B617" s="5" t="s">
        <v>896</v>
      </c>
      <c r="C617" s="16" t="str">
        <f>VLOOKUP(B617,Database!$B$2:$K$604,2,FALSE)</f>
        <v>BAUT HARDWARE +3CM</v>
      </c>
      <c r="D617" s="52">
        <v>1</v>
      </c>
      <c r="E617" s="28">
        <f>VLOOKUP(B617,Database!$B$2:$K$604,3,FALSE)</f>
        <v>20000</v>
      </c>
      <c r="F617" s="48" t="s">
        <v>1293</v>
      </c>
      <c r="G617" s="48" t="s">
        <v>1373</v>
      </c>
      <c r="H617" s="5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hidden="1" customHeight="1" x14ac:dyDescent="0.25">
      <c r="A618" s="47">
        <v>44706</v>
      </c>
      <c r="B618" s="7" t="s">
        <v>1460</v>
      </c>
      <c r="C618" s="16" t="str">
        <f>VLOOKUP(B618,Database!$B$2:$K$604,2,FALSE)</f>
        <v>LEM ALTECO HANDSOME</v>
      </c>
      <c r="D618" s="52">
        <v>5</v>
      </c>
      <c r="E618" s="28">
        <f>VLOOKUP(B618,Database!$B$2:$K$604,3,FALSE)</f>
        <v>3350</v>
      </c>
      <c r="F618" s="48" t="s">
        <v>1287</v>
      </c>
      <c r="G618" s="48" t="s">
        <v>1368</v>
      </c>
      <c r="H618" s="5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hidden="1" customHeight="1" x14ac:dyDescent="0.25">
      <c r="A619" s="47">
        <v>44706</v>
      </c>
      <c r="B619" s="5" t="s">
        <v>791</v>
      </c>
      <c r="C619" s="16" t="str">
        <f>VLOOKUP(B619,Database!$B$2:$K$604,2,FALSE)</f>
        <v>XT 0590/0012 DEMPUL SAYERLACK</v>
      </c>
      <c r="D619" s="52">
        <v>1</v>
      </c>
      <c r="E619" s="28">
        <f>VLOOKUP(B619,Database!$B$2:$K$604,3,FALSE)</f>
        <v>231990</v>
      </c>
      <c r="F619" s="48" t="s">
        <v>1332</v>
      </c>
      <c r="G619" s="48" t="s">
        <v>1407</v>
      </c>
      <c r="H619" s="5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hidden="1" customHeight="1" x14ac:dyDescent="0.25">
      <c r="A620" s="47">
        <v>44706</v>
      </c>
      <c r="B620" s="48" t="s">
        <v>1089</v>
      </c>
      <c r="C620" s="16" t="str">
        <f>VLOOKUP(B620,Database!$B$2:$K$604,2,FALSE)</f>
        <v>RING 5MM</v>
      </c>
      <c r="D620" s="50">
        <f>0.07*5</f>
        <v>0.35000000000000003</v>
      </c>
      <c r="E620" s="28">
        <f>VLOOKUP(B620,Database!$B$2:$K$604,3,FALSE)</f>
        <v>47500</v>
      </c>
      <c r="F620" s="48" t="s">
        <v>1330</v>
      </c>
      <c r="G620" s="48" t="s">
        <v>1379</v>
      </c>
      <c r="H620" s="5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hidden="1" customHeight="1" x14ac:dyDescent="0.25">
      <c r="A621" s="47">
        <v>44706</v>
      </c>
      <c r="B621" s="48" t="s">
        <v>804</v>
      </c>
      <c r="C621" s="16" t="str">
        <f>VLOOKUP(B621,Database!$B$2:$K$604,2,FALSE)</f>
        <v>ISI CUTTER</v>
      </c>
      <c r="D621" s="52">
        <v>1</v>
      </c>
      <c r="E621" s="28">
        <f>VLOOKUP(B621,Database!$B$2:$K$604,3,FALSE)</f>
        <v>6000</v>
      </c>
      <c r="F621" s="48" t="s">
        <v>1287</v>
      </c>
      <c r="G621" s="48" t="s">
        <v>1438</v>
      </c>
      <c r="H621" s="5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hidden="1" customHeight="1" x14ac:dyDescent="0.25">
      <c r="A622" s="47">
        <v>44706</v>
      </c>
      <c r="B622" s="7" t="s">
        <v>939</v>
      </c>
      <c r="C622" s="16" t="str">
        <f>VLOOKUP(B622,Database!$B$2:$K$604,2,FALSE)</f>
        <v>KAIN JAHIT</v>
      </c>
      <c r="D622" s="52">
        <v>1</v>
      </c>
      <c r="E622" s="28">
        <f>VLOOKUP(B622,Database!$B$2:$K$604,3,FALSE)</f>
        <v>4500</v>
      </c>
      <c r="F622" s="48" t="s">
        <v>1287</v>
      </c>
      <c r="G622" s="48" t="s">
        <v>1438</v>
      </c>
      <c r="H622" s="5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hidden="1" customHeight="1" x14ac:dyDescent="0.25">
      <c r="A623" s="47">
        <v>44706</v>
      </c>
      <c r="B623" s="48" t="s">
        <v>811</v>
      </c>
      <c r="C623" s="16" t="str">
        <f>VLOOKUP(B623,Database!$B$2:$K$604,2,FALSE)</f>
        <v>LAKBAN KERTAS</v>
      </c>
      <c r="D623" s="52">
        <v>7</v>
      </c>
      <c r="E623" s="28">
        <f>VLOOKUP(B623,Database!$B$2:$K$604,3,FALSE)</f>
        <v>5200</v>
      </c>
      <c r="F623" s="48" t="s">
        <v>1287</v>
      </c>
      <c r="G623" s="48" t="s">
        <v>1438</v>
      </c>
      <c r="H623" s="5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hidden="1" customHeight="1" x14ac:dyDescent="0.25">
      <c r="A624" s="47">
        <v>44706</v>
      </c>
      <c r="B624" s="5" t="s">
        <v>822</v>
      </c>
      <c r="C624" s="16" t="str">
        <f>VLOOKUP(B624,Database!$B$2:$K$604,2,FALSE)</f>
        <v>SILICA GELL</v>
      </c>
      <c r="D624" s="52">
        <v>2</v>
      </c>
      <c r="E624" s="28">
        <f>VLOOKUP(B624,Database!$B$2:$K$604,3,FALSE)</f>
        <v>51000</v>
      </c>
      <c r="F624" s="48" t="s">
        <v>1287</v>
      </c>
      <c r="G624" s="48" t="s">
        <v>1438</v>
      </c>
      <c r="H624" s="5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hidden="1" customHeight="1" x14ac:dyDescent="0.25">
      <c r="A625" s="47">
        <v>44706</v>
      </c>
      <c r="B625" s="48" t="s">
        <v>819</v>
      </c>
      <c r="C625" s="16" t="str">
        <f>VLOOKUP(B625,Database!$B$2:$K$604,2,FALSE)</f>
        <v>RAFIA 1KG</v>
      </c>
      <c r="D625" s="49">
        <v>1</v>
      </c>
      <c r="E625" s="28">
        <f>VLOOKUP(B625,Database!$B$2:$K$604,3,FALSE)</f>
        <v>15000</v>
      </c>
      <c r="F625" s="48" t="s">
        <v>1287</v>
      </c>
      <c r="G625" s="48" t="s">
        <v>1438</v>
      </c>
      <c r="H625" s="5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hidden="1" customHeight="1" x14ac:dyDescent="0.25">
      <c r="A626" s="47">
        <v>44706</v>
      </c>
      <c r="B626" s="5" t="s">
        <v>947</v>
      </c>
      <c r="C626" s="16" t="str">
        <f>VLOOKUP(B626,Database!$B$2:$K$604,2,FALSE)</f>
        <v>VELL CROW</v>
      </c>
      <c r="D626" s="52">
        <v>1</v>
      </c>
      <c r="E626" s="28">
        <f>VLOOKUP(B626,Database!$B$2:$K$604,3,FALSE)</f>
        <v>7000</v>
      </c>
      <c r="F626" s="48" t="s">
        <v>1310</v>
      </c>
      <c r="G626" s="48" t="s">
        <v>1414</v>
      </c>
      <c r="H626" s="5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hidden="1" customHeight="1" x14ac:dyDescent="0.25">
      <c r="A627" s="47">
        <v>44706</v>
      </c>
      <c r="B627" s="48" t="s">
        <v>872</v>
      </c>
      <c r="C627" s="16" t="str">
        <f>VLOOKUP(B627,Database!$B$2:$K$604,2,FALSE)</f>
        <v>AMPLAS GRENDA 80</v>
      </c>
      <c r="D627" s="52">
        <v>1</v>
      </c>
      <c r="E627" s="28">
        <f>VLOOKUP(B627,Database!$B$2:$K$604,3,FALSE)</f>
        <v>4000</v>
      </c>
      <c r="F627" s="48" t="s">
        <v>1310</v>
      </c>
      <c r="G627" s="48" t="s">
        <v>1414</v>
      </c>
      <c r="H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hidden="1" customHeight="1" x14ac:dyDescent="0.25">
      <c r="A628" s="47">
        <v>44706</v>
      </c>
      <c r="B628" s="48" t="s">
        <v>909</v>
      </c>
      <c r="C628" s="16" t="str">
        <f>VLOOKUP(B628,Database!$B$2:$K$604,2,FALSE)</f>
        <v>LEM ALTECO HANDSOME</v>
      </c>
      <c r="D628" s="52">
        <v>3</v>
      </c>
      <c r="E628" s="28">
        <f>VLOOKUP(B628,Database!$B$2:$K$604,3,FALSE)</f>
        <v>3350</v>
      </c>
      <c r="F628" s="48" t="s">
        <v>1332</v>
      </c>
      <c r="G628" s="48" t="s">
        <v>1368</v>
      </c>
      <c r="H628" s="5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hidden="1" customHeight="1" x14ac:dyDescent="0.25">
      <c r="A629" s="47">
        <v>44707</v>
      </c>
      <c r="B629" s="48" t="s">
        <v>811</v>
      </c>
      <c r="C629" s="16" t="str">
        <f>VLOOKUP(B629,Database!$B$2:$K$604,2,FALSE)</f>
        <v>LAKBAN KERTAS</v>
      </c>
      <c r="D629" s="52">
        <v>4</v>
      </c>
      <c r="E629" s="28">
        <f>VLOOKUP(B629,Database!$B$2:$K$604,3,FALSE)</f>
        <v>5200</v>
      </c>
      <c r="F629" s="48" t="s">
        <v>1461</v>
      </c>
      <c r="G629" s="48" t="s">
        <v>1369</v>
      </c>
      <c r="H629" s="5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hidden="1" customHeight="1" x14ac:dyDescent="0.25">
      <c r="A630" s="47">
        <v>44707</v>
      </c>
      <c r="B630" s="48" t="s">
        <v>866</v>
      </c>
      <c r="C630" s="16" t="str">
        <f>VLOOKUP(B630,Database!$B$2:$K$604,2,FALSE)</f>
        <v>AMPLAS 180</v>
      </c>
      <c r="D630" s="52">
        <v>1</v>
      </c>
      <c r="E630" s="28">
        <f>VLOOKUP(B630,Database!$B$2:$K$604,3,FALSE)</f>
        <v>13400</v>
      </c>
      <c r="F630" s="48" t="s">
        <v>1461</v>
      </c>
      <c r="G630" s="48" t="s">
        <v>1369</v>
      </c>
      <c r="H630" s="5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hidden="1" customHeight="1" x14ac:dyDescent="0.25">
      <c r="A631" s="47">
        <v>44707</v>
      </c>
      <c r="B631" s="7" t="s">
        <v>863</v>
      </c>
      <c r="C631" s="16" t="str">
        <f>VLOOKUP(B631,Database!$B$2:$K$604,2,FALSE)</f>
        <v>AMPLAS 120</v>
      </c>
      <c r="D631" s="52">
        <v>1</v>
      </c>
      <c r="E631" s="28">
        <f>VLOOKUP(B631,Database!$B$2:$K$604,3,FALSE)</f>
        <v>13400</v>
      </c>
      <c r="F631" s="48" t="s">
        <v>1461</v>
      </c>
      <c r="G631" s="48" t="s">
        <v>1369</v>
      </c>
      <c r="H631" s="5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hidden="1" customHeight="1" x14ac:dyDescent="0.25">
      <c r="A632" s="47">
        <v>44707</v>
      </c>
      <c r="B632" s="5" t="s">
        <v>783</v>
      </c>
      <c r="C632" s="16" t="str">
        <f>VLOOKUP(B632,Database!$B$2:$K$604,2,FALSE)</f>
        <v>PARAGON PAIL</v>
      </c>
      <c r="D632" s="52">
        <v>1</v>
      </c>
      <c r="E632" s="28">
        <f>VLOOKUP(B632,Database!$B$2:$K$604,3,FALSE)</f>
        <v>447000</v>
      </c>
      <c r="F632" s="48" t="s">
        <v>1462</v>
      </c>
      <c r="G632" s="48" t="s">
        <v>1369</v>
      </c>
      <c r="H632" s="5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hidden="1" customHeight="1" x14ac:dyDescent="0.25">
      <c r="A633" s="47">
        <v>44707</v>
      </c>
      <c r="B633" s="7" t="s">
        <v>939</v>
      </c>
      <c r="C633" s="16" t="str">
        <f>VLOOKUP(B633,Database!$B$2:$K$604,2,FALSE)</f>
        <v>KAIN JAHIT</v>
      </c>
      <c r="D633" s="52">
        <v>1</v>
      </c>
      <c r="E633" s="28">
        <f>VLOOKUP(B633,Database!$B$2:$K$604,3,FALSE)</f>
        <v>4500</v>
      </c>
      <c r="F633" s="48" t="s">
        <v>1462</v>
      </c>
      <c r="G633" s="48" t="s">
        <v>1369</v>
      </c>
      <c r="H633" s="5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hidden="1" customHeight="1" x14ac:dyDescent="0.25">
      <c r="A634" s="47">
        <v>44707</v>
      </c>
      <c r="B634" s="5" t="s">
        <v>173</v>
      </c>
      <c r="C634" s="16" t="str">
        <f>VLOOKUP(B634,Database!$B$2:$K$604,2,FALSE)</f>
        <v>KECHES CETIKAN ANTIK</v>
      </c>
      <c r="D634" s="52">
        <v>10</v>
      </c>
      <c r="E634" s="28">
        <f>VLOOKUP(B634,Database!$B$2:$K$604,3,FALSE)</f>
        <v>10000</v>
      </c>
      <c r="F634" s="48" t="s">
        <v>1332</v>
      </c>
      <c r="G634" s="48" t="s">
        <v>1368</v>
      </c>
      <c r="H634" s="5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hidden="1" customHeight="1" x14ac:dyDescent="0.25">
      <c r="A635" s="47">
        <v>44707</v>
      </c>
      <c r="B635" s="48" t="s">
        <v>401</v>
      </c>
      <c r="C635" s="16" t="str">
        <f>VLOOKUP(B635,Database!$B$2:$K$604,2,FALSE)</f>
        <v>MAGNET BESAR</v>
      </c>
      <c r="D635" s="49">
        <v>100</v>
      </c>
      <c r="E635" s="28">
        <f>VLOOKUP(B635,Database!$B$2:$K$604,3,FALSE)</f>
        <v>4000</v>
      </c>
      <c r="F635" s="48" t="s">
        <v>1332</v>
      </c>
      <c r="G635" s="48" t="s">
        <v>1368</v>
      </c>
      <c r="H635" s="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hidden="1" customHeight="1" x14ac:dyDescent="0.25">
      <c r="A636" s="47">
        <v>44707</v>
      </c>
      <c r="B636" s="5" t="s">
        <v>1147</v>
      </c>
      <c r="C636" s="16" t="str">
        <f>VLOOKUP(B636,Database!$B$2:$K$604,2,FALSE)</f>
        <v>SEKRUP FAB 8*3/4 (2cm)</v>
      </c>
      <c r="D636" s="52">
        <v>1000</v>
      </c>
      <c r="E636" s="28">
        <f>VLOOKUP(B636,Database!$B$2:$K$604,3,FALSE)</f>
        <v>84</v>
      </c>
      <c r="F636" s="48" t="s">
        <v>1332</v>
      </c>
      <c r="G636" s="48" t="s">
        <v>1368</v>
      </c>
      <c r="H636" s="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hidden="1" customHeight="1" x14ac:dyDescent="0.25">
      <c r="A637" s="47">
        <v>44707</v>
      </c>
      <c r="B637" s="48" t="s">
        <v>808</v>
      </c>
      <c r="C637" s="16" t="str">
        <f>VLOOKUP(B637,Database!$B$2:$K$604,2,FALSE)</f>
        <v>LAKBAN BENING</v>
      </c>
      <c r="D637" s="52">
        <v>18</v>
      </c>
      <c r="E637" s="28">
        <f>VLOOKUP(B637,Database!$B$2:$K$604,3,FALSE)</f>
        <v>10000</v>
      </c>
      <c r="F637" s="48" t="s">
        <v>1332</v>
      </c>
      <c r="G637" s="48" t="s">
        <v>1377</v>
      </c>
      <c r="H637" s="5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hidden="1" customHeight="1" x14ac:dyDescent="0.25">
      <c r="A638" s="47">
        <v>44707</v>
      </c>
      <c r="B638" s="48" t="s">
        <v>811</v>
      </c>
      <c r="C638" s="16" t="str">
        <f>VLOOKUP(B638,Database!$B$2:$K$604,2,FALSE)</f>
        <v>LAKBAN KERTAS</v>
      </c>
      <c r="D638" s="52">
        <v>6</v>
      </c>
      <c r="E638" s="28">
        <f>VLOOKUP(B638,Database!$B$2:$K$604,3,FALSE)</f>
        <v>5200</v>
      </c>
      <c r="F638" s="48" t="s">
        <v>1332</v>
      </c>
      <c r="G638" s="48" t="s">
        <v>1377</v>
      </c>
      <c r="H638" s="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hidden="1" customHeight="1" x14ac:dyDescent="0.25">
      <c r="A639" s="47">
        <v>44707</v>
      </c>
      <c r="B639" s="48" t="s">
        <v>958</v>
      </c>
      <c r="C639" s="16" t="str">
        <f>VLOOKUP(B639,Database!$B$2:$K$604,2,FALSE)</f>
        <v>MASKER</v>
      </c>
      <c r="D639" s="52">
        <v>5</v>
      </c>
      <c r="E639" s="28">
        <f>VLOOKUP(B639,Database!$B$2:$K$604,3,FALSE)</f>
        <v>400</v>
      </c>
      <c r="F639" s="48" t="s">
        <v>1332</v>
      </c>
      <c r="G639" s="48" t="s">
        <v>1377</v>
      </c>
      <c r="H639" s="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hidden="1" customHeight="1" x14ac:dyDescent="0.25">
      <c r="A640" s="47">
        <v>44707</v>
      </c>
      <c r="B640" s="48" t="s">
        <v>939</v>
      </c>
      <c r="C640" s="16" t="str">
        <f>VLOOKUP(B640,Database!$B$2:$K$604,2,FALSE)</f>
        <v>KAIN JAHIT</v>
      </c>
      <c r="D640" s="52">
        <v>1</v>
      </c>
      <c r="E640" s="28">
        <f>VLOOKUP(B640,Database!$B$2:$K$604,3,FALSE)</f>
        <v>4500</v>
      </c>
      <c r="F640" s="48" t="s">
        <v>1332</v>
      </c>
      <c r="G640" s="48" t="s">
        <v>1377</v>
      </c>
      <c r="H640" s="5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hidden="1" customHeight="1" x14ac:dyDescent="0.25">
      <c r="A641" s="47">
        <v>44677</v>
      </c>
      <c r="B641" s="7" t="s">
        <v>811</v>
      </c>
      <c r="C641" s="16" t="str">
        <f>VLOOKUP(B641,Database!$B$2:$K$604,2,FALSE)</f>
        <v>LAKBAN KERTAS</v>
      </c>
      <c r="D641" s="51">
        <v>2</v>
      </c>
      <c r="E641" s="28">
        <f>VLOOKUP(B641,Database!$B$2:$K$604,3,FALSE)</f>
        <v>5200</v>
      </c>
      <c r="F641" s="48" t="s">
        <v>1332</v>
      </c>
      <c r="G641" s="48" t="s">
        <v>1377</v>
      </c>
      <c r="H641" s="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hidden="1" customHeight="1" x14ac:dyDescent="0.25">
      <c r="A642" s="47">
        <v>44677</v>
      </c>
      <c r="B642" s="7" t="s">
        <v>909</v>
      </c>
      <c r="C642" s="16" t="str">
        <f>VLOOKUP(B642,Database!$B$2:$K$604,2,FALSE)</f>
        <v>LEM ALTECO HANDSOME</v>
      </c>
      <c r="D642" s="51">
        <v>4</v>
      </c>
      <c r="E642" s="28">
        <f>VLOOKUP(B642,Database!$B$2:$K$604,3,FALSE)</f>
        <v>3350</v>
      </c>
      <c r="F642" s="48" t="s">
        <v>1387</v>
      </c>
      <c r="G642" s="48" t="s">
        <v>1367</v>
      </c>
      <c r="H642" s="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hidden="1" customHeight="1" x14ac:dyDescent="0.25">
      <c r="A643" s="56">
        <v>44707</v>
      </c>
      <c r="B643" s="5" t="s">
        <v>635</v>
      </c>
      <c r="C643" s="16" t="str">
        <f>VLOOKUP(B643,Database!$B$2:$K$604,2,FALSE)</f>
        <v>WAX PROPAN PFW 333</v>
      </c>
      <c r="D643" s="57">
        <v>1</v>
      </c>
      <c r="E643" s="28">
        <f>VLOOKUP(B643,Database!$B$2:$K$604,3,FALSE)</f>
        <v>86000</v>
      </c>
      <c r="F643" s="58" t="s">
        <v>1462</v>
      </c>
      <c r="G643" s="58" t="s">
        <v>1369</v>
      </c>
      <c r="H643" s="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hidden="1" customHeight="1" x14ac:dyDescent="0.25">
      <c r="A644" s="47">
        <v>44707</v>
      </c>
      <c r="B644" s="5" t="s">
        <v>606</v>
      </c>
      <c r="C644" s="16" t="str">
        <f>VLOOKUP(B644,Database!$B$2:$K$604,2,FALSE)</f>
        <v>PROPAN ECO PLAMUR ECP 4030</v>
      </c>
      <c r="D644" s="57">
        <v>1</v>
      </c>
      <c r="E644" s="28">
        <f>VLOOKUP(B644,Database!$B$2:$K$604,3,FALSE)</f>
        <v>28000</v>
      </c>
      <c r="F644" s="58" t="s">
        <v>1462</v>
      </c>
      <c r="G644" s="58" t="s">
        <v>1369</v>
      </c>
      <c r="H644" s="5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hidden="1" customHeight="1" x14ac:dyDescent="0.25">
      <c r="A645" s="56">
        <v>44707</v>
      </c>
      <c r="B645" s="58" t="s">
        <v>1463</v>
      </c>
      <c r="C645" s="16" t="str">
        <f>VLOOKUP(B645,Database!$B$2:$K$604,2,FALSE)</f>
        <v>AMPLAS 120</v>
      </c>
      <c r="D645" s="57">
        <v>1</v>
      </c>
      <c r="E645" s="28">
        <f>VLOOKUP(B645,Database!$B$2:$K$604,3,FALSE)</f>
        <v>13400</v>
      </c>
      <c r="F645" s="58" t="s">
        <v>1462</v>
      </c>
      <c r="G645" s="58" t="s">
        <v>1369</v>
      </c>
      <c r="H645" s="5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hidden="1" customHeight="1" x14ac:dyDescent="0.25">
      <c r="A646" s="47">
        <v>44708</v>
      </c>
      <c r="B646" s="5" t="s">
        <v>947</v>
      </c>
      <c r="C646" s="16" t="str">
        <f>VLOOKUP(B646,Database!$B$2:$K$604,2,FALSE)</f>
        <v>VELL CROW</v>
      </c>
      <c r="D646" s="52">
        <v>1</v>
      </c>
      <c r="E646" s="28">
        <f>VLOOKUP(B646,Database!$B$2:$K$604,3,FALSE)</f>
        <v>7000</v>
      </c>
      <c r="F646" s="48" t="s">
        <v>1310</v>
      </c>
      <c r="G646" s="48" t="s">
        <v>1373</v>
      </c>
      <c r="H646" s="5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hidden="1" customHeight="1" x14ac:dyDescent="0.25">
      <c r="A647" s="47">
        <v>44708</v>
      </c>
      <c r="B647" s="7" t="s">
        <v>859</v>
      </c>
      <c r="C647" s="16" t="str">
        <f>VLOOKUP(B647,Database!$B$2:$K$604,2,FALSE)</f>
        <v>LEM POXY HARDNER</v>
      </c>
      <c r="D647" s="52">
        <v>2</v>
      </c>
      <c r="E647" s="28">
        <f>VLOOKUP(B647,Database!$B$2:$K$604,3,FALSE)</f>
        <v>78000</v>
      </c>
      <c r="F647" s="48" t="s">
        <v>1330</v>
      </c>
      <c r="G647" s="48" t="s">
        <v>1371</v>
      </c>
      <c r="H647" s="5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hidden="1" customHeight="1" x14ac:dyDescent="0.25">
      <c r="A648" s="47">
        <v>44708</v>
      </c>
      <c r="B648" s="48" t="s">
        <v>884</v>
      </c>
      <c r="C648" s="16" t="str">
        <f>VLOOKUP(B648,Database!$B$2:$K$604,2,FALSE)</f>
        <v>AMPLAS 80</v>
      </c>
      <c r="D648" s="52">
        <v>2</v>
      </c>
      <c r="E648" s="28">
        <f>VLOOKUP(B648,Database!$B$2:$K$604,3,FALSE)</f>
        <v>13400</v>
      </c>
      <c r="F648" s="48" t="s">
        <v>1330</v>
      </c>
      <c r="G648" s="48" t="s">
        <v>1371</v>
      </c>
      <c r="H648" s="5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hidden="1" customHeight="1" x14ac:dyDescent="0.25">
      <c r="A649" s="47">
        <v>44708</v>
      </c>
      <c r="B649" s="48" t="s">
        <v>1057</v>
      </c>
      <c r="C649" s="16" t="str">
        <f>VLOOKUP(B649,Database!$B$2:$K$604,2,FALSE)</f>
        <v>LEM EXCEL ONE</v>
      </c>
      <c r="D649" s="52">
        <v>5</v>
      </c>
      <c r="E649" s="28">
        <f>VLOOKUP(B649,Database!$B$2:$K$604,3,FALSE)</f>
        <v>121000</v>
      </c>
      <c r="F649" s="48" t="s">
        <v>1330</v>
      </c>
      <c r="G649" s="48" t="s">
        <v>1371</v>
      </c>
      <c r="H649" s="5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hidden="1" customHeight="1" x14ac:dyDescent="0.25">
      <c r="A650" s="47">
        <v>44708</v>
      </c>
      <c r="B650" s="48" t="s">
        <v>866</v>
      </c>
      <c r="C650" s="16" t="str">
        <f>VLOOKUP(B650,Database!$B$2:$K$604,2,FALSE)</f>
        <v>AMPLAS 180</v>
      </c>
      <c r="D650" s="52">
        <v>2</v>
      </c>
      <c r="E650" s="28">
        <f>VLOOKUP(B650,Database!$B$2:$K$604,3,FALSE)</f>
        <v>13400</v>
      </c>
      <c r="F650" s="48" t="s">
        <v>1330</v>
      </c>
      <c r="G650" s="48" t="s">
        <v>1372</v>
      </c>
      <c r="H650" s="5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hidden="1" customHeight="1" x14ac:dyDescent="0.25">
      <c r="A651" s="47">
        <v>44708</v>
      </c>
      <c r="B651" s="48" t="s">
        <v>653</v>
      </c>
      <c r="C651" s="16" t="str">
        <f>VLOOKUP(B651,Database!$B$2:$K$604,2,FALSE)</f>
        <v>THINER NC TRIRING</v>
      </c>
      <c r="D651" s="52">
        <v>40</v>
      </c>
      <c r="E651" s="28">
        <f>VLOOKUP(B651,Database!$B$2:$K$604,3,FALSE)</f>
        <v>19250</v>
      </c>
      <c r="F651" s="48" t="s">
        <v>1330</v>
      </c>
      <c r="G651" s="48" t="s">
        <v>1372</v>
      </c>
      <c r="H651" s="5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hidden="1" customHeight="1" x14ac:dyDescent="0.25">
      <c r="A652" s="47">
        <v>44708</v>
      </c>
      <c r="B652" s="5" t="s">
        <v>730</v>
      </c>
      <c r="C652" s="16" t="str">
        <f>VLOOKUP(B652,Database!$B$2:$K$604,2,FALSE)</f>
        <v>DEMPUL SANPOLAK</v>
      </c>
      <c r="D652" s="52">
        <v>1</v>
      </c>
      <c r="E652" s="28">
        <f>VLOOKUP(B652,Database!$B$2:$K$604,3,FALSE)</f>
        <v>66000</v>
      </c>
      <c r="F652" s="48" t="s">
        <v>1330</v>
      </c>
      <c r="G652" s="48" t="s">
        <v>1372</v>
      </c>
      <c r="H652" s="5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hidden="1" customHeight="1" x14ac:dyDescent="0.25">
      <c r="A653" s="47">
        <v>44708</v>
      </c>
      <c r="B653" s="7" t="s">
        <v>958</v>
      </c>
      <c r="C653" s="16" t="str">
        <f>VLOOKUP(B653,Database!$B$2:$K$604,2,FALSE)</f>
        <v>MASKER</v>
      </c>
      <c r="D653" s="52">
        <v>10</v>
      </c>
      <c r="E653" s="28">
        <f>VLOOKUP(B653,Database!$B$2:$K$604,3,FALSE)</f>
        <v>400</v>
      </c>
      <c r="F653" s="48" t="s">
        <v>1330</v>
      </c>
      <c r="G653" s="48" t="s">
        <v>1372</v>
      </c>
      <c r="H653" s="5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hidden="1" customHeight="1" x14ac:dyDescent="0.25">
      <c r="A654" s="47">
        <v>44708</v>
      </c>
      <c r="B654" s="48" t="s">
        <v>939</v>
      </c>
      <c r="C654" s="16" t="str">
        <f>VLOOKUP(B654,Database!$B$2:$K$604,2,FALSE)</f>
        <v>KAIN JAHIT</v>
      </c>
      <c r="D654" s="52">
        <v>1</v>
      </c>
      <c r="E654" s="28">
        <f>VLOOKUP(B654,Database!$B$2:$K$604,3,FALSE)</f>
        <v>4500</v>
      </c>
      <c r="F654" s="48" t="s">
        <v>1330</v>
      </c>
      <c r="G654" s="48" t="s">
        <v>1372</v>
      </c>
      <c r="H654" s="5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hidden="1" customHeight="1" x14ac:dyDescent="0.25">
      <c r="A655" s="47">
        <v>44708</v>
      </c>
      <c r="B655" s="7" t="s">
        <v>811</v>
      </c>
      <c r="C655" s="16" t="str">
        <f>VLOOKUP(B655,Database!$B$2:$K$604,2,FALSE)</f>
        <v>LAKBAN KERTAS</v>
      </c>
      <c r="D655" s="52">
        <v>1</v>
      </c>
      <c r="E655" s="28">
        <f>VLOOKUP(B655,Database!$B$2:$K$604,3,FALSE)</f>
        <v>5200</v>
      </c>
      <c r="F655" s="48" t="s">
        <v>1330</v>
      </c>
      <c r="G655" s="48" t="s">
        <v>1372</v>
      </c>
      <c r="H655" s="5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hidden="1" customHeight="1" x14ac:dyDescent="0.25">
      <c r="A656" s="47">
        <v>44708</v>
      </c>
      <c r="B656" s="48" t="s">
        <v>945</v>
      </c>
      <c r="C656" s="16" t="str">
        <f>VLOOKUP(B656,Database!$B$2:$K$604,2,FALSE)</f>
        <v>SIKAT RUSTIK BESI UNION KUNING</v>
      </c>
      <c r="D656" s="52">
        <v>1</v>
      </c>
      <c r="E656" s="28">
        <f>VLOOKUP(B656,Database!$B$2:$K$604,3,FALSE)</f>
        <v>42000</v>
      </c>
      <c r="F656" s="48" t="s">
        <v>1330</v>
      </c>
      <c r="G656" s="48" t="s">
        <v>1372</v>
      </c>
      <c r="H656" s="5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hidden="1" customHeight="1" x14ac:dyDescent="0.25">
      <c r="A657" s="47">
        <v>44708</v>
      </c>
      <c r="B657" s="5" t="s">
        <v>732</v>
      </c>
      <c r="C657" s="16" t="str">
        <f>VLOOKUP(B657,Database!$B$2:$K$604,2,FALSE)</f>
        <v>TC BLACK DOFF</v>
      </c>
      <c r="D657" s="52">
        <v>2</v>
      </c>
      <c r="E657" s="28">
        <f>VLOOKUP(B657,Database!$B$2:$K$604,3,FALSE)</f>
        <v>74000</v>
      </c>
      <c r="F657" s="48" t="s">
        <v>1330</v>
      </c>
      <c r="G657" s="48" t="s">
        <v>1372</v>
      </c>
      <c r="H657" s="5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hidden="1" customHeight="1" x14ac:dyDescent="0.25">
      <c r="A658" s="47">
        <v>44708</v>
      </c>
      <c r="B658" s="48" t="s">
        <v>909</v>
      </c>
      <c r="C658" s="16" t="str">
        <f>VLOOKUP(B658,Database!$B$2:$K$604,2,FALSE)</f>
        <v>LEM ALTECO HANDSOME</v>
      </c>
      <c r="D658" s="52">
        <v>2</v>
      </c>
      <c r="E658" s="28">
        <f>VLOOKUP(B658,Database!$B$2:$K$604,3,FALSE)</f>
        <v>3350</v>
      </c>
      <c r="F658" s="48" t="s">
        <v>1330</v>
      </c>
      <c r="G658" s="48" t="s">
        <v>1372</v>
      </c>
      <c r="H658" s="5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hidden="1" customHeight="1" x14ac:dyDescent="0.25">
      <c r="A659" s="47">
        <v>44708</v>
      </c>
      <c r="B659" s="5" t="s">
        <v>1008</v>
      </c>
      <c r="C659" s="16" t="str">
        <f>VLOOKUP(B659,Database!$B$2:$K$604,2,FALSE)</f>
        <v>UNGKAL RUSTIK</v>
      </c>
      <c r="D659" s="52">
        <v>1</v>
      </c>
      <c r="E659" s="28">
        <f>VLOOKUP(B659,Database!$B$2:$K$604,3,FALSE)</f>
        <v>12000</v>
      </c>
      <c r="F659" s="48" t="s">
        <v>1330</v>
      </c>
      <c r="G659" s="48" t="s">
        <v>1372</v>
      </c>
      <c r="H659" s="5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hidden="1" customHeight="1" x14ac:dyDescent="0.25">
      <c r="A660" s="47">
        <v>44708</v>
      </c>
      <c r="B660" s="48" t="s">
        <v>958</v>
      </c>
      <c r="C660" s="16" t="str">
        <f>VLOOKUP(B660,Database!$B$2:$K$604,2,FALSE)</f>
        <v>MASKER</v>
      </c>
      <c r="D660" s="52">
        <v>10</v>
      </c>
      <c r="E660" s="28">
        <f>VLOOKUP(B660,Database!$B$2:$K$604,3,FALSE)</f>
        <v>400</v>
      </c>
      <c r="F660" s="48" t="s">
        <v>1319</v>
      </c>
      <c r="G660" s="48" t="s">
        <v>1367</v>
      </c>
      <c r="H660" s="5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hidden="1" customHeight="1" x14ac:dyDescent="0.25">
      <c r="A661" s="47">
        <v>44708</v>
      </c>
      <c r="B661" s="48" t="s">
        <v>863</v>
      </c>
      <c r="C661" s="16" t="str">
        <f>VLOOKUP(B661,Database!$B$2:$K$604,2,FALSE)</f>
        <v>AMPLAS 120</v>
      </c>
      <c r="D661" s="52">
        <v>1</v>
      </c>
      <c r="E661" s="28">
        <f>VLOOKUP(B661,Database!$B$2:$K$604,3,FALSE)</f>
        <v>13400</v>
      </c>
      <c r="F661" s="48" t="s">
        <v>1319</v>
      </c>
      <c r="G661" s="48" t="s">
        <v>1367</v>
      </c>
      <c r="H661" s="5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hidden="1" customHeight="1" x14ac:dyDescent="0.25">
      <c r="A662" s="47">
        <v>44708</v>
      </c>
      <c r="B662" s="7" t="s">
        <v>866</v>
      </c>
      <c r="C662" s="16" t="str">
        <f>VLOOKUP(B662,Database!$B$2:$K$604,2,FALSE)</f>
        <v>AMPLAS 180</v>
      </c>
      <c r="D662" s="52">
        <v>1</v>
      </c>
      <c r="E662" s="28">
        <f>VLOOKUP(B662,Database!$B$2:$K$604,3,FALSE)</f>
        <v>13400</v>
      </c>
      <c r="F662" s="48" t="s">
        <v>1319</v>
      </c>
      <c r="G662" s="48" t="s">
        <v>1367</v>
      </c>
      <c r="H662" s="5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hidden="1" customHeight="1" x14ac:dyDescent="0.25">
      <c r="A663" s="47">
        <v>44708</v>
      </c>
      <c r="B663" s="48" t="s">
        <v>884</v>
      </c>
      <c r="C663" s="16" t="str">
        <f>VLOOKUP(B663,Database!$B$2:$K$604,2,FALSE)</f>
        <v>AMPLAS 80</v>
      </c>
      <c r="D663" s="52">
        <v>2</v>
      </c>
      <c r="E663" s="28">
        <f>VLOOKUP(B663,Database!$B$2:$K$604,3,FALSE)</f>
        <v>13400</v>
      </c>
      <c r="F663" s="48" t="s">
        <v>1319</v>
      </c>
      <c r="G663" s="48" t="s">
        <v>1367</v>
      </c>
      <c r="H663" s="5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hidden="1" customHeight="1" x14ac:dyDescent="0.25">
      <c r="A664" s="47">
        <v>44708</v>
      </c>
      <c r="B664" s="5" t="s">
        <v>829</v>
      </c>
      <c r="C664" s="16" t="str">
        <f>VLOOKUP(B664,Database!$B$2:$K$604,2,FALSE)</f>
        <v>TALI STRAPING</v>
      </c>
      <c r="D664" s="49">
        <v>1</v>
      </c>
      <c r="E664" s="28">
        <f>VLOOKUP(B664,Database!$B$2:$K$604,3,FALSE)</f>
        <v>100000</v>
      </c>
      <c r="F664" s="48" t="s">
        <v>1287</v>
      </c>
      <c r="G664" s="48" t="s">
        <v>1377</v>
      </c>
      <c r="H664" s="5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hidden="1" customHeight="1" x14ac:dyDescent="0.25">
      <c r="A665" s="47">
        <v>44708</v>
      </c>
      <c r="B665" s="48" t="s">
        <v>23</v>
      </c>
      <c r="C665" s="16" t="str">
        <f>VLOOKUP(B665,Database!$B$2:$K$604,2,FALSE)</f>
        <v>GLAIDER/SEPATU PLASTIK COKLAT</v>
      </c>
      <c r="D665" s="52">
        <v>1</v>
      </c>
      <c r="E665" s="28">
        <f>VLOOKUP(B665,Database!$B$2:$K$604,3,FALSE)</f>
        <v>75000</v>
      </c>
      <c r="F665" s="48" t="s">
        <v>1287</v>
      </c>
      <c r="G665" s="48" t="s">
        <v>1377</v>
      </c>
      <c r="H665" s="5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hidden="1" customHeight="1" x14ac:dyDescent="0.25">
      <c r="A666" s="47">
        <v>44708</v>
      </c>
      <c r="B666" s="48" t="s">
        <v>811</v>
      </c>
      <c r="C666" s="16" t="str">
        <f>VLOOKUP(B666,Database!$B$2:$K$604,2,FALSE)</f>
        <v>LAKBAN KERTAS</v>
      </c>
      <c r="D666" s="52">
        <v>6</v>
      </c>
      <c r="E666" s="28">
        <f>VLOOKUP(B666,Database!$B$2:$K$604,3,FALSE)</f>
        <v>5200</v>
      </c>
      <c r="F666" s="48" t="s">
        <v>1287</v>
      </c>
      <c r="G666" s="48" t="s">
        <v>1377</v>
      </c>
      <c r="H666" s="5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hidden="1" customHeight="1" x14ac:dyDescent="0.25">
      <c r="A667" s="47">
        <v>44708</v>
      </c>
      <c r="B667" s="48" t="s">
        <v>939</v>
      </c>
      <c r="C667" s="16" t="str">
        <f>VLOOKUP(B667,Database!$B$2:$K$604,2,FALSE)</f>
        <v>KAIN JAHIT</v>
      </c>
      <c r="D667" s="52">
        <v>1</v>
      </c>
      <c r="E667" s="28">
        <f>VLOOKUP(B667,Database!$B$2:$K$604,3,FALSE)</f>
        <v>4500</v>
      </c>
      <c r="F667" s="48" t="s">
        <v>1287</v>
      </c>
      <c r="G667" s="48" t="s">
        <v>1377</v>
      </c>
      <c r="H667" s="5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hidden="1" customHeight="1" x14ac:dyDescent="0.25">
      <c r="A668" s="47">
        <v>44708</v>
      </c>
      <c r="B668" s="48" t="s">
        <v>804</v>
      </c>
      <c r="C668" s="16" t="str">
        <f>VLOOKUP(B668,Database!$B$2:$K$604,2,FALSE)</f>
        <v>ISI CUTTER</v>
      </c>
      <c r="D668" s="51">
        <v>1</v>
      </c>
      <c r="E668" s="28">
        <f>VLOOKUP(B668,Database!$B$2:$K$604,3,FALSE)</f>
        <v>6000</v>
      </c>
      <c r="F668" s="48" t="s">
        <v>1287</v>
      </c>
      <c r="G668" s="48" t="s">
        <v>1377</v>
      </c>
      <c r="H668" s="5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hidden="1" customHeight="1" x14ac:dyDescent="0.25">
      <c r="A669" s="47">
        <v>44708</v>
      </c>
      <c r="B669" s="7" t="s">
        <v>808</v>
      </c>
      <c r="C669" s="16" t="str">
        <f>VLOOKUP(B669,Database!$B$2:$K$604,2,FALSE)</f>
        <v>LAKBAN BENING</v>
      </c>
      <c r="D669" s="52">
        <v>6</v>
      </c>
      <c r="E669" s="28">
        <f>VLOOKUP(B669,Database!$B$2:$K$604,3,FALSE)</f>
        <v>10000</v>
      </c>
      <c r="F669" s="48" t="s">
        <v>1287</v>
      </c>
      <c r="G669" s="48" t="s">
        <v>1377</v>
      </c>
      <c r="H669" s="5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hidden="1" customHeight="1" x14ac:dyDescent="0.25">
      <c r="A670" s="47">
        <v>44708</v>
      </c>
      <c r="B670" s="48" t="s">
        <v>909</v>
      </c>
      <c r="C670" s="16" t="str">
        <f>VLOOKUP(B670,Database!$B$2:$K$604,2,FALSE)</f>
        <v>LEM ALTECO HANDSOME</v>
      </c>
      <c r="D670" s="52">
        <v>3</v>
      </c>
      <c r="E670" s="28">
        <f>VLOOKUP(B670,Database!$B$2:$K$604,3,FALSE)</f>
        <v>3350</v>
      </c>
      <c r="F670" s="48" t="s">
        <v>1430</v>
      </c>
      <c r="G670" s="48" t="s">
        <v>1379</v>
      </c>
      <c r="H670" s="5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hidden="1" customHeight="1" x14ac:dyDescent="0.25">
      <c r="A671" s="47">
        <v>44708</v>
      </c>
      <c r="B671" s="5" t="s">
        <v>923</v>
      </c>
      <c r="C671" s="16" t="str">
        <f>VLOOKUP(B671,Database!$B$2:$K$604,2,FALSE)</f>
        <v>LEM DN SIP GALON</v>
      </c>
      <c r="D671" s="49">
        <v>1</v>
      </c>
      <c r="E671" s="28">
        <f>VLOOKUP(B671,Database!$B$2:$K$604,3,FALSE)</f>
        <v>120000</v>
      </c>
      <c r="F671" s="48" t="s">
        <v>1430</v>
      </c>
      <c r="G671" s="48" t="s">
        <v>1379</v>
      </c>
      <c r="H671" s="5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hidden="1" customHeight="1" x14ac:dyDescent="0.25">
      <c r="A672" s="47">
        <v>44708</v>
      </c>
      <c r="B672" s="7" t="s">
        <v>141</v>
      </c>
      <c r="C672" s="16" t="str">
        <f>VLOOKUP(B672,Database!$B$2:$K$604,2,FALSE)</f>
        <v>ENGSEL FULL TEKUK CUP 35"(DROLLA)</v>
      </c>
      <c r="D672" s="52">
        <v>14</v>
      </c>
      <c r="E672" s="28">
        <f>VLOOKUP(B672,Database!$B$2:$K$604,3,FALSE)</f>
        <v>32727.26</v>
      </c>
      <c r="F672" s="48" t="s">
        <v>1329</v>
      </c>
      <c r="G672" s="48" t="s">
        <v>1464</v>
      </c>
      <c r="H672" s="5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hidden="1" customHeight="1" x14ac:dyDescent="0.25">
      <c r="A673" s="47">
        <v>44708</v>
      </c>
      <c r="B673" s="48" t="s">
        <v>144</v>
      </c>
      <c r="C673" s="16" t="str">
        <f>VLOOKUP(B673,Database!$B$2:$K$604,2,FALSE)</f>
        <v>ENGSEL LURUS CUP 35"(DROLLA)</v>
      </c>
      <c r="D673" s="52">
        <v>14</v>
      </c>
      <c r="E673" s="28">
        <f>VLOOKUP(B673,Database!$B$2:$K$604,3,FALSE)</f>
        <v>32727.26</v>
      </c>
      <c r="F673" s="48" t="s">
        <v>1329</v>
      </c>
      <c r="G673" s="48" t="s">
        <v>1464</v>
      </c>
      <c r="H673" s="5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hidden="1" customHeight="1" x14ac:dyDescent="0.25">
      <c r="A674" s="47">
        <v>44708</v>
      </c>
      <c r="B674" s="5" t="s">
        <v>434</v>
      </c>
      <c r="C674" s="16" t="str">
        <f>VLOOKUP(B674,Database!$B$2:$K$604,2,FALSE)</f>
        <v>RELL BEARING DROLLA 40CM</v>
      </c>
      <c r="D674" s="52">
        <v>28</v>
      </c>
      <c r="E674" s="28">
        <f>VLOOKUP(B674,Database!$B$2:$K$604,3,FALSE)</f>
        <v>57181.81</v>
      </c>
      <c r="F674" s="48" t="s">
        <v>1329</v>
      </c>
      <c r="G674" s="48" t="s">
        <v>1464</v>
      </c>
      <c r="H674" s="5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hidden="1" customHeight="1" x14ac:dyDescent="0.25">
      <c r="A675" s="47">
        <v>44708</v>
      </c>
      <c r="B675" s="48" t="s">
        <v>1093</v>
      </c>
      <c r="C675" s="16" t="str">
        <f>VLOOKUP(B675,Database!$B$2:$K$604,2,FALSE)</f>
        <v>RING TEBAL 1,5MM HITAM</v>
      </c>
      <c r="D675" s="52">
        <v>200</v>
      </c>
      <c r="E675" s="28">
        <f>VLOOKUP(B675,Database!$B$2:$K$604,3,FALSE)</f>
        <v>275</v>
      </c>
      <c r="F675" s="48" t="s">
        <v>1329</v>
      </c>
      <c r="G675" s="48" t="s">
        <v>1464</v>
      </c>
      <c r="H675" s="5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hidden="1" customHeight="1" x14ac:dyDescent="0.25">
      <c r="A676" s="47">
        <v>44708</v>
      </c>
      <c r="B676" s="48" t="s">
        <v>401</v>
      </c>
      <c r="C676" s="16" t="str">
        <f>VLOOKUP(B676,Database!$B$2:$K$604,2,FALSE)</f>
        <v>MAGNET BESAR</v>
      </c>
      <c r="D676" s="52">
        <v>4</v>
      </c>
      <c r="E676" s="28">
        <f>VLOOKUP(B676,Database!$B$2:$K$604,3,FALSE)</f>
        <v>4000</v>
      </c>
      <c r="F676" s="48" t="s">
        <v>1465</v>
      </c>
      <c r="G676" s="48" t="s">
        <v>1373</v>
      </c>
      <c r="H676" s="5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hidden="1" customHeight="1" x14ac:dyDescent="0.25">
      <c r="A677" s="47">
        <v>44708</v>
      </c>
      <c r="B677" s="48" t="s">
        <v>401</v>
      </c>
      <c r="C677" s="16" t="str">
        <f>VLOOKUP(B677,Database!$B$2:$K$604,2,FALSE)</f>
        <v>MAGNET BESAR</v>
      </c>
      <c r="D677" s="52">
        <v>4</v>
      </c>
      <c r="E677" s="28">
        <f>VLOOKUP(B677,Database!$B$2:$K$604,3,FALSE)</f>
        <v>4000</v>
      </c>
      <c r="F677" s="48" t="s">
        <v>1462</v>
      </c>
      <c r="G677" s="48" t="s">
        <v>1373</v>
      </c>
      <c r="H677" s="5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hidden="1" customHeight="1" x14ac:dyDescent="0.25">
      <c r="A678" s="47">
        <v>44708</v>
      </c>
      <c r="B678" s="5" t="s">
        <v>251</v>
      </c>
      <c r="C678" s="16" t="str">
        <f>VLOOKUP(B678,Database!$B$2:$K$604,2,FALSE)</f>
        <v>HANDLE KNOP PAMERAN ANTIK</v>
      </c>
      <c r="D678" s="52">
        <v>6</v>
      </c>
      <c r="E678" s="28">
        <f>VLOOKUP(B678,Database!$B$2:$K$604,3,FALSE)</f>
        <v>6800</v>
      </c>
      <c r="F678" s="48" t="s">
        <v>1462</v>
      </c>
      <c r="G678" s="48" t="s">
        <v>1373</v>
      </c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hidden="1" customHeight="1" x14ac:dyDescent="0.25">
      <c r="A679" s="47">
        <v>44708</v>
      </c>
      <c r="B679" s="48" t="s">
        <v>863</v>
      </c>
      <c r="C679" s="16" t="str">
        <f>VLOOKUP(B679,Database!$B$2:$K$604,2,FALSE)</f>
        <v>AMPLAS 120</v>
      </c>
      <c r="D679" s="52">
        <v>1</v>
      </c>
      <c r="E679" s="28">
        <f>VLOOKUP(B679,Database!$B$2:$K$604,3,FALSE)</f>
        <v>13400</v>
      </c>
      <c r="F679" s="48" t="s">
        <v>1462</v>
      </c>
      <c r="G679" s="48" t="s">
        <v>1373</v>
      </c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hidden="1" customHeight="1" x14ac:dyDescent="0.25">
      <c r="A680" s="47">
        <v>44708</v>
      </c>
      <c r="B680" s="5" t="s">
        <v>911</v>
      </c>
      <c r="C680" s="16" t="str">
        <f>VLOOKUP(B680,Database!$B$2:$K$604,2,FALSE)</f>
        <v>LEM DN SIP</v>
      </c>
      <c r="D680" s="52">
        <v>1</v>
      </c>
      <c r="E680" s="28">
        <f>VLOOKUP(B680,Database!$B$2:$K$604,3,FALSE)</f>
        <v>27500</v>
      </c>
      <c r="F680" s="48" t="s">
        <v>1466</v>
      </c>
      <c r="G680" s="48" t="s">
        <v>1377</v>
      </c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hidden="1" customHeight="1" x14ac:dyDescent="0.25">
      <c r="A681" s="47">
        <v>44708</v>
      </c>
      <c r="B681" s="5" t="s">
        <v>147</v>
      </c>
      <c r="C681" s="16" t="str">
        <f>VLOOKUP(B681,Database!$B$2:$K$604,2,FALSE)</f>
        <v>ENGSEL MODERN  2-1/2" ANTIK</v>
      </c>
      <c r="D681" s="52">
        <v>20</v>
      </c>
      <c r="E681" s="28">
        <f>VLOOKUP(B681,Database!$B$2:$K$604,3,FALSE)</f>
        <v>8750</v>
      </c>
      <c r="F681" s="48" t="s">
        <v>1332</v>
      </c>
      <c r="G681" s="48" t="s">
        <v>1367</v>
      </c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hidden="1" customHeight="1" x14ac:dyDescent="0.25">
      <c r="A682" s="47">
        <v>44708</v>
      </c>
      <c r="B682" s="5" t="s">
        <v>173</v>
      </c>
      <c r="C682" s="16" t="str">
        <f>VLOOKUP(B682,Database!$B$2:$K$604,2,FALSE)</f>
        <v>KECHES CETIKAN ANTIK</v>
      </c>
      <c r="D682" s="52">
        <v>10</v>
      </c>
      <c r="E682" s="28">
        <f>VLOOKUP(B682,Database!$B$2:$K$604,3,FALSE)</f>
        <v>10000</v>
      </c>
      <c r="F682" s="48" t="s">
        <v>1332</v>
      </c>
      <c r="G682" s="48" t="s">
        <v>1367</v>
      </c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hidden="1" customHeight="1" x14ac:dyDescent="0.25">
      <c r="A683" s="47">
        <v>44708</v>
      </c>
      <c r="B683" s="48" t="s">
        <v>811</v>
      </c>
      <c r="C683" s="16" t="str">
        <f>VLOOKUP(B683,Database!$B$2:$K$604,2,FALSE)</f>
        <v>LAKBAN KERTAS</v>
      </c>
      <c r="D683" s="52">
        <v>1</v>
      </c>
      <c r="E683" s="28">
        <f>VLOOKUP(B683,Database!$B$2:$K$604,3,FALSE)</f>
        <v>5200</v>
      </c>
      <c r="F683" s="48" t="s">
        <v>1467</v>
      </c>
      <c r="G683" s="48" t="s">
        <v>1468</v>
      </c>
      <c r="H683" s="5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hidden="1" customHeight="1" x14ac:dyDescent="0.25">
      <c r="A684" s="47">
        <v>44708</v>
      </c>
      <c r="B684" s="5" t="s">
        <v>1104</v>
      </c>
      <c r="C684" s="16" t="str">
        <f>VLOOKUP(B684,Database!$B$2:$K$604,2,FALSE)</f>
        <v>SEKRUP FAB 8*1" (2.5CM)</v>
      </c>
      <c r="D684" s="52">
        <v>500</v>
      </c>
      <c r="E684" s="28">
        <f>VLOOKUP(B684,Database!$B$2:$K$604,3,FALSE)</f>
        <v>103</v>
      </c>
      <c r="F684" s="48" t="s">
        <v>1332</v>
      </c>
      <c r="G684" s="48" t="s">
        <v>1373</v>
      </c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hidden="1" customHeight="1" x14ac:dyDescent="0.25">
      <c r="A685" s="47">
        <v>44708</v>
      </c>
      <c r="B685" s="48" t="s">
        <v>863</v>
      </c>
      <c r="C685" s="16" t="str">
        <f>VLOOKUP(B685,Database!$B$2:$K$604,2,FALSE)</f>
        <v>AMPLAS 120</v>
      </c>
      <c r="D685" s="52">
        <v>2</v>
      </c>
      <c r="E685" s="28">
        <f>VLOOKUP(B685,Database!$B$2:$K$604,3,FALSE)</f>
        <v>13400</v>
      </c>
      <c r="F685" s="48" t="s">
        <v>1291</v>
      </c>
      <c r="G685" s="48" t="s">
        <v>1372</v>
      </c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hidden="1" customHeight="1" x14ac:dyDescent="0.25">
      <c r="A686" s="47">
        <v>44708</v>
      </c>
      <c r="B686" s="5" t="s">
        <v>949</v>
      </c>
      <c r="C686" s="16" t="str">
        <f>VLOOKUP(B686,Database!$B$2:$K$604,2,FALSE)</f>
        <v>GRENDA POTONG 14"</v>
      </c>
      <c r="D686" s="52">
        <v>1</v>
      </c>
      <c r="E686" s="28">
        <f>VLOOKUP(B686,Database!$B$2:$K$604,3,FALSE)</f>
        <v>47000</v>
      </c>
      <c r="F686" s="48" t="s">
        <v>1291</v>
      </c>
      <c r="G686" s="48" t="s">
        <v>1372</v>
      </c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hidden="1" customHeight="1" x14ac:dyDescent="0.25">
      <c r="A687" s="47">
        <v>44708</v>
      </c>
      <c r="B687" s="5" t="s">
        <v>566</v>
      </c>
      <c r="C687" s="16" t="str">
        <f>VLOOKUP(B687,Database!$B$2:$K$604,2,FALSE)</f>
        <v>IMPRA WS WALLNUT BROWN</v>
      </c>
      <c r="D687" s="52">
        <v>1</v>
      </c>
      <c r="E687" s="28">
        <f>VLOOKUP(B687,Database!$B$2:$K$604,3,FALSE)</f>
        <v>88000</v>
      </c>
      <c r="F687" s="48" t="s">
        <v>1291</v>
      </c>
      <c r="G687" s="48" t="s">
        <v>1372</v>
      </c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hidden="1" customHeight="1" x14ac:dyDescent="0.25">
      <c r="A688" s="47">
        <v>44708</v>
      </c>
      <c r="B688" s="5" t="s">
        <v>278</v>
      </c>
      <c r="C688" s="16" t="str">
        <f>VLOOKUP(B688,Database!$B$2:$K$604,2,FALSE)</f>
        <v>HANDLE CH 347 NO 2 SLIDING PINUS</v>
      </c>
      <c r="D688" s="52">
        <v>26</v>
      </c>
      <c r="E688" s="28">
        <f>VLOOKUP(B688,Database!$B$2:$K$604,3,FALSE)</f>
        <v>8850</v>
      </c>
      <c r="F688" s="48" t="s">
        <v>1469</v>
      </c>
      <c r="G688" s="48" t="s">
        <v>1373</v>
      </c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hidden="1" customHeight="1" x14ac:dyDescent="0.25">
      <c r="A689" s="47">
        <v>44708</v>
      </c>
      <c r="B689" s="5" t="s">
        <v>147</v>
      </c>
      <c r="C689" s="16" t="str">
        <f>VLOOKUP(B689,Database!$B$2:$K$604,2,FALSE)</f>
        <v>ENGSEL MODERN  2-1/2" ANTIK</v>
      </c>
      <c r="D689" s="52">
        <v>32</v>
      </c>
      <c r="E689" s="28">
        <f>VLOOKUP(B689,Database!$B$2:$K$604,3,FALSE)</f>
        <v>8750</v>
      </c>
      <c r="F689" s="48" t="s">
        <v>1287</v>
      </c>
      <c r="G689" s="48" t="s">
        <v>1373</v>
      </c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hidden="1" customHeight="1" x14ac:dyDescent="0.25">
      <c r="A690" s="47">
        <v>44711</v>
      </c>
      <c r="B690" s="48" t="s">
        <v>863</v>
      </c>
      <c r="C690" s="16" t="str">
        <f>VLOOKUP(B690,Database!$B$2:$K$604,2,FALSE)</f>
        <v>AMPLAS 120</v>
      </c>
      <c r="D690" s="52">
        <v>1</v>
      </c>
      <c r="E690" s="28">
        <f>VLOOKUP(B690,Database!$B$2:$K$604,3,FALSE)</f>
        <v>13400</v>
      </c>
      <c r="F690" s="48" t="s">
        <v>1408</v>
      </c>
      <c r="G690" s="48" t="s">
        <v>1369</v>
      </c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hidden="1" customHeight="1" x14ac:dyDescent="0.25">
      <c r="A691" s="47">
        <v>44711</v>
      </c>
      <c r="B691" s="7" t="s">
        <v>866</v>
      </c>
      <c r="C691" s="16" t="str">
        <f>VLOOKUP(B691,Database!$B$2:$K$604,2,FALSE)</f>
        <v>AMPLAS 180</v>
      </c>
      <c r="D691" s="52">
        <v>1</v>
      </c>
      <c r="E691" s="28">
        <f>VLOOKUP(B691,Database!$B$2:$K$604,3,FALSE)</f>
        <v>13400</v>
      </c>
      <c r="F691" s="48" t="s">
        <v>1408</v>
      </c>
      <c r="G691" s="48" t="s">
        <v>1369</v>
      </c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hidden="1" customHeight="1" x14ac:dyDescent="0.25">
      <c r="A692" s="47">
        <v>44711</v>
      </c>
      <c r="B692" s="48" t="s">
        <v>884</v>
      </c>
      <c r="C692" s="16" t="str">
        <f>VLOOKUP(B692,Database!$B$2:$K$604,2,FALSE)</f>
        <v>AMPLAS 80</v>
      </c>
      <c r="D692" s="52">
        <v>1</v>
      </c>
      <c r="E692" s="28">
        <f>VLOOKUP(B692,Database!$B$2:$K$604,3,FALSE)</f>
        <v>13400</v>
      </c>
      <c r="F692" s="48" t="s">
        <v>1408</v>
      </c>
      <c r="G692" s="48" t="s">
        <v>1369</v>
      </c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hidden="1" customHeight="1" x14ac:dyDescent="0.25">
      <c r="A693" s="47">
        <v>44711</v>
      </c>
      <c r="B693" s="48" t="s">
        <v>939</v>
      </c>
      <c r="C693" s="16" t="str">
        <f>VLOOKUP(B693,Database!$B$2:$K$604,2,FALSE)</f>
        <v>KAIN JAHIT</v>
      </c>
      <c r="D693" s="49">
        <v>1</v>
      </c>
      <c r="E693" s="28">
        <f>VLOOKUP(B693,Database!$B$2:$K$604,3,FALSE)</f>
        <v>4500</v>
      </c>
      <c r="F693" s="48" t="s">
        <v>1408</v>
      </c>
      <c r="G693" s="48" t="s">
        <v>1369</v>
      </c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hidden="1" customHeight="1" x14ac:dyDescent="0.25">
      <c r="A694" s="47">
        <v>44711</v>
      </c>
      <c r="B694" s="5" t="s">
        <v>783</v>
      </c>
      <c r="C694" s="16" t="str">
        <f>VLOOKUP(B694,Database!$B$2:$K$604,2,FALSE)</f>
        <v>PARAGON PAIL</v>
      </c>
      <c r="D694" s="52">
        <v>1</v>
      </c>
      <c r="E694" s="28">
        <f>VLOOKUP(B694,Database!$B$2:$K$604,3,FALSE)</f>
        <v>447000</v>
      </c>
      <c r="F694" s="48" t="s">
        <v>1408</v>
      </c>
      <c r="G694" s="48" t="s">
        <v>1369</v>
      </c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hidden="1" customHeight="1" x14ac:dyDescent="0.25">
      <c r="A695" s="47">
        <v>44711</v>
      </c>
      <c r="B695" s="5" t="s">
        <v>760</v>
      </c>
      <c r="C695" s="16" t="str">
        <f>VLOOKUP(B695,Database!$B$2:$K$604,2,FALSE)</f>
        <v>AGLAZE WHITE</v>
      </c>
      <c r="D695" s="51">
        <v>1</v>
      </c>
      <c r="E695" s="28">
        <f>VLOOKUP(B695,Database!$B$2:$K$604,3,FALSE)</f>
        <v>175500</v>
      </c>
      <c r="F695" s="48" t="s">
        <v>1408</v>
      </c>
      <c r="G695" s="48" t="s">
        <v>1369</v>
      </c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hidden="1" customHeight="1" x14ac:dyDescent="0.25">
      <c r="A696" s="47">
        <v>44711</v>
      </c>
      <c r="B696" s="7" t="s">
        <v>909</v>
      </c>
      <c r="C696" s="16" t="str">
        <f>VLOOKUP(B696,Database!$B$2:$K$604,2,FALSE)</f>
        <v>LEM ALTECO HANDSOME</v>
      </c>
      <c r="D696" s="52">
        <v>6</v>
      </c>
      <c r="E696" s="28">
        <f>VLOOKUP(B696,Database!$B$2:$K$604,3,FALSE)</f>
        <v>3350</v>
      </c>
      <c r="F696" s="48" t="s">
        <v>1330</v>
      </c>
      <c r="G696" s="48" t="s">
        <v>1371</v>
      </c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hidden="1" customHeight="1" x14ac:dyDescent="0.25">
      <c r="A697" s="47">
        <v>44711</v>
      </c>
      <c r="B697" s="7" t="s">
        <v>958</v>
      </c>
      <c r="C697" s="16" t="str">
        <f>VLOOKUP(B697,Database!$B$2:$K$604,2,FALSE)</f>
        <v>MASKER</v>
      </c>
      <c r="D697" s="52">
        <v>15</v>
      </c>
      <c r="E697" s="28">
        <f>VLOOKUP(B697,Database!$B$2:$K$604,3,FALSE)</f>
        <v>400</v>
      </c>
      <c r="F697" s="48" t="s">
        <v>1330</v>
      </c>
      <c r="G697" s="48" t="s">
        <v>1371</v>
      </c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hidden="1" customHeight="1" x14ac:dyDescent="0.25">
      <c r="A698" s="47">
        <v>44711</v>
      </c>
      <c r="B698" s="48" t="s">
        <v>1089</v>
      </c>
      <c r="C698" s="16" t="str">
        <f>VLOOKUP(B698,Database!$B$2:$K$604,2,FALSE)</f>
        <v>RING 5MM</v>
      </c>
      <c r="D698" s="53">
        <f>0.07*2</f>
        <v>0.14000000000000001</v>
      </c>
      <c r="E698" s="28">
        <f>VLOOKUP(B698,Database!$B$2:$K$604,3,FALSE)</f>
        <v>47500</v>
      </c>
      <c r="F698" s="48" t="s">
        <v>1330</v>
      </c>
      <c r="G698" s="48" t="s">
        <v>1371</v>
      </c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hidden="1" customHeight="1" x14ac:dyDescent="0.25">
      <c r="A699" s="47">
        <v>44711</v>
      </c>
      <c r="B699" s="48" t="s">
        <v>1415</v>
      </c>
      <c r="C699" s="16" t="str">
        <f>VLOOKUP(B699,Database!$B$2:$K$604,2,FALSE)</f>
        <v>MASKER</v>
      </c>
      <c r="D699" s="52">
        <v>5</v>
      </c>
      <c r="E699" s="28">
        <f>VLOOKUP(B699,Database!$B$2:$K$604,3,FALSE)</f>
        <v>400</v>
      </c>
      <c r="F699" s="48" t="s">
        <v>1332</v>
      </c>
      <c r="G699" s="48" t="s">
        <v>1367</v>
      </c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hidden="1" customHeight="1" x14ac:dyDescent="0.25">
      <c r="A700" s="47">
        <v>44711</v>
      </c>
      <c r="B700" s="48" t="s">
        <v>1463</v>
      </c>
      <c r="C700" s="16" t="str">
        <f>VLOOKUP(B700,Database!$B$2:$K$604,2,FALSE)</f>
        <v>AMPLAS 120</v>
      </c>
      <c r="D700" s="52">
        <v>1</v>
      </c>
      <c r="E700" s="28">
        <f>VLOOKUP(B700,Database!$B$2:$K$604,3,FALSE)</f>
        <v>13400</v>
      </c>
      <c r="F700" s="48" t="s">
        <v>1332</v>
      </c>
      <c r="G700" s="48" t="s">
        <v>1367</v>
      </c>
      <c r="H700" s="5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hidden="1" customHeight="1" x14ac:dyDescent="0.25">
      <c r="A701" s="47">
        <v>44711</v>
      </c>
      <c r="B701" s="48" t="s">
        <v>1470</v>
      </c>
      <c r="C701" s="16" t="str">
        <f>VLOOKUP(B701,Database!$B$2:$K$604,2,FALSE)</f>
        <v>AMPLAS 180</v>
      </c>
      <c r="D701" s="52">
        <v>1</v>
      </c>
      <c r="E701" s="28">
        <f>VLOOKUP(B701,Database!$B$2:$K$604,3,FALSE)</f>
        <v>13400</v>
      </c>
      <c r="F701" s="48" t="s">
        <v>1332</v>
      </c>
      <c r="G701" s="48" t="s">
        <v>1367</v>
      </c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hidden="1" customHeight="1" x14ac:dyDescent="0.25">
      <c r="A702" s="47">
        <v>44711</v>
      </c>
      <c r="B702" s="48" t="s">
        <v>1471</v>
      </c>
      <c r="C702" s="16" t="str">
        <f>VLOOKUP(B702,Database!$B$2:$K$604,2,FALSE)</f>
        <v>AMPLAS 80</v>
      </c>
      <c r="D702" s="52">
        <v>2</v>
      </c>
      <c r="E702" s="28">
        <f>VLOOKUP(B702,Database!$B$2:$K$604,3,FALSE)</f>
        <v>13400</v>
      </c>
      <c r="F702" s="48" t="s">
        <v>1332</v>
      </c>
      <c r="G702" s="48" t="s">
        <v>1367</v>
      </c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hidden="1" customHeight="1" x14ac:dyDescent="0.25">
      <c r="A703" s="47">
        <v>44711</v>
      </c>
      <c r="B703" s="5" t="s">
        <v>1104</v>
      </c>
      <c r="C703" s="16" t="str">
        <f>VLOOKUP(B703,Database!$B$2:$K$604,2,FALSE)</f>
        <v>SEKRUP FAB 8*1" (2.5CM)</v>
      </c>
      <c r="D703" s="52">
        <v>300</v>
      </c>
      <c r="E703" s="28">
        <f>VLOOKUP(B703,Database!$B$2:$K$604,3,FALSE)</f>
        <v>103</v>
      </c>
      <c r="F703" s="48" t="s">
        <v>1332</v>
      </c>
      <c r="G703" s="48" t="s">
        <v>1367</v>
      </c>
      <c r="H703" s="5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hidden="1" customHeight="1" x14ac:dyDescent="0.25">
      <c r="A704" s="47">
        <v>44711</v>
      </c>
      <c r="B704" s="48" t="s">
        <v>909</v>
      </c>
      <c r="C704" s="16" t="str">
        <f>VLOOKUP(B704,Database!$B$2:$K$604,2,FALSE)</f>
        <v>LEM ALTECO HANDSOME</v>
      </c>
      <c r="D704" s="52">
        <v>2</v>
      </c>
      <c r="E704" s="28">
        <f>VLOOKUP(B704,Database!$B$2:$K$604,3,FALSE)</f>
        <v>3350</v>
      </c>
      <c r="F704" s="48" t="s">
        <v>1332</v>
      </c>
      <c r="G704" s="48" t="s">
        <v>1367</v>
      </c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hidden="1" customHeight="1" x14ac:dyDescent="0.25">
      <c r="A705" s="47">
        <v>44711</v>
      </c>
      <c r="B705" s="5" t="s">
        <v>933</v>
      </c>
      <c r="C705" s="16" t="str">
        <f>VLOOKUP(B705,Database!$B$2:$K$604,2,FALSE)</f>
        <v>STILLWOLL KASAR</v>
      </c>
      <c r="D705" s="53">
        <v>0.25</v>
      </c>
      <c r="E705" s="28">
        <f>VLOOKUP(B705,Database!$B$2:$K$604,3,FALSE)</f>
        <v>185000</v>
      </c>
      <c r="F705" s="48" t="s">
        <v>1408</v>
      </c>
      <c r="G705" s="48" t="s">
        <v>1369</v>
      </c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hidden="1" customHeight="1" x14ac:dyDescent="0.25">
      <c r="A706" s="47">
        <v>44711</v>
      </c>
      <c r="B706" s="48" t="s">
        <v>1117</v>
      </c>
      <c r="C706" s="16" t="str">
        <f>VLOOKUP(B706,Database!$B$2:$K$604,2,FALSE)</f>
        <v>SEKRUP FAB 8*1-1/2" (4CM)</v>
      </c>
      <c r="D706" s="52">
        <v>1000</v>
      </c>
      <c r="E706" s="28">
        <f>VLOOKUP(B706,Database!$B$2:$K$604,3,FALSE)</f>
        <v>138</v>
      </c>
      <c r="F706" s="48" t="s">
        <v>1332</v>
      </c>
      <c r="G706" s="48" t="s">
        <v>1367</v>
      </c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hidden="1" customHeight="1" x14ac:dyDescent="0.25">
      <c r="A707" s="47">
        <v>44711</v>
      </c>
      <c r="B707" s="5" t="s">
        <v>1153</v>
      </c>
      <c r="C707" s="16" t="str">
        <f>VLOOKUP(B707,Database!$B$2:$K$604,2,FALSE)</f>
        <v>SEKRUP FAB 6*1"</v>
      </c>
      <c r="D707" s="52">
        <v>1000</v>
      </c>
      <c r="E707" s="28">
        <f>VLOOKUP(B707,Database!$B$2:$K$604,3,FALSE)</f>
        <v>68</v>
      </c>
      <c r="F707" s="48" t="s">
        <v>1332</v>
      </c>
      <c r="G707" s="48" t="s">
        <v>1367</v>
      </c>
      <c r="H707" s="5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hidden="1" customHeight="1" x14ac:dyDescent="0.25">
      <c r="A708" s="47">
        <v>44711</v>
      </c>
      <c r="B708" s="7" t="s">
        <v>909</v>
      </c>
      <c r="C708" s="16" t="str">
        <f>VLOOKUP(B708,Database!$B$2:$K$604,2,FALSE)</f>
        <v>LEM ALTECO HANDSOME</v>
      </c>
      <c r="D708" s="52">
        <v>3</v>
      </c>
      <c r="E708" s="28">
        <f>VLOOKUP(B708,Database!$B$2:$K$604,3,FALSE)</f>
        <v>3350</v>
      </c>
      <c r="F708" s="48" t="s">
        <v>1332</v>
      </c>
      <c r="G708" s="48" t="s">
        <v>1367</v>
      </c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hidden="1" customHeight="1" x14ac:dyDescent="0.25">
      <c r="A709" s="47">
        <v>44711</v>
      </c>
      <c r="B709" s="7" t="s">
        <v>884</v>
      </c>
      <c r="C709" s="16" t="str">
        <f>VLOOKUP(B709,Database!$B$2:$K$604,2,FALSE)</f>
        <v>AMPLAS 80</v>
      </c>
      <c r="D709" s="52">
        <v>2</v>
      </c>
      <c r="E709" s="28">
        <f>VLOOKUP(B709,Database!$B$2:$K$604,3,FALSE)</f>
        <v>13400</v>
      </c>
      <c r="F709" s="48" t="s">
        <v>1332</v>
      </c>
      <c r="G709" s="48" t="s">
        <v>1367</v>
      </c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hidden="1" customHeight="1" x14ac:dyDescent="0.25">
      <c r="A710" s="47">
        <v>44711</v>
      </c>
      <c r="B710" s="7" t="s">
        <v>1089</v>
      </c>
      <c r="C710" s="16" t="str">
        <f>VLOOKUP(B710,Database!$B$2:$K$604,2,FALSE)</f>
        <v>RING 5MM</v>
      </c>
      <c r="D710" s="50">
        <f>0.07*4</f>
        <v>0.28000000000000003</v>
      </c>
      <c r="E710" s="28">
        <f>VLOOKUP(B710,Database!$B$2:$K$604,3,FALSE)</f>
        <v>47500</v>
      </c>
      <c r="F710" s="48" t="s">
        <v>1332</v>
      </c>
      <c r="G710" s="48" t="s">
        <v>1367</v>
      </c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hidden="1" customHeight="1" x14ac:dyDescent="0.25">
      <c r="A711" s="47">
        <v>44711</v>
      </c>
      <c r="B711" s="5" t="s">
        <v>923</v>
      </c>
      <c r="C711" s="16" t="str">
        <f>VLOOKUP(B711,Database!$B$2:$K$604,2,FALSE)</f>
        <v>LEM DN SIP GALON</v>
      </c>
      <c r="D711" s="52">
        <v>1</v>
      </c>
      <c r="E711" s="28">
        <f>VLOOKUP(B711,Database!$B$2:$K$604,3,FALSE)</f>
        <v>120000</v>
      </c>
      <c r="F711" s="48" t="s">
        <v>1332</v>
      </c>
      <c r="G711" s="48" t="s">
        <v>1367</v>
      </c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hidden="1" customHeight="1" x14ac:dyDescent="0.25">
      <c r="A712" s="47">
        <v>44711</v>
      </c>
      <c r="B712" s="5" t="s">
        <v>822</v>
      </c>
      <c r="C712" s="16" t="str">
        <f>VLOOKUP(B712,Database!$B$2:$K$604,2,FALSE)</f>
        <v>SILICA GELL</v>
      </c>
      <c r="D712" s="49">
        <v>2</v>
      </c>
      <c r="E712" s="28">
        <f>VLOOKUP(B712,Database!$B$2:$K$604,3,FALSE)</f>
        <v>51000</v>
      </c>
      <c r="F712" s="48" t="s">
        <v>1287</v>
      </c>
      <c r="G712" s="48" t="s">
        <v>1375</v>
      </c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hidden="1" customHeight="1" x14ac:dyDescent="0.25">
      <c r="A713" s="47">
        <v>44711</v>
      </c>
      <c r="B713" s="48" t="s">
        <v>804</v>
      </c>
      <c r="C713" s="16" t="str">
        <f>VLOOKUP(B713,Database!$B$2:$K$604,2,FALSE)</f>
        <v>ISI CUTTER</v>
      </c>
      <c r="D713" s="52">
        <v>1</v>
      </c>
      <c r="E713" s="28">
        <f>VLOOKUP(B713,Database!$B$2:$K$604,3,FALSE)</f>
        <v>6000</v>
      </c>
      <c r="F713" s="48" t="s">
        <v>1287</v>
      </c>
      <c r="G713" s="48" t="s">
        <v>1375</v>
      </c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hidden="1" customHeight="1" x14ac:dyDescent="0.25">
      <c r="A714" s="47">
        <v>44711</v>
      </c>
      <c r="B714" s="48" t="s">
        <v>939</v>
      </c>
      <c r="C714" s="16" t="str">
        <f>VLOOKUP(B714,Database!$B$2:$K$604,2,FALSE)</f>
        <v>KAIN JAHIT</v>
      </c>
      <c r="D714" s="52">
        <v>1</v>
      </c>
      <c r="E714" s="28">
        <f>VLOOKUP(B714,Database!$B$2:$K$604,3,FALSE)</f>
        <v>4500</v>
      </c>
      <c r="F714" s="48" t="s">
        <v>1287</v>
      </c>
      <c r="G714" s="48" t="s">
        <v>1375</v>
      </c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hidden="1" customHeight="1" x14ac:dyDescent="0.25">
      <c r="A715" s="47">
        <v>44711</v>
      </c>
      <c r="B715" s="48" t="s">
        <v>811</v>
      </c>
      <c r="C715" s="16" t="str">
        <f>VLOOKUP(B715,Database!$B$2:$K$604,2,FALSE)</f>
        <v>LAKBAN KERTAS</v>
      </c>
      <c r="D715" s="52">
        <v>5</v>
      </c>
      <c r="E715" s="28">
        <f>VLOOKUP(B715,Database!$B$2:$K$604,3,FALSE)</f>
        <v>5200</v>
      </c>
      <c r="F715" s="48" t="s">
        <v>1287</v>
      </c>
      <c r="G715" s="48" t="s">
        <v>1375</v>
      </c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hidden="1" customHeight="1" x14ac:dyDescent="0.25">
      <c r="A716" s="47">
        <v>44711</v>
      </c>
      <c r="B716" s="5" t="s">
        <v>919</v>
      </c>
      <c r="C716" s="16" t="str">
        <f>VLOOKUP(B716,Database!$B$2:$K$604,2,FALSE)</f>
        <v>SILIKON GELL</v>
      </c>
      <c r="D716" s="52">
        <v>1</v>
      </c>
      <c r="E716" s="28">
        <f>VLOOKUP(B716,Database!$B$2:$K$604,3,FALSE)</f>
        <v>32500</v>
      </c>
      <c r="F716" s="48" t="s">
        <v>1287</v>
      </c>
      <c r="G716" s="48" t="s">
        <v>1375</v>
      </c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hidden="1" customHeight="1" x14ac:dyDescent="0.25">
      <c r="A717" s="47">
        <v>44711</v>
      </c>
      <c r="B717" s="5" t="s">
        <v>1067</v>
      </c>
      <c r="C717" s="16" t="str">
        <f>VLOOKUP(B717,Database!$B$2:$K$604,2,FALSE)</f>
        <v>MR MUSCLE</v>
      </c>
      <c r="D717" s="52">
        <v>1</v>
      </c>
      <c r="E717" s="28">
        <f>VLOOKUP(B717,Database!$B$2:$K$604,3,FALSE)</f>
        <v>6500</v>
      </c>
      <c r="F717" s="48" t="s">
        <v>1287</v>
      </c>
      <c r="G717" s="48" t="s">
        <v>1375</v>
      </c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hidden="1" customHeight="1" x14ac:dyDescent="0.25">
      <c r="A718" s="47">
        <v>44711</v>
      </c>
      <c r="B718" s="5" t="s">
        <v>911</v>
      </c>
      <c r="C718" s="16" t="str">
        <f>VLOOKUP(B718,Database!$B$2:$K$604,2,FALSE)</f>
        <v>LEM DN SIP</v>
      </c>
      <c r="D718" s="52">
        <v>1</v>
      </c>
      <c r="E718" s="28">
        <f>VLOOKUP(B718,Database!$B$2:$K$604,3,FALSE)</f>
        <v>27500</v>
      </c>
      <c r="F718" s="48" t="s">
        <v>1287</v>
      </c>
      <c r="G718" s="48" t="s">
        <v>1375</v>
      </c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hidden="1" customHeight="1" x14ac:dyDescent="0.25">
      <c r="A719" s="47">
        <v>44711</v>
      </c>
      <c r="B719" s="5" t="s">
        <v>41</v>
      </c>
      <c r="C719" s="16" t="str">
        <f>VLOOKUP(B719,Database!$B$2:$K$604,2,FALSE)</f>
        <v>KUNCI KOPER</v>
      </c>
      <c r="D719" s="52">
        <v>14</v>
      </c>
      <c r="E719" s="28">
        <f>VLOOKUP(B719,Database!$B$2:$K$604,3,FALSE)</f>
        <v>20899.989000000005</v>
      </c>
      <c r="F719" s="48" t="s">
        <v>1332</v>
      </c>
      <c r="G719" s="48" t="s">
        <v>1367</v>
      </c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hidden="1" customHeight="1" x14ac:dyDescent="0.25">
      <c r="A720" s="47">
        <v>44711</v>
      </c>
      <c r="B720" s="5" t="s">
        <v>888</v>
      </c>
      <c r="C720" s="16" t="str">
        <f>VLOOKUP(B720,Database!$B$2:$K$604,2,FALSE)</f>
        <v>AMPLAS HITAM CC 1000</v>
      </c>
      <c r="D720" s="52">
        <v>10</v>
      </c>
      <c r="E720" s="28">
        <f>VLOOKUP(B720,Database!$B$2:$K$604,3,FALSE)</f>
        <v>3500</v>
      </c>
      <c r="F720" s="48" t="s">
        <v>1291</v>
      </c>
      <c r="G720" s="48" t="s">
        <v>1372</v>
      </c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hidden="1" customHeight="1" x14ac:dyDescent="0.25">
      <c r="A721" s="47">
        <v>44711</v>
      </c>
      <c r="B721" s="48" t="s">
        <v>863</v>
      </c>
      <c r="C721" s="16" t="str">
        <f>VLOOKUP(B721,Database!$B$2:$K$604,2,FALSE)</f>
        <v>AMPLAS 120</v>
      </c>
      <c r="D721" s="52">
        <v>2</v>
      </c>
      <c r="E721" s="28">
        <f>VLOOKUP(B721,Database!$B$2:$K$604,3,FALSE)</f>
        <v>13400</v>
      </c>
      <c r="F721" s="48" t="s">
        <v>1291</v>
      </c>
      <c r="G721" s="48" t="s">
        <v>1372</v>
      </c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hidden="1" customHeight="1" x14ac:dyDescent="0.25">
      <c r="A722" s="47">
        <v>44711</v>
      </c>
      <c r="B722" s="48" t="s">
        <v>866</v>
      </c>
      <c r="C722" s="16" t="str">
        <f>VLOOKUP(B722,Database!$B$2:$K$604,2,FALSE)</f>
        <v>AMPLAS 180</v>
      </c>
      <c r="D722" s="52">
        <v>1</v>
      </c>
      <c r="E722" s="28">
        <f>VLOOKUP(B722,Database!$B$2:$K$604,3,FALSE)</f>
        <v>13400</v>
      </c>
      <c r="F722" s="48" t="s">
        <v>1291</v>
      </c>
      <c r="G722" s="48" t="s">
        <v>1372</v>
      </c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hidden="1" customHeight="1" x14ac:dyDescent="0.25">
      <c r="A723" s="47">
        <v>44711</v>
      </c>
      <c r="B723" s="48" t="s">
        <v>880</v>
      </c>
      <c r="C723" s="16" t="str">
        <f>VLOOKUP(B723,Database!$B$2:$K$604,2,FALSE)</f>
        <v>MIRKA</v>
      </c>
      <c r="D723" s="52">
        <v>3</v>
      </c>
      <c r="E723" s="28">
        <f>VLOOKUP(B723,Database!$B$2:$K$604,3,FALSE)</f>
        <v>11000</v>
      </c>
      <c r="F723" s="48" t="s">
        <v>1330</v>
      </c>
      <c r="G723" s="48" t="s">
        <v>1372</v>
      </c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hidden="1" customHeight="1" x14ac:dyDescent="0.25">
      <c r="A724" s="47">
        <v>44711</v>
      </c>
      <c r="B724" s="7" t="s">
        <v>872</v>
      </c>
      <c r="C724" s="16" t="str">
        <f>VLOOKUP(B724,Database!$B$2:$K$604,2,FALSE)</f>
        <v>AMPLAS GRENDA 80</v>
      </c>
      <c r="D724" s="52">
        <v>2</v>
      </c>
      <c r="E724" s="28">
        <f>VLOOKUP(B724,Database!$B$2:$K$604,3,FALSE)</f>
        <v>4000</v>
      </c>
      <c r="F724" s="48" t="s">
        <v>1408</v>
      </c>
      <c r="G724" s="48" t="s">
        <v>1414</v>
      </c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hidden="1" customHeight="1" x14ac:dyDescent="0.25">
      <c r="A725" s="47">
        <v>44711</v>
      </c>
      <c r="B725" s="5" t="s">
        <v>1104</v>
      </c>
      <c r="C725" s="16" t="str">
        <f>VLOOKUP(B725,Database!$B$2:$K$604,2,FALSE)</f>
        <v>SEKRUP FAB 8*1" (2.5CM)</v>
      </c>
      <c r="D725" s="52">
        <v>1000</v>
      </c>
      <c r="E725" s="28">
        <f>VLOOKUP(B725,Database!$B$2:$K$604,3,FALSE)</f>
        <v>103</v>
      </c>
      <c r="F725" s="48" t="s">
        <v>1408</v>
      </c>
      <c r="G725" s="48" t="s">
        <v>1414</v>
      </c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hidden="1" customHeight="1" x14ac:dyDescent="0.25">
      <c r="A726" s="47">
        <v>44711</v>
      </c>
      <c r="B726" s="5" t="s">
        <v>1067</v>
      </c>
      <c r="C726" s="16" t="str">
        <f>VLOOKUP(B726,Database!$B$2:$K$604,2,FALSE)</f>
        <v>MR MUSCLE</v>
      </c>
      <c r="D726" s="52">
        <v>1</v>
      </c>
      <c r="E726" s="28">
        <f>VLOOKUP(B726,Database!$B$2:$K$604,3,FALSE)</f>
        <v>6500</v>
      </c>
      <c r="F726" s="48" t="s">
        <v>1287</v>
      </c>
      <c r="G726" s="48" t="s">
        <v>1377</v>
      </c>
      <c r="H726" s="5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hidden="1" customHeight="1" x14ac:dyDescent="0.25">
      <c r="A727" s="47">
        <v>44711</v>
      </c>
      <c r="B727" s="48" t="s">
        <v>909</v>
      </c>
      <c r="C727" s="16" t="str">
        <f>VLOOKUP(B727,Database!$B$2:$K$604,2,FALSE)</f>
        <v>LEM ALTECO HANDSOME</v>
      </c>
      <c r="D727" s="52">
        <v>3</v>
      </c>
      <c r="E727" s="28">
        <f>VLOOKUP(B727,Database!$B$2:$K$604,3,FALSE)</f>
        <v>3350</v>
      </c>
      <c r="F727" s="48" t="s">
        <v>1287</v>
      </c>
      <c r="G727" s="48" t="s">
        <v>1367</v>
      </c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hidden="1" customHeight="1" x14ac:dyDescent="0.25">
      <c r="A728" s="47">
        <v>44711</v>
      </c>
      <c r="B728" s="5" t="s">
        <v>1104</v>
      </c>
      <c r="C728" s="16" t="str">
        <f>VLOOKUP(B728,Database!$B$2:$K$604,2,FALSE)</f>
        <v>SEKRUP FAB 8*1" (2.5CM)</v>
      </c>
      <c r="D728" s="52">
        <v>300</v>
      </c>
      <c r="E728" s="28">
        <f>VLOOKUP(B728,Database!$B$2:$K$604,3,FALSE)</f>
        <v>103</v>
      </c>
      <c r="F728" s="48" t="s">
        <v>1287</v>
      </c>
      <c r="G728" s="48" t="s">
        <v>1367</v>
      </c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hidden="1" customHeight="1" x14ac:dyDescent="0.25">
      <c r="A729" s="47">
        <v>44711</v>
      </c>
      <c r="B729" s="48" t="s">
        <v>1133</v>
      </c>
      <c r="C729" s="16" t="str">
        <f>VLOOKUP(B729,Database!$B$2:$K$604,2,FALSE)</f>
        <v>SEKRUP ROT 8*1 1/2" (4CM)</v>
      </c>
      <c r="D729" s="52">
        <v>1500</v>
      </c>
      <c r="E729" s="28">
        <f>VLOOKUP(B729,Database!$B$2:$K$604,3,FALSE)</f>
        <v>110</v>
      </c>
      <c r="F729" s="48" t="s">
        <v>1287</v>
      </c>
      <c r="G729" s="48" t="s">
        <v>1373</v>
      </c>
      <c r="H729" s="5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hidden="1" customHeight="1" x14ac:dyDescent="0.25">
      <c r="A730" s="47">
        <v>44711</v>
      </c>
      <c r="B730" s="5" t="s">
        <v>179</v>
      </c>
      <c r="C730" s="16" t="str">
        <f>VLOOKUP(B730,Database!$B$2:$K$604,2,FALSE)</f>
        <v>PLAT FIGURA BIASA</v>
      </c>
      <c r="D730" s="52">
        <v>12</v>
      </c>
      <c r="E730" s="28">
        <f>VLOOKUP(B730,Database!$B$2:$K$604,3,FALSE)</f>
        <v>2000</v>
      </c>
      <c r="F730" s="48" t="s">
        <v>1287</v>
      </c>
      <c r="G730" s="48" t="s">
        <v>1373</v>
      </c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hidden="1" customHeight="1" x14ac:dyDescent="0.25">
      <c r="A731" s="47">
        <v>44711</v>
      </c>
      <c r="B731" s="59" t="s">
        <v>494</v>
      </c>
      <c r="C731" s="16" t="str">
        <f>VLOOKUP(B731,Database!$B$2:$K$604,2,FALSE)</f>
        <v>BAUT HARDWARE +4CM</v>
      </c>
      <c r="D731" s="52">
        <v>2</v>
      </c>
      <c r="E731" s="28">
        <f>VLOOKUP(B731,Database!$B$2:$K$604,3,FALSE)</f>
        <v>200</v>
      </c>
      <c r="F731" s="48" t="s">
        <v>1287</v>
      </c>
      <c r="G731" s="48" t="s">
        <v>1373</v>
      </c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hidden="1" customHeight="1" x14ac:dyDescent="0.25">
      <c r="A732" s="47">
        <v>44711</v>
      </c>
      <c r="B732" s="59" t="s">
        <v>894</v>
      </c>
      <c r="C732" s="16" t="str">
        <f>VLOOKUP(B732,Database!$B$2:$K$604,2,FALSE)</f>
        <v>BAUT HARDWARE -3CM</v>
      </c>
      <c r="D732" s="52">
        <v>1</v>
      </c>
      <c r="E732" s="28">
        <f>VLOOKUP(B732,Database!$B$2:$K$604,3,FALSE)</f>
        <v>30000</v>
      </c>
      <c r="F732" s="48" t="s">
        <v>1287</v>
      </c>
      <c r="G732" s="48" t="s">
        <v>1373</v>
      </c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hidden="1" customHeight="1" x14ac:dyDescent="0.25">
      <c r="A733" s="47">
        <v>44711</v>
      </c>
      <c r="B733" s="48" t="s">
        <v>1089</v>
      </c>
      <c r="C733" s="16" t="str">
        <f>VLOOKUP(B733,Database!$B$2:$K$604,2,FALSE)</f>
        <v>RING 5MM</v>
      </c>
      <c r="D733" s="53">
        <v>0.21</v>
      </c>
      <c r="E733" s="28">
        <f>VLOOKUP(B733,Database!$B$2:$K$604,3,FALSE)</f>
        <v>47500</v>
      </c>
      <c r="F733" s="48" t="s">
        <v>1287</v>
      </c>
      <c r="G733" s="48" t="s">
        <v>1373</v>
      </c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hidden="1" customHeight="1" x14ac:dyDescent="0.25">
      <c r="A734" s="47">
        <v>44711</v>
      </c>
      <c r="B734" s="48" t="s">
        <v>1200</v>
      </c>
      <c r="C734" s="16" t="str">
        <f>VLOOKUP(B734,Database!$B$2:$K$604,2,FALSE)</f>
        <v>SUPER DRY TOWER</v>
      </c>
      <c r="D734" s="52">
        <v>1</v>
      </c>
      <c r="E734" s="28">
        <f>VLOOKUP(B734,Database!$B$2:$K$604,3,FALSE)</f>
        <v>563785.20000000007</v>
      </c>
      <c r="F734" s="48" t="s">
        <v>1287</v>
      </c>
      <c r="G734" s="48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hidden="1" customHeight="1" x14ac:dyDescent="0.25">
      <c r="A735" s="47">
        <v>44712</v>
      </c>
      <c r="B735" s="48" t="s">
        <v>939</v>
      </c>
      <c r="C735" s="16" t="str">
        <f>VLOOKUP(B735,Database!$B$2:$K$604,2,FALSE)</f>
        <v>KAIN JAHIT</v>
      </c>
      <c r="D735" s="52">
        <v>1</v>
      </c>
      <c r="E735" s="28">
        <f>VLOOKUP(B735,Database!$B$2:$K$604,3,FALSE)</f>
        <v>4500</v>
      </c>
      <c r="F735" s="48" t="s">
        <v>1408</v>
      </c>
      <c r="G735" s="48" t="s">
        <v>1369</v>
      </c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hidden="1" customHeight="1" x14ac:dyDescent="0.25">
      <c r="A736" s="47">
        <v>44712</v>
      </c>
      <c r="B736" s="5" t="s">
        <v>707</v>
      </c>
      <c r="C736" s="16" t="str">
        <f>VLOOKUP(B736,Database!$B$2:$K$604,2,FALSE)</f>
        <v>PU 91 CLEAR DOFF PROPAN</v>
      </c>
      <c r="D736" s="52">
        <v>1</v>
      </c>
      <c r="E736" s="28">
        <f>VLOOKUP(B736,Database!$B$2:$K$604,3,FALSE)</f>
        <v>157000</v>
      </c>
      <c r="F736" s="48" t="s">
        <v>1408</v>
      </c>
      <c r="G736" s="48" t="s">
        <v>1369</v>
      </c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hidden="1" customHeight="1" x14ac:dyDescent="0.25">
      <c r="A737" s="47">
        <v>44712</v>
      </c>
      <c r="B737" s="48" t="s">
        <v>909</v>
      </c>
      <c r="C737" s="16" t="str">
        <f>VLOOKUP(B737,Database!$B$2:$K$604,2,FALSE)</f>
        <v>LEM ALTECO HANDSOME</v>
      </c>
      <c r="D737" s="52">
        <v>7</v>
      </c>
      <c r="E737" s="28">
        <f>VLOOKUP(B737,Database!$B$2:$K$604,3,FALSE)</f>
        <v>3350</v>
      </c>
      <c r="F737" s="48" t="s">
        <v>1332</v>
      </c>
      <c r="G737" s="48" t="s">
        <v>1367</v>
      </c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hidden="1" customHeight="1" x14ac:dyDescent="0.25">
      <c r="A738" s="47">
        <v>44712</v>
      </c>
      <c r="B738" s="7" t="s">
        <v>958</v>
      </c>
      <c r="C738" s="16" t="str">
        <f>VLOOKUP(B738,Database!$B$2:$K$604,2,FALSE)</f>
        <v>MASKER</v>
      </c>
      <c r="D738" s="52">
        <v>10</v>
      </c>
      <c r="E738" s="28">
        <f>VLOOKUP(B738,Database!$B$2:$K$604,3,FALSE)</f>
        <v>400</v>
      </c>
      <c r="F738" s="48" t="s">
        <v>1332</v>
      </c>
      <c r="G738" s="48" t="s">
        <v>1367</v>
      </c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hidden="1" customHeight="1" x14ac:dyDescent="0.25">
      <c r="A739" s="47">
        <v>44712</v>
      </c>
      <c r="B739" s="48" t="s">
        <v>863</v>
      </c>
      <c r="C739" s="16" t="str">
        <f>VLOOKUP(B739,Database!$B$2:$K$604,2,FALSE)</f>
        <v>AMPLAS 120</v>
      </c>
      <c r="D739" s="52">
        <v>1</v>
      </c>
      <c r="E739" s="28">
        <f>VLOOKUP(B739,Database!$B$2:$K$604,3,FALSE)</f>
        <v>13400</v>
      </c>
      <c r="F739" s="48" t="s">
        <v>1332</v>
      </c>
      <c r="G739" s="48" t="s">
        <v>1367</v>
      </c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hidden="1" customHeight="1" x14ac:dyDescent="0.25">
      <c r="A740" s="47">
        <v>44712</v>
      </c>
      <c r="B740" s="48" t="s">
        <v>866</v>
      </c>
      <c r="C740" s="16" t="str">
        <f>VLOOKUP(B740,Database!$B$2:$K$604,2,FALSE)</f>
        <v>AMPLAS 180</v>
      </c>
      <c r="D740" s="52">
        <v>1</v>
      </c>
      <c r="E740" s="28">
        <f>VLOOKUP(B740,Database!$B$2:$K$604,3,FALSE)</f>
        <v>13400</v>
      </c>
      <c r="F740" s="48" t="s">
        <v>1332</v>
      </c>
      <c r="G740" s="48" t="s">
        <v>1367</v>
      </c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hidden="1" customHeight="1" x14ac:dyDescent="0.25">
      <c r="A741" s="47">
        <v>44712</v>
      </c>
      <c r="B741" s="7" t="s">
        <v>884</v>
      </c>
      <c r="C741" s="16" t="str">
        <f>VLOOKUP(B741,Database!$B$2:$K$604,2,FALSE)</f>
        <v>AMPLAS 80</v>
      </c>
      <c r="D741" s="52">
        <v>2</v>
      </c>
      <c r="E741" s="28">
        <f>VLOOKUP(B741,Database!$B$2:$K$604,3,FALSE)</f>
        <v>13400</v>
      </c>
      <c r="F741" s="48" t="s">
        <v>1332</v>
      </c>
      <c r="G741" s="48" t="s">
        <v>1367</v>
      </c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hidden="1" customHeight="1" x14ac:dyDescent="0.25">
      <c r="A742" s="47">
        <v>44712</v>
      </c>
      <c r="B742" s="5" t="s">
        <v>736</v>
      </c>
      <c r="C742" s="16" t="str">
        <f>VLOOKUP(B742,Database!$B$2:$K$604,2,FALSE)</f>
        <v>GOLDEN CARE TEAK PROTECTOR</v>
      </c>
      <c r="D742" s="52">
        <v>1</v>
      </c>
      <c r="E742" s="28">
        <f>VLOOKUP(B742,Database!$B$2:$K$604,3,FALSE)</f>
        <v>1217152</v>
      </c>
      <c r="F742" s="48" t="s">
        <v>1332</v>
      </c>
      <c r="G742" s="48" t="s">
        <v>1407</v>
      </c>
      <c r="H742" s="5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hidden="1" customHeight="1" x14ac:dyDescent="0.25">
      <c r="A743" s="47">
        <v>44712</v>
      </c>
      <c r="B743" s="48" t="s">
        <v>939</v>
      </c>
      <c r="C743" s="16" t="str">
        <f>VLOOKUP(B743,Database!$B$2:$K$604,2,FALSE)</f>
        <v>KAIN JAHIT</v>
      </c>
      <c r="D743" s="52">
        <v>1</v>
      </c>
      <c r="E743" s="28">
        <f>VLOOKUP(B743,Database!$B$2:$K$604,3,FALSE)</f>
        <v>4500</v>
      </c>
      <c r="F743" s="48" t="s">
        <v>1332</v>
      </c>
      <c r="G743" s="48" t="s">
        <v>1377</v>
      </c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hidden="1" customHeight="1" x14ac:dyDescent="0.25">
      <c r="A744" s="47">
        <v>44712</v>
      </c>
      <c r="B744" s="48" t="s">
        <v>804</v>
      </c>
      <c r="C744" s="16" t="str">
        <f>VLOOKUP(B744,Database!$B$2:$K$604,2,FALSE)</f>
        <v>ISI CUTTER</v>
      </c>
      <c r="D744" s="52">
        <v>1</v>
      </c>
      <c r="E744" s="28">
        <f>VLOOKUP(B744,Database!$B$2:$K$604,3,FALSE)</f>
        <v>6000</v>
      </c>
      <c r="F744" s="48" t="s">
        <v>1332</v>
      </c>
      <c r="G744" s="48" t="s">
        <v>1377</v>
      </c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hidden="1" customHeight="1" x14ac:dyDescent="0.25">
      <c r="A745" s="47">
        <v>44712</v>
      </c>
      <c r="B745" s="48" t="s">
        <v>811</v>
      </c>
      <c r="C745" s="16" t="str">
        <f>VLOOKUP(B745,Database!$B$2:$K$604,2,FALSE)</f>
        <v>LAKBAN KERTAS</v>
      </c>
      <c r="D745" s="52">
        <v>6</v>
      </c>
      <c r="E745" s="28">
        <f>VLOOKUP(B745,Database!$B$2:$K$604,3,FALSE)</f>
        <v>5200</v>
      </c>
      <c r="F745" s="48" t="s">
        <v>1332</v>
      </c>
      <c r="G745" s="48" t="s">
        <v>1377</v>
      </c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hidden="1" customHeight="1" x14ac:dyDescent="0.25">
      <c r="A746" s="47">
        <v>44712</v>
      </c>
      <c r="B746" s="48" t="s">
        <v>808</v>
      </c>
      <c r="C746" s="16" t="str">
        <f>VLOOKUP(B746,Database!$B$2:$K$604,2,FALSE)</f>
        <v>LAKBAN BENING</v>
      </c>
      <c r="D746" s="52">
        <v>12</v>
      </c>
      <c r="E746" s="28">
        <f>VLOOKUP(B746,Database!$B$2:$K$604,3,FALSE)</f>
        <v>10000</v>
      </c>
      <c r="F746" s="48" t="s">
        <v>1332</v>
      </c>
      <c r="G746" s="48" t="s">
        <v>1377</v>
      </c>
      <c r="H746" s="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hidden="1" customHeight="1" x14ac:dyDescent="0.25">
      <c r="A747" s="47">
        <v>44712</v>
      </c>
      <c r="B747" s="48" t="s">
        <v>958</v>
      </c>
      <c r="C747" s="16" t="str">
        <f>VLOOKUP(B747,Database!$B$2:$K$604,2,FALSE)</f>
        <v>MASKER</v>
      </c>
      <c r="D747" s="52">
        <v>5</v>
      </c>
      <c r="E747" s="28">
        <f>VLOOKUP(B747,Database!$B$2:$K$604,3,FALSE)</f>
        <v>400</v>
      </c>
      <c r="F747" s="48" t="s">
        <v>1332</v>
      </c>
      <c r="G747" s="48" t="s">
        <v>1377</v>
      </c>
      <c r="H747" s="5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hidden="1" customHeight="1" x14ac:dyDescent="0.25">
      <c r="A748" s="47">
        <v>44712</v>
      </c>
      <c r="B748" s="5" t="s">
        <v>913</v>
      </c>
      <c r="C748" s="16" t="str">
        <f>VLOOKUP(B748,Database!$B$2:$K$604,2,FALSE)</f>
        <v>LEM JATI PVAC 3333 @30KG</v>
      </c>
      <c r="D748" s="52">
        <v>30</v>
      </c>
      <c r="E748" s="28">
        <f>VLOOKUP(B748,Database!$B$2:$K$604,3,FALSE)</f>
        <v>2845260</v>
      </c>
      <c r="F748" s="48" t="s">
        <v>1445</v>
      </c>
      <c r="G748" s="48" t="s">
        <v>1472</v>
      </c>
      <c r="H748" s="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hidden="1" customHeight="1" x14ac:dyDescent="0.25">
      <c r="A749" s="47">
        <v>44712</v>
      </c>
      <c r="B749" s="5" t="s">
        <v>917</v>
      </c>
      <c r="C749" s="16" t="str">
        <f>VLOOKUP(B749,Database!$B$2:$K$604,2,FALSE)</f>
        <v>HARDENER 3334 @3KG</v>
      </c>
      <c r="D749" s="52">
        <v>2</v>
      </c>
      <c r="E749" s="28">
        <f>VLOOKUP(B749,Database!$B$2:$K$604,3,FALSE)</f>
        <v>271500</v>
      </c>
      <c r="F749" s="48" t="s">
        <v>1445</v>
      </c>
      <c r="G749" s="48" t="s">
        <v>1472</v>
      </c>
      <c r="H749" s="5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hidden="1" customHeight="1" x14ac:dyDescent="0.25">
      <c r="A750" s="47">
        <v>44712</v>
      </c>
      <c r="B750" s="5" t="s">
        <v>979</v>
      </c>
      <c r="C750" s="16" t="str">
        <f>VLOOKUP(B750,Database!$B$2:$K$604,2,FALSE)</f>
        <v>DOWEL 10MM</v>
      </c>
      <c r="D750" s="52">
        <v>1</v>
      </c>
      <c r="E750" s="28">
        <f>VLOOKUP(B750,Database!$B$2:$K$604,3,FALSE)</f>
        <v>13500</v>
      </c>
      <c r="F750" s="48" t="s">
        <v>1445</v>
      </c>
      <c r="G750" s="48" t="s">
        <v>1472</v>
      </c>
      <c r="H750" s="5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hidden="1" customHeight="1" x14ac:dyDescent="0.25">
      <c r="A751" s="47">
        <v>44712</v>
      </c>
      <c r="B751" s="48" t="s">
        <v>968</v>
      </c>
      <c r="C751" s="16" t="str">
        <f>VLOOKUP(B751,Database!$B$2:$K$604,2,FALSE)</f>
        <v>DOWEL 8MM</v>
      </c>
      <c r="D751" s="52">
        <v>1</v>
      </c>
      <c r="E751" s="28">
        <f>VLOOKUP(B751,Database!$B$2:$K$604,3,FALSE)</f>
        <v>12000</v>
      </c>
      <c r="F751" s="48" t="s">
        <v>1445</v>
      </c>
      <c r="G751" s="48" t="s">
        <v>1472</v>
      </c>
      <c r="H751" s="5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hidden="1" customHeight="1" x14ac:dyDescent="0.25">
      <c r="A752" s="47">
        <v>44712</v>
      </c>
      <c r="B752" s="48" t="s">
        <v>909</v>
      </c>
      <c r="C752" s="16" t="str">
        <f>VLOOKUP(B752,Database!$B$2:$K$604,2,FALSE)</f>
        <v>LEM ALTECO HANDSOME</v>
      </c>
      <c r="D752" s="52">
        <v>6</v>
      </c>
      <c r="E752" s="28">
        <f>VLOOKUP(B752,Database!$B$2:$K$604,3,FALSE)</f>
        <v>3350</v>
      </c>
      <c r="F752" s="48" t="s">
        <v>1445</v>
      </c>
      <c r="G752" s="48" t="s">
        <v>1472</v>
      </c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hidden="1" customHeight="1" x14ac:dyDescent="0.25">
      <c r="A753" s="47">
        <v>44712</v>
      </c>
      <c r="B753" s="48" t="s">
        <v>1057</v>
      </c>
      <c r="C753" s="16" t="str">
        <f>VLOOKUP(B753,Database!$B$2:$K$604,2,FALSE)</f>
        <v>LEM EXCEL ONE</v>
      </c>
      <c r="D753" s="52">
        <v>5</v>
      </c>
      <c r="E753" s="28">
        <f>VLOOKUP(B753,Database!$B$2:$K$604,3,FALSE)</f>
        <v>121000</v>
      </c>
      <c r="F753" s="48" t="s">
        <v>1445</v>
      </c>
      <c r="G753" s="48" t="s">
        <v>1446</v>
      </c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hidden="1" customHeight="1" x14ac:dyDescent="0.25">
      <c r="A754" s="47">
        <v>44712</v>
      </c>
      <c r="B754" s="48" t="s">
        <v>979</v>
      </c>
      <c r="C754" s="16" t="str">
        <f>VLOOKUP(B754,Database!$B$2:$K$604,2,FALSE)</f>
        <v>DOWEL 10MM</v>
      </c>
      <c r="D754" s="52">
        <v>3</v>
      </c>
      <c r="E754" s="28">
        <f>VLOOKUP(B754,Database!$B$2:$K$604,3,FALSE)</f>
        <v>13500</v>
      </c>
      <c r="F754" s="48" t="s">
        <v>1445</v>
      </c>
      <c r="G754" s="48" t="s">
        <v>1446</v>
      </c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hidden="1" customHeight="1" x14ac:dyDescent="0.25">
      <c r="A755" s="47">
        <v>44712</v>
      </c>
      <c r="B755" s="48" t="s">
        <v>859</v>
      </c>
      <c r="C755" s="16" t="str">
        <f>VLOOKUP(B755,Database!$B$2:$K$604,2,FALSE)</f>
        <v>LEM POXY HARDNER</v>
      </c>
      <c r="D755" s="52">
        <v>1</v>
      </c>
      <c r="E755" s="28">
        <f>VLOOKUP(B755,Database!$B$2:$K$604,3,FALSE)</f>
        <v>78000</v>
      </c>
      <c r="F755" s="48" t="s">
        <v>1445</v>
      </c>
      <c r="G755" s="48" t="s">
        <v>1446</v>
      </c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hidden="1" customHeight="1" x14ac:dyDescent="0.25">
      <c r="A756" s="47">
        <v>44712</v>
      </c>
      <c r="B756" s="48" t="s">
        <v>1117</v>
      </c>
      <c r="C756" s="16" t="str">
        <f>VLOOKUP(B756,Database!$B$2:$K$604,2,FALSE)</f>
        <v>SEKRUP FAB 8*1-1/2" (4CM)</v>
      </c>
      <c r="D756" s="52">
        <v>2000</v>
      </c>
      <c r="E756" s="28">
        <f>VLOOKUP(B756,Database!$B$2:$K$604,3,FALSE)</f>
        <v>138</v>
      </c>
      <c r="F756" s="48" t="s">
        <v>1445</v>
      </c>
      <c r="G756" s="48" t="s">
        <v>1446</v>
      </c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hidden="1" customHeight="1" x14ac:dyDescent="0.25">
      <c r="A757" s="47">
        <v>44712</v>
      </c>
      <c r="B757" s="48" t="s">
        <v>909</v>
      </c>
      <c r="C757" s="16" t="str">
        <f>VLOOKUP(B757,Database!$B$2:$K$604,2,FALSE)</f>
        <v>LEM ALTECO HANDSOME</v>
      </c>
      <c r="D757" s="52">
        <v>3</v>
      </c>
      <c r="E757" s="28">
        <f>VLOOKUP(B757,Database!$B$2:$K$604,3,FALSE)</f>
        <v>3350</v>
      </c>
      <c r="F757" s="48" t="s">
        <v>1330</v>
      </c>
      <c r="G757" s="48" t="s">
        <v>1379</v>
      </c>
      <c r="H757" s="5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hidden="1" customHeight="1" x14ac:dyDescent="0.25">
      <c r="A758" s="47">
        <v>44712</v>
      </c>
      <c r="B758" s="5" t="s">
        <v>37</v>
      </c>
      <c r="C758" s="16" t="str">
        <f>VLOOKUP(B758,Database!$B$2:$K$604,2,FALSE)</f>
        <v>CEKATIL GALVANIS</v>
      </c>
      <c r="D758" s="52">
        <v>48</v>
      </c>
      <c r="E758" s="28">
        <f>VLOOKUP(B758,Database!$B$2:$K$604,3,FALSE)</f>
        <v>2000</v>
      </c>
      <c r="F758" s="48" t="s">
        <v>1330</v>
      </c>
      <c r="G758" s="48" t="s">
        <v>1379</v>
      </c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hidden="1" customHeight="1" x14ac:dyDescent="0.25">
      <c r="A759" s="47">
        <v>44712</v>
      </c>
      <c r="B759" s="48" t="s">
        <v>1057</v>
      </c>
      <c r="C759" s="16" t="str">
        <f>VLOOKUP(B759,Database!$B$2:$K$604,2,FALSE)</f>
        <v>LEM EXCEL ONE</v>
      </c>
      <c r="D759" s="52">
        <v>5</v>
      </c>
      <c r="E759" s="28">
        <f>VLOOKUP(B759,Database!$B$2:$K$604,3,FALSE)</f>
        <v>121000</v>
      </c>
      <c r="F759" s="48" t="s">
        <v>1330</v>
      </c>
      <c r="G759" s="48" t="s">
        <v>1379</v>
      </c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hidden="1" customHeight="1" x14ac:dyDescent="0.25">
      <c r="A760" s="47">
        <v>44712</v>
      </c>
      <c r="B760" s="48" t="s">
        <v>909</v>
      </c>
      <c r="C760" s="16" t="str">
        <f>VLOOKUP(B760,Database!$B$2:$K$604,2,FALSE)</f>
        <v>LEM ALTECO HANDSOME</v>
      </c>
      <c r="D760" s="52">
        <v>7</v>
      </c>
      <c r="E760" s="28">
        <f>VLOOKUP(B760,Database!$B$2:$K$604,3,FALSE)</f>
        <v>3350</v>
      </c>
      <c r="F760" s="48" t="s">
        <v>1332</v>
      </c>
      <c r="G760" s="48" t="s">
        <v>1367</v>
      </c>
      <c r="H760" s="5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hidden="1" customHeight="1" x14ac:dyDescent="0.25">
      <c r="A761" s="47">
        <v>44713</v>
      </c>
      <c r="B761" s="48" t="s">
        <v>29</v>
      </c>
      <c r="C761" s="16" t="str">
        <f>VLOOKUP(B761,Database!$B$2:$K$604,2,FALSE)</f>
        <v>SEPATU KARET KOIN MEDIUM</v>
      </c>
      <c r="D761" s="52">
        <v>44</v>
      </c>
      <c r="E761" s="28">
        <f>VLOOKUP(B761,Database!$B$2:$K$604,3,FALSE)</f>
        <v>1000</v>
      </c>
      <c r="F761" s="48" t="s">
        <v>1332</v>
      </c>
      <c r="G761" s="48" t="s">
        <v>1373</v>
      </c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hidden="1" customHeight="1" x14ac:dyDescent="0.25">
      <c r="A762" s="47">
        <v>44713</v>
      </c>
      <c r="B762" s="48" t="s">
        <v>141</v>
      </c>
      <c r="C762" s="16" t="str">
        <f>VLOOKUP(B762,Database!$B$2:$K$604,2,FALSE)</f>
        <v>ENGSEL FULL TEKUK CUP 35"(DROLLA)</v>
      </c>
      <c r="D762" s="52">
        <v>2</v>
      </c>
      <c r="E762" s="28">
        <f>VLOOKUP(B762,Database!$B$2:$K$604,3,FALSE)</f>
        <v>32727.26</v>
      </c>
      <c r="F762" s="48" t="s">
        <v>1378</v>
      </c>
      <c r="G762" s="48" t="s">
        <v>1367</v>
      </c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hidden="1" customHeight="1" x14ac:dyDescent="0.25">
      <c r="A763" s="47">
        <v>44713</v>
      </c>
      <c r="B763" s="48" t="s">
        <v>144</v>
      </c>
      <c r="C763" s="16" t="str">
        <f>VLOOKUP(B763,Database!$B$2:$K$604,2,FALSE)</f>
        <v>ENGSEL LURUS CUP 35"(DROLLA)</v>
      </c>
      <c r="D763" s="52">
        <v>2</v>
      </c>
      <c r="E763" s="28">
        <f>VLOOKUP(B763,Database!$B$2:$K$604,3,FALSE)</f>
        <v>32727.26</v>
      </c>
      <c r="F763" s="48" t="s">
        <v>1332</v>
      </c>
      <c r="G763" s="48" t="s">
        <v>1367</v>
      </c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hidden="1" customHeight="1" x14ac:dyDescent="0.25">
      <c r="A764" s="47">
        <v>44713</v>
      </c>
      <c r="B764" s="5" t="s">
        <v>947</v>
      </c>
      <c r="C764" s="16" t="str">
        <f>VLOOKUP(B764,Database!$B$2:$K$604,2,FALSE)</f>
        <v>VELL CROW</v>
      </c>
      <c r="D764" s="52">
        <v>1</v>
      </c>
      <c r="E764" s="28">
        <f>VLOOKUP(B764,Database!$B$2:$K$604,3,FALSE)</f>
        <v>7000</v>
      </c>
      <c r="F764" s="48" t="s">
        <v>1387</v>
      </c>
      <c r="G764" s="48" t="s">
        <v>1473</v>
      </c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hidden="1" customHeight="1" x14ac:dyDescent="0.25">
      <c r="A765" s="47">
        <v>44713</v>
      </c>
      <c r="B765" s="5" t="s">
        <v>898</v>
      </c>
      <c r="C765" s="16" t="str">
        <f>VLOOKUP(B765,Database!$B$2:$K$604,2,FALSE)</f>
        <v>MATA BOR KAYU 5MM</v>
      </c>
      <c r="D765" s="52">
        <v>1</v>
      </c>
      <c r="E765" s="28">
        <f>VLOOKUP(B765,Database!$B$2:$K$604,3,FALSE)</f>
        <v>6000</v>
      </c>
      <c r="F765" s="48" t="s">
        <v>1359</v>
      </c>
      <c r="G765" s="48" t="s">
        <v>1373</v>
      </c>
      <c r="H765" s="5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hidden="1" customHeight="1" x14ac:dyDescent="0.25">
      <c r="A766" s="47">
        <v>44713</v>
      </c>
      <c r="B766" s="48" t="s">
        <v>880</v>
      </c>
      <c r="C766" s="16" t="str">
        <f>VLOOKUP(B766,Database!$B$2:$K$604,2,FALSE)</f>
        <v>MIRKA</v>
      </c>
      <c r="D766" s="52">
        <v>1</v>
      </c>
      <c r="E766" s="28">
        <f>VLOOKUP(B766,Database!$B$2:$K$604,3,FALSE)</f>
        <v>11000</v>
      </c>
      <c r="F766" s="48" t="s">
        <v>1408</v>
      </c>
      <c r="G766" s="48" t="s">
        <v>1369</v>
      </c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hidden="1" customHeight="1" x14ac:dyDescent="0.25">
      <c r="A767" s="47">
        <v>44713</v>
      </c>
      <c r="B767" s="5" t="s">
        <v>923</v>
      </c>
      <c r="C767" s="16" t="str">
        <f>VLOOKUP(B767,Database!$B$2:$K$604,2,FALSE)</f>
        <v>LEM DN SIP GALON</v>
      </c>
      <c r="D767" s="52">
        <v>1</v>
      </c>
      <c r="E767" s="28">
        <f>VLOOKUP(B767,Database!$B$2:$K$604,3,FALSE)</f>
        <v>120000</v>
      </c>
      <c r="F767" s="48" t="s">
        <v>1445</v>
      </c>
      <c r="G767" s="48" t="s">
        <v>1472</v>
      </c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hidden="1" customHeight="1" x14ac:dyDescent="0.25">
      <c r="A768" s="47">
        <v>44713</v>
      </c>
      <c r="B768" s="48" t="s">
        <v>979</v>
      </c>
      <c r="C768" s="16" t="str">
        <f>VLOOKUP(B768,Database!$B$2:$K$604,2,FALSE)</f>
        <v>DOWEL 10MM</v>
      </c>
      <c r="D768" s="52">
        <v>1</v>
      </c>
      <c r="E768" s="28">
        <f>VLOOKUP(B768,Database!$B$2:$K$604,3,FALSE)</f>
        <v>13500</v>
      </c>
      <c r="F768" s="48" t="s">
        <v>1445</v>
      </c>
      <c r="G768" s="48" t="s">
        <v>1472</v>
      </c>
      <c r="H768" s="5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hidden="1" customHeight="1" x14ac:dyDescent="0.25">
      <c r="A769" s="47">
        <v>44713</v>
      </c>
      <c r="B769" s="7" t="s">
        <v>968</v>
      </c>
      <c r="C769" s="16" t="str">
        <f>VLOOKUP(B769,Database!$B$2:$K$604,2,FALSE)</f>
        <v>DOWEL 8MM</v>
      </c>
      <c r="D769" s="52">
        <v>1</v>
      </c>
      <c r="E769" s="28">
        <f>VLOOKUP(B769,Database!$B$2:$K$604,3,FALSE)</f>
        <v>12000</v>
      </c>
      <c r="F769" s="48" t="s">
        <v>1445</v>
      </c>
      <c r="G769" s="48" t="s">
        <v>1472</v>
      </c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hidden="1" customHeight="1" x14ac:dyDescent="0.25">
      <c r="A770" s="47">
        <v>44713</v>
      </c>
      <c r="B770" s="5" t="s">
        <v>1010</v>
      </c>
      <c r="C770" s="16" t="str">
        <f>VLOOKUP(B770,Database!$B$2:$K$604,2,FALSE)</f>
        <v>DOWEL 6MM</v>
      </c>
      <c r="D770" s="52">
        <v>1</v>
      </c>
      <c r="E770" s="28">
        <f>VLOOKUP(B770,Database!$B$2:$K$604,3,FALSE)</f>
        <v>10000</v>
      </c>
      <c r="F770" s="48" t="s">
        <v>1445</v>
      </c>
      <c r="G770" s="48" t="s">
        <v>1472</v>
      </c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hidden="1" customHeight="1" x14ac:dyDescent="0.25">
      <c r="A771" s="47">
        <v>44713</v>
      </c>
      <c r="B771" s="5" t="s">
        <v>429</v>
      </c>
      <c r="C771" s="16" t="str">
        <f>VLOOKUP(B771,Database!$B$2:$K$604,2,FALSE)</f>
        <v>RELL RODA 40CM</v>
      </c>
      <c r="D771" s="52">
        <v>15</v>
      </c>
      <c r="E771" s="28">
        <f>VLOOKUP(B771,Database!$B$2:$K$604,3,FALSE)</f>
        <v>18500</v>
      </c>
      <c r="F771" s="48" t="s">
        <v>1330</v>
      </c>
      <c r="G771" s="48" t="s">
        <v>1371</v>
      </c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hidden="1" customHeight="1" x14ac:dyDescent="0.25">
      <c r="A772" s="47">
        <v>44713</v>
      </c>
      <c r="B772" s="48" t="s">
        <v>872</v>
      </c>
      <c r="C772" s="16" t="str">
        <f>VLOOKUP(B772,Database!$B$2:$K$604,2,FALSE)</f>
        <v>AMPLAS GRENDA 80</v>
      </c>
      <c r="D772" s="52">
        <v>1</v>
      </c>
      <c r="E772" s="28">
        <f>VLOOKUP(B772,Database!$B$2:$K$604,3,FALSE)</f>
        <v>4000</v>
      </c>
      <c r="F772" s="48" t="s">
        <v>1330</v>
      </c>
      <c r="G772" s="48" t="s">
        <v>1371</v>
      </c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hidden="1" customHeight="1" x14ac:dyDescent="0.25">
      <c r="A773" s="47">
        <v>44713</v>
      </c>
      <c r="B773" s="48" t="s">
        <v>1057</v>
      </c>
      <c r="C773" s="16" t="str">
        <f>VLOOKUP(B773,Database!$B$2:$K$604,2,FALSE)</f>
        <v>LEM EXCEL ONE</v>
      </c>
      <c r="D773" s="52">
        <v>3</v>
      </c>
      <c r="E773" s="28">
        <f>VLOOKUP(B773,Database!$B$2:$K$604,3,FALSE)</f>
        <v>121000</v>
      </c>
      <c r="F773" s="48" t="s">
        <v>1445</v>
      </c>
      <c r="G773" s="48" t="s">
        <v>1414</v>
      </c>
      <c r="H773" s="5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hidden="1" customHeight="1" x14ac:dyDescent="0.25">
      <c r="A774" s="47">
        <v>44713</v>
      </c>
      <c r="B774" s="48" t="s">
        <v>921</v>
      </c>
      <c r="C774" s="16" t="str">
        <f>VLOOKUP(B774,Database!$B$2:$K$604,2,FALSE)</f>
        <v>LEM POXY RESIN</v>
      </c>
      <c r="D774" s="52">
        <v>2</v>
      </c>
      <c r="E774" s="28">
        <f>VLOOKUP(B774,Database!$B$2:$K$604,3,FALSE)</f>
        <v>76000</v>
      </c>
      <c r="F774" s="48" t="s">
        <v>1445</v>
      </c>
      <c r="G774" s="48" t="s">
        <v>1414</v>
      </c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hidden="1" customHeight="1" x14ac:dyDescent="0.25">
      <c r="A775" s="47">
        <v>44713</v>
      </c>
      <c r="B775" s="7" t="s">
        <v>859</v>
      </c>
      <c r="C775" s="16" t="str">
        <f>VLOOKUP(B775,Database!$B$2:$K$604,2,FALSE)</f>
        <v>LEM POXY HARDNER</v>
      </c>
      <c r="D775" s="52">
        <v>2</v>
      </c>
      <c r="E775" s="28">
        <f>VLOOKUP(B775,Database!$B$2:$K$604,3,FALSE)</f>
        <v>78000</v>
      </c>
      <c r="F775" s="48" t="s">
        <v>1445</v>
      </c>
      <c r="G775" s="48" t="s">
        <v>1414</v>
      </c>
      <c r="H775" s="5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hidden="1" customHeight="1" x14ac:dyDescent="0.25">
      <c r="A776" s="47">
        <v>44713</v>
      </c>
      <c r="B776" s="7" t="s">
        <v>653</v>
      </c>
      <c r="C776" s="16" t="str">
        <f>VLOOKUP(B776,Database!$B$2:$K$604,2,FALSE)</f>
        <v>THINER NC TRIRING</v>
      </c>
      <c r="D776" s="52">
        <v>20</v>
      </c>
      <c r="E776" s="28">
        <f>VLOOKUP(B776,Database!$B$2:$K$604,3,FALSE)</f>
        <v>19250</v>
      </c>
      <c r="F776" s="48" t="s">
        <v>1330</v>
      </c>
      <c r="G776" s="48" t="s">
        <v>1372</v>
      </c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hidden="1" customHeight="1" x14ac:dyDescent="0.25">
      <c r="A777" s="47">
        <v>44713</v>
      </c>
      <c r="B777" s="5" t="s">
        <v>661</v>
      </c>
      <c r="C777" s="16" t="str">
        <f>VLOOKUP(B777,Database!$B$2:$K$604,2,FALSE)</f>
        <v>MILAN THINER PU 71308 SA</v>
      </c>
      <c r="D777" s="52">
        <v>1</v>
      </c>
      <c r="E777" s="28">
        <f>VLOOKUP(B777,Database!$B$2:$K$604,3,FALSE)</f>
        <v>891500</v>
      </c>
      <c r="F777" s="48" t="s">
        <v>1330</v>
      </c>
      <c r="G777" s="48" t="s">
        <v>1372</v>
      </c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hidden="1" customHeight="1" x14ac:dyDescent="0.25">
      <c r="A778" s="47">
        <v>44713</v>
      </c>
      <c r="B778" s="5" t="s">
        <v>707</v>
      </c>
      <c r="C778" s="16" t="str">
        <f>VLOOKUP(B778,Database!$B$2:$K$604,2,FALSE)</f>
        <v>PU 91 CLEAR DOFF PROPAN</v>
      </c>
      <c r="D778" s="52">
        <v>2</v>
      </c>
      <c r="E778" s="28">
        <f>VLOOKUP(B778,Database!$B$2:$K$604,3,FALSE)</f>
        <v>157000</v>
      </c>
      <c r="F778" s="48" t="s">
        <v>1330</v>
      </c>
      <c r="G778" s="48" t="s">
        <v>1372</v>
      </c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hidden="1" customHeight="1" x14ac:dyDescent="0.25">
      <c r="A779" s="47">
        <v>44713</v>
      </c>
      <c r="B779" s="5" t="s">
        <v>701</v>
      </c>
      <c r="C779" s="16" t="str">
        <f>VLOOKUP(B779,Database!$B$2:$K$604,2,FALSE)</f>
        <v>IMPRA WF 115 JATI</v>
      </c>
      <c r="D779" s="52">
        <v>2</v>
      </c>
      <c r="E779" s="28">
        <f>VLOOKUP(B779,Database!$B$2:$K$604,3,FALSE)</f>
        <v>51500</v>
      </c>
      <c r="F779" s="48" t="s">
        <v>1291</v>
      </c>
      <c r="G779" s="48" t="s">
        <v>1372</v>
      </c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hidden="1" customHeight="1" x14ac:dyDescent="0.25">
      <c r="A780" s="47">
        <v>44713</v>
      </c>
      <c r="B780" s="5" t="s">
        <v>754</v>
      </c>
      <c r="C780" s="16" t="str">
        <f>VLOOKUP(B780,Database!$B$2:$K$604,2,FALSE)</f>
        <v>SH-114 WHITE IMPRA</v>
      </c>
      <c r="D780" s="52">
        <v>2</v>
      </c>
      <c r="E780" s="28">
        <f>VLOOKUP(B780,Database!$B$2:$K$604,3,FALSE)</f>
        <v>64500</v>
      </c>
      <c r="F780" s="48" t="s">
        <v>1291</v>
      </c>
      <c r="G780" s="48" t="s">
        <v>1372</v>
      </c>
      <c r="H780" s="5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hidden="1" customHeight="1" x14ac:dyDescent="0.25">
      <c r="A781" s="47">
        <v>44713</v>
      </c>
      <c r="B781" s="5" t="s">
        <v>566</v>
      </c>
      <c r="C781" s="16" t="str">
        <f>VLOOKUP(B781,Database!$B$2:$K$604,2,FALSE)</f>
        <v>IMPRA WS WALLNUT BROWN</v>
      </c>
      <c r="D781" s="52">
        <v>1</v>
      </c>
      <c r="E781" s="28">
        <f>VLOOKUP(B781,Database!$B$2:$K$604,3,FALSE)</f>
        <v>88000</v>
      </c>
      <c r="F781" s="48" t="s">
        <v>1291</v>
      </c>
      <c r="G781" s="48" t="s">
        <v>1372</v>
      </c>
      <c r="H781" s="5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hidden="1" customHeight="1" x14ac:dyDescent="0.25">
      <c r="A782" s="47">
        <v>44713</v>
      </c>
      <c r="B782" s="5" t="s">
        <v>730</v>
      </c>
      <c r="C782" s="16" t="str">
        <f>VLOOKUP(B782,Database!$B$2:$K$604,2,FALSE)</f>
        <v>DEMPUL SANPOLAK</v>
      </c>
      <c r="D782" s="52">
        <v>1</v>
      </c>
      <c r="E782" s="28">
        <f>VLOOKUP(B782,Database!$B$2:$K$604,3,FALSE)</f>
        <v>66000</v>
      </c>
      <c r="F782" s="48" t="s">
        <v>1333</v>
      </c>
      <c r="G782" s="48" t="s">
        <v>1372</v>
      </c>
      <c r="H782" s="5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hidden="1" customHeight="1" x14ac:dyDescent="0.25">
      <c r="A783" s="47">
        <v>44713</v>
      </c>
      <c r="B783" s="48" t="s">
        <v>939</v>
      </c>
      <c r="C783" s="16" t="str">
        <f>VLOOKUP(B783,Database!$B$2:$K$604,2,FALSE)</f>
        <v>KAIN JAHIT</v>
      </c>
      <c r="D783" s="52">
        <v>1</v>
      </c>
      <c r="E783" s="28">
        <f>VLOOKUP(B783,Database!$B$2:$K$604,3,FALSE)</f>
        <v>4500</v>
      </c>
      <c r="F783" s="48" t="s">
        <v>1333</v>
      </c>
      <c r="G783" s="48" t="s">
        <v>1372</v>
      </c>
      <c r="H783" s="5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hidden="1" customHeight="1" x14ac:dyDescent="0.25">
      <c r="A784" s="47">
        <v>44713</v>
      </c>
      <c r="B784" s="48" t="s">
        <v>958</v>
      </c>
      <c r="C784" s="16" t="str">
        <f>VLOOKUP(B784,Database!$B$2:$K$604,2,FALSE)</f>
        <v>MASKER</v>
      </c>
      <c r="D784" s="52">
        <v>10</v>
      </c>
      <c r="E784" s="28">
        <f>VLOOKUP(B784,Database!$B$2:$K$604,3,FALSE)</f>
        <v>400</v>
      </c>
      <c r="F784" s="48" t="s">
        <v>1333</v>
      </c>
      <c r="G784" s="48" t="s">
        <v>1372</v>
      </c>
      <c r="H784" s="5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hidden="1" customHeight="1" x14ac:dyDescent="0.25">
      <c r="A785" s="47">
        <v>44713</v>
      </c>
      <c r="B785" s="48" t="s">
        <v>945</v>
      </c>
      <c r="C785" s="16" t="str">
        <f>VLOOKUP(B785,Database!$B$2:$K$604,2,FALSE)</f>
        <v>SIKAT RUSTIK BESI UNION KUNING</v>
      </c>
      <c r="D785" s="52">
        <v>1</v>
      </c>
      <c r="E785" s="28">
        <f>VLOOKUP(B785,Database!$B$2:$K$604,3,FALSE)</f>
        <v>42000</v>
      </c>
      <c r="F785" s="48" t="s">
        <v>1333</v>
      </c>
      <c r="G785" s="48" t="s">
        <v>1372</v>
      </c>
      <c r="H785" s="5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hidden="1" customHeight="1" x14ac:dyDescent="0.25">
      <c r="A786" s="47">
        <v>44713</v>
      </c>
      <c r="B786" s="48" t="s">
        <v>909</v>
      </c>
      <c r="C786" s="16" t="str">
        <f>VLOOKUP(B786,Database!$B$2:$K$604,2,FALSE)</f>
        <v>LEM ALTECO HANDSOME</v>
      </c>
      <c r="D786" s="52">
        <v>1</v>
      </c>
      <c r="E786" s="28">
        <f>VLOOKUP(B786,Database!$B$2:$K$604,3,FALSE)</f>
        <v>3350</v>
      </c>
      <c r="F786" s="48" t="s">
        <v>1333</v>
      </c>
      <c r="G786" s="48" t="s">
        <v>1372</v>
      </c>
      <c r="H786" s="5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hidden="1" customHeight="1" x14ac:dyDescent="0.25">
      <c r="A787" s="47">
        <v>44713</v>
      </c>
      <c r="B787" s="48" t="s">
        <v>909</v>
      </c>
      <c r="C787" s="16" t="str">
        <f>VLOOKUP(B787,Database!$B$2:$K$604,2,FALSE)</f>
        <v>LEM ALTECO HANDSOME</v>
      </c>
      <c r="D787" s="52">
        <v>4</v>
      </c>
      <c r="E787" s="28">
        <f>VLOOKUP(B787,Database!$B$2:$K$604,3,FALSE)</f>
        <v>3350</v>
      </c>
      <c r="F787" s="48" t="s">
        <v>1329</v>
      </c>
      <c r="G787" s="48" t="s">
        <v>1371</v>
      </c>
      <c r="H787" s="5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hidden="1" customHeight="1" x14ac:dyDescent="0.25">
      <c r="A788" s="47">
        <v>44713</v>
      </c>
      <c r="B788" s="48" t="s">
        <v>1057</v>
      </c>
      <c r="C788" s="16" t="str">
        <f>VLOOKUP(B788,Database!$B$2:$K$604,2,FALSE)</f>
        <v>LEM EXCEL ONE</v>
      </c>
      <c r="D788" s="52">
        <v>5</v>
      </c>
      <c r="E788" s="28">
        <f>VLOOKUP(B788,Database!$B$2:$K$604,3,FALSE)</f>
        <v>121000</v>
      </c>
      <c r="F788" s="48" t="s">
        <v>1329</v>
      </c>
      <c r="G788" s="48" t="s">
        <v>1371</v>
      </c>
      <c r="H788" s="5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hidden="1" customHeight="1" x14ac:dyDescent="0.25">
      <c r="A789" s="47">
        <v>44713</v>
      </c>
      <c r="B789" s="48" t="s">
        <v>921</v>
      </c>
      <c r="C789" s="16" t="str">
        <f>VLOOKUP(B789,Database!$B$2:$K$604,2,FALSE)</f>
        <v>LEM POXY RESIN</v>
      </c>
      <c r="D789" s="52">
        <v>1</v>
      </c>
      <c r="E789" s="28">
        <f>VLOOKUP(B789,Database!$B$2:$K$604,3,FALSE)</f>
        <v>76000</v>
      </c>
      <c r="F789" s="48" t="s">
        <v>1329</v>
      </c>
      <c r="G789" s="48" t="s">
        <v>1371</v>
      </c>
      <c r="H789" s="5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hidden="1" customHeight="1" x14ac:dyDescent="0.25">
      <c r="A790" s="47">
        <v>44713</v>
      </c>
      <c r="B790" s="48" t="s">
        <v>859</v>
      </c>
      <c r="C790" s="16" t="str">
        <f>VLOOKUP(B790,Database!$B$2:$K$604,2,FALSE)</f>
        <v>LEM POXY HARDNER</v>
      </c>
      <c r="D790" s="52">
        <v>1</v>
      </c>
      <c r="E790" s="28">
        <f>VLOOKUP(B790,Database!$B$2:$K$604,3,FALSE)</f>
        <v>78000</v>
      </c>
      <c r="F790" s="48" t="s">
        <v>1329</v>
      </c>
      <c r="G790" s="48" t="s">
        <v>1371</v>
      </c>
      <c r="H790" s="5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hidden="1" customHeight="1" x14ac:dyDescent="0.25">
      <c r="A791" s="47">
        <v>44713</v>
      </c>
      <c r="B791" s="48" t="s">
        <v>1057</v>
      </c>
      <c r="C791" s="16" t="str">
        <f>VLOOKUP(B791,Database!$B$2:$K$604,2,FALSE)</f>
        <v>LEM EXCEL ONE</v>
      </c>
      <c r="D791" s="52">
        <v>3</v>
      </c>
      <c r="E791" s="28">
        <f>VLOOKUP(B791,Database!$B$2:$K$604,3,FALSE)</f>
        <v>121000</v>
      </c>
      <c r="F791" s="48" t="s">
        <v>1332</v>
      </c>
      <c r="G791" s="48" t="s">
        <v>1366</v>
      </c>
      <c r="H791" s="5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hidden="1" customHeight="1" x14ac:dyDescent="0.25">
      <c r="A792" s="47">
        <v>44713</v>
      </c>
      <c r="B792" s="48" t="s">
        <v>909</v>
      </c>
      <c r="C792" s="16" t="str">
        <f>VLOOKUP(B792,Database!$B$2:$K$604,2,FALSE)</f>
        <v>LEM ALTECO HANDSOME</v>
      </c>
      <c r="D792" s="52">
        <v>5</v>
      </c>
      <c r="E792" s="28">
        <f>VLOOKUP(B792,Database!$B$2:$K$604,3,FALSE)</f>
        <v>3350</v>
      </c>
      <c r="F792" s="48" t="s">
        <v>1332</v>
      </c>
      <c r="G792" s="48" t="s">
        <v>1366</v>
      </c>
      <c r="H792" s="5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hidden="1" customHeight="1" x14ac:dyDescent="0.25">
      <c r="A793" s="47">
        <v>44713</v>
      </c>
      <c r="B793" s="48" t="s">
        <v>968</v>
      </c>
      <c r="C793" s="16" t="str">
        <f>VLOOKUP(B793,Database!$B$2:$K$604,2,FALSE)</f>
        <v>DOWEL 8MM</v>
      </c>
      <c r="D793" s="52">
        <v>1</v>
      </c>
      <c r="E793" s="28">
        <f>VLOOKUP(B793,Database!$B$2:$K$604,3,FALSE)</f>
        <v>12000</v>
      </c>
      <c r="F793" s="48" t="s">
        <v>1332</v>
      </c>
      <c r="G793" s="48" t="s">
        <v>1366</v>
      </c>
      <c r="H793" s="5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hidden="1" customHeight="1" x14ac:dyDescent="0.25">
      <c r="A794" s="47">
        <v>44713</v>
      </c>
      <c r="B794" s="48" t="s">
        <v>872</v>
      </c>
      <c r="C794" s="16" t="str">
        <f>VLOOKUP(B794,Database!$B$2:$K$604,2,FALSE)</f>
        <v>AMPLAS GRENDA 80</v>
      </c>
      <c r="D794" s="52">
        <v>2</v>
      </c>
      <c r="E794" s="28">
        <f>VLOOKUP(B794,Database!$B$2:$K$604,3,FALSE)</f>
        <v>4000</v>
      </c>
      <c r="F794" s="48" t="s">
        <v>1332</v>
      </c>
      <c r="G794" s="48" t="s">
        <v>1366</v>
      </c>
      <c r="H794" s="5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hidden="1" customHeight="1" x14ac:dyDescent="0.25">
      <c r="A795" s="47">
        <v>44713</v>
      </c>
      <c r="B795" s="48" t="s">
        <v>1089</v>
      </c>
      <c r="C795" s="16" t="str">
        <f>VLOOKUP(B795,Database!$B$2:$K$604,2,FALSE)</f>
        <v>RING 5MM</v>
      </c>
      <c r="D795" s="53">
        <v>0.21</v>
      </c>
      <c r="E795" s="28">
        <f>VLOOKUP(B795,Database!$B$2:$K$604,3,FALSE)</f>
        <v>47500</v>
      </c>
      <c r="F795" s="48" t="s">
        <v>1332</v>
      </c>
      <c r="G795" s="48" t="s">
        <v>1366</v>
      </c>
      <c r="H795" s="5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hidden="1" customHeight="1" x14ac:dyDescent="0.25">
      <c r="A796" s="47">
        <v>44713</v>
      </c>
      <c r="B796" s="7" t="s">
        <v>909</v>
      </c>
      <c r="C796" s="16" t="str">
        <f>VLOOKUP(B796,Database!$B$2:$K$604,2,FALSE)</f>
        <v>LEM ALTECO HANDSOME</v>
      </c>
      <c r="D796" s="52">
        <v>5</v>
      </c>
      <c r="E796" s="28">
        <f>VLOOKUP(B796,Database!$B$2:$K$604,3,FALSE)</f>
        <v>3350</v>
      </c>
      <c r="F796" s="48" t="s">
        <v>1332</v>
      </c>
      <c r="G796" s="48" t="s">
        <v>1367</v>
      </c>
      <c r="H796" s="5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hidden="1" customHeight="1" x14ac:dyDescent="0.25">
      <c r="A797" s="47">
        <v>44713</v>
      </c>
      <c r="B797" s="48" t="s">
        <v>863</v>
      </c>
      <c r="C797" s="16" t="str">
        <f>VLOOKUP(B797,Database!$B$2:$K$604,2,FALSE)</f>
        <v>AMPLAS 120</v>
      </c>
      <c r="D797" s="52">
        <v>1</v>
      </c>
      <c r="E797" s="28">
        <f>VLOOKUP(B797,Database!$B$2:$K$604,3,FALSE)</f>
        <v>13400</v>
      </c>
      <c r="F797" s="48" t="s">
        <v>1332</v>
      </c>
      <c r="G797" s="48" t="s">
        <v>1367</v>
      </c>
      <c r="H797" s="5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hidden="1" customHeight="1" x14ac:dyDescent="0.25">
      <c r="A798" s="47">
        <v>44713</v>
      </c>
      <c r="B798" s="48" t="s">
        <v>866</v>
      </c>
      <c r="C798" s="16" t="str">
        <f>VLOOKUP(B798,Database!$B$2:$K$604,2,FALSE)</f>
        <v>AMPLAS 180</v>
      </c>
      <c r="D798" s="52">
        <v>1</v>
      </c>
      <c r="E798" s="28">
        <f>VLOOKUP(B798,Database!$B$2:$K$604,3,FALSE)</f>
        <v>13400</v>
      </c>
      <c r="F798" s="48" t="s">
        <v>1332</v>
      </c>
      <c r="G798" s="48" t="s">
        <v>1367</v>
      </c>
      <c r="H798" s="5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hidden="1" customHeight="1" x14ac:dyDescent="0.25">
      <c r="A799" s="47">
        <v>44713</v>
      </c>
      <c r="B799" s="48" t="s">
        <v>884</v>
      </c>
      <c r="C799" s="16" t="str">
        <f>VLOOKUP(B799,Database!$B$2:$K$604,2,FALSE)</f>
        <v>AMPLAS 80</v>
      </c>
      <c r="D799" s="52">
        <v>2</v>
      </c>
      <c r="E799" s="28">
        <f>VLOOKUP(B799,Database!$B$2:$K$604,3,FALSE)</f>
        <v>13400</v>
      </c>
      <c r="F799" s="48" t="s">
        <v>1332</v>
      </c>
      <c r="G799" s="48" t="s">
        <v>1367</v>
      </c>
      <c r="H799" s="5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hidden="1" customHeight="1" x14ac:dyDescent="0.25">
      <c r="A800" s="47">
        <v>44713</v>
      </c>
      <c r="B800" s="48" t="s">
        <v>958</v>
      </c>
      <c r="C800" s="16" t="str">
        <f>VLOOKUP(B800,Database!$B$2:$K$604,2,FALSE)</f>
        <v>MASKER</v>
      </c>
      <c r="D800" s="52">
        <v>10</v>
      </c>
      <c r="E800" s="28">
        <f>VLOOKUP(B800,Database!$B$2:$K$604,3,FALSE)</f>
        <v>400</v>
      </c>
      <c r="F800" s="48" t="s">
        <v>1332</v>
      </c>
      <c r="G800" s="48" t="s">
        <v>1367</v>
      </c>
      <c r="H800" s="5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hidden="1" customHeight="1" x14ac:dyDescent="0.25">
      <c r="A801" s="47">
        <v>44713</v>
      </c>
      <c r="B801" s="48" t="s">
        <v>884</v>
      </c>
      <c r="C801" s="16" t="str">
        <f>VLOOKUP(B801,Database!$B$2:$K$604,2,FALSE)</f>
        <v>AMPLAS 80</v>
      </c>
      <c r="D801" s="52">
        <v>1</v>
      </c>
      <c r="E801" s="28">
        <f>VLOOKUP(B801,Database!$B$2:$K$604,3,FALSE)</f>
        <v>13400</v>
      </c>
      <c r="F801" s="48" t="s">
        <v>1408</v>
      </c>
      <c r="G801" s="48" t="s">
        <v>1369</v>
      </c>
      <c r="H801" s="5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hidden="1" customHeight="1" x14ac:dyDescent="0.25">
      <c r="A802" s="47">
        <v>44713</v>
      </c>
      <c r="B802" s="48" t="s">
        <v>939</v>
      </c>
      <c r="C802" s="16" t="str">
        <f>VLOOKUP(B802,Database!$B$2:$K$604,2,FALSE)</f>
        <v>KAIN JAHIT</v>
      </c>
      <c r="D802" s="52">
        <v>1</v>
      </c>
      <c r="E802" s="28">
        <f>VLOOKUP(B802,Database!$B$2:$K$604,3,FALSE)</f>
        <v>4500</v>
      </c>
      <c r="F802" s="48" t="s">
        <v>1408</v>
      </c>
      <c r="G802" s="48" t="s">
        <v>1369</v>
      </c>
      <c r="H802" s="5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hidden="1" customHeight="1" x14ac:dyDescent="0.25">
      <c r="A803" s="47">
        <v>44713</v>
      </c>
      <c r="B803" s="5" t="s">
        <v>933</v>
      </c>
      <c r="C803" s="16" t="str">
        <f>VLOOKUP(B803,Database!$B$2:$K$604,2,FALSE)</f>
        <v>STILLWOLL KASAR</v>
      </c>
      <c r="D803" s="53">
        <v>0.25</v>
      </c>
      <c r="E803" s="28">
        <f>VLOOKUP(B803,Database!$B$2:$K$604,3,FALSE)</f>
        <v>185000</v>
      </c>
      <c r="F803" s="48" t="s">
        <v>1408</v>
      </c>
      <c r="G803" s="48" t="s">
        <v>1369</v>
      </c>
      <c r="H803" s="5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hidden="1" customHeight="1" x14ac:dyDescent="0.25">
      <c r="A804" s="47">
        <v>44713</v>
      </c>
      <c r="B804" s="48" t="s">
        <v>811</v>
      </c>
      <c r="C804" s="16" t="str">
        <f>VLOOKUP(B804,Database!$B$2:$K$604,2,FALSE)</f>
        <v>LAKBAN KERTAS</v>
      </c>
      <c r="D804" s="52">
        <v>1</v>
      </c>
      <c r="E804" s="28">
        <f>VLOOKUP(B804,Database!$B$2:$K$604,3,FALSE)</f>
        <v>5200</v>
      </c>
      <c r="F804" s="48" t="s">
        <v>1408</v>
      </c>
      <c r="G804" s="48" t="s">
        <v>1369</v>
      </c>
      <c r="H804" s="5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hidden="1" customHeight="1" x14ac:dyDescent="0.25">
      <c r="A805" s="47">
        <v>44713</v>
      </c>
      <c r="B805" s="7" t="s">
        <v>653</v>
      </c>
      <c r="C805" s="16" t="str">
        <f>VLOOKUP(B805,Database!$B$2:$K$604,2,FALSE)</f>
        <v>THINER NC TRIRING</v>
      </c>
      <c r="D805" s="52">
        <v>20</v>
      </c>
      <c r="E805" s="28">
        <f>VLOOKUP(B805,Database!$B$2:$K$604,3,FALSE)</f>
        <v>19250</v>
      </c>
      <c r="F805" s="48" t="s">
        <v>1408</v>
      </c>
      <c r="G805" s="48" t="s">
        <v>1369</v>
      </c>
      <c r="H805" s="5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hidden="1" customHeight="1" x14ac:dyDescent="0.25">
      <c r="A806" s="47">
        <v>44713</v>
      </c>
      <c r="B806" s="7" t="s">
        <v>1093</v>
      </c>
      <c r="C806" s="16" t="str">
        <f>VLOOKUP(B806,Database!$B$2:$K$604,2,FALSE)</f>
        <v>RING TEBAL 1,5MM HITAM</v>
      </c>
      <c r="D806" s="52">
        <v>800</v>
      </c>
      <c r="E806" s="28">
        <f>VLOOKUP(B806,Database!$B$2:$K$604,3,FALSE)</f>
        <v>275</v>
      </c>
      <c r="F806" s="48" t="s">
        <v>1474</v>
      </c>
      <c r="G806" s="48" t="s">
        <v>1425</v>
      </c>
      <c r="H806" s="5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hidden="1" customHeight="1" x14ac:dyDescent="0.25">
      <c r="A807" s="47">
        <v>44713</v>
      </c>
      <c r="B807" s="7"/>
      <c r="C807" s="48" t="s">
        <v>1475</v>
      </c>
      <c r="D807" s="52">
        <v>32</v>
      </c>
      <c r="E807" s="28"/>
      <c r="F807" s="48" t="s">
        <v>1474</v>
      </c>
      <c r="G807" s="48" t="s">
        <v>1425</v>
      </c>
      <c r="H807" s="48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hidden="1" customHeight="1" x14ac:dyDescent="0.25">
      <c r="A808" s="47">
        <v>44713</v>
      </c>
      <c r="B808" s="7" t="s">
        <v>141</v>
      </c>
      <c r="C808" s="16" t="str">
        <f>VLOOKUP(B808,Database!$B$2:$K$604,2,FALSE)</f>
        <v>ENGSEL FULL TEKUK CUP 35"(DROLLA)</v>
      </c>
      <c r="D808" s="52">
        <v>8</v>
      </c>
      <c r="E808" s="28">
        <f>VLOOKUP(B808,Database!$B$2:$K$604,3,FALSE)</f>
        <v>32727.26</v>
      </c>
      <c r="F808" s="48" t="s">
        <v>1474</v>
      </c>
      <c r="G808" s="48" t="s">
        <v>1425</v>
      </c>
      <c r="H808" s="48">
        <v>931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hidden="1" customHeight="1" x14ac:dyDescent="0.25">
      <c r="A809" s="47">
        <v>44713</v>
      </c>
      <c r="B809" s="7" t="s">
        <v>141</v>
      </c>
      <c r="C809" s="16" t="str">
        <f>VLOOKUP(B809,Database!$B$2:$K$604,2,FALSE)</f>
        <v>ENGSEL FULL TEKUK CUP 35"(DROLLA)</v>
      </c>
      <c r="D809" s="52">
        <v>12</v>
      </c>
      <c r="E809" s="28">
        <f>VLOOKUP(B809,Database!$B$2:$K$604,3,FALSE)</f>
        <v>32727.26</v>
      </c>
      <c r="F809" s="48" t="s">
        <v>1474</v>
      </c>
      <c r="G809" s="48" t="s">
        <v>1425</v>
      </c>
      <c r="H809" s="48">
        <v>940</v>
      </c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hidden="1" customHeight="1" x14ac:dyDescent="0.25">
      <c r="A810" s="47">
        <v>44713</v>
      </c>
      <c r="B810" s="48" t="s">
        <v>434</v>
      </c>
      <c r="C810" s="16" t="str">
        <f>VLOOKUP(B810,Database!$B$2:$K$604,2,FALSE)</f>
        <v>RELL BEARING DROLLA 40CM</v>
      </c>
      <c r="D810" s="49">
        <v>6</v>
      </c>
      <c r="E810" s="28">
        <f>VLOOKUP(B810,Database!$B$2:$K$604,3,FALSE)</f>
        <v>57181.81</v>
      </c>
      <c r="F810" s="48" t="s">
        <v>1474</v>
      </c>
      <c r="G810" s="48" t="s">
        <v>1425</v>
      </c>
      <c r="H810" s="48">
        <v>940</v>
      </c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hidden="1" customHeight="1" x14ac:dyDescent="0.25">
      <c r="A811" s="47">
        <v>44713</v>
      </c>
      <c r="B811" s="48" t="s">
        <v>141</v>
      </c>
      <c r="C811" s="16" t="str">
        <f>VLOOKUP(B811,Database!$B$2:$K$604,2,FALSE)</f>
        <v>ENGSEL FULL TEKUK CUP 35"(DROLLA)</v>
      </c>
      <c r="D811" s="52">
        <v>4</v>
      </c>
      <c r="E811" s="28">
        <f>VLOOKUP(B811,Database!$B$2:$K$604,3,FALSE)</f>
        <v>32727.26</v>
      </c>
      <c r="F811" s="48" t="s">
        <v>1474</v>
      </c>
      <c r="G811" s="48" t="s">
        <v>1425</v>
      </c>
      <c r="H811" s="48">
        <v>950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hidden="1" customHeight="1" x14ac:dyDescent="0.25">
      <c r="A812" s="47">
        <v>44713</v>
      </c>
      <c r="B812" s="48" t="s">
        <v>144</v>
      </c>
      <c r="C812" s="16" t="str">
        <f>VLOOKUP(B812,Database!$B$2:$K$604,2,FALSE)</f>
        <v>ENGSEL LURUS CUP 35"(DROLLA)</v>
      </c>
      <c r="D812" s="52">
        <v>4</v>
      </c>
      <c r="E812" s="28">
        <f>VLOOKUP(B812,Database!$B$2:$K$604,3,FALSE)</f>
        <v>32727.26</v>
      </c>
      <c r="F812" s="48" t="s">
        <v>1474</v>
      </c>
      <c r="G812" s="48" t="s">
        <v>1425</v>
      </c>
      <c r="H812" s="48">
        <v>950</v>
      </c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hidden="1" customHeight="1" x14ac:dyDescent="0.25">
      <c r="A813" s="47">
        <v>44713</v>
      </c>
      <c r="B813" s="48" t="s">
        <v>434</v>
      </c>
      <c r="C813" s="16" t="str">
        <f>VLOOKUP(B813,Database!$B$2:$K$604,2,FALSE)</f>
        <v>RELL BEARING DROLLA 40CM</v>
      </c>
      <c r="D813" s="52">
        <v>8</v>
      </c>
      <c r="E813" s="28">
        <f>VLOOKUP(B813,Database!$B$2:$K$604,3,FALSE)</f>
        <v>57181.81</v>
      </c>
      <c r="F813" s="48" t="s">
        <v>1474</v>
      </c>
      <c r="G813" s="48" t="s">
        <v>1425</v>
      </c>
      <c r="H813" s="48">
        <v>950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hidden="1" customHeight="1" x14ac:dyDescent="0.25">
      <c r="A814" s="47">
        <v>44713</v>
      </c>
      <c r="B814" s="48" t="s">
        <v>141</v>
      </c>
      <c r="C814" s="16" t="str">
        <f>VLOOKUP(B814,Database!$B$2:$K$604,2,FALSE)</f>
        <v>ENGSEL FULL TEKUK CUP 35"(DROLLA)</v>
      </c>
      <c r="D814" s="52">
        <v>12</v>
      </c>
      <c r="E814" s="28">
        <f>VLOOKUP(B814,Database!$B$2:$K$604,3,FALSE)</f>
        <v>32727.26</v>
      </c>
      <c r="F814" s="48" t="s">
        <v>1332</v>
      </c>
      <c r="G814" s="48" t="s">
        <v>1425</v>
      </c>
      <c r="H814" s="7">
        <v>951</v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hidden="1" customHeight="1" x14ac:dyDescent="0.25">
      <c r="A815" s="47">
        <v>44713</v>
      </c>
      <c r="B815" s="48" t="s">
        <v>434</v>
      </c>
      <c r="C815" s="16" t="str">
        <f>VLOOKUP(B815,Database!$B$2:$K$604,2,FALSE)</f>
        <v>RELL BEARING DROLLA 40CM</v>
      </c>
      <c r="D815" s="52">
        <v>12</v>
      </c>
      <c r="E815" s="28">
        <f>VLOOKUP(B815,Database!$B$2:$K$604,3,FALSE)</f>
        <v>57181.81</v>
      </c>
      <c r="F815" s="48" t="s">
        <v>1332</v>
      </c>
      <c r="G815" s="48" t="s">
        <v>1425</v>
      </c>
      <c r="H815" s="7">
        <v>951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hidden="1" customHeight="1" x14ac:dyDescent="0.25">
      <c r="A816" s="47">
        <v>44713</v>
      </c>
      <c r="B816" s="48" t="s">
        <v>141</v>
      </c>
      <c r="C816" s="16" t="str">
        <f>VLOOKUP(B816,Database!$B$2:$K$604,2,FALSE)</f>
        <v>ENGSEL FULL TEKUK CUP 35"(DROLLA)</v>
      </c>
      <c r="D816" s="52">
        <v>4</v>
      </c>
      <c r="E816" s="28">
        <f>VLOOKUP(B816,Database!$B$2:$K$604,3,FALSE)</f>
        <v>32727.26</v>
      </c>
      <c r="F816" s="48" t="s">
        <v>1332</v>
      </c>
      <c r="G816" s="48" t="s">
        <v>1425</v>
      </c>
      <c r="H816" s="7">
        <v>931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hidden="1" customHeight="1" x14ac:dyDescent="0.25">
      <c r="A817" s="47">
        <v>44713</v>
      </c>
      <c r="B817" s="48" t="s">
        <v>141</v>
      </c>
      <c r="C817" s="16" t="str">
        <f>VLOOKUP(B817,Database!$B$2:$K$604,2,FALSE)</f>
        <v>ENGSEL FULL TEKUK CUP 35"(DROLLA)</v>
      </c>
      <c r="D817" s="52">
        <v>14</v>
      </c>
      <c r="E817" s="28">
        <f>VLOOKUP(B817,Database!$B$2:$K$604,3,FALSE)</f>
        <v>32727.26</v>
      </c>
      <c r="F817" s="48" t="s">
        <v>1332</v>
      </c>
      <c r="G817" s="48" t="s">
        <v>1425</v>
      </c>
      <c r="H817" s="7">
        <v>950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hidden="1" customHeight="1" x14ac:dyDescent="0.25">
      <c r="A818" s="47">
        <v>44713</v>
      </c>
      <c r="B818" s="48" t="s">
        <v>144</v>
      </c>
      <c r="C818" s="16" t="str">
        <f>VLOOKUP(B818,Database!$B$2:$K$604,2,FALSE)</f>
        <v>ENGSEL LURUS CUP 35"(DROLLA)</v>
      </c>
      <c r="D818" s="52">
        <v>14</v>
      </c>
      <c r="E818" s="28">
        <f>VLOOKUP(B818,Database!$B$2:$K$604,3,FALSE)</f>
        <v>32727.26</v>
      </c>
      <c r="F818" s="48" t="s">
        <v>1332</v>
      </c>
      <c r="G818" s="48" t="s">
        <v>1425</v>
      </c>
      <c r="H818" s="7">
        <v>950</v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hidden="1" customHeight="1" x14ac:dyDescent="0.25">
      <c r="A819" s="47">
        <v>44713</v>
      </c>
      <c r="B819" s="48" t="s">
        <v>434</v>
      </c>
      <c r="C819" s="16" t="str">
        <f>VLOOKUP(B819,Database!$B$2:$K$604,2,FALSE)</f>
        <v>RELL BEARING DROLLA 40CM</v>
      </c>
      <c r="D819" s="52">
        <v>28</v>
      </c>
      <c r="E819" s="28">
        <f>VLOOKUP(B819,Database!$B$2:$K$604,3,FALSE)</f>
        <v>57181.81</v>
      </c>
      <c r="F819" s="48" t="s">
        <v>1332</v>
      </c>
      <c r="G819" s="48" t="s">
        <v>1425</v>
      </c>
      <c r="H819" s="7">
        <v>950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hidden="1" customHeight="1" x14ac:dyDescent="0.25">
      <c r="A820" s="47">
        <v>44713</v>
      </c>
      <c r="B820" s="7" t="s">
        <v>141</v>
      </c>
      <c r="C820" s="16" t="str">
        <f>VLOOKUP(B820,Database!$B$2:$K$604,2,FALSE)</f>
        <v>ENGSEL FULL TEKUK CUP 35"(DROLLA)</v>
      </c>
      <c r="D820" s="52">
        <v>8</v>
      </c>
      <c r="E820" s="28">
        <f>VLOOKUP(B820,Database!$B$2:$K$604,3,FALSE)</f>
        <v>32727.26</v>
      </c>
      <c r="F820" s="48" t="s">
        <v>1319</v>
      </c>
      <c r="G820" s="48" t="s">
        <v>1425</v>
      </c>
      <c r="H820" s="7">
        <v>950</v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hidden="1" customHeight="1" x14ac:dyDescent="0.25">
      <c r="A821" s="47">
        <v>44713</v>
      </c>
      <c r="B821" s="48" t="s">
        <v>144</v>
      </c>
      <c r="C821" s="16" t="str">
        <f>VLOOKUP(B821,Database!$B$2:$K$604,2,FALSE)</f>
        <v>ENGSEL LURUS CUP 35"(DROLLA)</v>
      </c>
      <c r="D821" s="52">
        <v>8</v>
      </c>
      <c r="E821" s="28">
        <f>VLOOKUP(B821,Database!$B$2:$K$604,3,FALSE)</f>
        <v>32727.26</v>
      </c>
      <c r="F821" s="48" t="s">
        <v>1319</v>
      </c>
      <c r="G821" s="48" t="s">
        <v>1425</v>
      </c>
      <c r="H821" s="7">
        <v>950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hidden="1" customHeight="1" x14ac:dyDescent="0.25">
      <c r="A822" s="47">
        <v>44713</v>
      </c>
      <c r="B822" s="48" t="s">
        <v>434</v>
      </c>
      <c r="C822" s="16" t="str">
        <f>VLOOKUP(B822,Database!$B$2:$K$604,2,FALSE)</f>
        <v>RELL BEARING DROLLA 40CM</v>
      </c>
      <c r="D822" s="49">
        <v>16</v>
      </c>
      <c r="E822" s="28">
        <f>VLOOKUP(B822,Database!$B$2:$K$604,3,FALSE)</f>
        <v>57181.81</v>
      </c>
      <c r="F822" s="48" t="s">
        <v>1319</v>
      </c>
      <c r="G822" s="48" t="s">
        <v>1425</v>
      </c>
      <c r="H822" s="7">
        <v>950</v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hidden="1" customHeight="1" x14ac:dyDescent="0.25">
      <c r="A823" s="47">
        <v>44713</v>
      </c>
      <c r="B823" s="7" t="s">
        <v>141</v>
      </c>
      <c r="C823" s="16" t="str">
        <f>VLOOKUP(B823,Database!$B$2:$K$604,2,FALSE)</f>
        <v>ENGSEL FULL TEKUK CUP 35"(DROLLA)</v>
      </c>
      <c r="D823" s="52">
        <v>12</v>
      </c>
      <c r="E823" s="28">
        <f>VLOOKUP(B823,Database!$B$2:$K$604,3,FALSE)</f>
        <v>32727.26</v>
      </c>
      <c r="F823" s="48" t="s">
        <v>1330</v>
      </c>
      <c r="G823" s="48" t="s">
        <v>1425</v>
      </c>
      <c r="H823" s="7">
        <v>950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hidden="1" customHeight="1" x14ac:dyDescent="0.25">
      <c r="A824" s="47">
        <v>44713</v>
      </c>
      <c r="B824" s="48" t="s">
        <v>144</v>
      </c>
      <c r="C824" s="16" t="str">
        <f>VLOOKUP(B824,Database!$B$2:$K$604,2,FALSE)</f>
        <v>ENGSEL LURUS CUP 35"(DROLLA)</v>
      </c>
      <c r="D824" s="52">
        <v>12</v>
      </c>
      <c r="E824" s="28">
        <f>VLOOKUP(B824,Database!$B$2:$K$604,3,FALSE)</f>
        <v>32727.26</v>
      </c>
      <c r="F824" s="48" t="s">
        <v>1330</v>
      </c>
      <c r="G824" s="48" t="s">
        <v>1425</v>
      </c>
      <c r="H824" s="7">
        <v>950</v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hidden="1" customHeight="1" x14ac:dyDescent="0.25">
      <c r="A825" s="47">
        <v>44713</v>
      </c>
      <c r="B825" s="48" t="s">
        <v>434</v>
      </c>
      <c r="C825" s="16" t="str">
        <f>VLOOKUP(B825,Database!$B$2:$K$604,2,FALSE)</f>
        <v>RELL BEARING DROLLA 40CM</v>
      </c>
      <c r="D825" s="52">
        <v>24</v>
      </c>
      <c r="E825" s="28">
        <f>VLOOKUP(B825,Database!$B$2:$K$604,3,FALSE)</f>
        <v>57181.81</v>
      </c>
      <c r="F825" s="48" t="s">
        <v>1330</v>
      </c>
      <c r="G825" s="48" t="s">
        <v>1425</v>
      </c>
      <c r="H825" s="7">
        <v>950</v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hidden="1" customHeight="1" x14ac:dyDescent="0.25">
      <c r="A826" s="47">
        <v>44713</v>
      </c>
      <c r="B826" s="48" t="s">
        <v>141</v>
      </c>
      <c r="C826" s="16" t="str">
        <f>VLOOKUP(B826,Database!$B$2:$K$604,2,FALSE)</f>
        <v>ENGSEL FULL TEKUK CUP 35"(DROLLA)</v>
      </c>
      <c r="D826" s="52">
        <v>8</v>
      </c>
      <c r="E826" s="28">
        <f>VLOOKUP(B826,Database!$B$2:$K$604,3,FALSE)</f>
        <v>32727.26</v>
      </c>
      <c r="F826" s="48" t="s">
        <v>1330</v>
      </c>
      <c r="G826" s="48" t="s">
        <v>1425</v>
      </c>
      <c r="H826" s="7">
        <v>951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hidden="1" customHeight="1" x14ac:dyDescent="0.25">
      <c r="A827" s="47">
        <v>44713</v>
      </c>
      <c r="B827" s="7" t="s">
        <v>434</v>
      </c>
      <c r="C827" s="16" t="str">
        <f>VLOOKUP(B827,Database!$B$2:$K$604,2,FALSE)</f>
        <v>RELL BEARING DROLLA 40CM</v>
      </c>
      <c r="D827" s="52">
        <v>8</v>
      </c>
      <c r="E827" s="28">
        <f>VLOOKUP(B827,Database!$B$2:$K$604,3,FALSE)</f>
        <v>57181.81</v>
      </c>
      <c r="F827" s="48" t="s">
        <v>1330</v>
      </c>
      <c r="G827" s="48" t="s">
        <v>1425</v>
      </c>
      <c r="H827" s="7">
        <v>951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hidden="1" customHeight="1" x14ac:dyDescent="0.25">
      <c r="A828" s="47">
        <v>44713</v>
      </c>
      <c r="B828" s="48"/>
      <c r="C828" s="48" t="s">
        <v>1475</v>
      </c>
      <c r="D828" s="52">
        <v>20</v>
      </c>
      <c r="E828" s="28" t="e">
        <f>VLOOKUP(B828,Database!$B$2:$K$604,3,FALSE)</f>
        <v>#N/A</v>
      </c>
      <c r="F828" s="48" t="s">
        <v>1330</v>
      </c>
      <c r="G828" s="48" t="s">
        <v>1425</v>
      </c>
      <c r="H828" s="7">
        <v>930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hidden="1" customHeight="1" x14ac:dyDescent="0.25">
      <c r="A829" s="47">
        <v>44713</v>
      </c>
      <c r="B829" s="48" t="s">
        <v>141</v>
      </c>
      <c r="C829" s="16" t="str">
        <f>VLOOKUP(B829,Database!$B$2:$K$604,2,FALSE)</f>
        <v>ENGSEL FULL TEKUK CUP 35"(DROLLA)</v>
      </c>
      <c r="D829" s="52">
        <v>6</v>
      </c>
      <c r="E829" s="28">
        <f>VLOOKUP(B829,Database!$B$2:$K$604,3,FALSE)</f>
        <v>32727.26</v>
      </c>
      <c r="F829" s="48" t="s">
        <v>1330</v>
      </c>
      <c r="G829" s="48" t="s">
        <v>1425</v>
      </c>
      <c r="H829" s="7">
        <v>931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hidden="1" customHeight="1" x14ac:dyDescent="0.25">
      <c r="A830" s="47">
        <v>44713</v>
      </c>
      <c r="B830" s="48" t="s">
        <v>1274</v>
      </c>
      <c r="C830" s="16" t="str">
        <f>VLOOKUP(B830,Database!$B$2:$K$604,2,FALSE)</f>
        <v>RELL BEARING DROLLA 45CM</v>
      </c>
      <c r="D830" s="52">
        <v>36</v>
      </c>
      <c r="E830" s="28">
        <f>VLOOKUP(B830,Database!$B$2:$K$604,3,FALSE)</f>
        <v>74673</v>
      </c>
      <c r="F830" s="48" t="s">
        <v>1360</v>
      </c>
      <c r="G830" s="48" t="s">
        <v>1425</v>
      </c>
      <c r="H830" s="5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hidden="1" customHeight="1" x14ac:dyDescent="0.25">
      <c r="A831" s="47">
        <v>44713</v>
      </c>
      <c r="B831" s="48" t="s">
        <v>434</v>
      </c>
      <c r="C831" s="16" t="str">
        <f>VLOOKUP(B831,Database!$B$2:$K$604,2,FALSE)</f>
        <v>RELL BEARING DROLLA 40CM</v>
      </c>
      <c r="D831" s="52">
        <v>18</v>
      </c>
      <c r="E831" s="28">
        <f>VLOOKUP(B831,Database!$B$2:$K$604,3,FALSE)</f>
        <v>57181.81</v>
      </c>
      <c r="F831" s="48" t="s">
        <v>1360</v>
      </c>
      <c r="G831" s="48" t="s">
        <v>1425</v>
      </c>
      <c r="H831" s="5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hidden="1" customHeight="1" x14ac:dyDescent="0.25">
      <c r="A832" s="47">
        <v>44714</v>
      </c>
      <c r="B832" s="48" t="s">
        <v>909</v>
      </c>
      <c r="C832" s="16" t="str">
        <f>VLOOKUP(B832,Database!$B$2:$K$604,2,FALSE)</f>
        <v>LEM ALTECO HANDSOME</v>
      </c>
      <c r="D832" s="52">
        <v>3</v>
      </c>
      <c r="E832" s="28">
        <f>VLOOKUP(B832,Database!$B$2:$K$604,3,FALSE)</f>
        <v>3350</v>
      </c>
      <c r="F832" s="48" t="s">
        <v>1330</v>
      </c>
      <c r="G832" s="48" t="s">
        <v>1368</v>
      </c>
      <c r="H832" s="5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hidden="1" customHeight="1" x14ac:dyDescent="0.25">
      <c r="A833" s="47">
        <v>44714</v>
      </c>
      <c r="B833" s="7" t="s">
        <v>909</v>
      </c>
      <c r="C833" s="16" t="str">
        <f>VLOOKUP(B833,Database!$B$2:$K$604,2,FALSE)</f>
        <v>LEM ALTECO HANDSOME</v>
      </c>
      <c r="D833" s="52">
        <v>6</v>
      </c>
      <c r="E833" s="28">
        <f>VLOOKUP(B833,Database!$B$2:$K$604,3,FALSE)</f>
        <v>3350</v>
      </c>
      <c r="F833" s="48" t="s">
        <v>1330</v>
      </c>
      <c r="G833" s="48" t="s">
        <v>1367</v>
      </c>
      <c r="H833" s="5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hidden="1" customHeight="1" x14ac:dyDescent="0.25">
      <c r="A834" s="47">
        <v>44714</v>
      </c>
      <c r="B834" s="48" t="s">
        <v>939</v>
      </c>
      <c r="C834" s="16" t="str">
        <f>VLOOKUP(B834,Database!$B$2:$K$604,2,FALSE)</f>
        <v>KAIN JAHIT</v>
      </c>
      <c r="D834" s="52">
        <v>1</v>
      </c>
      <c r="E834" s="28">
        <f>VLOOKUP(B834,Database!$B$2:$K$604,3,FALSE)</f>
        <v>4500</v>
      </c>
      <c r="F834" s="48" t="s">
        <v>1476</v>
      </c>
      <c r="G834" s="48" t="s">
        <v>1369</v>
      </c>
      <c r="H834" s="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hidden="1" customHeight="1" x14ac:dyDescent="0.25">
      <c r="A835" s="47">
        <v>44714</v>
      </c>
      <c r="B835" s="7" t="s">
        <v>566</v>
      </c>
      <c r="C835" s="16" t="str">
        <f>VLOOKUP(B835,Database!$B$2:$K$604,2,FALSE)</f>
        <v>IMPRA WS WALLNUT BROWN</v>
      </c>
      <c r="D835" s="52">
        <v>1</v>
      </c>
      <c r="E835" s="28">
        <f>VLOOKUP(B835,Database!$B$2:$K$604,3,FALSE)</f>
        <v>88000</v>
      </c>
      <c r="F835" s="48" t="s">
        <v>1476</v>
      </c>
      <c r="G835" s="48" t="s">
        <v>1369</v>
      </c>
      <c r="H835" s="5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hidden="1" customHeight="1" x14ac:dyDescent="0.25">
      <c r="A836" s="47">
        <v>44714</v>
      </c>
      <c r="B836" s="5" t="s">
        <v>207</v>
      </c>
      <c r="C836" s="16" t="str">
        <f>VLOOKUP(B836,Database!$B$2:$K$604,2,FALSE)</f>
        <v>HANDLE CH 368 2 ANTIK</v>
      </c>
      <c r="D836" s="52">
        <v>44</v>
      </c>
      <c r="E836" s="28">
        <f>VLOOKUP(B836,Database!$B$2:$K$604,3,FALSE)</f>
        <v>17000</v>
      </c>
      <c r="F836" s="48" t="s">
        <v>1332</v>
      </c>
      <c r="G836" s="48" t="s">
        <v>1367</v>
      </c>
      <c r="H836" s="7">
        <v>951</v>
      </c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hidden="1" customHeight="1" x14ac:dyDescent="0.25">
      <c r="A837" s="47">
        <v>44714</v>
      </c>
      <c r="B837" s="5" t="s">
        <v>207</v>
      </c>
      <c r="C837" s="16" t="str">
        <f>VLOOKUP(B837,Database!$B$2:$K$604,2,FALSE)</f>
        <v>HANDLE CH 368 2 ANTIK</v>
      </c>
      <c r="D837" s="52">
        <v>8</v>
      </c>
      <c r="E837" s="28">
        <f>VLOOKUP(B837,Database!$B$2:$K$604,3,FALSE)</f>
        <v>17000</v>
      </c>
      <c r="F837" s="48" t="s">
        <v>1332</v>
      </c>
      <c r="G837" s="48" t="s">
        <v>1367</v>
      </c>
      <c r="H837" s="7">
        <v>960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hidden="1" customHeight="1" x14ac:dyDescent="0.25">
      <c r="A838" s="47">
        <v>44714</v>
      </c>
      <c r="B838" s="5" t="s">
        <v>347</v>
      </c>
      <c r="C838" s="16" t="str">
        <f>VLOOKUP(B838,Database!$B$2:$K$604,2,FALSE)</f>
        <v>HANDLE COAK ANTIK i029</v>
      </c>
      <c r="D838" s="52">
        <v>4</v>
      </c>
      <c r="E838" s="28">
        <f>VLOOKUP(B838,Database!$B$2:$K$604,3,FALSE)</f>
        <v>16000</v>
      </c>
      <c r="F838" s="48" t="s">
        <v>1332</v>
      </c>
      <c r="G838" s="48" t="s">
        <v>1367</v>
      </c>
      <c r="H838" s="7">
        <v>931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hidden="1" customHeight="1" x14ac:dyDescent="0.25">
      <c r="A839" s="47">
        <v>44714</v>
      </c>
      <c r="B839" s="5" t="s">
        <v>207</v>
      </c>
      <c r="C839" s="16" t="str">
        <f>VLOOKUP(B839,Database!$B$2:$K$604,2,FALSE)</f>
        <v>HANDLE CH 368 2 ANTIK</v>
      </c>
      <c r="D839" s="52">
        <v>56</v>
      </c>
      <c r="E839" s="28">
        <f>VLOOKUP(B839,Database!$B$2:$K$604,3,FALSE)</f>
        <v>17000</v>
      </c>
      <c r="F839" s="48" t="s">
        <v>1332</v>
      </c>
      <c r="G839" s="48" t="s">
        <v>1367</v>
      </c>
      <c r="H839" s="7">
        <v>950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hidden="1" customHeight="1" x14ac:dyDescent="0.25">
      <c r="A840" s="47">
        <v>44714</v>
      </c>
      <c r="B840" s="5" t="s">
        <v>831</v>
      </c>
      <c r="C840" s="16" t="str">
        <f>VLOOKUP(B840,Database!$B$2:$K$604,2,FALSE)</f>
        <v>GASPER</v>
      </c>
      <c r="D840" s="49">
        <v>0.5</v>
      </c>
      <c r="E840" s="28">
        <f>VLOOKUP(B840,Database!$B$2:$K$604,3,FALSE)</f>
        <v>40000</v>
      </c>
      <c r="F840" s="48" t="s">
        <v>1477</v>
      </c>
      <c r="G840" s="48" t="s">
        <v>1375</v>
      </c>
      <c r="H840" s="5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hidden="1" customHeight="1" x14ac:dyDescent="0.25">
      <c r="A841" s="47">
        <v>44714</v>
      </c>
      <c r="B841" s="48" t="s">
        <v>804</v>
      </c>
      <c r="C841" s="16" t="str">
        <f>VLOOKUP(B841,Database!$B$2:$K$604,2,FALSE)</f>
        <v>ISI CUTTER</v>
      </c>
      <c r="D841" s="52">
        <v>1</v>
      </c>
      <c r="E841" s="28">
        <f>VLOOKUP(B841,Database!$B$2:$K$604,3,FALSE)</f>
        <v>6000</v>
      </c>
      <c r="F841" s="48" t="s">
        <v>1477</v>
      </c>
      <c r="G841" s="48" t="s">
        <v>1375</v>
      </c>
      <c r="H841" s="5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hidden="1" customHeight="1" x14ac:dyDescent="0.25">
      <c r="A842" s="47">
        <v>44714</v>
      </c>
      <c r="B842" s="48" t="s">
        <v>811</v>
      </c>
      <c r="C842" s="16" t="str">
        <f>VLOOKUP(B842,Database!$B$2:$K$604,2,FALSE)</f>
        <v>LAKBAN KERTAS</v>
      </c>
      <c r="D842" s="52">
        <v>3</v>
      </c>
      <c r="E842" s="28">
        <f>VLOOKUP(B842,Database!$B$2:$K$604,3,FALSE)</f>
        <v>5200</v>
      </c>
      <c r="F842" s="48" t="s">
        <v>1477</v>
      </c>
      <c r="G842" s="48" t="s">
        <v>1375</v>
      </c>
      <c r="H842" s="5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hidden="1" customHeight="1" x14ac:dyDescent="0.25">
      <c r="A843" s="47">
        <v>44714</v>
      </c>
      <c r="B843" s="48" t="s">
        <v>863</v>
      </c>
      <c r="C843" s="16" t="str">
        <f>VLOOKUP(B843,Database!$B$2:$K$604,2,FALSE)</f>
        <v>AMPLAS 120</v>
      </c>
      <c r="D843" s="52">
        <v>1</v>
      </c>
      <c r="E843" s="28">
        <f>VLOOKUP(B843,Database!$B$2:$K$604,3,FALSE)</f>
        <v>13400</v>
      </c>
      <c r="F843" s="48" t="s">
        <v>1332</v>
      </c>
      <c r="G843" s="48" t="s">
        <v>1367</v>
      </c>
      <c r="H843" s="5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hidden="1" customHeight="1" x14ac:dyDescent="0.25">
      <c r="A844" s="47">
        <v>44714</v>
      </c>
      <c r="B844" s="48" t="s">
        <v>866</v>
      </c>
      <c r="C844" s="16" t="str">
        <f>VLOOKUP(B844,Database!$B$2:$K$604,2,FALSE)</f>
        <v>AMPLAS 180</v>
      </c>
      <c r="D844" s="52">
        <v>1</v>
      </c>
      <c r="E844" s="28">
        <f>VLOOKUP(B844,Database!$B$2:$K$604,3,FALSE)</f>
        <v>13400</v>
      </c>
      <c r="F844" s="48" t="s">
        <v>1332</v>
      </c>
      <c r="G844" s="48" t="s">
        <v>1367</v>
      </c>
      <c r="H844" s="5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hidden="1" customHeight="1" x14ac:dyDescent="0.25">
      <c r="A845" s="47">
        <v>44714</v>
      </c>
      <c r="B845" s="54" t="s">
        <v>884</v>
      </c>
      <c r="C845" s="16" t="str">
        <f>VLOOKUP(B845,Database!$B$2:$K$604,2,FALSE)</f>
        <v>AMPLAS 80</v>
      </c>
      <c r="D845" s="52">
        <v>1</v>
      </c>
      <c r="E845" s="28">
        <f>VLOOKUP(B845,Database!$B$2:$K$604,3,FALSE)</f>
        <v>13400</v>
      </c>
      <c r="F845" s="48" t="s">
        <v>1332</v>
      </c>
      <c r="G845" s="48" t="s">
        <v>1367</v>
      </c>
      <c r="H845" s="5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hidden="1" customHeight="1" x14ac:dyDescent="0.25">
      <c r="A846" s="47">
        <v>44714</v>
      </c>
      <c r="B846" s="54" t="s">
        <v>958</v>
      </c>
      <c r="C846" s="16" t="str">
        <f>VLOOKUP(B846,Database!$B$2:$K$604,2,FALSE)</f>
        <v>MASKER</v>
      </c>
      <c r="D846" s="52">
        <v>10</v>
      </c>
      <c r="E846" s="28">
        <f>VLOOKUP(B846,Database!$B$2:$K$604,3,FALSE)</f>
        <v>400</v>
      </c>
      <c r="F846" s="48" t="s">
        <v>1332</v>
      </c>
      <c r="G846" s="48" t="s">
        <v>1367</v>
      </c>
      <c r="H846" s="5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hidden="1" customHeight="1" x14ac:dyDescent="0.25">
      <c r="A847" s="47">
        <v>44715</v>
      </c>
      <c r="B847" s="5" t="s">
        <v>791</v>
      </c>
      <c r="C847" s="16" t="str">
        <f>VLOOKUP(B847,Database!$B$2:$K$604,2,FALSE)</f>
        <v>XT 0590/0012 DEMPUL SAYERLACK</v>
      </c>
      <c r="D847" s="52">
        <v>1</v>
      </c>
      <c r="E847" s="28">
        <f>VLOOKUP(B847,Database!$B$2:$K$604,3,FALSE)</f>
        <v>231990</v>
      </c>
      <c r="F847" s="48" t="s">
        <v>1332</v>
      </c>
      <c r="G847" s="48" t="s">
        <v>1407</v>
      </c>
      <c r="H847" s="5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hidden="1" customHeight="1" x14ac:dyDescent="0.25">
      <c r="A848" s="47">
        <v>44715</v>
      </c>
      <c r="B848" s="48" t="s">
        <v>909</v>
      </c>
      <c r="C848" s="16" t="str">
        <f>VLOOKUP(B848,Database!$B$2:$K$604,2,FALSE)</f>
        <v>LEM ALTECO HANDSOME</v>
      </c>
      <c r="D848" s="52">
        <v>4</v>
      </c>
      <c r="E848" s="28">
        <f>VLOOKUP(B848,Database!$B$2:$K$604,3,FALSE)</f>
        <v>3350</v>
      </c>
      <c r="F848" s="48" t="s">
        <v>1332</v>
      </c>
      <c r="G848" s="48" t="s">
        <v>1368</v>
      </c>
      <c r="H848" s="5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hidden="1" customHeight="1" x14ac:dyDescent="0.25">
      <c r="A849" s="47">
        <v>44715</v>
      </c>
      <c r="B849" s="48" t="s">
        <v>1057</v>
      </c>
      <c r="C849" s="16" t="str">
        <f>VLOOKUP(B849,Database!$B$2:$K$604,2,FALSE)</f>
        <v>LEM EXCEL ONE</v>
      </c>
      <c r="D849" s="52">
        <v>5</v>
      </c>
      <c r="E849" s="28">
        <f>VLOOKUP(B849,Database!$B$2:$K$604,3,FALSE)</f>
        <v>121000</v>
      </c>
      <c r="F849" s="48" t="s">
        <v>1478</v>
      </c>
      <c r="G849" s="48" t="s">
        <v>1371</v>
      </c>
      <c r="H849" s="5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hidden="1" customHeight="1" x14ac:dyDescent="0.25">
      <c r="A850" s="47">
        <v>44715</v>
      </c>
      <c r="B850" s="48" t="s">
        <v>958</v>
      </c>
      <c r="C850" s="16" t="str">
        <f>VLOOKUP(B850,Database!$B$2:$K$604,2,FALSE)</f>
        <v>MASKER</v>
      </c>
      <c r="D850" s="52">
        <v>15</v>
      </c>
      <c r="E850" s="28">
        <f>VLOOKUP(B850,Database!$B$2:$K$604,3,FALSE)</f>
        <v>400</v>
      </c>
      <c r="F850" s="48" t="s">
        <v>1478</v>
      </c>
      <c r="G850" s="48" t="s">
        <v>1371</v>
      </c>
      <c r="H850" s="5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hidden="1" customHeight="1" x14ac:dyDescent="0.25">
      <c r="A851" s="47">
        <v>44715</v>
      </c>
      <c r="B851" s="48" t="s">
        <v>921</v>
      </c>
      <c r="C851" s="16" t="str">
        <f>VLOOKUP(B851,Database!$B$2:$K$604,2,FALSE)</f>
        <v>LEM POXY RESIN</v>
      </c>
      <c r="D851" s="52">
        <v>1</v>
      </c>
      <c r="E851" s="28">
        <f>VLOOKUP(B851,Database!$B$2:$K$604,3,FALSE)</f>
        <v>76000</v>
      </c>
      <c r="F851" s="48" t="s">
        <v>1478</v>
      </c>
      <c r="G851" s="48" t="s">
        <v>1371</v>
      </c>
      <c r="H851" s="5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hidden="1" customHeight="1" x14ac:dyDescent="0.25">
      <c r="A852" s="47">
        <v>44715</v>
      </c>
      <c r="B852" s="48" t="s">
        <v>859</v>
      </c>
      <c r="C852" s="16" t="str">
        <f>VLOOKUP(B852,Database!$B$2:$K$604,2,FALSE)</f>
        <v>LEM POXY HARDNER</v>
      </c>
      <c r="D852" s="52">
        <v>1</v>
      </c>
      <c r="E852" s="28">
        <f>VLOOKUP(B852,Database!$B$2:$K$604,3,FALSE)</f>
        <v>78000</v>
      </c>
      <c r="F852" s="48" t="s">
        <v>1478</v>
      </c>
      <c r="G852" s="48" t="s">
        <v>1371</v>
      </c>
      <c r="H852" s="5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hidden="1" customHeight="1" x14ac:dyDescent="0.25">
      <c r="A853" s="47">
        <v>44715</v>
      </c>
      <c r="B853" s="5" t="s">
        <v>434</v>
      </c>
      <c r="C853" s="16" t="str">
        <f>VLOOKUP(B853,Database!$B$2:$K$604,2,FALSE)</f>
        <v>RELL BEARING DROLLA 40CM</v>
      </c>
      <c r="D853" s="52">
        <v>4</v>
      </c>
      <c r="E853" s="28">
        <f>VLOOKUP(B853,Database!$B$2:$K$604,3,FALSE)</f>
        <v>57181.81</v>
      </c>
      <c r="F853" s="48" t="s">
        <v>1478</v>
      </c>
      <c r="G853" s="48" t="s">
        <v>1371</v>
      </c>
      <c r="H853" s="5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hidden="1" customHeight="1" x14ac:dyDescent="0.25">
      <c r="A854" s="47">
        <v>44715</v>
      </c>
      <c r="B854" s="48" t="s">
        <v>884</v>
      </c>
      <c r="C854" s="16" t="str">
        <f>VLOOKUP(B854,Database!$B$2:$K$604,2,FALSE)</f>
        <v>AMPLAS 80</v>
      </c>
      <c r="D854" s="52">
        <v>2</v>
      </c>
      <c r="E854" s="28">
        <f>VLOOKUP(B854,Database!$B$2:$K$604,3,FALSE)</f>
        <v>13400</v>
      </c>
      <c r="F854" s="48" t="s">
        <v>1458</v>
      </c>
      <c r="G854" s="48" t="s">
        <v>1371</v>
      </c>
      <c r="H854" s="5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hidden="1" customHeight="1" x14ac:dyDescent="0.25">
      <c r="A855" s="47">
        <v>44715</v>
      </c>
      <c r="B855" s="5" t="s">
        <v>500</v>
      </c>
      <c r="C855" s="16" t="str">
        <f>VLOOKUP(B855,Database!$B$2:$K$604,2,FALSE)</f>
        <v>BAUT JEMBATAN GALVANIS M10*13</v>
      </c>
      <c r="D855" s="60">
        <f>16*8</f>
        <v>128</v>
      </c>
      <c r="E855" s="28">
        <f>VLOOKUP(B855,Database!$B$2:$K$604,3,FALSE)</f>
        <v>11000</v>
      </c>
      <c r="F855" s="48" t="s">
        <v>1458</v>
      </c>
      <c r="G855" s="48" t="s">
        <v>1371</v>
      </c>
      <c r="H855" s="5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hidden="1" customHeight="1" x14ac:dyDescent="0.25">
      <c r="A856" s="47">
        <v>44715</v>
      </c>
      <c r="B856" s="7" t="s">
        <v>29</v>
      </c>
      <c r="C856" s="16" t="str">
        <f>VLOOKUP(B856,Database!$B$2:$K$604,2,FALSE)</f>
        <v>SEPATU KARET KOIN MEDIUM</v>
      </c>
      <c r="D856" s="52">
        <v>52</v>
      </c>
      <c r="E856" s="28">
        <f>VLOOKUP(B856,Database!$B$2:$K$604,3,FALSE)</f>
        <v>1000</v>
      </c>
      <c r="F856" s="48" t="s">
        <v>1332</v>
      </c>
      <c r="G856" s="48" t="s">
        <v>1367</v>
      </c>
      <c r="H856" s="5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hidden="1" customHeight="1" x14ac:dyDescent="0.25">
      <c r="A857" s="47">
        <v>44715</v>
      </c>
      <c r="B857" s="5" t="s">
        <v>76</v>
      </c>
      <c r="C857" s="16" t="str">
        <f>VLOOKUP(B857,Database!$B$2:$K$604,2,FALSE)</f>
        <v>BAUT HARDWARE +2CM</v>
      </c>
      <c r="D857" s="52">
        <v>1</v>
      </c>
      <c r="E857" s="28">
        <f>VLOOKUP(B857,Database!$B$2:$K$604,3,FALSE)</f>
        <v>37500</v>
      </c>
      <c r="F857" s="48" t="s">
        <v>1332</v>
      </c>
      <c r="G857" s="48" t="s">
        <v>1367</v>
      </c>
      <c r="H857" s="5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hidden="1" customHeight="1" x14ac:dyDescent="0.25">
      <c r="A858" s="47">
        <v>44715</v>
      </c>
      <c r="B858" s="5" t="s">
        <v>1119</v>
      </c>
      <c r="C858" s="16" t="str">
        <f>VLOOKUP(B858,Database!$B$2:$K$604,2,FALSE)</f>
        <v>SEKRUP FAB 8*2" (5CM)</v>
      </c>
      <c r="D858" s="52">
        <v>100</v>
      </c>
      <c r="E858" s="28">
        <f>VLOOKUP(B858,Database!$B$2:$K$604,3,FALSE)</f>
        <v>182</v>
      </c>
      <c r="F858" s="48" t="s">
        <v>1332</v>
      </c>
      <c r="G858" s="48" t="s">
        <v>1367</v>
      </c>
      <c r="H858" s="5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hidden="1" customHeight="1" x14ac:dyDescent="0.25">
      <c r="A859" s="47">
        <v>44715</v>
      </c>
      <c r="B859" s="7" t="s">
        <v>909</v>
      </c>
      <c r="C859" s="16" t="str">
        <f>VLOOKUP(B859,Database!$B$2:$K$604,2,FALSE)</f>
        <v>LEM ALTECO HANDSOME</v>
      </c>
      <c r="D859" s="52">
        <v>5</v>
      </c>
      <c r="E859" s="28">
        <f>VLOOKUP(B859,Database!$B$2:$K$604,3,FALSE)</f>
        <v>3350</v>
      </c>
      <c r="F859" s="48" t="s">
        <v>1445</v>
      </c>
      <c r="G859" s="48" t="s">
        <v>1472</v>
      </c>
      <c r="H859" s="5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hidden="1" customHeight="1" x14ac:dyDescent="0.25">
      <c r="A860" s="47">
        <v>44715</v>
      </c>
      <c r="B860" s="7" t="s">
        <v>958</v>
      </c>
      <c r="C860" s="16" t="str">
        <f>VLOOKUP(B860,Database!$B$2:$K$604,2,FALSE)</f>
        <v>MASKER</v>
      </c>
      <c r="D860" s="52">
        <v>4</v>
      </c>
      <c r="E860" s="28">
        <f>VLOOKUP(B860,Database!$B$2:$K$604,3,FALSE)</f>
        <v>400</v>
      </c>
      <c r="F860" s="48" t="s">
        <v>1445</v>
      </c>
      <c r="G860" s="48" t="s">
        <v>1472</v>
      </c>
      <c r="H860" s="5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hidden="1" customHeight="1" x14ac:dyDescent="0.25">
      <c r="A861" s="47">
        <v>44715</v>
      </c>
      <c r="B861" s="48" t="s">
        <v>958</v>
      </c>
      <c r="C861" s="16" t="str">
        <f>VLOOKUP(B861,Database!$B$2:$K$604,2,FALSE)</f>
        <v>MASKER</v>
      </c>
      <c r="D861" s="52">
        <v>10</v>
      </c>
      <c r="E861" s="28">
        <f>VLOOKUP(B861,Database!$B$2:$K$604,3,FALSE)</f>
        <v>400</v>
      </c>
      <c r="F861" s="48" t="s">
        <v>1330</v>
      </c>
      <c r="G861" s="48" t="s">
        <v>1367</v>
      </c>
      <c r="H861" s="5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hidden="1" customHeight="1" x14ac:dyDescent="0.25">
      <c r="A862" s="47">
        <v>44715</v>
      </c>
      <c r="B862" s="48" t="s">
        <v>863</v>
      </c>
      <c r="C862" s="16" t="str">
        <f>VLOOKUP(B862,Database!$B$2:$K$604,2,FALSE)</f>
        <v>AMPLAS 120</v>
      </c>
      <c r="D862" s="52">
        <v>1</v>
      </c>
      <c r="E862" s="28">
        <f>VLOOKUP(B862,Database!$B$2:$K$604,3,FALSE)</f>
        <v>13400</v>
      </c>
      <c r="F862" s="48" t="s">
        <v>1330</v>
      </c>
      <c r="G862" s="48" t="s">
        <v>1367</v>
      </c>
      <c r="H862" s="5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hidden="1" customHeight="1" x14ac:dyDescent="0.25">
      <c r="A863" s="47">
        <v>44715</v>
      </c>
      <c r="B863" s="48" t="s">
        <v>866</v>
      </c>
      <c r="C863" s="16" t="str">
        <f>VLOOKUP(B863,Database!$B$2:$K$604,2,FALSE)</f>
        <v>AMPLAS 180</v>
      </c>
      <c r="D863" s="49">
        <v>1</v>
      </c>
      <c r="E863" s="28">
        <f>VLOOKUP(B863,Database!$B$2:$K$604,3,FALSE)</f>
        <v>13400</v>
      </c>
      <c r="F863" s="48" t="s">
        <v>1330</v>
      </c>
      <c r="G863" s="48" t="s">
        <v>1367</v>
      </c>
      <c r="H863" s="5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hidden="1" customHeight="1" x14ac:dyDescent="0.25">
      <c r="A864" s="47">
        <v>44715</v>
      </c>
      <c r="B864" s="48" t="s">
        <v>884</v>
      </c>
      <c r="C864" s="16" t="str">
        <f>VLOOKUP(B864,Database!$B$2:$K$604,2,FALSE)</f>
        <v>AMPLAS 80</v>
      </c>
      <c r="D864" s="52">
        <v>1</v>
      </c>
      <c r="E864" s="28">
        <f>VLOOKUP(B864,Database!$B$2:$K$604,3,FALSE)</f>
        <v>13400</v>
      </c>
      <c r="F864" s="48" t="s">
        <v>1330</v>
      </c>
      <c r="G864" s="48" t="s">
        <v>1367</v>
      </c>
      <c r="H864" s="5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hidden="1" customHeight="1" x14ac:dyDescent="0.25">
      <c r="A865" s="47">
        <v>44715</v>
      </c>
      <c r="B865" s="48" t="s">
        <v>866</v>
      </c>
      <c r="C865" s="16" t="str">
        <f>VLOOKUP(B865,Database!$B$2:$K$604,2,FALSE)</f>
        <v>AMPLAS 180</v>
      </c>
      <c r="D865" s="52">
        <v>1</v>
      </c>
      <c r="E865" s="28">
        <f>VLOOKUP(B865,Database!$B$2:$K$604,3,FALSE)</f>
        <v>13400</v>
      </c>
      <c r="F865" s="48" t="s">
        <v>1408</v>
      </c>
      <c r="G865" s="48" t="s">
        <v>1369</v>
      </c>
      <c r="H865" s="5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hidden="1" customHeight="1" x14ac:dyDescent="0.25">
      <c r="A866" s="47">
        <v>44715</v>
      </c>
      <c r="B866" s="7" t="s">
        <v>863</v>
      </c>
      <c r="C866" s="16" t="str">
        <f>VLOOKUP(B866,Database!$B$2:$K$604,2,FALSE)</f>
        <v>AMPLAS 120</v>
      </c>
      <c r="D866" s="52">
        <v>1</v>
      </c>
      <c r="E866" s="28">
        <f>VLOOKUP(B866,Database!$B$2:$K$604,3,FALSE)</f>
        <v>13400</v>
      </c>
      <c r="F866" s="48" t="s">
        <v>1408</v>
      </c>
      <c r="G866" s="48" t="s">
        <v>1369</v>
      </c>
      <c r="H866" s="5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hidden="1" customHeight="1" x14ac:dyDescent="0.25">
      <c r="A867" s="47">
        <v>44715</v>
      </c>
      <c r="B867" s="7" t="s">
        <v>884</v>
      </c>
      <c r="C867" s="16" t="str">
        <f>VLOOKUP(B867,Database!$B$2:$K$604,2,FALSE)</f>
        <v>AMPLAS 80</v>
      </c>
      <c r="D867" s="52">
        <v>1</v>
      </c>
      <c r="E867" s="28">
        <f>VLOOKUP(B867,Database!$B$2:$K$604,3,FALSE)</f>
        <v>13400</v>
      </c>
      <c r="F867" s="48" t="s">
        <v>1408</v>
      </c>
      <c r="G867" s="48" t="s">
        <v>1369</v>
      </c>
      <c r="H867" s="5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hidden="1" customHeight="1" x14ac:dyDescent="0.25">
      <c r="A868" s="47">
        <v>44715</v>
      </c>
      <c r="B868" s="48" t="s">
        <v>909</v>
      </c>
      <c r="C868" s="16" t="str">
        <f>VLOOKUP(B868,Database!$B$2:$K$604,2,FALSE)</f>
        <v>LEM ALTECO HANDSOME</v>
      </c>
      <c r="D868" s="52">
        <v>1</v>
      </c>
      <c r="E868" s="28">
        <f>VLOOKUP(B868,Database!$B$2:$K$604,3,FALSE)</f>
        <v>3350</v>
      </c>
      <c r="F868" s="48" t="s">
        <v>1408</v>
      </c>
      <c r="G868" s="48" t="s">
        <v>1369</v>
      </c>
      <c r="H868" s="5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hidden="1" customHeight="1" x14ac:dyDescent="0.25">
      <c r="A869" s="47">
        <v>44715</v>
      </c>
      <c r="B869" s="48" t="s">
        <v>943</v>
      </c>
      <c r="C869" s="16" t="str">
        <f>VLOOKUP(B869,Database!$B$2:$K$604,2,FALSE)</f>
        <v>SIKAT RUSTIK  KAYU UNION BIRU</v>
      </c>
      <c r="D869" s="52">
        <v>1</v>
      </c>
      <c r="E869" s="28">
        <f>VLOOKUP(B869,Database!$B$2:$K$604,3,FALSE)</f>
        <v>30000</v>
      </c>
      <c r="F869" s="48" t="s">
        <v>1408</v>
      </c>
      <c r="G869" s="48" t="s">
        <v>1369</v>
      </c>
      <c r="H869" s="5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hidden="1" customHeight="1" x14ac:dyDescent="0.25">
      <c r="A870" s="47">
        <v>44715</v>
      </c>
      <c r="B870" s="5" t="s">
        <v>888</v>
      </c>
      <c r="C870" s="16" t="str">
        <f>VLOOKUP(B870,Database!$B$2:$K$604,2,FALSE)</f>
        <v>AMPLAS HITAM CC 1000</v>
      </c>
      <c r="D870" s="52">
        <v>1</v>
      </c>
      <c r="E870" s="28">
        <f>VLOOKUP(B870,Database!$B$2:$K$604,3,FALSE)</f>
        <v>3500</v>
      </c>
      <c r="F870" s="48" t="s">
        <v>1408</v>
      </c>
      <c r="G870" s="48" t="s">
        <v>1369</v>
      </c>
      <c r="H870" s="5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hidden="1" customHeight="1" x14ac:dyDescent="0.25">
      <c r="A871" s="47">
        <v>44718</v>
      </c>
      <c r="B871" s="5" t="s">
        <v>760</v>
      </c>
      <c r="C871" s="16" t="str">
        <f>VLOOKUP(B871,Database!$B$2:$K$604,2,FALSE)</f>
        <v>AGLAZE WHITE</v>
      </c>
      <c r="D871" s="51">
        <v>1</v>
      </c>
      <c r="E871" s="28">
        <f>VLOOKUP(B871,Database!$B$2:$K$604,3,FALSE)</f>
        <v>175500</v>
      </c>
      <c r="F871" s="48" t="s">
        <v>1408</v>
      </c>
      <c r="G871" s="48" t="s">
        <v>1369</v>
      </c>
      <c r="H871" s="5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hidden="1" customHeight="1" x14ac:dyDescent="0.25">
      <c r="A872" s="47">
        <v>44718</v>
      </c>
      <c r="B872" s="5" t="s">
        <v>933</v>
      </c>
      <c r="C872" s="16" t="str">
        <f>VLOOKUP(B872,Database!$B$2:$K$604,2,FALSE)</f>
        <v>STILLWOLL KASAR</v>
      </c>
      <c r="D872" s="49">
        <v>0.5</v>
      </c>
      <c r="E872" s="28">
        <f>VLOOKUP(B872,Database!$B$2:$K$604,3,FALSE)</f>
        <v>185000</v>
      </c>
      <c r="F872" s="48" t="s">
        <v>1408</v>
      </c>
      <c r="G872" s="48" t="s">
        <v>1369</v>
      </c>
      <c r="H872" s="5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hidden="1" customHeight="1" x14ac:dyDescent="0.25">
      <c r="A873" s="47">
        <v>44718</v>
      </c>
      <c r="B873" s="48" t="s">
        <v>939</v>
      </c>
      <c r="C873" s="16" t="str">
        <f>VLOOKUP(B873,Database!$B$2:$K$604,2,FALSE)</f>
        <v>KAIN JAHIT</v>
      </c>
      <c r="D873" s="52">
        <v>1</v>
      </c>
      <c r="E873" s="28">
        <f>VLOOKUP(B873,Database!$B$2:$K$604,3,FALSE)</f>
        <v>4500</v>
      </c>
      <c r="F873" s="48" t="s">
        <v>1408</v>
      </c>
      <c r="G873" s="48" t="s">
        <v>1369</v>
      </c>
      <c r="H873" s="5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hidden="1" customHeight="1" x14ac:dyDescent="0.25">
      <c r="A874" s="47">
        <v>44718</v>
      </c>
      <c r="B874" s="7" t="s">
        <v>866</v>
      </c>
      <c r="C874" s="16" t="str">
        <f>VLOOKUP(B874,Database!$B$2:$K$604,2,FALSE)</f>
        <v>AMPLAS 180</v>
      </c>
      <c r="D874" s="52">
        <v>1</v>
      </c>
      <c r="E874" s="28">
        <f>VLOOKUP(B874,Database!$B$2:$K$604,3,FALSE)</f>
        <v>13400</v>
      </c>
      <c r="F874" s="48" t="s">
        <v>1408</v>
      </c>
      <c r="G874" s="48" t="s">
        <v>1369</v>
      </c>
      <c r="H874" s="5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hidden="1" customHeight="1" x14ac:dyDescent="0.25">
      <c r="A875" s="47">
        <v>44718</v>
      </c>
      <c r="B875" s="48" t="s">
        <v>863</v>
      </c>
      <c r="C875" s="16" t="str">
        <f>VLOOKUP(B875,Database!$B$2:$K$604,2,FALSE)</f>
        <v>AMPLAS 120</v>
      </c>
      <c r="D875" s="49">
        <v>1</v>
      </c>
      <c r="E875" s="28">
        <f>VLOOKUP(B875,Database!$B$2:$K$604,3,FALSE)</f>
        <v>13400</v>
      </c>
      <c r="F875" s="48" t="s">
        <v>1408</v>
      </c>
      <c r="G875" s="48" t="s">
        <v>1369</v>
      </c>
      <c r="H875" s="5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hidden="1" customHeight="1" x14ac:dyDescent="0.25">
      <c r="A876" s="47">
        <v>44718</v>
      </c>
      <c r="B876" s="7" t="s">
        <v>884</v>
      </c>
      <c r="C876" s="16" t="str">
        <f>VLOOKUP(B876,Database!$B$2:$K$604,2,FALSE)</f>
        <v>AMPLAS 80</v>
      </c>
      <c r="D876" s="52">
        <v>1</v>
      </c>
      <c r="E876" s="28">
        <f>VLOOKUP(B876,Database!$B$2:$K$604,3,FALSE)</f>
        <v>13400</v>
      </c>
      <c r="F876" s="48" t="s">
        <v>1408</v>
      </c>
      <c r="G876" s="48" t="s">
        <v>1369</v>
      </c>
      <c r="H876" s="5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hidden="1" customHeight="1" x14ac:dyDescent="0.25">
      <c r="A877" s="47">
        <v>44718</v>
      </c>
      <c r="B877" s="48" t="s">
        <v>958</v>
      </c>
      <c r="C877" s="16" t="str">
        <f>VLOOKUP(B877,Database!$B$2:$K$604,2,FALSE)</f>
        <v>MASKER</v>
      </c>
      <c r="D877" s="52">
        <v>5</v>
      </c>
      <c r="E877" s="28">
        <f>VLOOKUP(B877,Database!$B$2:$K$604,3,FALSE)</f>
        <v>400</v>
      </c>
      <c r="F877" s="48" t="s">
        <v>1408</v>
      </c>
      <c r="G877" s="48" t="s">
        <v>1369</v>
      </c>
      <c r="H877" s="5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hidden="1" customHeight="1" x14ac:dyDescent="0.25">
      <c r="A878" s="47">
        <v>44718</v>
      </c>
      <c r="B878" s="7" t="s">
        <v>909</v>
      </c>
      <c r="C878" s="16" t="str">
        <f>VLOOKUP(B878,Database!$B$2:$K$604,2,FALSE)</f>
        <v>LEM ALTECO HANDSOME</v>
      </c>
      <c r="D878" s="52">
        <v>5</v>
      </c>
      <c r="E878" s="28">
        <f>VLOOKUP(B878,Database!$B$2:$K$604,3,FALSE)</f>
        <v>3350</v>
      </c>
      <c r="F878" s="48" t="s">
        <v>1332</v>
      </c>
      <c r="G878" s="48" t="s">
        <v>1366</v>
      </c>
      <c r="H878" s="5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hidden="1" customHeight="1" x14ac:dyDescent="0.25">
      <c r="A879" s="47">
        <v>44718</v>
      </c>
      <c r="B879" s="5" t="s">
        <v>923</v>
      </c>
      <c r="C879" s="16" t="str">
        <f>VLOOKUP(B879,Database!$B$2:$K$604,2,FALSE)</f>
        <v>LEM DN SIP GALON</v>
      </c>
      <c r="D879" s="52">
        <v>1</v>
      </c>
      <c r="E879" s="28">
        <f>VLOOKUP(B879,Database!$B$2:$K$604,3,FALSE)</f>
        <v>120000</v>
      </c>
      <c r="F879" s="48" t="s">
        <v>1332</v>
      </c>
      <c r="G879" s="48" t="s">
        <v>1366</v>
      </c>
      <c r="H879" s="5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hidden="1" customHeight="1" x14ac:dyDescent="0.25">
      <c r="A880" s="47">
        <v>44718</v>
      </c>
      <c r="B880" s="48" t="s">
        <v>808</v>
      </c>
      <c r="C880" s="16" t="str">
        <f>VLOOKUP(B880,Database!$B$2:$K$604,2,FALSE)</f>
        <v>LAKBAN BENING</v>
      </c>
      <c r="D880" s="52">
        <v>24</v>
      </c>
      <c r="E880" s="28">
        <f>VLOOKUP(B880,Database!$B$2:$K$604,3,FALSE)</f>
        <v>10000</v>
      </c>
      <c r="F880" s="48" t="s">
        <v>1332</v>
      </c>
      <c r="G880" s="48" t="s">
        <v>1377</v>
      </c>
      <c r="H880" s="5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hidden="1" customHeight="1" x14ac:dyDescent="0.25">
      <c r="A881" s="47">
        <v>44718</v>
      </c>
      <c r="B881" s="7" t="s">
        <v>811</v>
      </c>
      <c r="C881" s="16" t="str">
        <f>VLOOKUP(B881,Database!$B$2:$K$604,2,FALSE)</f>
        <v>LAKBAN KERTAS</v>
      </c>
      <c r="D881" s="52">
        <v>10</v>
      </c>
      <c r="E881" s="28">
        <f>VLOOKUP(B881,Database!$B$2:$K$604,3,FALSE)</f>
        <v>5200</v>
      </c>
      <c r="F881" s="48" t="s">
        <v>1332</v>
      </c>
      <c r="G881" s="48" t="s">
        <v>1377</v>
      </c>
      <c r="H881" s="5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hidden="1" customHeight="1" x14ac:dyDescent="0.25">
      <c r="A882" s="47">
        <v>44718</v>
      </c>
      <c r="B882" s="7" t="s">
        <v>939</v>
      </c>
      <c r="C882" s="16" t="str">
        <f>VLOOKUP(B882,Database!$B$2:$K$604,2,FALSE)</f>
        <v>KAIN JAHIT</v>
      </c>
      <c r="D882" s="52">
        <v>1</v>
      </c>
      <c r="E882" s="28">
        <f>VLOOKUP(B882,Database!$B$2:$K$604,3,FALSE)</f>
        <v>4500</v>
      </c>
      <c r="F882" s="48" t="s">
        <v>1332</v>
      </c>
      <c r="G882" s="48" t="s">
        <v>1377</v>
      </c>
      <c r="H882" s="5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hidden="1" customHeight="1" x14ac:dyDescent="0.25">
      <c r="A883" s="47">
        <v>44718</v>
      </c>
      <c r="B883" s="5" t="s">
        <v>822</v>
      </c>
      <c r="C883" s="16" t="str">
        <f>VLOOKUP(B883,Database!$B$2:$K$604,2,FALSE)</f>
        <v>SILICA GELL</v>
      </c>
      <c r="D883" s="52">
        <v>1</v>
      </c>
      <c r="E883" s="28">
        <f>VLOOKUP(B883,Database!$B$2:$K$604,3,FALSE)</f>
        <v>51000</v>
      </c>
      <c r="F883" s="48" t="s">
        <v>1332</v>
      </c>
      <c r="G883" s="48" t="s">
        <v>1377</v>
      </c>
      <c r="H883" s="5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hidden="1" customHeight="1" x14ac:dyDescent="0.25">
      <c r="A884" s="47">
        <v>44718</v>
      </c>
      <c r="B884" s="7" t="s">
        <v>958</v>
      </c>
      <c r="C884" s="16" t="str">
        <f>VLOOKUP(B884,Database!$B$2:$K$604,2,FALSE)</f>
        <v>MASKER</v>
      </c>
      <c r="D884" s="52">
        <v>5</v>
      </c>
      <c r="E884" s="28">
        <f>VLOOKUP(B884,Database!$B$2:$K$604,3,FALSE)</f>
        <v>400</v>
      </c>
      <c r="F884" s="48" t="s">
        <v>1332</v>
      </c>
      <c r="G884" s="48" t="s">
        <v>1377</v>
      </c>
      <c r="H884" s="5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hidden="1" customHeight="1" x14ac:dyDescent="0.25">
      <c r="A885" s="47">
        <v>44718</v>
      </c>
      <c r="B885" s="7" t="s">
        <v>804</v>
      </c>
      <c r="C885" s="16" t="str">
        <f>VLOOKUP(B885,Database!$B$2:$K$604,2,FALSE)</f>
        <v>ISI CUTTER</v>
      </c>
      <c r="D885" s="52">
        <v>1</v>
      </c>
      <c r="E885" s="28">
        <f>VLOOKUP(B885,Database!$B$2:$K$604,3,FALSE)</f>
        <v>6000</v>
      </c>
      <c r="F885" s="48" t="s">
        <v>1332</v>
      </c>
      <c r="G885" s="48" t="s">
        <v>1377</v>
      </c>
      <c r="H885" s="5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hidden="1" customHeight="1" x14ac:dyDescent="0.25">
      <c r="A886" s="47">
        <v>44718</v>
      </c>
      <c r="B886" s="7" t="s">
        <v>958</v>
      </c>
      <c r="C886" s="16" t="str">
        <f>VLOOKUP(B886,Database!$B$2:$K$604,2,FALSE)</f>
        <v>MASKER</v>
      </c>
      <c r="D886" s="52">
        <v>10</v>
      </c>
      <c r="E886" s="28">
        <f>VLOOKUP(B886,Database!$B$2:$K$604,3,FALSE)</f>
        <v>400</v>
      </c>
      <c r="F886" s="48" t="s">
        <v>1330</v>
      </c>
      <c r="G886" s="48" t="s">
        <v>1367</v>
      </c>
      <c r="H886" s="5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hidden="1" customHeight="1" x14ac:dyDescent="0.25">
      <c r="A887" s="47">
        <v>44718</v>
      </c>
      <c r="B887" s="7" t="s">
        <v>863</v>
      </c>
      <c r="C887" s="16" t="str">
        <f>VLOOKUP(B887,Database!$B$2:$K$604,2,FALSE)</f>
        <v>AMPLAS 120</v>
      </c>
      <c r="D887" s="52">
        <v>1</v>
      </c>
      <c r="E887" s="28">
        <f>VLOOKUP(B887,Database!$B$2:$K$604,3,FALSE)</f>
        <v>13400</v>
      </c>
      <c r="F887" s="48" t="s">
        <v>1330</v>
      </c>
      <c r="G887" s="48" t="s">
        <v>1367</v>
      </c>
      <c r="H887" s="5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hidden="1" customHeight="1" x14ac:dyDescent="0.25">
      <c r="A888" s="47">
        <v>44718</v>
      </c>
      <c r="B888" s="48" t="s">
        <v>866</v>
      </c>
      <c r="C888" s="16" t="str">
        <f>VLOOKUP(B888,Database!$B$2:$K$604,2,FALSE)</f>
        <v>AMPLAS 180</v>
      </c>
      <c r="D888" s="52">
        <v>1</v>
      </c>
      <c r="E888" s="28">
        <f>VLOOKUP(B888,Database!$B$2:$K$604,3,FALSE)</f>
        <v>13400</v>
      </c>
      <c r="F888" s="48" t="s">
        <v>1330</v>
      </c>
      <c r="G888" s="48" t="s">
        <v>1367</v>
      </c>
      <c r="H888" s="5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hidden="1" customHeight="1" x14ac:dyDescent="0.25">
      <c r="A889" s="47">
        <v>44718</v>
      </c>
      <c r="B889" s="48" t="s">
        <v>884</v>
      </c>
      <c r="C889" s="16" t="str">
        <f>VLOOKUP(B889,Database!$B$2:$K$604,2,FALSE)</f>
        <v>AMPLAS 80</v>
      </c>
      <c r="D889" s="52">
        <v>1</v>
      </c>
      <c r="E889" s="28">
        <f>VLOOKUP(B889,Database!$B$2:$K$604,3,FALSE)</f>
        <v>13400</v>
      </c>
      <c r="F889" s="48" t="s">
        <v>1330</v>
      </c>
      <c r="G889" s="48" t="s">
        <v>1367</v>
      </c>
      <c r="H889" s="5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hidden="1" customHeight="1" x14ac:dyDescent="0.25">
      <c r="A890" s="47">
        <v>44718</v>
      </c>
      <c r="B890" s="7" t="s">
        <v>909</v>
      </c>
      <c r="C890" s="16" t="str">
        <f>VLOOKUP(B890,Database!$B$2:$K$604,2,FALSE)</f>
        <v>LEM ALTECO HANDSOME</v>
      </c>
      <c r="D890" s="52">
        <v>2</v>
      </c>
      <c r="E890" s="28">
        <f>VLOOKUP(B890,Database!$B$2:$K$604,3,FALSE)</f>
        <v>3350</v>
      </c>
      <c r="F890" s="48" t="s">
        <v>1330</v>
      </c>
      <c r="G890" s="48" t="s">
        <v>1367</v>
      </c>
      <c r="H890" s="5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hidden="1" customHeight="1" x14ac:dyDescent="0.25">
      <c r="A891" s="47">
        <v>44718</v>
      </c>
      <c r="B891" s="7" t="s">
        <v>909</v>
      </c>
      <c r="C891" s="16" t="str">
        <f>VLOOKUP(B891,Database!$B$2:$K$604,2,FALSE)</f>
        <v>LEM ALTECO HANDSOME</v>
      </c>
      <c r="D891" s="52">
        <v>3</v>
      </c>
      <c r="E891" s="28">
        <f>VLOOKUP(B891,Database!$B$2:$K$604,3,FALSE)</f>
        <v>3350</v>
      </c>
      <c r="F891" s="48" t="s">
        <v>1330</v>
      </c>
      <c r="G891" s="48" t="s">
        <v>1379</v>
      </c>
      <c r="H891" s="5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hidden="1" customHeight="1" x14ac:dyDescent="0.25">
      <c r="A892" s="47">
        <v>44718</v>
      </c>
      <c r="B892" s="7" t="s">
        <v>1057</v>
      </c>
      <c r="C892" s="16" t="str">
        <f>VLOOKUP(B892,Database!$B$2:$K$604,2,FALSE)</f>
        <v>LEM EXCEL ONE</v>
      </c>
      <c r="D892" s="52">
        <v>2</v>
      </c>
      <c r="E892" s="28">
        <f>VLOOKUP(B892,Database!$B$2:$K$604,3,FALSE)</f>
        <v>121000</v>
      </c>
      <c r="F892" s="48" t="s">
        <v>1332</v>
      </c>
      <c r="G892" s="48" t="s">
        <v>1479</v>
      </c>
      <c r="H892" s="5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hidden="1" customHeight="1" x14ac:dyDescent="0.25">
      <c r="A893" s="47">
        <v>44718</v>
      </c>
      <c r="B893" s="48" t="s">
        <v>909</v>
      </c>
      <c r="C893" s="16" t="str">
        <f>VLOOKUP(B893,Database!$B$2:$K$604,2,FALSE)</f>
        <v>LEM ALTECO HANDSOME</v>
      </c>
      <c r="D893" s="52">
        <v>3</v>
      </c>
      <c r="E893" s="28">
        <f>VLOOKUP(B893,Database!$B$2:$K$604,3,FALSE)</f>
        <v>3350</v>
      </c>
      <c r="F893" s="48" t="s">
        <v>1332</v>
      </c>
      <c r="G893" s="48" t="s">
        <v>1479</v>
      </c>
      <c r="H893" s="5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hidden="1" customHeight="1" x14ac:dyDescent="0.25">
      <c r="A894" s="47">
        <v>44718</v>
      </c>
      <c r="B894" s="48" t="s">
        <v>859</v>
      </c>
      <c r="C894" s="16" t="str">
        <f>VLOOKUP(B894,Database!$B$2:$K$604,2,FALSE)</f>
        <v>LEM POXY HARDNER</v>
      </c>
      <c r="D894" s="49">
        <v>1</v>
      </c>
      <c r="E894" s="28">
        <f>VLOOKUP(B894,Database!$B$2:$K$604,3,FALSE)</f>
        <v>78000</v>
      </c>
      <c r="F894" s="48" t="s">
        <v>1332</v>
      </c>
      <c r="G894" s="48" t="s">
        <v>1479</v>
      </c>
      <c r="H894" s="5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hidden="1" customHeight="1" x14ac:dyDescent="0.25">
      <c r="A895" s="47">
        <v>44718</v>
      </c>
      <c r="B895" s="5" t="s">
        <v>1128</v>
      </c>
      <c r="C895" s="16" t="str">
        <f>VLOOKUP(B895,Database!$B$2:$K$604,2,FALSE)</f>
        <v>SEKRUP FAB 8*3" (7CM)</v>
      </c>
      <c r="D895" s="52">
        <v>500</v>
      </c>
      <c r="E895" s="28">
        <f>VLOOKUP(B895,Database!$B$2:$K$604,3,FALSE)</f>
        <v>288</v>
      </c>
      <c r="F895" s="48" t="s">
        <v>1329</v>
      </c>
      <c r="G895" s="48" t="s">
        <v>1371</v>
      </c>
      <c r="H895" s="5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hidden="1" customHeight="1" x14ac:dyDescent="0.25">
      <c r="A896" s="47">
        <v>44718</v>
      </c>
      <c r="B896" s="48" t="s">
        <v>863</v>
      </c>
      <c r="C896" s="16" t="str">
        <f>VLOOKUP(B896,Database!$B$2:$K$604,2,FALSE)</f>
        <v>AMPLAS 120</v>
      </c>
      <c r="D896" s="52">
        <v>1</v>
      </c>
      <c r="E896" s="28">
        <f>VLOOKUP(B896,Database!$B$2:$K$604,3,FALSE)</f>
        <v>13400</v>
      </c>
      <c r="F896" s="48" t="s">
        <v>1480</v>
      </c>
      <c r="G896" s="48" t="s">
        <v>1372</v>
      </c>
      <c r="H896" s="5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hidden="1" customHeight="1" x14ac:dyDescent="0.25">
      <c r="A897" s="47">
        <v>44718</v>
      </c>
      <c r="B897" s="48" t="s">
        <v>866</v>
      </c>
      <c r="C897" s="16" t="str">
        <f>VLOOKUP(B897,Database!$B$2:$K$604,2,FALSE)</f>
        <v>AMPLAS 180</v>
      </c>
      <c r="D897" s="52">
        <v>1</v>
      </c>
      <c r="E897" s="28">
        <f>VLOOKUP(B897,Database!$B$2:$K$604,3,FALSE)</f>
        <v>13400</v>
      </c>
      <c r="F897" s="48" t="s">
        <v>1480</v>
      </c>
      <c r="G897" s="48" t="s">
        <v>1372</v>
      </c>
      <c r="H897" s="5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hidden="1" customHeight="1" x14ac:dyDescent="0.25">
      <c r="A898" s="47">
        <v>44718</v>
      </c>
      <c r="B898" s="48" t="s">
        <v>653</v>
      </c>
      <c r="C898" s="16" t="str">
        <f>VLOOKUP(B898,Database!$B$2:$K$604,2,FALSE)</f>
        <v>THINER NC TRIRING</v>
      </c>
      <c r="D898" s="52">
        <v>20</v>
      </c>
      <c r="E898" s="28">
        <f>VLOOKUP(B898,Database!$B$2:$K$604,3,FALSE)</f>
        <v>19250</v>
      </c>
      <c r="F898" s="48" t="s">
        <v>1480</v>
      </c>
      <c r="G898" s="48" t="s">
        <v>1372</v>
      </c>
      <c r="H898" s="5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hidden="1" customHeight="1" x14ac:dyDescent="0.25">
      <c r="A899" s="47">
        <v>44718</v>
      </c>
      <c r="B899" s="48" t="s">
        <v>939</v>
      </c>
      <c r="C899" s="16" t="str">
        <f>VLOOKUP(B899,Database!$B$2:$K$604,2,FALSE)</f>
        <v>KAIN JAHIT</v>
      </c>
      <c r="D899" s="52">
        <v>1</v>
      </c>
      <c r="E899" s="28">
        <f>VLOOKUP(B899,Database!$B$2:$K$604,3,FALSE)</f>
        <v>4500</v>
      </c>
      <c r="F899" s="48" t="s">
        <v>1480</v>
      </c>
      <c r="G899" s="48" t="s">
        <v>1372</v>
      </c>
      <c r="H899" s="5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hidden="1" customHeight="1" x14ac:dyDescent="0.25">
      <c r="A900" s="47">
        <v>44718</v>
      </c>
      <c r="B900" s="48" t="s">
        <v>958</v>
      </c>
      <c r="C900" s="16" t="str">
        <f>VLOOKUP(B900,Database!$B$2:$K$604,2,FALSE)</f>
        <v>MASKER</v>
      </c>
      <c r="D900" s="52">
        <v>10</v>
      </c>
      <c r="E900" s="28">
        <f>VLOOKUP(B900,Database!$B$2:$K$604,3,FALSE)</f>
        <v>400</v>
      </c>
      <c r="F900" s="48" t="s">
        <v>1480</v>
      </c>
      <c r="G900" s="48" t="s">
        <v>1372</v>
      </c>
      <c r="H900" s="5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hidden="1" customHeight="1" x14ac:dyDescent="0.25">
      <c r="A901" s="47">
        <v>44718</v>
      </c>
      <c r="B901" s="48" t="s">
        <v>909</v>
      </c>
      <c r="C901" s="16" t="str">
        <f>VLOOKUP(B901,Database!$B$2:$K$604,2,FALSE)</f>
        <v>LEM ALTECO HANDSOME</v>
      </c>
      <c r="D901" s="52">
        <v>1</v>
      </c>
      <c r="E901" s="28">
        <f>VLOOKUP(B901,Database!$B$2:$K$604,3,FALSE)</f>
        <v>3350</v>
      </c>
      <c r="F901" s="48" t="s">
        <v>1480</v>
      </c>
      <c r="G901" s="48" t="s">
        <v>1372</v>
      </c>
      <c r="H901" s="5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hidden="1" customHeight="1" x14ac:dyDescent="0.25">
      <c r="A902" s="47">
        <v>44718</v>
      </c>
      <c r="B902" s="5" t="s">
        <v>739</v>
      </c>
      <c r="C902" s="16" t="str">
        <f>VLOOKUP(B902,Database!$B$2:$K$604,2,FALSE)</f>
        <v>DNT EPOXY GREY</v>
      </c>
      <c r="D902" s="52">
        <v>2</v>
      </c>
      <c r="E902" s="28">
        <f>VLOOKUP(B902,Database!$B$2:$K$604,3,FALSE)</f>
        <v>91000</v>
      </c>
      <c r="F902" s="48" t="s">
        <v>1330</v>
      </c>
      <c r="G902" s="48" t="s">
        <v>1372</v>
      </c>
      <c r="H902" s="5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hidden="1" customHeight="1" x14ac:dyDescent="0.25">
      <c r="A903" s="47">
        <v>44718</v>
      </c>
      <c r="B903" s="48" t="s">
        <v>811</v>
      </c>
      <c r="C903" s="16" t="str">
        <f>VLOOKUP(B903,Database!$B$2:$K$604,2,FALSE)</f>
        <v>LAKBAN KERTAS</v>
      </c>
      <c r="D903" s="52">
        <v>1</v>
      </c>
      <c r="E903" s="28">
        <f>VLOOKUP(B903,Database!$B$2:$K$604,3,FALSE)</f>
        <v>5200</v>
      </c>
      <c r="F903" s="48" t="s">
        <v>1330</v>
      </c>
      <c r="G903" s="48" t="s">
        <v>1372</v>
      </c>
      <c r="H903" s="5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hidden="1" customHeight="1" x14ac:dyDescent="0.25">
      <c r="A904" s="47">
        <v>44718</v>
      </c>
      <c r="B904" s="7" t="s">
        <v>909</v>
      </c>
      <c r="C904" s="16" t="str">
        <f>VLOOKUP(B904,Database!$B$2:$K$604,2,FALSE)</f>
        <v>LEM ALTECO HANDSOME</v>
      </c>
      <c r="D904" s="52">
        <v>2</v>
      </c>
      <c r="E904" s="28">
        <f>VLOOKUP(B904,Database!$B$2:$K$604,3,FALSE)</f>
        <v>3350</v>
      </c>
      <c r="F904" s="48" t="s">
        <v>1445</v>
      </c>
      <c r="G904" s="48" t="s">
        <v>1472</v>
      </c>
      <c r="H904" s="5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hidden="1" customHeight="1" x14ac:dyDescent="0.25">
      <c r="A905" s="47">
        <v>44718</v>
      </c>
      <c r="B905" s="5" t="s">
        <v>979</v>
      </c>
      <c r="C905" s="16" t="str">
        <f>VLOOKUP(B905,Database!$B$2:$K$604,2,FALSE)</f>
        <v>DOWEL 10MM</v>
      </c>
      <c r="D905" s="52">
        <v>2</v>
      </c>
      <c r="E905" s="28">
        <f>VLOOKUP(B905,Database!$B$2:$K$604,3,FALSE)</f>
        <v>13500</v>
      </c>
      <c r="F905" s="48" t="s">
        <v>1445</v>
      </c>
      <c r="G905" s="48" t="s">
        <v>1472</v>
      </c>
      <c r="H905" s="5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hidden="1" customHeight="1" x14ac:dyDescent="0.25">
      <c r="A906" s="47">
        <v>44718</v>
      </c>
      <c r="B906" s="55" t="s">
        <v>968</v>
      </c>
      <c r="C906" s="16" t="str">
        <f>VLOOKUP(B906,Database!$B$2:$K$604,2,FALSE)</f>
        <v>DOWEL 8MM</v>
      </c>
      <c r="D906" s="52">
        <v>1</v>
      </c>
      <c r="E906" s="28">
        <f>VLOOKUP(B906,Database!$B$2:$K$604,3,FALSE)</f>
        <v>12000</v>
      </c>
      <c r="F906" s="48" t="s">
        <v>1330</v>
      </c>
      <c r="G906" s="48" t="s">
        <v>1367</v>
      </c>
      <c r="H906" s="5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hidden="1" customHeight="1" x14ac:dyDescent="0.25">
      <c r="A907" s="47">
        <v>44718</v>
      </c>
      <c r="B907" s="5" t="s">
        <v>163</v>
      </c>
      <c r="C907" s="16" t="str">
        <f>VLOOKUP(B907,Database!$B$2:$K$604,2,FALSE)</f>
        <v>ENGSEL MODERN 1-1/2" ANTIK</v>
      </c>
      <c r="D907" s="52">
        <v>4</v>
      </c>
      <c r="E907" s="28">
        <f>VLOOKUP(B907,Database!$B$2:$K$604,3,FALSE)</f>
        <v>5000</v>
      </c>
      <c r="F907" s="48" t="s">
        <v>1481</v>
      </c>
      <c r="G907" s="48" t="s">
        <v>1368</v>
      </c>
      <c r="H907" s="5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hidden="1" customHeight="1" x14ac:dyDescent="0.25">
      <c r="A908" s="47">
        <v>44718</v>
      </c>
      <c r="B908" s="55" t="s">
        <v>29</v>
      </c>
      <c r="C908" s="16" t="str">
        <f>VLOOKUP(B908,Database!$B$2:$K$604,2,FALSE)</f>
        <v>SEPATU KARET KOIN MEDIUM</v>
      </c>
      <c r="D908" s="52">
        <v>48</v>
      </c>
      <c r="E908" s="28">
        <f>VLOOKUP(B908,Database!$B$2:$K$604,3,FALSE)</f>
        <v>1000</v>
      </c>
      <c r="F908" s="48" t="s">
        <v>1330</v>
      </c>
      <c r="G908" s="48" t="s">
        <v>1367</v>
      </c>
      <c r="H908" s="5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hidden="1" customHeight="1" x14ac:dyDescent="0.25">
      <c r="A909" s="47">
        <v>44718</v>
      </c>
      <c r="B909" s="55" t="s">
        <v>909</v>
      </c>
      <c r="C909" s="16" t="str">
        <f>VLOOKUP(B909,Database!$B$2:$K$604,2,FALSE)</f>
        <v>LEM ALTECO HANDSOME</v>
      </c>
      <c r="D909" s="52">
        <v>7</v>
      </c>
      <c r="E909" s="28">
        <f>VLOOKUP(B909,Database!$B$2:$K$604,3,FALSE)</f>
        <v>3350</v>
      </c>
      <c r="F909" s="48" t="s">
        <v>1330</v>
      </c>
      <c r="G909" s="48" t="s">
        <v>1367</v>
      </c>
      <c r="H909" s="5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hidden="1" customHeight="1" x14ac:dyDescent="0.25">
      <c r="A910" s="47">
        <v>44718</v>
      </c>
      <c r="B910" s="5" t="s">
        <v>1119</v>
      </c>
      <c r="C910" s="16" t="str">
        <f>VLOOKUP(B910,Database!$B$2:$K$604,2,FALSE)</f>
        <v>SEKRUP FAB 8*2" (5CM)</v>
      </c>
      <c r="D910" s="52">
        <v>300</v>
      </c>
      <c r="E910" s="28">
        <f>VLOOKUP(B910,Database!$B$2:$K$604,3,FALSE)</f>
        <v>182</v>
      </c>
      <c r="F910" s="48" t="s">
        <v>1482</v>
      </c>
      <c r="G910" s="48" t="s">
        <v>1373</v>
      </c>
      <c r="H910" s="5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hidden="1" customHeight="1" x14ac:dyDescent="0.25">
      <c r="A911" s="47">
        <v>44718</v>
      </c>
      <c r="B911" s="5" t="s">
        <v>911</v>
      </c>
      <c r="C911" s="16" t="str">
        <f>VLOOKUP(B911,Database!$B$2:$K$604,2,FALSE)</f>
        <v>LEM DN SIP</v>
      </c>
      <c r="D911" s="52">
        <v>1</v>
      </c>
      <c r="E911" s="28">
        <f>VLOOKUP(B911,Database!$B$2:$K$604,3,FALSE)</f>
        <v>27500</v>
      </c>
      <c r="F911" s="48" t="s">
        <v>1483</v>
      </c>
      <c r="G911" s="48" t="s">
        <v>1453</v>
      </c>
      <c r="H911" s="5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hidden="1" customHeight="1" x14ac:dyDescent="0.25">
      <c r="A912" s="47">
        <v>44718</v>
      </c>
      <c r="B912" s="5" t="s">
        <v>798</v>
      </c>
      <c r="C912" s="16" t="str">
        <f>VLOOKUP(B912,Database!$B$2:$K$604,2,FALSE)</f>
        <v>SIKU EDGE PROTECTOR 5*5*3M</v>
      </c>
      <c r="D912" s="52">
        <v>309</v>
      </c>
      <c r="E912" s="28">
        <f>VLOOKUP(B912,Database!$B$2:$K$604,3,FALSE)</f>
        <v>16000</v>
      </c>
      <c r="F912" s="48" t="s">
        <v>1332</v>
      </c>
      <c r="G912" s="48" t="s">
        <v>1377</v>
      </c>
      <c r="H912" s="5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hidden="1" customHeight="1" x14ac:dyDescent="0.25">
      <c r="A913" s="47">
        <v>44718</v>
      </c>
      <c r="B913" s="5" t="s">
        <v>844</v>
      </c>
      <c r="C913" s="16" t="str">
        <f>VLOOKUP(B913,Database!$B$2:$K$604,2,FALSE)</f>
        <v>STD CORNER INJECT 1CM</v>
      </c>
      <c r="D913" s="52">
        <v>1100</v>
      </c>
      <c r="E913" s="28">
        <f>VLOOKUP(B913,Database!$B$2:$K$604,3,FALSE)</f>
        <v>2100</v>
      </c>
      <c r="F913" s="48" t="s">
        <v>1332</v>
      </c>
      <c r="G913" s="48" t="s">
        <v>1377</v>
      </c>
      <c r="H913" s="5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hidden="1" customHeight="1" x14ac:dyDescent="0.25">
      <c r="A914" s="47">
        <v>44718</v>
      </c>
      <c r="B914" s="5" t="s">
        <v>1251</v>
      </c>
      <c r="C914" s="16" t="str">
        <f>VLOOKUP(B914,Database!$B$2:$K$604,2,FALSE)</f>
        <v>SUPER DRY</v>
      </c>
      <c r="D914" s="52">
        <v>1</v>
      </c>
      <c r="E914" s="28">
        <f>VLOOKUP(B914,Database!$B$2:$K$604,3,FALSE)</f>
        <v>563785.20000000007</v>
      </c>
      <c r="F914" s="48" t="s">
        <v>1332</v>
      </c>
      <c r="G914" s="48"/>
      <c r="H914" s="5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hidden="1" customHeight="1" x14ac:dyDescent="0.25">
      <c r="A915" s="47">
        <v>44718</v>
      </c>
      <c r="B915" s="5" t="s">
        <v>480</v>
      </c>
      <c r="C915" s="16" t="str">
        <f>VLOOKUP(B915,Database!$B$2:$K$604,2,FALSE)</f>
        <v>BAUT PALU GALPANIES 8*13</v>
      </c>
      <c r="D915" s="52">
        <f>4*7</f>
        <v>28</v>
      </c>
      <c r="E915" s="28">
        <f>VLOOKUP(B915,Database!$B$2:$K$604,3,FALSE)</f>
        <v>6000</v>
      </c>
      <c r="F915" s="48" t="s">
        <v>1332</v>
      </c>
      <c r="G915" s="48" t="s">
        <v>1377</v>
      </c>
      <c r="H915" s="5">
        <v>902</v>
      </c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hidden="1" customHeight="1" x14ac:dyDescent="0.25">
      <c r="A916" s="47">
        <v>44718</v>
      </c>
      <c r="B916" s="5" t="s">
        <v>1117</v>
      </c>
      <c r="C916" s="16" t="str">
        <f>VLOOKUP(B916,Database!$B$2:$K$604,2,FALSE)</f>
        <v>SEKRUP FAB 8*1-1/2" (4CM)</v>
      </c>
      <c r="D916" s="52">
        <f>16*7</f>
        <v>112</v>
      </c>
      <c r="E916" s="28">
        <f>VLOOKUP(B916,Database!$B$2:$K$604,3,FALSE)</f>
        <v>138</v>
      </c>
      <c r="F916" s="48" t="s">
        <v>1332</v>
      </c>
      <c r="G916" s="48" t="s">
        <v>1377</v>
      </c>
      <c r="H916" s="5">
        <v>902</v>
      </c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hidden="1" customHeight="1" x14ac:dyDescent="0.25">
      <c r="A917" s="47">
        <v>44718</v>
      </c>
      <c r="B917" s="5" t="s">
        <v>520</v>
      </c>
      <c r="C917" s="16" t="str">
        <f>VLOOKUP(B917,Database!$B$2:$K$604,2,FALSE)</f>
        <v>KUNCI L 12</v>
      </c>
      <c r="D917" s="52">
        <v>7</v>
      </c>
      <c r="E917" s="28">
        <f>VLOOKUP(B917,Database!$B$2:$K$604,3,FALSE)</f>
        <v>16500</v>
      </c>
      <c r="F917" s="48" t="s">
        <v>1332</v>
      </c>
      <c r="G917" s="48" t="s">
        <v>1377</v>
      </c>
      <c r="H917" s="5">
        <v>902</v>
      </c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hidden="1" customHeight="1" x14ac:dyDescent="0.25">
      <c r="A918" s="47">
        <v>44718</v>
      </c>
      <c r="B918" s="5" t="s">
        <v>518</v>
      </c>
      <c r="C918" s="16" t="str">
        <f>VLOOKUP(B918,Database!$B$2:$K$604,2,FALSE)</f>
        <v>KUNCI PASS 14</v>
      </c>
      <c r="D918" s="52">
        <v>7</v>
      </c>
      <c r="E918" s="28">
        <f>VLOOKUP(B918,Database!$B$2:$K$604,3,FALSE)</f>
        <v>12000</v>
      </c>
      <c r="F918" s="48" t="s">
        <v>1332</v>
      </c>
      <c r="G918" s="48" t="s">
        <v>1377</v>
      </c>
      <c r="H918" s="5">
        <v>903</v>
      </c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hidden="1" customHeight="1" x14ac:dyDescent="0.25">
      <c r="A919" s="47">
        <v>44718</v>
      </c>
      <c r="B919" s="5" t="s">
        <v>474</v>
      </c>
      <c r="C919" s="16" t="str">
        <f>VLOOKUP(B919,Database!$B$2:$K$604,2,FALSE)</f>
        <v>BAUT NANASAN GALPANIES 8*8</v>
      </c>
      <c r="D919" s="52">
        <f>8*9</f>
        <v>72</v>
      </c>
      <c r="E919" s="28">
        <f>VLOOKUP(B919,Database!$B$2:$K$604,3,FALSE)</f>
        <v>4650</v>
      </c>
      <c r="F919" s="48" t="s">
        <v>1332</v>
      </c>
      <c r="G919" s="48" t="s">
        <v>1377</v>
      </c>
      <c r="H919" s="5">
        <v>911</v>
      </c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hidden="1" customHeight="1" x14ac:dyDescent="0.25">
      <c r="A920" s="47">
        <v>44718</v>
      </c>
      <c r="B920" s="5" t="s">
        <v>480</v>
      </c>
      <c r="C920" s="16" t="str">
        <f>VLOOKUP(B920,Database!$B$2:$K$604,2,FALSE)</f>
        <v>BAUT PALU GALPANIES 8*13</v>
      </c>
      <c r="D920" s="52">
        <f>2*9</f>
        <v>18</v>
      </c>
      <c r="E920" s="28">
        <f>VLOOKUP(B920,Database!$B$2:$K$604,3,FALSE)</f>
        <v>6000</v>
      </c>
      <c r="F920" s="48" t="s">
        <v>1332</v>
      </c>
      <c r="G920" s="48" t="s">
        <v>1377</v>
      </c>
      <c r="H920" s="5">
        <v>911</v>
      </c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hidden="1" customHeight="1" x14ac:dyDescent="0.25">
      <c r="A921" s="47">
        <v>44718</v>
      </c>
      <c r="B921" s="5" t="s">
        <v>520</v>
      </c>
      <c r="C921" s="16" t="str">
        <f>VLOOKUP(B921,Database!$B$2:$K$604,2,FALSE)</f>
        <v>KUNCI L 12</v>
      </c>
      <c r="D921" s="52">
        <v>9</v>
      </c>
      <c r="E921" s="28">
        <f>VLOOKUP(B921,Database!$B$2:$K$604,3,FALSE)</f>
        <v>16500</v>
      </c>
      <c r="F921" s="48" t="s">
        <v>1332</v>
      </c>
      <c r="G921" s="48" t="s">
        <v>1377</v>
      </c>
      <c r="H921" s="5">
        <v>911</v>
      </c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hidden="1" customHeight="1" x14ac:dyDescent="0.25">
      <c r="A922" s="47">
        <v>44718</v>
      </c>
      <c r="B922" s="7" t="s">
        <v>465</v>
      </c>
      <c r="C922" s="16" t="str">
        <f>VLOOKUP(B922,Database!$B$2:$K$604,2,FALSE)</f>
        <v>BAUT NANASAN GALPANIES 8*5</v>
      </c>
      <c r="D922" s="52">
        <f>4*9</f>
        <v>36</v>
      </c>
      <c r="E922" s="28">
        <f>VLOOKUP(B922,Database!$B$2:$K$604,3,FALSE)</f>
        <v>3500</v>
      </c>
      <c r="F922" s="48" t="s">
        <v>1332</v>
      </c>
      <c r="G922" s="48" t="s">
        <v>1377</v>
      </c>
      <c r="H922" s="5">
        <v>957</v>
      </c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hidden="1" customHeight="1" x14ac:dyDescent="0.25">
      <c r="A923" s="47">
        <v>44718</v>
      </c>
      <c r="B923" s="5" t="s">
        <v>1239</v>
      </c>
      <c r="C923" s="16" t="str">
        <f>VLOOKUP(B923,Database!$B$2:$K$604,2,FALSE)</f>
        <v>PLAT T</v>
      </c>
      <c r="D923" s="52">
        <v>9</v>
      </c>
      <c r="E923" s="28">
        <f>VLOOKUP(B923,Database!$B$2:$K$604,3,FALSE)</f>
        <v>5000</v>
      </c>
      <c r="F923" s="48" t="s">
        <v>1332</v>
      </c>
      <c r="G923" s="48" t="s">
        <v>1377</v>
      </c>
      <c r="H923" s="5">
        <v>957</v>
      </c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hidden="1" customHeight="1" x14ac:dyDescent="0.25">
      <c r="A924" s="47">
        <v>44718</v>
      </c>
      <c r="B924" s="5" t="s">
        <v>1115</v>
      </c>
      <c r="C924" s="16" t="str">
        <f>VLOOKUP(B924,Database!$B$2:$K$604,2,FALSE)</f>
        <v>SEKRUP FAB 8*1-1/4" (3CM)</v>
      </c>
      <c r="D924" s="52">
        <f>5*9</f>
        <v>45</v>
      </c>
      <c r="E924" s="28">
        <f>VLOOKUP(B924,Database!$B$2:$K$604,3,FALSE)</f>
        <v>122</v>
      </c>
      <c r="F924" s="48" t="s">
        <v>1332</v>
      </c>
      <c r="G924" s="48" t="s">
        <v>1377</v>
      </c>
      <c r="H924" s="5">
        <v>957</v>
      </c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hidden="1" customHeight="1" x14ac:dyDescent="0.25">
      <c r="A925" s="47">
        <v>44718</v>
      </c>
      <c r="B925" s="5" t="s">
        <v>520</v>
      </c>
      <c r="C925" s="16" t="str">
        <f>VLOOKUP(B925,Database!$B$2:$K$604,2,FALSE)</f>
        <v>KUNCI L 12</v>
      </c>
      <c r="D925" s="52">
        <v>9</v>
      </c>
      <c r="E925" s="28">
        <f>VLOOKUP(B925,Database!$B$2:$K$604,3,FALSE)</f>
        <v>16500</v>
      </c>
      <c r="F925" s="48" t="s">
        <v>1332</v>
      </c>
      <c r="G925" s="48" t="s">
        <v>1377</v>
      </c>
      <c r="H925" s="5">
        <v>957</v>
      </c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hidden="1" customHeight="1" x14ac:dyDescent="0.25">
      <c r="A926" s="47">
        <v>44718</v>
      </c>
      <c r="B926" s="5" t="s">
        <v>511</v>
      </c>
      <c r="C926" s="16" t="str">
        <f>VLOOKUP(B926,Database!$B$2:$K$604,2,FALSE)</f>
        <v>BAUT GALVANIS M8*3</v>
      </c>
      <c r="D926" s="52">
        <f>16*12</f>
        <v>192</v>
      </c>
      <c r="E926" s="28">
        <f>VLOOKUP(B926,Database!$B$2:$K$604,3,FALSE)</f>
        <v>750</v>
      </c>
      <c r="F926" s="48" t="s">
        <v>1332</v>
      </c>
      <c r="G926" s="48" t="s">
        <v>1377</v>
      </c>
      <c r="H926" s="5">
        <v>975</v>
      </c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hidden="1" customHeight="1" x14ac:dyDescent="0.25">
      <c r="A927" s="47">
        <v>44718</v>
      </c>
      <c r="B927" s="5" t="s">
        <v>520</v>
      </c>
      <c r="C927" s="16" t="str">
        <f>VLOOKUP(B927,Database!$B$2:$K$604,2,FALSE)</f>
        <v>KUNCI L 12</v>
      </c>
      <c r="D927" s="52">
        <v>16</v>
      </c>
      <c r="E927" s="28">
        <f>VLOOKUP(B927,Database!$B$2:$K$604,3,FALSE)</f>
        <v>16500</v>
      </c>
      <c r="F927" s="48" t="s">
        <v>1332</v>
      </c>
      <c r="G927" s="48" t="s">
        <v>1377</v>
      </c>
      <c r="H927" s="5">
        <v>975</v>
      </c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hidden="1" customHeight="1" x14ac:dyDescent="0.25">
      <c r="A928" s="47">
        <v>44718</v>
      </c>
      <c r="B928" s="5" t="s">
        <v>511</v>
      </c>
      <c r="C928" s="16" t="str">
        <f>VLOOKUP(B928,Database!$B$2:$K$604,2,FALSE)</f>
        <v>BAUT GALVANIS M8*3</v>
      </c>
      <c r="D928" s="52">
        <v>192</v>
      </c>
      <c r="E928" s="28">
        <f>VLOOKUP(B928,Database!$B$2:$K$604,3,FALSE)</f>
        <v>750</v>
      </c>
      <c r="F928" s="48" t="s">
        <v>1332</v>
      </c>
      <c r="G928" s="48" t="s">
        <v>1377</v>
      </c>
      <c r="H928" s="5">
        <v>976</v>
      </c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hidden="1" customHeight="1" x14ac:dyDescent="0.25">
      <c r="A929" s="47">
        <v>44718</v>
      </c>
      <c r="B929" s="5" t="s">
        <v>520</v>
      </c>
      <c r="C929" s="16" t="str">
        <f>VLOOKUP(B929,Database!$B$2:$K$604,2,FALSE)</f>
        <v>KUNCI L 12</v>
      </c>
      <c r="D929" s="52">
        <v>16</v>
      </c>
      <c r="E929" s="28">
        <f>VLOOKUP(B929,Database!$B$2:$K$604,3,FALSE)</f>
        <v>16500</v>
      </c>
      <c r="F929" s="48" t="s">
        <v>1332</v>
      </c>
      <c r="G929" s="48" t="s">
        <v>1377</v>
      </c>
      <c r="H929" s="5">
        <v>976</v>
      </c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hidden="1" customHeight="1" x14ac:dyDescent="0.25">
      <c r="A930" s="47">
        <v>44719</v>
      </c>
      <c r="B930" s="5" t="s">
        <v>909</v>
      </c>
      <c r="C930" s="16" t="str">
        <f>VLOOKUP(B930,Database!$B$2:$K$604,2,FALSE)</f>
        <v>LEM ALTECO HANDSOME</v>
      </c>
      <c r="D930" s="52">
        <v>4</v>
      </c>
      <c r="E930" s="28">
        <f>VLOOKUP(B930,Database!$B$2:$K$604,3,FALSE)</f>
        <v>3350</v>
      </c>
      <c r="F930" s="48" t="s">
        <v>1445</v>
      </c>
      <c r="G930" s="48" t="s">
        <v>1472</v>
      </c>
      <c r="H930" s="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hidden="1" customHeight="1" x14ac:dyDescent="0.25">
      <c r="A931" s="47">
        <v>44719</v>
      </c>
      <c r="B931" s="5" t="s">
        <v>983</v>
      </c>
      <c r="C931" s="16" t="str">
        <f>VLOOKUP(B931,Database!$B$2:$K$604,2,FALSE)</f>
        <v>DOWEL 12MM</v>
      </c>
      <c r="D931" s="52">
        <v>2</v>
      </c>
      <c r="E931" s="28">
        <f>VLOOKUP(B931,Database!$B$2:$K$604,3,FALSE)</f>
        <v>15000</v>
      </c>
      <c r="F931" s="48" t="s">
        <v>1445</v>
      </c>
      <c r="G931" s="48" t="s">
        <v>1472</v>
      </c>
      <c r="H931" s="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hidden="1" customHeight="1" x14ac:dyDescent="0.25">
      <c r="A932" s="47">
        <v>44719</v>
      </c>
      <c r="B932" s="5" t="s">
        <v>958</v>
      </c>
      <c r="C932" s="16" t="str">
        <f>VLOOKUP(B932,Database!$B$2:$K$604,2,FALSE)</f>
        <v>MASKER</v>
      </c>
      <c r="D932" s="52">
        <v>4</v>
      </c>
      <c r="E932" s="28">
        <f>VLOOKUP(B932,Database!$B$2:$K$604,3,FALSE)</f>
        <v>400</v>
      </c>
      <c r="F932" s="48" t="s">
        <v>1445</v>
      </c>
      <c r="G932" s="48" t="s">
        <v>1472</v>
      </c>
      <c r="H932" s="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hidden="1" customHeight="1" x14ac:dyDescent="0.25">
      <c r="A933" s="47">
        <v>44719</v>
      </c>
      <c r="B933" s="5" t="s">
        <v>777</v>
      </c>
      <c r="C933" s="16" t="str">
        <f>VLOOKUP(B933,Database!$B$2:$K$604,2,FALSE)</f>
        <v>NC GLOSS IMPRA</v>
      </c>
      <c r="D933" s="52">
        <v>1</v>
      </c>
      <c r="E933" s="28">
        <f>VLOOKUP(B933,Database!$B$2:$K$604,3,FALSE)</f>
        <v>1085000</v>
      </c>
      <c r="F933" s="48" t="s">
        <v>1480</v>
      </c>
      <c r="G933" s="48" t="s">
        <v>1372</v>
      </c>
      <c r="H933" s="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hidden="1" customHeight="1" x14ac:dyDescent="0.25">
      <c r="A934" s="47">
        <v>44719</v>
      </c>
      <c r="B934" s="48" t="s">
        <v>863</v>
      </c>
      <c r="C934" s="16" t="str">
        <f>VLOOKUP(B934,Database!$B$2:$K$604,2,FALSE)</f>
        <v>AMPLAS 120</v>
      </c>
      <c r="D934" s="52">
        <v>1</v>
      </c>
      <c r="E934" s="28">
        <f>VLOOKUP(B934,Database!$B$2:$K$604,3,FALSE)</f>
        <v>13400</v>
      </c>
      <c r="F934" s="48" t="s">
        <v>1480</v>
      </c>
      <c r="G934" s="48" t="s">
        <v>1372</v>
      </c>
      <c r="H934" s="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hidden="1" customHeight="1" x14ac:dyDescent="0.25">
      <c r="A935" s="47">
        <v>44719</v>
      </c>
      <c r="B935" s="48" t="s">
        <v>866</v>
      </c>
      <c r="C935" s="16" t="str">
        <f>VLOOKUP(B935,Database!$B$2:$K$604,2,FALSE)</f>
        <v>AMPLAS 180</v>
      </c>
      <c r="D935" s="52">
        <v>1</v>
      </c>
      <c r="E935" s="28">
        <f>VLOOKUP(B935,Database!$B$2:$K$604,3,FALSE)</f>
        <v>13400</v>
      </c>
      <c r="F935" s="48" t="s">
        <v>1480</v>
      </c>
      <c r="G935" s="48" t="s">
        <v>1372</v>
      </c>
      <c r="H935" s="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hidden="1" customHeight="1" x14ac:dyDescent="0.25">
      <c r="A936" s="47">
        <v>44719</v>
      </c>
      <c r="B936" s="5" t="s">
        <v>888</v>
      </c>
      <c r="C936" s="16" t="str">
        <f>VLOOKUP(B936,Database!$B$2:$K$604,2,FALSE)</f>
        <v>AMPLAS HITAM CC 1000</v>
      </c>
      <c r="D936" s="52">
        <v>5</v>
      </c>
      <c r="E936" s="28">
        <f>VLOOKUP(B936,Database!$B$2:$K$604,3,FALSE)</f>
        <v>3500</v>
      </c>
      <c r="F936" s="48" t="s">
        <v>1480</v>
      </c>
      <c r="G936" s="48" t="s">
        <v>1372</v>
      </c>
      <c r="H936" s="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hidden="1" customHeight="1" x14ac:dyDescent="0.25">
      <c r="A937" s="47">
        <v>44719</v>
      </c>
      <c r="B937" s="5" t="s">
        <v>566</v>
      </c>
      <c r="C937" s="16" t="str">
        <f>VLOOKUP(B937,Database!$B$2:$K$604,2,FALSE)</f>
        <v>IMPRA WS WALLNUT BROWN</v>
      </c>
      <c r="D937" s="49">
        <v>1</v>
      </c>
      <c r="E937" s="28">
        <f>VLOOKUP(B937,Database!$B$2:$K$604,3,FALSE)</f>
        <v>88000</v>
      </c>
      <c r="F937" s="48" t="s">
        <v>1408</v>
      </c>
      <c r="G937" s="48" t="s">
        <v>1369</v>
      </c>
      <c r="H937" s="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hidden="1" customHeight="1" x14ac:dyDescent="0.25">
      <c r="A938" s="47">
        <v>44719</v>
      </c>
      <c r="B938" s="5" t="s">
        <v>695</v>
      </c>
      <c r="C938" s="16" t="str">
        <f>VLOOKUP(B938,Database!$B$2:$K$604,2,FALSE)</f>
        <v>AQUA LACQUER CLEAR GLOSS</v>
      </c>
      <c r="D938" s="52">
        <v>1</v>
      </c>
      <c r="E938" s="28">
        <f>VLOOKUP(B938,Database!$B$2:$K$604,3,FALSE)</f>
        <v>55000</v>
      </c>
      <c r="F938" s="48" t="s">
        <v>1408</v>
      </c>
      <c r="G938" s="48" t="s">
        <v>1369</v>
      </c>
      <c r="H938" s="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hidden="1" customHeight="1" x14ac:dyDescent="0.25">
      <c r="A939" s="47">
        <v>44719</v>
      </c>
      <c r="B939" s="5" t="s">
        <v>911</v>
      </c>
      <c r="C939" s="16" t="str">
        <f>VLOOKUP(B939,Database!$B$2:$K$604,2,FALSE)</f>
        <v>LEM DN SIP</v>
      </c>
      <c r="D939" s="52">
        <v>1</v>
      </c>
      <c r="E939" s="28">
        <f>VLOOKUP(B939,Database!$B$2:$K$604,3,FALSE)</f>
        <v>27500</v>
      </c>
      <c r="F939" s="48" t="s">
        <v>1408</v>
      </c>
      <c r="G939" s="48" t="s">
        <v>1369</v>
      </c>
      <c r="H939" s="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hidden="1" customHeight="1" x14ac:dyDescent="0.25">
      <c r="A940" s="47">
        <v>44719</v>
      </c>
      <c r="B940" s="5" t="s">
        <v>292</v>
      </c>
      <c r="C940" s="16" t="str">
        <f>VLOOKUP(B940,Database!$B$2:$K$604,2,FALSE)</f>
        <v>HANDLE IFFEX 23CM</v>
      </c>
      <c r="D940" s="52">
        <v>2</v>
      </c>
      <c r="E940" s="28">
        <f>VLOOKUP(B940,Database!$B$2:$K$604,3,FALSE)</f>
        <v>21000</v>
      </c>
      <c r="F940" s="48" t="s">
        <v>1477</v>
      </c>
      <c r="G940" s="48" t="s">
        <v>1484</v>
      </c>
      <c r="H940" s="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hidden="1" customHeight="1" x14ac:dyDescent="0.25">
      <c r="A941" s="47">
        <v>44719</v>
      </c>
      <c r="B941" s="5" t="s">
        <v>361</v>
      </c>
      <c r="C941" s="16" t="str">
        <f>VLOOKUP(B941,Database!$B$2:$K$604,2,FALSE)</f>
        <v>KNOP MASCIO DRAT BESI</v>
      </c>
      <c r="D941" s="52">
        <v>1</v>
      </c>
      <c r="E941" s="28">
        <f>VLOOKUP(B941,Database!$B$2:$K$604,3,FALSE)</f>
        <v>6700</v>
      </c>
      <c r="F941" s="48" t="s">
        <v>1477</v>
      </c>
      <c r="G941" s="48" t="s">
        <v>1484</v>
      </c>
      <c r="H941" s="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hidden="1" customHeight="1" x14ac:dyDescent="0.25">
      <c r="A942" s="47">
        <v>44719</v>
      </c>
      <c r="B942" s="5" t="s">
        <v>292</v>
      </c>
      <c r="C942" s="16" t="str">
        <f>VLOOKUP(B942,Database!$B$2:$K$604,2,FALSE)</f>
        <v>HANDLE IFFEX 23CM</v>
      </c>
      <c r="D942" s="49">
        <v>6</v>
      </c>
      <c r="E942" s="28">
        <f>VLOOKUP(B942,Database!$B$2:$K$604,3,FALSE)</f>
        <v>21000</v>
      </c>
      <c r="F942" s="48" t="s">
        <v>1477</v>
      </c>
      <c r="G942" s="48" t="s">
        <v>1485</v>
      </c>
      <c r="H942" s="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hidden="1" customHeight="1" x14ac:dyDescent="0.25">
      <c r="A943" s="47">
        <v>44719</v>
      </c>
      <c r="B943" s="5" t="s">
        <v>361</v>
      </c>
      <c r="C943" s="16" t="str">
        <f>VLOOKUP(B943,Database!$B$2:$K$604,2,FALSE)</f>
        <v>KNOP MASCIO DRAT BESI</v>
      </c>
      <c r="D943" s="52">
        <v>8</v>
      </c>
      <c r="E943" s="28">
        <f>VLOOKUP(B943,Database!$B$2:$K$604,3,FALSE)</f>
        <v>6700</v>
      </c>
      <c r="F943" s="48" t="s">
        <v>1477</v>
      </c>
      <c r="G943" s="48" t="s">
        <v>1485</v>
      </c>
      <c r="H943" s="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hidden="1" customHeight="1" x14ac:dyDescent="0.25">
      <c r="A944" s="47">
        <v>44719</v>
      </c>
      <c r="B944" s="5" t="s">
        <v>322</v>
      </c>
      <c r="C944" s="16" t="str">
        <f>VLOOKUP(B944,Database!$B$2:$K$604,2,FALSE)</f>
        <v>HANDLE BESI 25CM</v>
      </c>
      <c r="D944" s="52">
        <v>8</v>
      </c>
      <c r="E944" s="28">
        <f>VLOOKUP(B944,Database!$B$2:$K$604,3,FALSE)</f>
        <v>15500</v>
      </c>
      <c r="F944" s="48" t="s">
        <v>1477</v>
      </c>
      <c r="G944" s="48" t="s">
        <v>1486</v>
      </c>
      <c r="H944" s="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hidden="1" customHeight="1" x14ac:dyDescent="0.25">
      <c r="A945" s="47">
        <v>44719</v>
      </c>
      <c r="B945" s="48" t="s">
        <v>909</v>
      </c>
      <c r="C945" s="16" t="str">
        <f>VLOOKUP(B945,Database!$B$2:$K$604,2,FALSE)</f>
        <v>LEM ALTECO HANDSOME</v>
      </c>
      <c r="D945" s="49">
        <v>15</v>
      </c>
      <c r="E945" s="28">
        <f>VLOOKUP(B945,Database!$B$2:$K$604,3,FALSE)</f>
        <v>3350</v>
      </c>
      <c r="F945" s="48" t="s">
        <v>1330</v>
      </c>
      <c r="G945" s="48" t="s">
        <v>1368</v>
      </c>
      <c r="H945" s="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hidden="1" customHeight="1" x14ac:dyDescent="0.25">
      <c r="A946" s="47">
        <v>44719</v>
      </c>
      <c r="B946" s="48" t="s">
        <v>958</v>
      </c>
      <c r="C946" s="16" t="str">
        <f>VLOOKUP(B946,Database!$B$2:$K$604,2,FALSE)</f>
        <v>MASKER</v>
      </c>
      <c r="D946" s="52">
        <v>10</v>
      </c>
      <c r="E946" s="28">
        <f>VLOOKUP(B946,Database!$B$2:$K$604,3,FALSE)</f>
        <v>400</v>
      </c>
      <c r="F946" s="48" t="s">
        <v>1330</v>
      </c>
      <c r="G946" s="48" t="s">
        <v>1368</v>
      </c>
      <c r="H946" s="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hidden="1" customHeight="1" x14ac:dyDescent="0.25">
      <c r="A947" s="47">
        <v>44719</v>
      </c>
      <c r="B947" s="48" t="s">
        <v>866</v>
      </c>
      <c r="C947" s="16" t="str">
        <f>VLOOKUP(B947,Database!$B$2:$K$604,2,FALSE)</f>
        <v>AMPLAS 180</v>
      </c>
      <c r="D947" s="52">
        <v>1</v>
      </c>
      <c r="E947" s="28">
        <f>VLOOKUP(B947,Database!$B$2:$K$604,3,FALSE)</f>
        <v>13400</v>
      </c>
      <c r="F947" s="48" t="s">
        <v>1330</v>
      </c>
      <c r="G947" s="48" t="s">
        <v>1368</v>
      </c>
      <c r="H947" s="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hidden="1" customHeight="1" x14ac:dyDescent="0.25">
      <c r="A948" s="47">
        <v>44719</v>
      </c>
      <c r="B948" s="48" t="s">
        <v>884</v>
      </c>
      <c r="C948" s="16" t="str">
        <f>VLOOKUP(B948,Database!$B$2:$K$604,2,FALSE)</f>
        <v>AMPLAS 80</v>
      </c>
      <c r="D948" s="52">
        <v>1</v>
      </c>
      <c r="E948" s="28">
        <f>VLOOKUP(B948,Database!$B$2:$K$604,3,FALSE)</f>
        <v>13400</v>
      </c>
      <c r="F948" s="48" t="s">
        <v>1330</v>
      </c>
      <c r="G948" s="48" t="s">
        <v>1368</v>
      </c>
      <c r="H948" s="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hidden="1" customHeight="1" x14ac:dyDescent="0.25">
      <c r="A949" s="47">
        <v>44719</v>
      </c>
      <c r="B949" s="5" t="s">
        <v>572</v>
      </c>
      <c r="C949" s="16" t="str">
        <f>VLOOKUP(B949,Database!$B$2:$K$604,2,FALSE)</f>
        <v>BAYCLEAN 1000ML</v>
      </c>
      <c r="D949" s="52">
        <v>1</v>
      </c>
      <c r="E949" s="28">
        <f>VLOOKUP(B949,Database!$B$2:$K$604,3,FALSE)</f>
        <v>17000</v>
      </c>
      <c r="F949" s="48" t="s">
        <v>1408</v>
      </c>
      <c r="G949" s="48" t="s">
        <v>1369</v>
      </c>
      <c r="H949" s="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hidden="1" customHeight="1" x14ac:dyDescent="0.25">
      <c r="A950" s="47">
        <v>44719</v>
      </c>
      <c r="B950" s="48" t="s">
        <v>939</v>
      </c>
      <c r="C950" s="16" t="str">
        <f>VLOOKUP(B950,Database!$B$2:$K$604,2,FALSE)</f>
        <v>KAIN JAHIT</v>
      </c>
      <c r="D950" s="52">
        <v>1</v>
      </c>
      <c r="E950" s="28">
        <f>VLOOKUP(B950,Database!$B$2:$K$604,3,FALSE)</f>
        <v>4500</v>
      </c>
      <c r="F950" s="48" t="s">
        <v>1408</v>
      </c>
      <c r="G950" s="48" t="s">
        <v>1369</v>
      </c>
      <c r="H950" s="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hidden="1" customHeight="1" x14ac:dyDescent="0.25">
      <c r="A951" s="47">
        <v>44719</v>
      </c>
      <c r="B951" s="48" t="s">
        <v>863</v>
      </c>
      <c r="C951" s="16" t="str">
        <f>VLOOKUP(B951,Database!$B$2:$K$604,2,FALSE)</f>
        <v>AMPLAS 120</v>
      </c>
      <c r="D951" s="49">
        <v>1</v>
      </c>
      <c r="E951" s="28">
        <f>VLOOKUP(B951,Database!$B$2:$K$604,3,FALSE)</f>
        <v>13400</v>
      </c>
      <c r="F951" s="48" t="s">
        <v>1408</v>
      </c>
      <c r="G951" s="48" t="s">
        <v>1369</v>
      </c>
      <c r="H951" s="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hidden="1" customHeight="1" x14ac:dyDescent="0.25">
      <c r="A952" s="47">
        <v>44719</v>
      </c>
      <c r="B952" s="48" t="s">
        <v>884</v>
      </c>
      <c r="C952" s="16" t="str">
        <f>VLOOKUP(B952,Database!$B$2:$K$604,2,FALSE)</f>
        <v>AMPLAS 80</v>
      </c>
      <c r="D952" s="52">
        <v>1</v>
      </c>
      <c r="E952" s="28">
        <f>VLOOKUP(B952,Database!$B$2:$K$604,3,FALSE)</f>
        <v>13400</v>
      </c>
      <c r="F952" s="48" t="s">
        <v>1408</v>
      </c>
      <c r="G952" s="48" t="s">
        <v>1369</v>
      </c>
      <c r="H952" s="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hidden="1" customHeight="1" x14ac:dyDescent="0.25">
      <c r="A953" s="47">
        <v>44719</v>
      </c>
      <c r="B953" s="5" t="s">
        <v>147</v>
      </c>
      <c r="C953" s="16" t="str">
        <f>VLOOKUP(B953,Database!$B$2:$K$604,2,FALSE)</f>
        <v>ENGSEL MODERN  2-1/2" ANTIK</v>
      </c>
      <c r="D953" s="52">
        <v>2</v>
      </c>
      <c r="E953" s="28">
        <f>VLOOKUP(B953,Database!$B$2:$K$604,3,FALSE)</f>
        <v>8750</v>
      </c>
      <c r="F953" s="48" t="s">
        <v>1378</v>
      </c>
      <c r="G953" s="48" t="s">
        <v>1487</v>
      </c>
      <c r="H953" s="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hidden="1" customHeight="1" x14ac:dyDescent="0.25">
      <c r="A954" s="47">
        <v>44719</v>
      </c>
      <c r="B954" s="5" t="s">
        <v>507</v>
      </c>
      <c r="C954" s="16" t="str">
        <f>VLOOKUP(B954,Database!$B$2:$K$604,2,FALSE)</f>
        <v>BAUT HARDWARE + 2,5CM</v>
      </c>
      <c r="D954" s="52">
        <v>1</v>
      </c>
      <c r="E954" s="28">
        <f>VLOOKUP(B954,Database!$B$2:$K$604,3,FALSE)</f>
        <v>200</v>
      </c>
      <c r="F954" s="48" t="s">
        <v>1293</v>
      </c>
      <c r="G954" s="48" t="s">
        <v>1367</v>
      </c>
      <c r="H954" s="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hidden="1" customHeight="1" x14ac:dyDescent="0.25">
      <c r="A955" s="47">
        <v>44719</v>
      </c>
      <c r="B955" s="7" t="s">
        <v>401</v>
      </c>
      <c r="C955" s="16" t="str">
        <f>VLOOKUP(B955,Database!$B$2:$K$604,2,FALSE)</f>
        <v>MAGNET BESAR</v>
      </c>
      <c r="D955" s="51">
        <v>12</v>
      </c>
      <c r="E955" s="28">
        <f>VLOOKUP(B955,Database!$B$2:$K$604,3,FALSE)</f>
        <v>4000</v>
      </c>
      <c r="F955" s="48" t="s">
        <v>1449</v>
      </c>
      <c r="G955" s="48" t="s">
        <v>1373</v>
      </c>
      <c r="H955" s="7" t="s">
        <v>1409</v>
      </c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hidden="1" customHeight="1" x14ac:dyDescent="0.25">
      <c r="A956" s="47">
        <v>44719</v>
      </c>
      <c r="B956" s="5" t="s">
        <v>263</v>
      </c>
      <c r="C956" s="16" t="str">
        <f>VLOOKUP(B956,Database!$B$2:$K$604,2,FALSE)</f>
        <v>HANDLE SUNGU KEBO</v>
      </c>
      <c r="D956" s="49">
        <v>12</v>
      </c>
      <c r="E956" s="28">
        <f>VLOOKUP(B956,Database!$B$2:$K$604,3,FALSE)</f>
        <v>19000</v>
      </c>
      <c r="F956" s="48" t="s">
        <v>1293</v>
      </c>
      <c r="G956" s="48" t="s">
        <v>1373</v>
      </c>
      <c r="H956" s="7" t="s">
        <v>1409</v>
      </c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hidden="1" customHeight="1" x14ac:dyDescent="0.25">
      <c r="A957" s="47">
        <v>44719</v>
      </c>
      <c r="B957" s="48" t="s">
        <v>909</v>
      </c>
      <c r="C957" s="16" t="str">
        <f>VLOOKUP(B957,Database!$B$2:$K$604,2,FALSE)</f>
        <v>LEM ALTECO HANDSOME</v>
      </c>
      <c r="D957" s="52">
        <v>12</v>
      </c>
      <c r="E957" s="28">
        <f>VLOOKUP(B957,Database!$B$2:$K$604,3,FALSE)</f>
        <v>3350</v>
      </c>
      <c r="F957" s="48" t="s">
        <v>1293</v>
      </c>
      <c r="G957" s="48" t="s">
        <v>1373</v>
      </c>
      <c r="H957" s="7" t="s">
        <v>1409</v>
      </c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hidden="1" customHeight="1" x14ac:dyDescent="0.25">
      <c r="A958" s="47">
        <v>44719</v>
      </c>
      <c r="B958" s="5" t="s">
        <v>147</v>
      </c>
      <c r="C958" s="16" t="str">
        <f>VLOOKUP(B958,Database!$B$2:$K$604,2,FALSE)</f>
        <v>ENGSEL MODERN  2-1/2" ANTIK</v>
      </c>
      <c r="D958" s="52">
        <v>24</v>
      </c>
      <c r="E958" s="28">
        <f>VLOOKUP(B958,Database!$B$2:$K$604,3,FALSE)</f>
        <v>8750</v>
      </c>
      <c r="F958" s="48" t="s">
        <v>1293</v>
      </c>
      <c r="G958" s="48" t="s">
        <v>1373</v>
      </c>
      <c r="H958" s="7" t="s">
        <v>1409</v>
      </c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hidden="1" customHeight="1" x14ac:dyDescent="0.25">
      <c r="A959" s="47">
        <v>44719</v>
      </c>
      <c r="B959" s="48" t="s">
        <v>909</v>
      </c>
      <c r="C959" s="16" t="str">
        <f>VLOOKUP(B959,Database!$B$2:$K$604,2,FALSE)</f>
        <v>LEM ALTECO HANDSOME</v>
      </c>
      <c r="D959" s="52">
        <v>5</v>
      </c>
      <c r="E959" s="28">
        <f>VLOOKUP(B959,Database!$B$2:$K$604,3,FALSE)</f>
        <v>3350</v>
      </c>
      <c r="F959" s="48" t="s">
        <v>1330</v>
      </c>
      <c r="G959" s="48" t="s">
        <v>1367</v>
      </c>
      <c r="H959" s="5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hidden="1" customHeight="1" x14ac:dyDescent="0.25">
      <c r="A960" s="47">
        <v>44719</v>
      </c>
      <c r="B960" s="5" t="s">
        <v>935</v>
      </c>
      <c r="C960" s="16" t="str">
        <f>VLOOKUP(B960,Database!$B$2:$K$604,2,FALSE)</f>
        <v>LANTREX</v>
      </c>
      <c r="D960" s="52">
        <v>2</v>
      </c>
      <c r="E960" s="28">
        <f>VLOOKUP(B960,Database!$B$2:$K$604,3,FALSE)</f>
        <v>270000</v>
      </c>
      <c r="F960" s="48" t="s">
        <v>1310</v>
      </c>
      <c r="G960" s="48" t="s">
        <v>1488</v>
      </c>
      <c r="H960" s="5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hidden="1" customHeight="1" x14ac:dyDescent="0.25">
      <c r="A961" s="47">
        <v>44720</v>
      </c>
      <c r="B961" s="5" t="s">
        <v>929</v>
      </c>
      <c r="C961" s="16" t="str">
        <f>VLOOKUP(B961,Database!$B$2:$K$604,2,FALSE)</f>
        <v>PYLOX</v>
      </c>
      <c r="D961" s="52">
        <v>1</v>
      </c>
      <c r="E961" s="28">
        <f>VLOOKUP(B961,Database!$B$2:$K$604,3,FALSE)</f>
        <v>34000</v>
      </c>
      <c r="F961" s="48" t="s">
        <v>1489</v>
      </c>
      <c r="G961" s="48" t="s">
        <v>1490</v>
      </c>
      <c r="H961" s="5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hidden="1" customHeight="1" x14ac:dyDescent="0.25">
      <c r="A962" s="47">
        <v>44720</v>
      </c>
      <c r="B962" s="7" t="s">
        <v>958</v>
      </c>
      <c r="C962" s="16" t="str">
        <f>VLOOKUP(B962,Database!$B$2:$K$604,2,FALSE)</f>
        <v>MASKER</v>
      </c>
      <c r="D962" s="52">
        <v>20</v>
      </c>
      <c r="E962" s="28">
        <f>VLOOKUP(B962,Database!$B$2:$K$604,3,FALSE)</f>
        <v>400</v>
      </c>
      <c r="F962" s="48" t="s">
        <v>1491</v>
      </c>
      <c r="G962" s="48" t="s">
        <v>1443</v>
      </c>
      <c r="H962" s="5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hidden="1" customHeight="1" x14ac:dyDescent="0.25">
      <c r="A963" s="47">
        <v>44720</v>
      </c>
      <c r="B963" s="5" t="s">
        <v>1006</v>
      </c>
      <c r="C963" s="16" t="str">
        <f>VLOOKUP(B963,Database!$B$2:$K$604,2,FALSE)</f>
        <v>BENANG WOLL</v>
      </c>
      <c r="D963" s="52">
        <v>1</v>
      </c>
      <c r="E963" s="28">
        <f>VLOOKUP(B963,Database!$B$2:$K$604,3,FALSE)</f>
        <v>4000</v>
      </c>
      <c r="F963" s="48" t="s">
        <v>1435</v>
      </c>
      <c r="G963" s="48" t="s">
        <v>1391</v>
      </c>
      <c r="H963" s="5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hidden="1" customHeight="1" x14ac:dyDescent="0.25">
      <c r="A964" s="47">
        <v>44720</v>
      </c>
      <c r="B964" s="5" t="s">
        <v>1006</v>
      </c>
      <c r="C964" s="16" t="str">
        <f>VLOOKUP(B964,Database!$B$2:$K$604,2,FALSE)</f>
        <v>BENANG WOLL</v>
      </c>
      <c r="D964" s="52">
        <v>1</v>
      </c>
      <c r="E964" s="28">
        <f>VLOOKUP(B964,Database!$B$2:$K$604,3,FALSE)</f>
        <v>4000</v>
      </c>
      <c r="F964" s="48" t="s">
        <v>1492</v>
      </c>
      <c r="G964" s="48" t="s">
        <v>1468</v>
      </c>
      <c r="H964" s="5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hidden="1" customHeight="1" x14ac:dyDescent="0.25">
      <c r="A965" s="47">
        <v>44720</v>
      </c>
      <c r="B965" s="5" t="s">
        <v>1081</v>
      </c>
      <c r="C965" s="16" t="str">
        <f>VLOOKUP(B965,Database!$B$2:$K$604,2,FALSE)</f>
        <v>PAKU TEMBAK F25</v>
      </c>
      <c r="D965" s="52">
        <v>1</v>
      </c>
      <c r="E965" s="28">
        <f>VLOOKUP(B965,Database!$B$2:$K$604,3,FALSE)</f>
        <v>32000</v>
      </c>
      <c r="F965" s="48" t="s">
        <v>1330</v>
      </c>
      <c r="G965" s="48" t="s">
        <v>1371</v>
      </c>
      <c r="H965" s="5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hidden="1" customHeight="1" x14ac:dyDescent="0.25">
      <c r="A966" s="47">
        <v>44720</v>
      </c>
      <c r="B966" s="5" t="s">
        <v>1083</v>
      </c>
      <c r="C966" s="16" t="str">
        <f>VLOOKUP(B966,Database!$B$2:$K$604,2,FALSE)</f>
        <v>PAKU TEMBAK F30</v>
      </c>
      <c r="D966" s="52">
        <v>1</v>
      </c>
      <c r="E966" s="28">
        <f>VLOOKUP(B966,Database!$B$2:$K$604,3,FALSE)</f>
        <v>37500</v>
      </c>
      <c r="F966" s="48" t="s">
        <v>1330</v>
      </c>
      <c r="G966" s="48" t="s">
        <v>1371</v>
      </c>
      <c r="H966" s="5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hidden="1" customHeight="1" x14ac:dyDescent="0.25">
      <c r="A967" s="47">
        <v>44720</v>
      </c>
      <c r="B967" s="5" t="s">
        <v>789</v>
      </c>
      <c r="C967" s="16" t="str">
        <f>VLOOKUP(B967,Database!$B$2:$K$604,2,FALSE)</f>
        <v>GOLDEN CARE TEAK SHILD HARDWOOD</v>
      </c>
      <c r="D967" s="52">
        <v>1</v>
      </c>
      <c r="E967" s="28">
        <f>VLOOKUP(B967,Database!$B$2:$K$604,3,FALSE)</f>
        <v>1299392</v>
      </c>
      <c r="F967" s="48" t="s">
        <v>1445</v>
      </c>
      <c r="G967" s="48" t="s">
        <v>1407</v>
      </c>
      <c r="H967" s="5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hidden="1" customHeight="1" x14ac:dyDescent="0.25">
      <c r="A968" s="47">
        <v>44720</v>
      </c>
      <c r="B968" s="5" t="s">
        <v>736</v>
      </c>
      <c r="C968" s="16" t="str">
        <f>VLOOKUP(B968,Database!$B$2:$K$604,2,FALSE)</f>
        <v>GOLDEN CARE TEAK PROTECTOR</v>
      </c>
      <c r="D968" s="52">
        <v>1</v>
      </c>
      <c r="E968" s="28">
        <f>VLOOKUP(B968,Database!$B$2:$K$604,3,FALSE)</f>
        <v>1217152</v>
      </c>
      <c r="F968" s="48" t="s">
        <v>1445</v>
      </c>
      <c r="G968" s="48" t="s">
        <v>1407</v>
      </c>
      <c r="H968" s="5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hidden="1" customHeight="1" x14ac:dyDescent="0.25">
      <c r="A969" s="47">
        <v>44720</v>
      </c>
      <c r="B969" s="5" t="s">
        <v>791</v>
      </c>
      <c r="C969" s="16" t="str">
        <f>VLOOKUP(B969,Database!$B$2:$K$604,2,FALSE)</f>
        <v>XT 0590/0012 DEMPUL SAYERLACK</v>
      </c>
      <c r="D969" s="52">
        <v>1</v>
      </c>
      <c r="E969" s="28">
        <f>VLOOKUP(B969,Database!$B$2:$K$604,3,FALSE)</f>
        <v>231990</v>
      </c>
      <c r="F969" s="48" t="s">
        <v>1445</v>
      </c>
      <c r="G969" s="48" t="s">
        <v>1407</v>
      </c>
      <c r="H969" s="5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hidden="1" customHeight="1" x14ac:dyDescent="0.25">
      <c r="A970" s="47">
        <v>44720</v>
      </c>
      <c r="B970" s="5" t="s">
        <v>436</v>
      </c>
      <c r="C970" s="16" t="str">
        <f>VLOOKUP(B970,Database!$B$2:$K$604,2,FALSE)</f>
        <v>RELL BEARING DROLLA 35CM</v>
      </c>
      <c r="D970" s="52">
        <v>6</v>
      </c>
      <c r="E970" s="28">
        <f>VLOOKUP(B970,Database!$B$2:$K$604,3,FALSE)</f>
        <v>52556.81</v>
      </c>
      <c r="F970" s="48" t="s">
        <v>1493</v>
      </c>
      <c r="G970" s="48" t="s">
        <v>1373</v>
      </c>
      <c r="H970" s="7" t="s">
        <v>1494</v>
      </c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hidden="1" customHeight="1" x14ac:dyDescent="0.25">
      <c r="A971" s="47">
        <v>44720</v>
      </c>
      <c r="B971" s="5" t="s">
        <v>1051</v>
      </c>
      <c r="C971" s="16" t="str">
        <f>VLOOKUP(B971,Database!$B$2:$K$604,2,FALSE)</f>
        <v>LEM PRESTO POLYCHEMIE</v>
      </c>
      <c r="D971" s="52">
        <v>20</v>
      </c>
      <c r="E971" s="28">
        <f>VLOOKUP(B971,Database!$B$2:$K$604,3,FALSE)</f>
        <v>39683.952000000005</v>
      </c>
      <c r="F971" s="48" t="s">
        <v>1330</v>
      </c>
      <c r="G971" s="48" t="s">
        <v>1371</v>
      </c>
      <c r="H971" s="5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hidden="1" customHeight="1" x14ac:dyDescent="0.25">
      <c r="A972" s="47">
        <v>44720</v>
      </c>
      <c r="B972" s="7" t="s">
        <v>859</v>
      </c>
      <c r="C972" s="16" t="str">
        <f>VLOOKUP(B972,Database!$B$2:$K$604,2,FALSE)</f>
        <v>LEM POXY HARDNER</v>
      </c>
      <c r="D972" s="52">
        <v>2</v>
      </c>
      <c r="E972" s="28">
        <f>VLOOKUP(B972,Database!$B$2:$K$604,3,FALSE)</f>
        <v>78000</v>
      </c>
      <c r="F972" s="48" t="s">
        <v>1330</v>
      </c>
      <c r="G972" s="48" t="s">
        <v>1371</v>
      </c>
      <c r="H972" s="5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hidden="1" customHeight="1" x14ac:dyDescent="0.25">
      <c r="A973" s="47">
        <v>44720</v>
      </c>
      <c r="B973" s="48" t="s">
        <v>909</v>
      </c>
      <c r="C973" s="16" t="str">
        <f>VLOOKUP(B973,Database!$B$2:$K$604,2,FALSE)</f>
        <v>LEM ALTECO HANDSOME</v>
      </c>
      <c r="D973" s="52">
        <v>2</v>
      </c>
      <c r="E973" s="28">
        <f>VLOOKUP(B973,Database!$B$2:$K$604,3,FALSE)</f>
        <v>3350</v>
      </c>
      <c r="F973" s="48" t="s">
        <v>1330</v>
      </c>
      <c r="G973" s="48" t="s">
        <v>1371</v>
      </c>
      <c r="H973" s="5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hidden="1" customHeight="1" x14ac:dyDescent="0.25">
      <c r="A974" s="47">
        <v>44720</v>
      </c>
      <c r="B974" s="7" t="s">
        <v>401</v>
      </c>
      <c r="C974" s="16" t="str">
        <f>VLOOKUP(B974,Database!$B$2:$K$604,2,FALSE)</f>
        <v>MAGNET BESAR</v>
      </c>
      <c r="D974" s="52">
        <v>76</v>
      </c>
      <c r="E974" s="28">
        <f>VLOOKUP(B974,Database!$B$2:$K$604,3,FALSE)</f>
        <v>4000</v>
      </c>
      <c r="F974" s="48" t="s">
        <v>1330</v>
      </c>
      <c r="G974" s="48" t="s">
        <v>1373</v>
      </c>
      <c r="H974" s="5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hidden="1" customHeight="1" x14ac:dyDescent="0.25">
      <c r="A975" s="47">
        <v>44720</v>
      </c>
      <c r="B975" s="48" t="s">
        <v>29</v>
      </c>
      <c r="C975" s="16" t="str">
        <f>VLOOKUP(B975,Database!$B$2:$K$604,2,FALSE)</f>
        <v>SEPATU KARET KOIN MEDIUM</v>
      </c>
      <c r="D975" s="52">
        <v>20</v>
      </c>
      <c r="E975" s="28">
        <f>VLOOKUP(B975,Database!$B$2:$K$604,3,FALSE)</f>
        <v>1000</v>
      </c>
      <c r="F975" s="48" t="s">
        <v>1330</v>
      </c>
      <c r="G975" s="48" t="s">
        <v>1373</v>
      </c>
      <c r="H975" s="5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hidden="1" customHeight="1" x14ac:dyDescent="0.25">
      <c r="A976" s="47">
        <v>44720</v>
      </c>
      <c r="B976" s="5" t="s">
        <v>266</v>
      </c>
      <c r="C976" s="16" t="str">
        <f>VLOOKUP(B976,Database!$B$2:$K$604,2,FALSE)</f>
        <v>KNOP TAHU WOUTER</v>
      </c>
      <c r="D976" s="52">
        <v>18</v>
      </c>
      <c r="E976" s="28">
        <f>VLOOKUP(B976,Database!$B$2:$K$604,3,FALSE)</f>
        <v>5500</v>
      </c>
      <c r="F976" s="48" t="s">
        <v>1330</v>
      </c>
      <c r="G976" s="48" t="s">
        <v>1373</v>
      </c>
      <c r="H976" s="5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hidden="1" customHeight="1" x14ac:dyDescent="0.25">
      <c r="A977" s="47">
        <v>44720</v>
      </c>
      <c r="B977" s="5" t="s">
        <v>37</v>
      </c>
      <c r="C977" s="16" t="str">
        <f>VLOOKUP(B977,Database!$B$2:$K$604,2,FALSE)</f>
        <v>CEKATIL GALVANIS</v>
      </c>
      <c r="D977" s="52">
        <v>20</v>
      </c>
      <c r="E977" s="28">
        <f>VLOOKUP(B977,Database!$B$2:$K$604,3,FALSE)</f>
        <v>2000</v>
      </c>
      <c r="F977" s="48" t="s">
        <v>1330</v>
      </c>
      <c r="G977" s="48" t="s">
        <v>1379</v>
      </c>
      <c r="H977" s="5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hidden="1" customHeight="1" x14ac:dyDescent="0.25">
      <c r="A978" s="47">
        <v>44720</v>
      </c>
      <c r="B978" s="7" t="s">
        <v>909</v>
      </c>
      <c r="C978" s="16" t="str">
        <f>VLOOKUP(B978,Database!$B$2:$K$604,2,FALSE)</f>
        <v>LEM ALTECO HANDSOME</v>
      </c>
      <c r="D978" s="52">
        <v>2</v>
      </c>
      <c r="E978" s="28">
        <f>VLOOKUP(B978,Database!$B$2:$K$604,3,FALSE)</f>
        <v>3350</v>
      </c>
      <c r="F978" s="48" t="s">
        <v>1330</v>
      </c>
      <c r="G978" s="48" t="s">
        <v>1379</v>
      </c>
      <c r="H978" s="5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hidden="1" customHeight="1" x14ac:dyDescent="0.25">
      <c r="A979" s="47">
        <v>44720</v>
      </c>
      <c r="B979" s="48" t="s">
        <v>909</v>
      </c>
      <c r="C979" s="16" t="str">
        <f>VLOOKUP(B979,Database!$B$2:$K$604,2,FALSE)</f>
        <v>LEM ALTECO HANDSOME</v>
      </c>
      <c r="D979" s="52">
        <v>5</v>
      </c>
      <c r="E979" s="28">
        <f>VLOOKUP(B979,Database!$B$2:$K$604,3,FALSE)</f>
        <v>3350</v>
      </c>
      <c r="F979" s="48" t="s">
        <v>1445</v>
      </c>
      <c r="G979" s="48" t="s">
        <v>1472</v>
      </c>
      <c r="H979" s="5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hidden="1" customHeight="1" x14ac:dyDescent="0.25">
      <c r="A980" s="47">
        <v>44720</v>
      </c>
      <c r="B980" s="7" t="s">
        <v>968</v>
      </c>
      <c r="C980" s="16" t="str">
        <f>VLOOKUP(B980,Database!$B$2:$K$604,2,FALSE)</f>
        <v>DOWEL 8MM</v>
      </c>
      <c r="D980" s="52">
        <v>1</v>
      </c>
      <c r="E980" s="28">
        <f>VLOOKUP(B980,Database!$B$2:$K$604,3,FALSE)</f>
        <v>12000</v>
      </c>
      <c r="F980" s="48" t="s">
        <v>1445</v>
      </c>
      <c r="G980" s="48" t="s">
        <v>1472</v>
      </c>
      <c r="H980" s="5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hidden="1" customHeight="1" x14ac:dyDescent="0.25">
      <c r="A981" s="47">
        <v>44720</v>
      </c>
      <c r="B981" s="5" t="s">
        <v>1010</v>
      </c>
      <c r="C981" s="16" t="str">
        <f>VLOOKUP(B981,Database!$B$2:$K$604,2,FALSE)</f>
        <v>DOWEL 6MM</v>
      </c>
      <c r="D981" s="52">
        <v>1</v>
      </c>
      <c r="E981" s="28">
        <f>VLOOKUP(B981,Database!$B$2:$K$604,3,FALSE)</f>
        <v>10000</v>
      </c>
      <c r="F981" s="48" t="s">
        <v>1445</v>
      </c>
      <c r="G981" s="48" t="s">
        <v>1472</v>
      </c>
      <c r="H981" s="5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hidden="1" customHeight="1" x14ac:dyDescent="0.25">
      <c r="A982" s="47">
        <v>44720</v>
      </c>
      <c r="B982" s="7" t="s">
        <v>983</v>
      </c>
      <c r="C982" s="16" t="str">
        <f>VLOOKUP(B982,Database!$B$2:$K$604,2,FALSE)</f>
        <v>DOWEL 12MM</v>
      </c>
      <c r="D982" s="52">
        <v>1</v>
      </c>
      <c r="E982" s="28">
        <f>VLOOKUP(B982,Database!$B$2:$K$604,3,FALSE)</f>
        <v>15000</v>
      </c>
      <c r="F982" s="48" t="s">
        <v>1445</v>
      </c>
      <c r="G982" s="48" t="s">
        <v>1472</v>
      </c>
      <c r="H982" s="5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hidden="1" customHeight="1" x14ac:dyDescent="0.25">
      <c r="A983" s="47">
        <v>44720</v>
      </c>
      <c r="B983" s="5" t="s">
        <v>707</v>
      </c>
      <c r="C983" s="16" t="str">
        <f>VLOOKUP(B983,Database!$B$2:$K$604,2,FALSE)</f>
        <v>PU 91 CLEAR DOFF PROPAN</v>
      </c>
      <c r="D983" s="52">
        <v>1</v>
      </c>
      <c r="E983" s="28">
        <f>VLOOKUP(B983,Database!$B$2:$K$604,3,FALSE)</f>
        <v>157000</v>
      </c>
      <c r="F983" s="48" t="s">
        <v>1408</v>
      </c>
      <c r="G983" s="48" t="s">
        <v>1369</v>
      </c>
      <c r="H983" s="5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hidden="1" customHeight="1" x14ac:dyDescent="0.25">
      <c r="A984" s="47">
        <v>44720</v>
      </c>
      <c r="B984" s="5" t="s">
        <v>791</v>
      </c>
      <c r="C984" s="16" t="str">
        <f>VLOOKUP(B984,Database!$B$2:$K$604,2,FALSE)</f>
        <v>XT 0590/0012 DEMPUL SAYERLACK</v>
      </c>
      <c r="D984" s="52">
        <v>1</v>
      </c>
      <c r="E984" s="28">
        <f>VLOOKUP(B984,Database!$B$2:$K$604,3,FALSE)</f>
        <v>231990</v>
      </c>
      <c r="F984" s="48" t="s">
        <v>1495</v>
      </c>
      <c r="G984" s="48" t="s">
        <v>1369</v>
      </c>
      <c r="H984" s="5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hidden="1" customHeight="1" x14ac:dyDescent="0.25">
      <c r="A985" s="47">
        <v>44720</v>
      </c>
      <c r="B985" s="48" t="s">
        <v>863</v>
      </c>
      <c r="C985" s="16" t="str">
        <f>VLOOKUP(B985,Database!$B$2:$K$604,2,FALSE)</f>
        <v>AMPLAS 120</v>
      </c>
      <c r="D985" s="52">
        <v>1</v>
      </c>
      <c r="E985" s="28">
        <f>VLOOKUP(B985,Database!$B$2:$K$604,3,FALSE)</f>
        <v>13400</v>
      </c>
      <c r="F985" s="48" t="s">
        <v>1495</v>
      </c>
      <c r="G985" s="48" t="s">
        <v>1369</v>
      </c>
      <c r="H985" s="5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hidden="1" customHeight="1" x14ac:dyDescent="0.25">
      <c r="A986" s="47">
        <v>44720</v>
      </c>
      <c r="B986" s="5" t="s">
        <v>701</v>
      </c>
      <c r="C986" s="16" t="str">
        <f>VLOOKUP(B986,Database!$B$2:$K$604,2,FALSE)</f>
        <v>IMPRA WF 115 JATI</v>
      </c>
      <c r="D986" s="52">
        <v>1</v>
      </c>
      <c r="E986" s="28">
        <f>VLOOKUP(B986,Database!$B$2:$K$604,3,FALSE)</f>
        <v>51500</v>
      </c>
      <c r="F986" s="48" t="s">
        <v>1495</v>
      </c>
      <c r="G986" s="48" t="s">
        <v>1369</v>
      </c>
      <c r="H986" s="5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hidden="1" customHeight="1" x14ac:dyDescent="0.25">
      <c r="A987" s="47">
        <v>44720</v>
      </c>
      <c r="B987" s="48" t="s">
        <v>939</v>
      </c>
      <c r="C987" s="16" t="str">
        <f>VLOOKUP(B987,Database!$B$2:$K$604,2,FALSE)</f>
        <v>KAIN JAHIT</v>
      </c>
      <c r="D987" s="49">
        <v>1</v>
      </c>
      <c r="E987" s="28">
        <f>VLOOKUP(B987,Database!$B$2:$K$604,3,FALSE)</f>
        <v>4500</v>
      </c>
      <c r="F987" s="48" t="s">
        <v>1495</v>
      </c>
      <c r="G987" s="48" t="s">
        <v>1369</v>
      </c>
      <c r="H987" s="5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hidden="1" customHeight="1" x14ac:dyDescent="0.25">
      <c r="A988" s="47">
        <v>44720</v>
      </c>
      <c r="B988" s="5" t="s">
        <v>760</v>
      </c>
      <c r="C988" s="16" t="str">
        <f>VLOOKUP(B988,Database!$B$2:$K$604,2,FALSE)</f>
        <v>AGLAZE WHITE</v>
      </c>
      <c r="D988" s="52">
        <v>1</v>
      </c>
      <c r="E988" s="28">
        <f>VLOOKUP(B988,Database!$B$2:$K$604,3,FALSE)</f>
        <v>175500</v>
      </c>
      <c r="F988" s="48" t="s">
        <v>1408</v>
      </c>
      <c r="G988" s="48" t="s">
        <v>1369</v>
      </c>
      <c r="H988" s="5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hidden="1" customHeight="1" x14ac:dyDescent="0.25">
      <c r="A989" s="47">
        <v>44720</v>
      </c>
      <c r="B989" s="7" t="s">
        <v>863</v>
      </c>
      <c r="C989" s="16" t="str">
        <f>VLOOKUP(B989,Database!$B$2:$K$604,2,FALSE)</f>
        <v>AMPLAS 120</v>
      </c>
      <c r="D989" s="52">
        <v>1</v>
      </c>
      <c r="E989" s="28">
        <f>VLOOKUP(B989,Database!$B$2:$K$604,3,FALSE)</f>
        <v>13400</v>
      </c>
      <c r="F989" s="48" t="s">
        <v>1330</v>
      </c>
      <c r="G989" s="48" t="s">
        <v>1367</v>
      </c>
      <c r="H989" s="5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hidden="1" customHeight="1" x14ac:dyDescent="0.25">
      <c r="A990" s="47">
        <v>44720</v>
      </c>
      <c r="B990" s="7" t="s">
        <v>866</v>
      </c>
      <c r="C990" s="16" t="str">
        <f>VLOOKUP(B990,Database!$B$2:$K$604,2,FALSE)</f>
        <v>AMPLAS 180</v>
      </c>
      <c r="D990" s="52">
        <v>1</v>
      </c>
      <c r="E990" s="28">
        <f>VLOOKUP(B990,Database!$B$2:$K$604,3,FALSE)</f>
        <v>13400</v>
      </c>
      <c r="F990" s="48" t="s">
        <v>1330</v>
      </c>
      <c r="G990" s="48" t="s">
        <v>1367</v>
      </c>
      <c r="H990" s="5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hidden="1" customHeight="1" x14ac:dyDescent="0.25">
      <c r="A991" s="47">
        <v>44720</v>
      </c>
      <c r="B991" s="48" t="s">
        <v>884</v>
      </c>
      <c r="C991" s="16" t="str">
        <f>VLOOKUP(B991,Database!$B$2:$K$604,2,FALSE)</f>
        <v>AMPLAS 80</v>
      </c>
      <c r="D991" s="52">
        <v>1</v>
      </c>
      <c r="E991" s="28">
        <f>VLOOKUP(B991,Database!$B$2:$K$604,3,FALSE)</f>
        <v>13400</v>
      </c>
      <c r="F991" s="48" t="s">
        <v>1330</v>
      </c>
      <c r="G991" s="48" t="s">
        <v>1367</v>
      </c>
      <c r="H991" s="5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hidden="1" customHeight="1" x14ac:dyDescent="0.25">
      <c r="A992" s="47">
        <v>44720</v>
      </c>
      <c r="B992" s="48" t="s">
        <v>958</v>
      </c>
      <c r="C992" s="16" t="str">
        <f>VLOOKUP(B992,Database!$B$2:$K$604,2,FALSE)</f>
        <v>MASKER</v>
      </c>
      <c r="D992" s="52">
        <v>10</v>
      </c>
      <c r="E992" s="28">
        <f>VLOOKUP(B992,Database!$B$2:$K$604,3,FALSE)</f>
        <v>400</v>
      </c>
      <c r="F992" s="48" t="s">
        <v>1330</v>
      </c>
      <c r="G992" s="48" t="s">
        <v>1367</v>
      </c>
      <c r="H992" s="5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hidden="1" customHeight="1" x14ac:dyDescent="0.25">
      <c r="A993" s="47">
        <v>44720</v>
      </c>
      <c r="B993" s="5" t="s">
        <v>900</v>
      </c>
      <c r="C993" s="16" t="str">
        <f>VLOOKUP(B993,Database!$B$2:$K$604,2,FALSE)</f>
        <v>MATA DREY +</v>
      </c>
      <c r="D993" s="52">
        <v>1</v>
      </c>
      <c r="E993" s="28">
        <f>VLOOKUP(B993,Database!$B$2:$K$604,3,FALSE)</f>
        <v>12000</v>
      </c>
      <c r="F993" s="48" t="s">
        <v>1330</v>
      </c>
      <c r="G993" s="48" t="s">
        <v>1367</v>
      </c>
      <c r="H993" s="5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hidden="1" customHeight="1" x14ac:dyDescent="0.25">
      <c r="A994" s="47">
        <v>44720</v>
      </c>
      <c r="B994" s="5" t="s">
        <v>852</v>
      </c>
      <c r="C994" s="16" t="str">
        <f>VLOOKUP(B994,Database!$B$2:$K$604,2,FALSE)</f>
        <v>AMPLAS SLENDER 120</v>
      </c>
      <c r="D994" s="52">
        <v>1</v>
      </c>
      <c r="E994" s="28">
        <f>VLOOKUP(B994,Database!$B$2:$K$604,3,FALSE)</f>
        <v>15000</v>
      </c>
      <c r="F994" s="48" t="s">
        <v>1330</v>
      </c>
      <c r="G994" s="48" t="s">
        <v>1367</v>
      </c>
      <c r="H994" s="5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hidden="1" customHeight="1" x14ac:dyDescent="0.25">
      <c r="A995" s="47">
        <v>44721</v>
      </c>
      <c r="B995" s="5" t="s">
        <v>791</v>
      </c>
      <c r="C995" s="16" t="str">
        <f>VLOOKUP(B995,Database!$B$2:$K$604,2,FALSE)</f>
        <v>XT 0590/0012 DEMPUL SAYERLACK</v>
      </c>
      <c r="D995" s="52">
        <v>2</v>
      </c>
      <c r="E995" s="28">
        <f>VLOOKUP(B995,Database!$B$2:$K$604,3,FALSE)</f>
        <v>231990</v>
      </c>
      <c r="F995" s="48" t="s">
        <v>1445</v>
      </c>
      <c r="G995" s="48" t="s">
        <v>1407</v>
      </c>
      <c r="H995" s="5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hidden="1" customHeight="1" x14ac:dyDescent="0.25">
      <c r="A996" s="47">
        <v>44721</v>
      </c>
      <c r="B996" s="7" t="s">
        <v>909</v>
      </c>
      <c r="C996" s="16" t="str">
        <f>VLOOKUP(B996,Database!$B$2:$K$604,2,FALSE)</f>
        <v>LEM ALTECO HANDSOME</v>
      </c>
      <c r="D996" s="52">
        <v>5</v>
      </c>
      <c r="E996" s="28">
        <f>VLOOKUP(B996,Database!$B$2:$K$604,3,FALSE)</f>
        <v>3350</v>
      </c>
      <c r="F996" s="48" t="s">
        <v>1445</v>
      </c>
      <c r="G996" s="48" t="s">
        <v>1472</v>
      </c>
      <c r="H996" s="5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hidden="1" customHeight="1" x14ac:dyDescent="0.25">
      <c r="A997" s="47">
        <v>44721</v>
      </c>
      <c r="B997" s="48" t="s">
        <v>983</v>
      </c>
      <c r="C997" s="16" t="str">
        <f>VLOOKUP(B997,Database!$B$2:$K$604,2,FALSE)</f>
        <v>DOWEL 12MM</v>
      </c>
      <c r="D997" s="52">
        <v>2</v>
      </c>
      <c r="E997" s="28">
        <f>VLOOKUP(B997,Database!$B$2:$K$604,3,FALSE)</f>
        <v>15000</v>
      </c>
      <c r="F997" s="48" t="s">
        <v>1445</v>
      </c>
      <c r="G997" s="48" t="s">
        <v>1472</v>
      </c>
      <c r="H997" s="5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hidden="1" customHeight="1" x14ac:dyDescent="0.25">
      <c r="A998" s="47">
        <v>44721</v>
      </c>
      <c r="B998" s="5" t="s">
        <v>1010</v>
      </c>
      <c r="C998" s="16" t="str">
        <f>VLOOKUP(B998,Database!$B$2:$K$604,2,FALSE)</f>
        <v>DOWEL 6MM</v>
      </c>
      <c r="D998" s="52">
        <v>1</v>
      </c>
      <c r="E998" s="28">
        <f>VLOOKUP(B998,Database!$B$2:$K$604,3,FALSE)</f>
        <v>10000</v>
      </c>
      <c r="F998" s="48" t="s">
        <v>1445</v>
      </c>
      <c r="G998" s="48" t="s">
        <v>1472</v>
      </c>
      <c r="H998" s="5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hidden="1" customHeight="1" x14ac:dyDescent="0.25">
      <c r="A999" s="47">
        <v>44721</v>
      </c>
      <c r="B999" s="5" t="s">
        <v>429</v>
      </c>
      <c r="C999" s="16" t="str">
        <f>VLOOKUP(B999,Database!$B$2:$K$604,2,FALSE)</f>
        <v>RELL RODA 40CM</v>
      </c>
      <c r="D999" s="52">
        <v>6</v>
      </c>
      <c r="E999" s="28">
        <f>VLOOKUP(B999,Database!$B$2:$K$604,3,FALSE)</f>
        <v>18500</v>
      </c>
      <c r="F999" s="48" t="s">
        <v>1330</v>
      </c>
      <c r="G999" s="48" t="s">
        <v>1371</v>
      </c>
      <c r="H999" s="5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hidden="1" customHeight="1" x14ac:dyDescent="0.25">
      <c r="A1000" s="47">
        <v>44721</v>
      </c>
      <c r="B1000" s="5" t="s">
        <v>434</v>
      </c>
      <c r="C1000" s="16" t="str">
        <f>VLOOKUP(B1000,Database!$B$2:$K$604,2,FALSE)</f>
        <v>RELL BEARING DROLLA 40CM</v>
      </c>
      <c r="D1000" s="52">
        <v>2</v>
      </c>
      <c r="E1000" s="28">
        <f>VLOOKUP(B1000,Database!$B$2:$K$604,3,FALSE)</f>
        <v>57181.81</v>
      </c>
      <c r="F1000" s="48" t="s">
        <v>1478</v>
      </c>
      <c r="G1000" s="48" t="s">
        <v>1371</v>
      </c>
      <c r="H1000" s="5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7.25" hidden="1" customHeight="1" x14ac:dyDescent="0.25">
      <c r="A1001" s="47">
        <v>44721</v>
      </c>
      <c r="B1001" s="5" t="s">
        <v>906</v>
      </c>
      <c r="C1001" s="16" t="str">
        <f>VLOOKUP(B1001,Database!$B$2:$K$604,2,FALSE)</f>
        <v>LEM PINUS AKZONOBEL 1970</v>
      </c>
      <c r="D1001" s="52">
        <v>30</v>
      </c>
      <c r="E1001" s="28">
        <f>VLOOKUP(B1001,Database!$B$2:$K$604,3,FALSE)</f>
        <v>58427.600000000006</v>
      </c>
      <c r="F1001" s="48" t="s">
        <v>1478</v>
      </c>
      <c r="G1001" s="48" t="s">
        <v>1371</v>
      </c>
      <c r="H1001" s="5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7.25" hidden="1" customHeight="1" x14ac:dyDescent="0.25">
      <c r="A1002" s="47">
        <v>44721</v>
      </c>
      <c r="B1002" s="5" t="s">
        <v>979</v>
      </c>
      <c r="C1002" s="16" t="str">
        <f>VLOOKUP(B1002,Database!$B$2:$K$604,2,FALSE)</f>
        <v>DOWEL 10MM</v>
      </c>
      <c r="D1002" s="52">
        <v>3</v>
      </c>
      <c r="E1002" s="28">
        <f>VLOOKUP(B1002,Database!$B$2:$K$604,3,FALSE)</f>
        <v>13500</v>
      </c>
      <c r="F1002" s="48" t="s">
        <v>1445</v>
      </c>
      <c r="G1002" s="48" t="s">
        <v>1414</v>
      </c>
      <c r="H1002" s="5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7.25" hidden="1" customHeight="1" x14ac:dyDescent="0.25">
      <c r="A1003" s="47">
        <v>44721</v>
      </c>
      <c r="B1003" s="7" t="s">
        <v>921</v>
      </c>
      <c r="C1003" s="16" t="str">
        <f>VLOOKUP(B1003,Database!$B$2:$K$604,2,FALSE)</f>
        <v>LEM POXY RESIN</v>
      </c>
      <c r="D1003" s="52">
        <v>1</v>
      </c>
      <c r="E1003" s="28">
        <f>VLOOKUP(B1003,Database!$B$2:$K$604,3,FALSE)</f>
        <v>76000</v>
      </c>
      <c r="F1003" s="48" t="s">
        <v>1445</v>
      </c>
      <c r="G1003" s="48" t="s">
        <v>1414</v>
      </c>
      <c r="H1003" s="5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7.25" hidden="1" customHeight="1" x14ac:dyDescent="0.25">
      <c r="A1004" s="47">
        <v>44721</v>
      </c>
      <c r="B1004" s="7" t="s">
        <v>859</v>
      </c>
      <c r="C1004" s="16" t="str">
        <f>VLOOKUP(B1004,Database!$B$2:$K$604,2,FALSE)</f>
        <v>LEM POXY HARDNER</v>
      </c>
      <c r="D1004" s="52">
        <v>2</v>
      </c>
      <c r="E1004" s="28">
        <f>VLOOKUP(B1004,Database!$B$2:$K$604,3,FALSE)</f>
        <v>78000</v>
      </c>
      <c r="F1004" s="48" t="s">
        <v>1445</v>
      </c>
      <c r="G1004" s="48" t="s">
        <v>1414</v>
      </c>
      <c r="H1004" s="5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7.25" hidden="1" customHeight="1" x14ac:dyDescent="0.25">
      <c r="A1005" s="47">
        <v>44721</v>
      </c>
      <c r="B1005" s="48" t="s">
        <v>909</v>
      </c>
      <c r="C1005" s="16" t="str">
        <f>VLOOKUP(B1005,Database!$B$2:$K$604,2,FALSE)</f>
        <v>LEM ALTECO HANDSOME</v>
      </c>
      <c r="D1005" s="49">
        <v>4</v>
      </c>
      <c r="E1005" s="28">
        <f>VLOOKUP(B1005,Database!$B$2:$K$604,3,FALSE)</f>
        <v>3350</v>
      </c>
      <c r="F1005" s="48" t="s">
        <v>1330</v>
      </c>
      <c r="G1005" s="48" t="s">
        <v>1367</v>
      </c>
      <c r="H1005" s="5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7.25" hidden="1" customHeight="1" x14ac:dyDescent="0.25">
      <c r="A1006" s="47">
        <v>44721</v>
      </c>
      <c r="B1006" s="48" t="s">
        <v>958</v>
      </c>
      <c r="C1006" s="16" t="str">
        <f>VLOOKUP(B1006,Database!$B$2:$K$604,2,FALSE)</f>
        <v>MASKER</v>
      </c>
      <c r="D1006" s="52">
        <v>10</v>
      </c>
      <c r="E1006" s="28">
        <f>VLOOKUP(B1006,Database!$B$2:$K$604,3,FALSE)</f>
        <v>400</v>
      </c>
      <c r="F1006" s="48" t="s">
        <v>1330</v>
      </c>
      <c r="G1006" s="48" t="s">
        <v>1367</v>
      </c>
      <c r="H1006" s="5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7.25" hidden="1" customHeight="1" x14ac:dyDescent="0.25">
      <c r="A1007" s="47">
        <v>44721</v>
      </c>
      <c r="B1007" s="48" t="s">
        <v>866</v>
      </c>
      <c r="C1007" s="16" t="str">
        <f>VLOOKUP(B1007,Database!$B$2:$K$604,2,FALSE)</f>
        <v>AMPLAS 180</v>
      </c>
      <c r="D1007" s="52">
        <v>1</v>
      </c>
      <c r="E1007" s="28">
        <f>VLOOKUP(B1007,Database!$B$2:$K$604,3,FALSE)</f>
        <v>13400</v>
      </c>
      <c r="F1007" s="48" t="s">
        <v>1330</v>
      </c>
      <c r="G1007" s="48" t="s">
        <v>1367</v>
      </c>
      <c r="H1007" s="5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7.25" hidden="1" customHeight="1" x14ac:dyDescent="0.25">
      <c r="A1008" s="47">
        <v>44721</v>
      </c>
      <c r="B1008" s="48" t="s">
        <v>884</v>
      </c>
      <c r="C1008" s="16" t="str">
        <f>VLOOKUP(B1008,Database!$B$2:$K$604,2,FALSE)</f>
        <v>AMPLAS 80</v>
      </c>
      <c r="D1008" s="52">
        <v>1</v>
      </c>
      <c r="E1008" s="28">
        <f>VLOOKUP(B1008,Database!$B$2:$K$604,3,FALSE)</f>
        <v>13400</v>
      </c>
      <c r="F1008" s="48" t="s">
        <v>1330</v>
      </c>
      <c r="G1008" s="48" t="s">
        <v>1367</v>
      </c>
      <c r="H1008" s="5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7.25" hidden="1" customHeight="1" x14ac:dyDescent="0.25">
      <c r="A1009" s="47">
        <v>44721</v>
      </c>
      <c r="B1009" s="7" t="s">
        <v>863</v>
      </c>
      <c r="C1009" s="16" t="str">
        <f>VLOOKUP(B1009,Database!$B$2:$K$604,2,FALSE)</f>
        <v>AMPLAS 120</v>
      </c>
      <c r="D1009" s="52">
        <v>1</v>
      </c>
      <c r="E1009" s="28">
        <f>VLOOKUP(B1009,Database!$B$2:$K$604,3,FALSE)</f>
        <v>13400</v>
      </c>
      <c r="F1009" s="48" t="s">
        <v>1330</v>
      </c>
      <c r="G1009" s="48" t="s">
        <v>1367</v>
      </c>
      <c r="H1009" s="5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7.25" hidden="1" customHeight="1" x14ac:dyDescent="0.25">
      <c r="A1010" s="47">
        <v>44721</v>
      </c>
      <c r="B1010" s="5" t="s">
        <v>1147</v>
      </c>
      <c r="C1010" s="16" t="str">
        <f>VLOOKUP(B1010,Database!$B$2:$K$604,2,FALSE)</f>
        <v>SEKRUP FAB 8*3/4 (2cm)</v>
      </c>
      <c r="D1010" s="49">
        <v>1000</v>
      </c>
      <c r="E1010" s="28">
        <f>VLOOKUP(B1010,Database!$B$2:$K$604,3,FALSE)</f>
        <v>84</v>
      </c>
      <c r="F1010" s="48" t="s">
        <v>1330</v>
      </c>
      <c r="G1010" s="48" t="s">
        <v>1367</v>
      </c>
      <c r="H1010" s="5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7.25" hidden="1" customHeight="1" x14ac:dyDescent="0.25">
      <c r="A1011" s="47">
        <v>44721</v>
      </c>
      <c r="B1011" s="48" t="s">
        <v>909</v>
      </c>
      <c r="C1011" s="16" t="str">
        <f>VLOOKUP(B1011,Database!$B$2:$K$604,2,FALSE)</f>
        <v>LEM ALTECO HANDSOME</v>
      </c>
      <c r="D1011" s="52">
        <v>3</v>
      </c>
      <c r="E1011" s="28">
        <f>VLOOKUP(B1011,Database!$B$2:$K$604,3,FALSE)</f>
        <v>3350</v>
      </c>
      <c r="F1011" s="48" t="s">
        <v>1330</v>
      </c>
      <c r="G1011" s="48" t="s">
        <v>1379</v>
      </c>
      <c r="H1011" s="5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7.25" hidden="1" customHeight="1" x14ac:dyDescent="0.25">
      <c r="A1012" s="47">
        <v>44721</v>
      </c>
      <c r="B1012" s="7" t="s">
        <v>921</v>
      </c>
      <c r="C1012" s="16" t="str">
        <f>VLOOKUP(B1012,Database!$B$2:$K$604,2,FALSE)</f>
        <v>LEM POXY RESIN</v>
      </c>
      <c r="D1012" s="52">
        <v>1</v>
      </c>
      <c r="E1012" s="28">
        <f>VLOOKUP(B1012,Database!$B$2:$K$604,3,FALSE)</f>
        <v>76000</v>
      </c>
      <c r="F1012" s="48" t="s">
        <v>1330</v>
      </c>
      <c r="G1012" s="48" t="s">
        <v>1379</v>
      </c>
      <c r="H1012" s="5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7.25" hidden="1" customHeight="1" x14ac:dyDescent="0.25">
      <c r="A1013" s="47">
        <v>44721</v>
      </c>
      <c r="B1013" s="48" t="s">
        <v>859</v>
      </c>
      <c r="C1013" s="16" t="str">
        <f>VLOOKUP(B1013,Database!$B$2:$K$604,2,FALSE)</f>
        <v>LEM POXY HARDNER</v>
      </c>
      <c r="D1013" s="52">
        <v>1</v>
      </c>
      <c r="E1013" s="28">
        <f>VLOOKUP(B1013,Database!$B$2:$K$604,3,FALSE)</f>
        <v>78000</v>
      </c>
      <c r="F1013" s="48" t="s">
        <v>1330</v>
      </c>
      <c r="G1013" s="48" t="s">
        <v>1379</v>
      </c>
      <c r="H1013" s="5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7.25" hidden="1" customHeight="1" x14ac:dyDescent="0.25">
      <c r="A1014" s="47">
        <v>44721</v>
      </c>
      <c r="B1014" s="48" t="s">
        <v>872</v>
      </c>
      <c r="C1014" s="16" t="str">
        <f>VLOOKUP(B1014,Database!$B$2:$K$604,2,FALSE)</f>
        <v>AMPLAS GRENDA 80</v>
      </c>
      <c r="D1014" s="52">
        <v>2</v>
      </c>
      <c r="E1014" s="28">
        <f>VLOOKUP(B1014,Database!$B$2:$K$604,3,FALSE)</f>
        <v>4000</v>
      </c>
      <c r="F1014" s="48" t="s">
        <v>1330</v>
      </c>
      <c r="G1014" s="48" t="s">
        <v>1379</v>
      </c>
      <c r="H1014" s="5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7.25" hidden="1" customHeight="1" x14ac:dyDescent="0.25">
      <c r="A1015" s="47">
        <v>44721</v>
      </c>
      <c r="B1015" s="48" t="s">
        <v>958</v>
      </c>
      <c r="C1015" s="16" t="str">
        <f>VLOOKUP(B1015,Database!$B$2:$K$604,2,FALSE)</f>
        <v>MASKER</v>
      </c>
      <c r="D1015" s="49">
        <v>5</v>
      </c>
      <c r="E1015" s="28">
        <f>VLOOKUP(B1015,Database!$B$2:$K$604,3,FALSE)</f>
        <v>400</v>
      </c>
      <c r="F1015" s="48" t="s">
        <v>1330</v>
      </c>
      <c r="G1015" s="48" t="s">
        <v>1368</v>
      </c>
      <c r="H1015" s="5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7.25" hidden="1" customHeight="1" x14ac:dyDescent="0.25">
      <c r="A1016" s="47">
        <v>44721</v>
      </c>
      <c r="B1016" s="48" t="s">
        <v>872</v>
      </c>
      <c r="C1016" s="16" t="str">
        <f>VLOOKUP(B1016,Database!$B$2:$K$604,2,FALSE)</f>
        <v>AMPLAS GRENDA 80</v>
      </c>
      <c r="D1016" s="52">
        <v>1</v>
      </c>
      <c r="E1016" s="28">
        <f>VLOOKUP(B1016,Database!$B$2:$K$604,3,FALSE)</f>
        <v>4000</v>
      </c>
      <c r="F1016" s="48" t="s">
        <v>1330</v>
      </c>
      <c r="G1016" s="48" t="s">
        <v>1368</v>
      </c>
      <c r="H1016" s="5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7.25" hidden="1" customHeight="1" x14ac:dyDescent="0.25">
      <c r="A1017" s="47">
        <v>44721</v>
      </c>
      <c r="B1017" s="48" t="s">
        <v>939</v>
      </c>
      <c r="C1017" s="16" t="str">
        <f>VLOOKUP(B1017,Database!$B$2:$K$604,2,FALSE)</f>
        <v>KAIN JAHIT</v>
      </c>
      <c r="D1017" s="52">
        <v>1</v>
      </c>
      <c r="E1017" s="28">
        <f>VLOOKUP(B1017,Database!$B$2:$K$604,3,FALSE)</f>
        <v>4500</v>
      </c>
      <c r="F1017" s="48" t="s">
        <v>1408</v>
      </c>
      <c r="G1017" s="48" t="s">
        <v>1369</v>
      </c>
      <c r="H1017" s="5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7.25" hidden="1" customHeight="1" x14ac:dyDescent="0.25">
      <c r="A1018" s="47">
        <v>44721</v>
      </c>
      <c r="B1018" s="54" t="s">
        <v>866</v>
      </c>
      <c r="C1018" s="16" t="str">
        <f>VLOOKUP(B1018,Database!$B$2:$K$604,2,FALSE)</f>
        <v>AMPLAS 180</v>
      </c>
      <c r="D1018" s="52">
        <v>1</v>
      </c>
      <c r="E1018" s="28">
        <f>VLOOKUP(B1018,Database!$B$2:$K$604,3,FALSE)</f>
        <v>13400</v>
      </c>
      <c r="F1018" s="48" t="s">
        <v>1408</v>
      </c>
      <c r="G1018" s="48" t="s">
        <v>1369</v>
      </c>
      <c r="H1018" s="5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7.25" hidden="1" customHeight="1" x14ac:dyDescent="0.25">
      <c r="A1019" s="47">
        <v>44721</v>
      </c>
      <c r="B1019" s="54" t="s">
        <v>884</v>
      </c>
      <c r="C1019" s="16" t="str">
        <f>VLOOKUP(B1019,Database!$B$2:$K$604,2,FALSE)</f>
        <v>AMPLAS 80</v>
      </c>
      <c r="D1019" s="52">
        <v>1</v>
      </c>
      <c r="E1019" s="28">
        <f>VLOOKUP(B1019,Database!$B$2:$K$604,3,FALSE)</f>
        <v>13400</v>
      </c>
      <c r="F1019" s="48" t="s">
        <v>1408</v>
      </c>
      <c r="G1019" s="48" t="s">
        <v>1369</v>
      </c>
      <c r="H1019" s="5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7.25" hidden="1" customHeight="1" x14ac:dyDescent="0.25">
      <c r="A1020" s="47">
        <v>44721</v>
      </c>
      <c r="B1020" s="54" t="s">
        <v>909</v>
      </c>
      <c r="C1020" s="16" t="str">
        <f>VLOOKUP(B1020,Database!$B$2:$K$604,2,FALSE)</f>
        <v>LEM ALTECO HANDSOME</v>
      </c>
      <c r="D1020" s="52">
        <v>1</v>
      </c>
      <c r="E1020" s="28">
        <f>VLOOKUP(B1020,Database!$B$2:$K$604,3,FALSE)</f>
        <v>3350</v>
      </c>
      <c r="F1020" s="48" t="s">
        <v>1408</v>
      </c>
      <c r="G1020" s="48" t="s">
        <v>1369</v>
      </c>
      <c r="H1020" s="5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7.25" hidden="1" customHeight="1" x14ac:dyDescent="0.25">
      <c r="A1021" s="47">
        <v>44721</v>
      </c>
      <c r="B1021" s="5" t="s">
        <v>707</v>
      </c>
      <c r="C1021" s="16" t="str">
        <f>VLOOKUP(B1021,Database!$B$2:$K$604,2,FALSE)</f>
        <v>PU 91 CLEAR DOFF PROPAN</v>
      </c>
      <c r="D1021" s="52">
        <v>1</v>
      </c>
      <c r="E1021" s="28">
        <f>VLOOKUP(B1021,Database!$B$2:$K$604,3,FALSE)</f>
        <v>157000</v>
      </c>
      <c r="F1021" s="48" t="s">
        <v>1408</v>
      </c>
      <c r="G1021" s="48" t="s">
        <v>1369</v>
      </c>
      <c r="H1021" s="5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7.25" hidden="1" customHeight="1" x14ac:dyDescent="0.25">
      <c r="A1022" s="47">
        <v>44721</v>
      </c>
      <c r="B1022" s="48" t="s">
        <v>880</v>
      </c>
      <c r="C1022" s="16" t="str">
        <f>VLOOKUP(B1022,Database!$B$2:$K$604,2,FALSE)</f>
        <v>MIRKA</v>
      </c>
      <c r="D1022" s="52">
        <v>2</v>
      </c>
      <c r="E1022" s="28">
        <f>VLOOKUP(B1022,Database!$B$2:$K$604,3,FALSE)</f>
        <v>11000</v>
      </c>
      <c r="F1022" s="48" t="s">
        <v>1408</v>
      </c>
      <c r="G1022" s="48" t="s">
        <v>1369</v>
      </c>
      <c r="H1022" s="5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7.25" hidden="1" customHeight="1" x14ac:dyDescent="0.25">
      <c r="A1023" s="47">
        <v>44722</v>
      </c>
      <c r="B1023" s="48" t="s">
        <v>939</v>
      </c>
      <c r="C1023" s="16" t="str">
        <f>VLOOKUP(B1023,Database!$B$2:$K$604,2,FALSE)</f>
        <v>KAIN JAHIT</v>
      </c>
      <c r="D1023" s="52">
        <v>1</v>
      </c>
      <c r="E1023" s="28">
        <f>VLOOKUP(B1023,Database!$B$2:$K$604,3,FALSE)</f>
        <v>4500</v>
      </c>
      <c r="F1023" s="48" t="s">
        <v>1408</v>
      </c>
      <c r="G1023" s="48" t="s">
        <v>1369</v>
      </c>
      <c r="H1023" s="5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7.25" hidden="1" customHeight="1" x14ac:dyDescent="0.25">
      <c r="A1024" s="47">
        <v>44722</v>
      </c>
      <c r="B1024" s="5" t="s">
        <v>1008</v>
      </c>
      <c r="C1024" s="16" t="str">
        <f>VLOOKUP(B1024,Database!$B$2:$K$604,2,FALSE)</f>
        <v>UNGKAL RUSTIK</v>
      </c>
      <c r="D1024" s="52">
        <v>1</v>
      </c>
      <c r="E1024" s="28">
        <f>VLOOKUP(B1024,Database!$B$2:$K$604,3,FALSE)</f>
        <v>12000</v>
      </c>
      <c r="F1024" s="48" t="s">
        <v>1408</v>
      </c>
      <c r="G1024" s="48" t="s">
        <v>1369</v>
      </c>
      <c r="H1024" s="5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7.25" hidden="1" customHeight="1" x14ac:dyDescent="0.25">
      <c r="A1025" s="47">
        <v>44722</v>
      </c>
      <c r="B1025" s="48" t="s">
        <v>909</v>
      </c>
      <c r="C1025" s="16" t="str">
        <f>VLOOKUP(B1025,Database!$B$2:$K$604,2,FALSE)</f>
        <v>LEM ALTECO HANDSOME</v>
      </c>
      <c r="D1025" s="52">
        <v>6</v>
      </c>
      <c r="E1025" s="28">
        <f>VLOOKUP(B1025,Database!$B$2:$K$604,3,FALSE)</f>
        <v>3350</v>
      </c>
      <c r="F1025" s="48" t="s">
        <v>1330</v>
      </c>
      <c r="G1025" s="48" t="s">
        <v>1367</v>
      </c>
      <c r="H1025" s="5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7.25" hidden="1" customHeight="1" x14ac:dyDescent="0.25">
      <c r="A1026" s="47">
        <v>44722</v>
      </c>
      <c r="B1026" s="48" t="s">
        <v>863</v>
      </c>
      <c r="C1026" s="16" t="str">
        <f>VLOOKUP(B1026,Database!$B$2:$K$604,2,FALSE)</f>
        <v>AMPLAS 120</v>
      </c>
      <c r="D1026" s="52">
        <v>1</v>
      </c>
      <c r="E1026" s="28">
        <f>VLOOKUP(B1026,Database!$B$2:$K$604,3,FALSE)</f>
        <v>13400</v>
      </c>
      <c r="F1026" s="48" t="s">
        <v>1330</v>
      </c>
      <c r="G1026" s="48" t="s">
        <v>1367</v>
      </c>
      <c r="H1026" s="5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7.25" hidden="1" customHeight="1" x14ac:dyDescent="0.25">
      <c r="A1027" s="47">
        <v>44722</v>
      </c>
      <c r="B1027" s="48" t="s">
        <v>866</v>
      </c>
      <c r="C1027" s="16" t="str">
        <f>VLOOKUP(B1027,Database!$B$2:$K$604,2,FALSE)</f>
        <v>AMPLAS 180</v>
      </c>
      <c r="D1027" s="52">
        <v>1</v>
      </c>
      <c r="E1027" s="28">
        <f>VLOOKUP(B1027,Database!$B$2:$K$604,3,FALSE)</f>
        <v>13400</v>
      </c>
      <c r="F1027" s="48" t="s">
        <v>1330</v>
      </c>
      <c r="G1027" s="48" t="s">
        <v>1367</v>
      </c>
      <c r="H1027" s="5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7.25" hidden="1" customHeight="1" x14ac:dyDescent="0.25">
      <c r="A1028" s="47">
        <v>44722</v>
      </c>
      <c r="B1028" s="7" t="s">
        <v>884</v>
      </c>
      <c r="C1028" s="16" t="str">
        <f>VLOOKUP(B1028,Database!$B$2:$K$604,2,FALSE)</f>
        <v>AMPLAS 80</v>
      </c>
      <c r="D1028" s="52">
        <v>1</v>
      </c>
      <c r="E1028" s="28">
        <f>VLOOKUP(B1028,Database!$B$2:$K$604,3,FALSE)</f>
        <v>13400</v>
      </c>
      <c r="F1028" s="48" t="s">
        <v>1330</v>
      </c>
      <c r="G1028" s="48" t="s">
        <v>1367</v>
      </c>
      <c r="H1028" s="5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7.25" hidden="1" customHeight="1" x14ac:dyDescent="0.25">
      <c r="A1029" s="47">
        <v>44722</v>
      </c>
      <c r="B1029" s="7" t="s">
        <v>958</v>
      </c>
      <c r="C1029" s="16" t="str">
        <f>VLOOKUP(B1029,Database!$B$2:$K$604,2,FALSE)</f>
        <v>MASKER</v>
      </c>
      <c r="D1029" s="52">
        <v>10</v>
      </c>
      <c r="E1029" s="28">
        <f>VLOOKUP(B1029,Database!$B$2:$K$604,3,FALSE)</f>
        <v>400</v>
      </c>
      <c r="F1029" s="48" t="s">
        <v>1330</v>
      </c>
      <c r="G1029" s="48" t="s">
        <v>1367</v>
      </c>
      <c r="H1029" s="5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7.25" hidden="1" customHeight="1" x14ac:dyDescent="0.25">
      <c r="A1030" s="47">
        <v>44722</v>
      </c>
      <c r="B1030" s="7" t="s">
        <v>939</v>
      </c>
      <c r="C1030" s="16" t="str">
        <f>VLOOKUP(B1030,Database!$B$2:$K$604,2,FALSE)</f>
        <v>KAIN JAHIT</v>
      </c>
      <c r="D1030" s="52">
        <v>1</v>
      </c>
      <c r="E1030" s="28">
        <f>VLOOKUP(B1030,Database!$B$2:$K$604,3,FALSE)</f>
        <v>4500</v>
      </c>
      <c r="F1030" s="48" t="s">
        <v>1477</v>
      </c>
      <c r="G1030" s="48" t="s">
        <v>1375</v>
      </c>
      <c r="H1030" s="5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7.25" hidden="1" customHeight="1" x14ac:dyDescent="0.25">
      <c r="A1031" s="47">
        <v>44722</v>
      </c>
      <c r="B1031" s="7" t="s">
        <v>808</v>
      </c>
      <c r="C1031" s="16" t="str">
        <f>VLOOKUP(B1031,Database!$B$2:$K$604,2,FALSE)</f>
        <v>LAKBAN BENING</v>
      </c>
      <c r="D1031" s="52">
        <v>12</v>
      </c>
      <c r="E1031" s="28">
        <f>VLOOKUP(B1031,Database!$B$2:$K$604,3,FALSE)</f>
        <v>10000</v>
      </c>
      <c r="F1031" s="48" t="s">
        <v>1477</v>
      </c>
      <c r="G1031" s="48" t="s">
        <v>1375</v>
      </c>
      <c r="H1031" s="5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7.25" hidden="1" customHeight="1" x14ac:dyDescent="0.25">
      <c r="A1032" s="47">
        <v>44722</v>
      </c>
      <c r="B1032" s="48" t="s">
        <v>811</v>
      </c>
      <c r="C1032" s="16" t="str">
        <f>VLOOKUP(B1032,Database!$B$2:$K$604,2,FALSE)</f>
        <v>LAKBAN KERTAS</v>
      </c>
      <c r="D1032" s="52">
        <v>4</v>
      </c>
      <c r="E1032" s="28">
        <f>VLOOKUP(B1032,Database!$B$2:$K$604,3,FALSE)</f>
        <v>5200</v>
      </c>
      <c r="F1032" s="48" t="s">
        <v>1477</v>
      </c>
      <c r="G1032" s="48" t="s">
        <v>1375</v>
      </c>
      <c r="H1032" s="5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7.25" hidden="1" customHeight="1" x14ac:dyDescent="0.25">
      <c r="A1033" s="47">
        <v>44722</v>
      </c>
      <c r="B1033" s="48" t="s">
        <v>804</v>
      </c>
      <c r="C1033" s="16" t="str">
        <f>VLOOKUP(B1033,Database!$B$2:$K$604,2,FALSE)</f>
        <v>ISI CUTTER</v>
      </c>
      <c r="D1033" s="49">
        <v>1</v>
      </c>
      <c r="E1033" s="28">
        <f>VLOOKUP(B1033,Database!$B$2:$K$604,3,FALSE)</f>
        <v>6000</v>
      </c>
      <c r="F1033" s="48" t="s">
        <v>1477</v>
      </c>
      <c r="G1033" s="48" t="s">
        <v>1375</v>
      </c>
      <c r="H1033" s="5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7.25" hidden="1" customHeight="1" x14ac:dyDescent="0.25">
      <c r="A1034" s="47">
        <v>44722</v>
      </c>
      <c r="B1034" s="48" t="s">
        <v>819</v>
      </c>
      <c r="C1034" s="16" t="str">
        <f>VLOOKUP(B1034,Database!$B$2:$K$604,2,FALSE)</f>
        <v>RAFIA 1KG</v>
      </c>
      <c r="D1034" s="52">
        <v>2</v>
      </c>
      <c r="E1034" s="28">
        <f>VLOOKUP(B1034,Database!$B$2:$K$604,3,FALSE)</f>
        <v>15000</v>
      </c>
      <c r="F1034" s="48" t="s">
        <v>1477</v>
      </c>
      <c r="G1034" s="48" t="s">
        <v>1375</v>
      </c>
      <c r="H1034" s="5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7.25" hidden="1" customHeight="1" x14ac:dyDescent="0.25">
      <c r="A1035" s="47">
        <v>44722</v>
      </c>
      <c r="B1035" s="5" t="s">
        <v>831</v>
      </c>
      <c r="C1035" s="16" t="str">
        <f>VLOOKUP(B1035,Database!$B$2:$K$604,2,FALSE)</f>
        <v>GASPER</v>
      </c>
      <c r="D1035" s="52">
        <v>1</v>
      </c>
      <c r="E1035" s="28">
        <f>VLOOKUP(B1035,Database!$B$2:$K$604,3,FALSE)</f>
        <v>40000</v>
      </c>
      <c r="F1035" s="48" t="s">
        <v>1477</v>
      </c>
      <c r="G1035" s="48" t="s">
        <v>1375</v>
      </c>
      <c r="H1035" s="5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7.25" hidden="1" customHeight="1" x14ac:dyDescent="0.25">
      <c r="A1036" s="47">
        <v>44722</v>
      </c>
      <c r="B1036" s="5" t="s">
        <v>829</v>
      </c>
      <c r="C1036" s="16" t="str">
        <f>VLOOKUP(B1036,Database!$B$2:$K$604,2,FALSE)</f>
        <v>TALI STRAPING</v>
      </c>
      <c r="D1036" s="52">
        <v>1</v>
      </c>
      <c r="E1036" s="28">
        <f>VLOOKUP(B1036,Database!$B$2:$K$604,3,FALSE)</f>
        <v>100000</v>
      </c>
      <c r="F1036" s="48" t="s">
        <v>1477</v>
      </c>
      <c r="G1036" s="48" t="s">
        <v>1375</v>
      </c>
      <c r="H1036" s="5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7.25" hidden="1" customHeight="1" x14ac:dyDescent="0.25">
      <c r="A1037" s="47">
        <v>44722</v>
      </c>
      <c r="B1037" s="5" t="s">
        <v>911</v>
      </c>
      <c r="C1037" s="16" t="str">
        <f>VLOOKUP(B1037,Database!$B$2:$K$604,2,FALSE)</f>
        <v>LEM DN SIP</v>
      </c>
      <c r="D1037" s="52">
        <v>1</v>
      </c>
      <c r="E1037" s="28">
        <f>VLOOKUP(B1037,Database!$B$2:$K$604,3,FALSE)</f>
        <v>27500</v>
      </c>
      <c r="F1037" s="48" t="s">
        <v>1477</v>
      </c>
      <c r="G1037" s="48" t="s">
        <v>1375</v>
      </c>
      <c r="H1037" s="5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7.25" hidden="1" customHeight="1" x14ac:dyDescent="0.25">
      <c r="A1038" s="47">
        <v>44722</v>
      </c>
      <c r="B1038" s="54" t="s">
        <v>968</v>
      </c>
      <c r="C1038" s="16" t="str">
        <f>VLOOKUP(B1038,Database!$B$2:$K$604,2,FALSE)</f>
        <v>DOWEL 8MM</v>
      </c>
      <c r="D1038" s="52">
        <v>3</v>
      </c>
      <c r="E1038" s="28">
        <f>VLOOKUP(B1038,Database!$B$2:$K$604,3,FALSE)</f>
        <v>12000</v>
      </c>
      <c r="F1038" s="48" t="s">
        <v>1445</v>
      </c>
      <c r="G1038" s="48" t="s">
        <v>1414</v>
      </c>
      <c r="H1038" s="5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7.25" hidden="1" customHeight="1" x14ac:dyDescent="0.25">
      <c r="A1039" s="47">
        <v>44722</v>
      </c>
      <c r="B1039" s="54" t="s">
        <v>921</v>
      </c>
      <c r="C1039" s="16" t="str">
        <f>VLOOKUP(B1039,Database!$B$2:$K$604,2,FALSE)</f>
        <v>LEM POXY RESIN</v>
      </c>
      <c r="D1039" s="52">
        <v>1</v>
      </c>
      <c r="E1039" s="28">
        <f>VLOOKUP(B1039,Database!$B$2:$K$604,3,FALSE)</f>
        <v>76000</v>
      </c>
      <c r="F1039" s="48" t="s">
        <v>1445</v>
      </c>
      <c r="G1039" s="48" t="s">
        <v>1414</v>
      </c>
      <c r="H1039" s="5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7.25" hidden="1" customHeight="1" x14ac:dyDescent="0.25">
      <c r="A1040" s="47">
        <v>44722</v>
      </c>
      <c r="B1040" s="54" t="s">
        <v>859</v>
      </c>
      <c r="C1040" s="16" t="str">
        <f>VLOOKUP(B1040,Database!$B$2:$K$604,2,FALSE)</f>
        <v>LEM POXY HARDNER</v>
      </c>
      <c r="D1040" s="52">
        <v>1</v>
      </c>
      <c r="E1040" s="28">
        <f>VLOOKUP(B1040,Database!$B$2:$K$604,3,FALSE)</f>
        <v>78000</v>
      </c>
      <c r="F1040" s="48" t="s">
        <v>1445</v>
      </c>
      <c r="G1040" s="48" t="s">
        <v>1414</v>
      </c>
      <c r="H1040" s="5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7.25" hidden="1" customHeight="1" x14ac:dyDescent="0.25">
      <c r="A1041" s="47">
        <v>44722</v>
      </c>
      <c r="B1041" s="5" t="s">
        <v>906</v>
      </c>
      <c r="C1041" s="16" t="str">
        <f>VLOOKUP(B1041,Database!$B$2:$K$604,2,FALSE)</f>
        <v>LEM PINUS AKZONOBEL 1970</v>
      </c>
      <c r="D1041" s="52">
        <v>30</v>
      </c>
      <c r="E1041" s="28">
        <f>VLOOKUP(B1041,Database!$B$2:$K$604,3,FALSE)</f>
        <v>58427.600000000006</v>
      </c>
      <c r="F1041" s="48" t="s">
        <v>1445</v>
      </c>
      <c r="G1041" s="48" t="s">
        <v>1414</v>
      </c>
      <c r="H1041" s="5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7.25" hidden="1" customHeight="1" x14ac:dyDescent="0.25">
      <c r="A1042" s="47">
        <v>44722</v>
      </c>
      <c r="B1042" s="5" t="s">
        <v>207</v>
      </c>
      <c r="C1042" s="16" t="str">
        <f>VLOOKUP(B1042,Database!$B$2:$K$604,2,FALSE)</f>
        <v>HANDLE CH 368 2 ANTIK</v>
      </c>
      <c r="D1042" s="52">
        <v>4</v>
      </c>
      <c r="E1042" s="28">
        <f>VLOOKUP(B1042,Database!$B$2:$K$604,3,FALSE)</f>
        <v>17000</v>
      </c>
      <c r="F1042" s="48" t="s">
        <v>1330</v>
      </c>
      <c r="G1042" s="48" t="s">
        <v>1367</v>
      </c>
      <c r="H1042" s="5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7.25" hidden="1" customHeight="1" x14ac:dyDescent="0.25">
      <c r="A1043" s="47">
        <v>44722</v>
      </c>
      <c r="B1043" s="5" t="s">
        <v>207</v>
      </c>
      <c r="C1043" s="16" t="str">
        <f>VLOOKUP(B1043,Database!$B$2:$K$604,2,FALSE)</f>
        <v>HANDLE CH 368 2 ANTIK</v>
      </c>
      <c r="D1043" s="52">
        <v>32</v>
      </c>
      <c r="E1043" s="28">
        <f>VLOOKUP(B1043,Database!$B$2:$K$604,3,FALSE)</f>
        <v>17000</v>
      </c>
      <c r="F1043" s="48" t="s">
        <v>1330</v>
      </c>
      <c r="G1043" s="48" t="s">
        <v>1367</v>
      </c>
      <c r="H1043" s="5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7.25" hidden="1" customHeight="1" x14ac:dyDescent="0.25">
      <c r="A1044" s="47">
        <v>44722</v>
      </c>
      <c r="B1044" s="5" t="s">
        <v>207</v>
      </c>
      <c r="C1044" s="16" t="str">
        <f>VLOOKUP(B1044,Database!$B$2:$K$604,2,FALSE)</f>
        <v>HANDLE CH 368 2 ANTIK</v>
      </c>
      <c r="D1044" s="52">
        <v>16</v>
      </c>
      <c r="E1044" s="28">
        <f>VLOOKUP(B1044,Database!$B$2:$K$604,3,FALSE)</f>
        <v>17000</v>
      </c>
      <c r="F1044" s="48" t="s">
        <v>1330</v>
      </c>
      <c r="G1044" s="48" t="s">
        <v>1367</v>
      </c>
      <c r="H1044" s="5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7.25" hidden="1" customHeight="1" x14ac:dyDescent="0.25">
      <c r="A1045" s="47">
        <v>44722</v>
      </c>
      <c r="B1045" s="48" t="s">
        <v>401</v>
      </c>
      <c r="C1045" s="16" t="str">
        <f>VLOOKUP(B1045,Database!$B$2:$K$604,2,FALSE)</f>
        <v>MAGNET BESAR</v>
      </c>
      <c r="D1045" s="52">
        <v>16</v>
      </c>
      <c r="E1045" s="28">
        <f>VLOOKUP(B1045,Database!$B$2:$K$604,3,FALSE)</f>
        <v>4000</v>
      </c>
      <c r="F1045" s="48" t="s">
        <v>1330</v>
      </c>
      <c r="G1045" s="48" t="s">
        <v>1367</v>
      </c>
      <c r="H1045" s="5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7.25" hidden="1" customHeight="1" x14ac:dyDescent="0.25">
      <c r="A1046" s="47">
        <v>44722</v>
      </c>
      <c r="B1046" s="5" t="s">
        <v>347</v>
      </c>
      <c r="C1046" s="16" t="str">
        <f>VLOOKUP(B1046,Database!$B$2:$K$604,2,FALSE)</f>
        <v>HANDLE COAK ANTIK i029</v>
      </c>
      <c r="D1046" s="52">
        <v>30</v>
      </c>
      <c r="E1046" s="28">
        <f>VLOOKUP(B1046,Database!$B$2:$K$604,3,FALSE)</f>
        <v>16000</v>
      </c>
      <c r="F1046" s="48" t="s">
        <v>1330</v>
      </c>
      <c r="G1046" s="48" t="s">
        <v>1367</v>
      </c>
      <c r="H1046" s="5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7.25" hidden="1" customHeight="1" x14ac:dyDescent="0.25">
      <c r="A1047" s="47">
        <v>44722</v>
      </c>
      <c r="B1047" s="5" t="s">
        <v>278</v>
      </c>
      <c r="C1047" s="16" t="str">
        <f>VLOOKUP(B1047,Database!$B$2:$K$604,2,FALSE)</f>
        <v>HANDLE CH 347 NO 2 SLIDING PINUS</v>
      </c>
      <c r="D1047" s="52">
        <v>10</v>
      </c>
      <c r="E1047" s="28">
        <f>VLOOKUP(B1047,Database!$B$2:$K$604,3,FALSE)</f>
        <v>8850</v>
      </c>
      <c r="F1047" s="48" t="s">
        <v>1330</v>
      </c>
      <c r="G1047" s="48" t="s">
        <v>1367</v>
      </c>
      <c r="H1047" s="5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7.25" hidden="1" customHeight="1" x14ac:dyDescent="0.25">
      <c r="A1048" s="47">
        <v>44722</v>
      </c>
      <c r="B1048" s="5" t="s">
        <v>207</v>
      </c>
      <c r="C1048" s="16" t="str">
        <f>VLOOKUP(B1048,Database!$B$2:$K$604,2,FALSE)</f>
        <v>HANDLE CH 368 2 ANTIK</v>
      </c>
      <c r="D1048" s="49">
        <v>10</v>
      </c>
      <c r="E1048" s="28">
        <f>VLOOKUP(B1048,Database!$B$2:$K$604,3,FALSE)</f>
        <v>17000</v>
      </c>
      <c r="F1048" s="48" t="s">
        <v>1330</v>
      </c>
      <c r="G1048" s="48" t="s">
        <v>1367</v>
      </c>
      <c r="H1048" s="5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7.25" hidden="1" customHeight="1" x14ac:dyDescent="0.25">
      <c r="A1049" s="47">
        <v>44722</v>
      </c>
      <c r="B1049" s="48" t="s">
        <v>401</v>
      </c>
      <c r="C1049" s="16" t="str">
        <f>VLOOKUP(B1049,Database!$B$2:$K$604,2,FALSE)</f>
        <v>MAGNET BESAR</v>
      </c>
      <c r="D1049" s="52">
        <v>6</v>
      </c>
      <c r="E1049" s="28">
        <f>VLOOKUP(B1049,Database!$B$2:$K$604,3,FALSE)</f>
        <v>4000</v>
      </c>
      <c r="F1049" s="48" t="s">
        <v>1330</v>
      </c>
      <c r="G1049" s="48" t="s">
        <v>1367</v>
      </c>
      <c r="H1049" s="5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7.25" hidden="1" customHeight="1" x14ac:dyDescent="0.25">
      <c r="A1050" s="47">
        <v>44722</v>
      </c>
      <c r="B1050" s="5" t="s">
        <v>347</v>
      </c>
      <c r="C1050" s="16" t="str">
        <f>VLOOKUP(B1050,Database!$B$2:$K$604,2,FALSE)</f>
        <v>HANDLE COAK ANTIK i029</v>
      </c>
      <c r="D1050" s="52">
        <v>6</v>
      </c>
      <c r="E1050" s="28">
        <f>VLOOKUP(B1050,Database!$B$2:$K$604,3,FALSE)</f>
        <v>16000</v>
      </c>
      <c r="F1050" s="48" t="s">
        <v>1330</v>
      </c>
      <c r="G1050" s="48" t="s">
        <v>1367</v>
      </c>
      <c r="H1050" s="5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7.25" hidden="1" customHeight="1" x14ac:dyDescent="0.25">
      <c r="A1051" s="47">
        <v>44722</v>
      </c>
      <c r="B1051" s="5" t="s">
        <v>151</v>
      </c>
      <c r="C1051" s="16" t="str">
        <f>VLOOKUP(B1051,Database!$B$2:$K$604,2,FALSE)</f>
        <v>ENGSEL WAYANG</v>
      </c>
      <c r="D1051" s="52">
        <v>3</v>
      </c>
      <c r="E1051" s="28">
        <f>VLOOKUP(B1051,Database!$B$2:$K$604,3,FALSE)</f>
        <v>20000</v>
      </c>
      <c r="F1051" s="48" t="s">
        <v>1330</v>
      </c>
      <c r="G1051" s="48" t="s">
        <v>1367</v>
      </c>
      <c r="H1051" s="5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7.25" hidden="1" customHeight="1" x14ac:dyDescent="0.25">
      <c r="A1052" s="47">
        <v>44722</v>
      </c>
      <c r="B1052" s="48" t="s">
        <v>909</v>
      </c>
      <c r="C1052" s="16" t="str">
        <f>VLOOKUP(B1052,Database!$B$2:$K$604,2,FALSE)</f>
        <v>LEM ALTECO HANDSOME</v>
      </c>
      <c r="D1052" s="49">
        <v>4</v>
      </c>
      <c r="E1052" s="28">
        <f>VLOOKUP(B1052,Database!$B$2:$K$604,3,FALSE)</f>
        <v>3350</v>
      </c>
      <c r="F1052" s="48" t="s">
        <v>1445</v>
      </c>
      <c r="G1052" s="48" t="s">
        <v>1472</v>
      </c>
      <c r="H1052" s="5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7.25" hidden="1" customHeight="1" x14ac:dyDescent="0.25">
      <c r="A1053" s="47">
        <v>44722</v>
      </c>
      <c r="B1053" s="48" t="s">
        <v>983</v>
      </c>
      <c r="C1053" s="16" t="str">
        <f>VLOOKUP(B1053,Database!$B$2:$K$604,2,FALSE)</f>
        <v>DOWEL 12MM</v>
      </c>
      <c r="D1053" s="52">
        <v>12</v>
      </c>
      <c r="E1053" s="28">
        <f>VLOOKUP(B1053,Database!$B$2:$K$604,3,FALSE)</f>
        <v>15000</v>
      </c>
      <c r="F1053" s="48" t="s">
        <v>1445</v>
      </c>
      <c r="G1053" s="48" t="s">
        <v>1472</v>
      </c>
      <c r="H1053" s="5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7.25" hidden="1" customHeight="1" x14ac:dyDescent="0.25">
      <c r="A1054" s="47">
        <v>44722</v>
      </c>
      <c r="B1054" s="48" t="s">
        <v>968</v>
      </c>
      <c r="C1054" s="16" t="str">
        <f>VLOOKUP(B1054,Database!$B$2:$K$604,2,FALSE)</f>
        <v>DOWEL 8MM</v>
      </c>
      <c r="D1054" s="52">
        <v>8</v>
      </c>
      <c r="E1054" s="28">
        <f>VLOOKUP(B1054,Database!$B$2:$K$604,3,FALSE)</f>
        <v>12000</v>
      </c>
      <c r="F1054" s="48" t="s">
        <v>1445</v>
      </c>
      <c r="G1054" s="48" t="s">
        <v>1472</v>
      </c>
      <c r="H1054" s="5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7.25" hidden="1" customHeight="1" x14ac:dyDescent="0.25">
      <c r="A1055" s="47">
        <v>44722</v>
      </c>
      <c r="B1055" s="48" t="s">
        <v>958</v>
      </c>
      <c r="C1055" s="16" t="str">
        <f>VLOOKUP(B1055,Database!$B$2:$K$604,2,FALSE)</f>
        <v>MASKER</v>
      </c>
      <c r="D1055" s="52">
        <v>4</v>
      </c>
      <c r="E1055" s="28">
        <f>VLOOKUP(B1055,Database!$B$2:$K$604,3,FALSE)</f>
        <v>400</v>
      </c>
      <c r="F1055" s="48" t="s">
        <v>1445</v>
      </c>
      <c r="G1055" s="48" t="s">
        <v>1472</v>
      </c>
      <c r="H1055" s="5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7.25" hidden="1" customHeight="1" x14ac:dyDescent="0.25">
      <c r="A1056" s="47">
        <v>44722</v>
      </c>
      <c r="B1056" s="5" t="s">
        <v>844</v>
      </c>
      <c r="C1056" s="16" t="str">
        <f>VLOOKUP(B1056,Database!$B$2:$K$604,2,FALSE)</f>
        <v>STD CORNER INJECT 1CM</v>
      </c>
      <c r="D1056" s="51">
        <v>800</v>
      </c>
      <c r="E1056" s="28">
        <f>VLOOKUP(B1056,Database!$B$2:$K$604,3,FALSE)</f>
        <v>2100</v>
      </c>
      <c r="F1056" s="48" t="s">
        <v>1330</v>
      </c>
      <c r="G1056" s="48" t="s">
        <v>1377</v>
      </c>
      <c r="H1056" s="5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7.25" hidden="1" customHeight="1" x14ac:dyDescent="0.25">
      <c r="A1057" s="47">
        <v>44722</v>
      </c>
      <c r="B1057" s="48" t="s">
        <v>939</v>
      </c>
      <c r="C1057" s="16" t="str">
        <f>VLOOKUP(B1057,Database!$B$2:$K$604,2,FALSE)</f>
        <v>KAIN JAHIT</v>
      </c>
      <c r="D1057" s="52">
        <v>1</v>
      </c>
      <c r="E1057" s="28">
        <f>VLOOKUP(B1057,Database!$B$2:$K$604,3,FALSE)</f>
        <v>4500</v>
      </c>
      <c r="F1057" s="48" t="s">
        <v>1330</v>
      </c>
      <c r="G1057" s="48" t="s">
        <v>1377</v>
      </c>
      <c r="H1057" s="5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7.25" hidden="1" customHeight="1" x14ac:dyDescent="0.25">
      <c r="A1058" s="47">
        <v>44722</v>
      </c>
      <c r="B1058" s="48" t="s">
        <v>811</v>
      </c>
      <c r="C1058" s="16" t="str">
        <f>VLOOKUP(B1058,Database!$B$2:$K$604,2,FALSE)</f>
        <v>LAKBAN KERTAS</v>
      </c>
      <c r="D1058" s="52">
        <v>6</v>
      </c>
      <c r="E1058" s="28">
        <f>VLOOKUP(B1058,Database!$B$2:$K$604,3,FALSE)</f>
        <v>5200</v>
      </c>
      <c r="F1058" s="48" t="s">
        <v>1330</v>
      </c>
      <c r="G1058" s="48" t="s">
        <v>1377</v>
      </c>
      <c r="H1058" s="5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7.25" hidden="1" customHeight="1" x14ac:dyDescent="0.25">
      <c r="A1059" s="47">
        <v>44722</v>
      </c>
      <c r="B1059" s="48" t="s">
        <v>808</v>
      </c>
      <c r="C1059" s="16" t="str">
        <f>VLOOKUP(B1059,Database!$B$2:$K$604,2,FALSE)</f>
        <v>LAKBAN BENING</v>
      </c>
      <c r="D1059" s="51">
        <v>18</v>
      </c>
      <c r="E1059" s="28">
        <f>VLOOKUP(B1059,Database!$B$2:$K$604,3,FALSE)</f>
        <v>10000</v>
      </c>
      <c r="F1059" s="48" t="s">
        <v>1330</v>
      </c>
      <c r="G1059" s="48" t="s">
        <v>1377</v>
      </c>
      <c r="H1059" s="5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7.25" hidden="1" customHeight="1" x14ac:dyDescent="0.25">
      <c r="A1060" s="47">
        <v>44722</v>
      </c>
      <c r="B1060" s="5" t="s">
        <v>1016</v>
      </c>
      <c r="C1060" s="16" t="str">
        <f>VLOOKUP(B1060,Database!$B$2:$K$604,2,FALSE)</f>
        <v>SELANG TRANSPARAN</v>
      </c>
      <c r="D1060" s="52">
        <v>5</v>
      </c>
      <c r="E1060" s="28">
        <f>VLOOKUP(B1060,Database!$B$2:$K$604,3,FALSE)</f>
        <v>8500</v>
      </c>
      <c r="F1060" s="48" t="s">
        <v>1330</v>
      </c>
      <c r="G1060" s="48" t="s">
        <v>1377</v>
      </c>
      <c r="H1060" s="5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7.25" hidden="1" customHeight="1" x14ac:dyDescent="0.25">
      <c r="A1061" s="47">
        <v>44722</v>
      </c>
      <c r="B1061" s="48" t="s">
        <v>804</v>
      </c>
      <c r="C1061" s="16" t="str">
        <f>VLOOKUP(B1061,Database!$B$2:$K$604,2,FALSE)</f>
        <v>ISI CUTTER</v>
      </c>
      <c r="D1061" s="52">
        <v>1</v>
      </c>
      <c r="E1061" s="28">
        <f>VLOOKUP(B1061,Database!$B$2:$K$604,3,FALSE)</f>
        <v>6000</v>
      </c>
      <c r="F1061" s="48" t="s">
        <v>1330</v>
      </c>
      <c r="G1061" s="48" t="s">
        <v>1377</v>
      </c>
      <c r="H1061" s="5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7.25" hidden="1" customHeight="1" x14ac:dyDescent="0.25">
      <c r="A1062" s="47">
        <v>44722</v>
      </c>
      <c r="B1062" s="7" t="s">
        <v>958</v>
      </c>
      <c r="C1062" s="16" t="str">
        <f>VLOOKUP(B1062,Database!$B$2:$K$604,2,FALSE)</f>
        <v>MASKER</v>
      </c>
      <c r="D1062" s="52">
        <v>5</v>
      </c>
      <c r="E1062" s="28">
        <f>VLOOKUP(B1062,Database!$B$2:$K$604,3,FALSE)</f>
        <v>400</v>
      </c>
      <c r="F1062" s="48" t="s">
        <v>1330</v>
      </c>
      <c r="G1062" s="48" t="s">
        <v>1377</v>
      </c>
      <c r="H1062" s="5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7.25" hidden="1" customHeight="1" x14ac:dyDescent="0.25">
      <c r="A1063" s="47">
        <v>44722</v>
      </c>
      <c r="B1063" s="48" t="s">
        <v>827</v>
      </c>
      <c r="C1063" s="16" t="str">
        <f>VLOOKUP(B1063,Database!$B$2:$K$604,2,FALSE)</f>
        <v>STERO FOAM 1CM</v>
      </c>
      <c r="D1063" s="52">
        <v>50</v>
      </c>
      <c r="E1063" s="28">
        <f>VLOOKUP(B1063,Database!$B$2:$K$604,3,FALSE)</f>
        <v>9900</v>
      </c>
      <c r="F1063" s="48" t="s">
        <v>1330</v>
      </c>
      <c r="G1063" s="48" t="s">
        <v>1377</v>
      </c>
      <c r="H1063" s="5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7.25" hidden="1" customHeight="1" x14ac:dyDescent="0.25">
      <c r="A1064" s="47">
        <v>44722</v>
      </c>
      <c r="B1064" s="7" t="s">
        <v>825</v>
      </c>
      <c r="C1064" s="16" t="str">
        <f>VLOOKUP(B1064,Database!$B$2:$K$604,2,FALSE)</f>
        <v>SINGLE FACE 160</v>
      </c>
      <c r="D1064" s="52">
        <v>54</v>
      </c>
      <c r="E1064" s="28">
        <f>VLOOKUP(B1064,Database!$B$2:$K$604,3,FALSE)</f>
        <v>10000</v>
      </c>
      <c r="F1064" s="48" t="s">
        <v>1330</v>
      </c>
      <c r="G1064" s="48" t="s">
        <v>1377</v>
      </c>
      <c r="H1064" s="5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7.25" hidden="1" customHeight="1" x14ac:dyDescent="0.25">
      <c r="A1065" s="47">
        <v>44722</v>
      </c>
      <c r="B1065" s="7" t="s">
        <v>1093</v>
      </c>
      <c r="C1065" s="16" t="str">
        <f>VLOOKUP(B1065,Database!$B$2:$K$604,2,FALSE)</f>
        <v>RING TEBAL 1,5MM HITAM</v>
      </c>
      <c r="D1065" s="52">
        <v>32</v>
      </c>
      <c r="E1065" s="28">
        <f>VLOOKUP(B1065,Database!$B$2:$K$604,3,FALSE)</f>
        <v>275</v>
      </c>
      <c r="F1065" s="48" t="s">
        <v>1496</v>
      </c>
      <c r="G1065" s="48" t="s">
        <v>1497</v>
      </c>
      <c r="H1065" s="7">
        <v>930</v>
      </c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7.25" hidden="1" customHeight="1" x14ac:dyDescent="0.25">
      <c r="A1066" s="47">
        <v>44722</v>
      </c>
      <c r="B1066" s="48" t="s">
        <v>141</v>
      </c>
      <c r="C1066" s="16" t="str">
        <f>VLOOKUP(B1066,Database!$B$2:$K$604,2,FALSE)</f>
        <v>ENGSEL FULL TEKUK CUP 35"(DROLLA)</v>
      </c>
      <c r="D1066" s="52">
        <v>6</v>
      </c>
      <c r="E1066" s="28">
        <f>VLOOKUP(B1066,Database!$B$2:$K$604,3,FALSE)</f>
        <v>32727.26</v>
      </c>
      <c r="F1066" s="48" t="s">
        <v>1496</v>
      </c>
      <c r="G1066" s="48" t="s">
        <v>1497</v>
      </c>
      <c r="H1066" s="7">
        <v>931</v>
      </c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7.25" hidden="1" customHeight="1" x14ac:dyDescent="0.25">
      <c r="A1067" s="47">
        <v>44722</v>
      </c>
      <c r="B1067" s="48" t="s">
        <v>141</v>
      </c>
      <c r="C1067" s="16" t="str">
        <f>VLOOKUP(B1067,Database!$B$2:$K$604,2,FALSE)</f>
        <v>ENGSEL FULL TEKUK CUP 35"(DROLLA)</v>
      </c>
      <c r="D1067" s="52">
        <v>8</v>
      </c>
      <c r="E1067" s="28">
        <f>VLOOKUP(B1067,Database!$B$2:$K$604,3,FALSE)</f>
        <v>32727.26</v>
      </c>
      <c r="F1067" s="48" t="s">
        <v>1496</v>
      </c>
      <c r="G1067" s="48" t="s">
        <v>1497</v>
      </c>
      <c r="H1067" s="7">
        <v>940</v>
      </c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7.25" hidden="1" customHeight="1" x14ac:dyDescent="0.25">
      <c r="A1068" s="47">
        <v>44722</v>
      </c>
      <c r="B1068" s="48" t="s">
        <v>434</v>
      </c>
      <c r="C1068" s="16" t="str">
        <f>VLOOKUP(B1068,Database!$B$2:$K$604,2,FALSE)</f>
        <v>RELL BEARING DROLLA 40CM</v>
      </c>
      <c r="D1068" s="49">
        <v>4</v>
      </c>
      <c r="E1068" s="28">
        <f>VLOOKUP(B1068,Database!$B$2:$K$604,3,FALSE)</f>
        <v>57181.81</v>
      </c>
      <c r="F1068" s="48" t="s">
        <v>1496</v>
      </c>
      <c r="G1068" s="48" t="s">
        <v>1497</v>
      </c>
      <c r="H1068" s="7">
        <v>940</v>
      </c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7.25" hidden="1" customHeight="1" x14ac:dyDescent="0.25">
      <c r="A1069" s="47">
        <v>44722</v>
      </c>
      <c r="B1069" s="61" t="s">
        <v>1093</v>
      </c>
      <c r="C1069" s="16" t="str">
        <f>VLOOKUP(B1069,Database!$B$2:$K$604,2,FALSE)</f>
        <v>RING TEBAL 1,5MM HITAM</v>
      </c>
      <c r="D1069" s="52">
        <v>48</v>
      </c>
      <c r="E1069" s="28">
        <f>VLOOKUP(B1069,Database!$B$2:$K$604,3,FALSE)</f>
        <v>275</v>
      </c>
      <c r="F1069" s="48" t="s">
        <v>1332</v>
      </c>
      <c r="G1069" s="48" t="s">
        <v>1497</v>
      </c>
      <c r="H1069" s="5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7.25" hidden="1" customHeight="1" x14ac:dyDescent="0.25">
      <c r="A1070" s="47">
        <v>44722</v>
      </c>
      <c r="B1070" s="61" t="s">
        <v>141</v>
      </c>
      <c r="C1070" s="16" t="str">
        <f>VLOOKUP(B1070,Database!$B$2:$K$604,2,FALSE)</f>
        <v>ENGSEL FULL TEKUK CUP 35"(DROLLA)</v>
      </c>
      <c r="D1070" s="49">
        <v>8</v>
      </c>
      <c r="E1070" s="28">
        <f>VLOOKUP(B1070,Database!$B$2:$K$604,3,FALSE)</f>
        <v>32727.26</v>
      </c>
      <c r="F1070" s="48" t="s">
        <v>1332</v>
      </c>
      <c r="G1070" s="48" t="s">
        <v>1497</v>
      </c>
      <c r="H1070" s="5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7.25" hidden="1" customHeight="1" x14ac:dyDescent="0.25">
      <c r="A1071" s="47">
        <v>44722</v>
      </c>
      <c r="B1071" s="61" t="s">
        <v>434</v>
      </c>
      <c r="C1071" s="16" t="str">
        <f>VLOOKUP(B1071,Database!$B$2:$K$604,2,FALSE)</f>
        <v>RELL BEARING DROLLA 40CM</v>
      </c>
      <c r="D1071" s="52">
        <v>8</v>
      </c>
      <c r="E1071" s="28">
        <f>VLOOKUP(B1071,Database!$B$2:$K$604,3,FALSE)</f>
        <v>57181.81</v>
      </c>
      <c r="F1071" s="48" t="s">
        <v>1332</v>
      </c>
      <c r="G1071" s="48" t="s">
        <v>1497</v>
      </c>
      <c r="H1071" s="5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7.25" hidden="1" customHeight="1" x14ac:dyDescent="0.25">
      <c r="A1072" s="47">
        <v>44725</v>
      </c>
      <c r="B1072" s="48" t="s">
        <v>909</v>
      </c>
      <c r="C1072" s="16" t="str">
        <f>VLOOKUP(B1072,Database!$B$2:$K$604,2,FALSE)</f>
        <v>LEM ALTECO HANDSOME</v>
      </c>
      <c r="D1072" s="52">
        <v>10</v>
      </c>
      <c r="E1072" s="28">
        <f>VLOOKUP(B1072,Database!$B$2:$K$604,3,FALSE)</f>
        <v>3350</v>
      </c>
      <c r="F1072" s="48" t="s">
        <v>1330</v>
      </c>
      <c r="G1072" s="48" t="s">
        <v>1368</v>
      </c>
      <c r="H1072" s="5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7.25" hidden="1" customHeight="1" x14ac:dyDescent="0.25">
      <c r="A1073" s="47">
        <v>44725</v>
      </c>
      <c r="B1073" s="48" t="s">
        <v>863</v>
      </c>
      <c r="C1073" s="16" t="str">
        <f>VLOOKUP(B1073,Database!$B$2:$K$604,2,FALSE)</f>
        <v>AMPLAS 120</v>
      </c>
      <c r="D1073" s="52">
        <v>1</v>
      </c>
      <c r="E1073" s="28">
        <f>VLOOKUP(B1073,Database!$B$2:$K$604,3,FALSE)</f>
        <v>13400</v>
      </c>
      <c r="F1073" s="48" t="s">
        <v>1330</v>
      </c>
      <c r="G1073" s="48" t="s">
        <v>1368</v>
      </c>
      <c r="H1073" s="5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7.25" hidden="1" customHeight="1" x14ac:dyDescent="0.25">
      <c r="A1074" s="47">
        <v>44725</v>
      </c>
      <c r="B1074" s="48" t="s">
        <v>884</v>
      </c>
      <c r="C1074" s="16" t="str">
        <f>VLOOKUP(B1074,Database!$B$2:$K$604,2,FALSE)</f>
        <v>AMPLAS 80</v>
      </c>
      <c r="D1074" s="52">
        <v>1</v>
      </c>
      <c r="E1074" s="28">
        <f>VLOOKUP(B1074,Database!$B$2:$K$604,3,FALSE)</f>
        <v>13400</v>
      </c>
      <c r="F1074" s="48" t="s">
        <v>1330</v>
      </c>
      <c r="G1074" s="48" t="s">
        <v>1368</v>
      </c>
      <c r="H1074" s="5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7.25" hidden="1" customHeight="1" x14ac:dyDescent="0.25">
      <c r="A1075" s="47">
        <v>44725</v>
      </c>
      <c r="B1075" s="48" t="s">
        <v>958</v>
      </c>
      <c r="C1075" s="16" t="str">
        <f>VLOOKUP(B1075,Database!$B$2:$K$604,2,FALSE)</f>
        <v>MASKER</v>
      </c>
      <c r="D1075" s="52">
        <v>8</v>
      </c>
      <c r="E1075" s="28">
        <f>VLOOKUP(B1075,Database!$B$2:$K$604,3,FALSE)</f>
        <v>400</v>
      </c>
      <c r="F1075" s="48" t="s">
        <v>1330</v>
      </c>
      <c r="G1075" s="48" t="s">
        <v>1368</v>
      </c>
      <c r="H1075" s="5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7.25" hidden="1" customHeight="1" x14ac:dyDescent="0.25">
      <c r="A1076" s="47">
        <v>44725</v>
      </c>
      <c r="B1076" s="48" t="s">
        <v>863</v>
      </c>
      <c r="C1076" s="16" t="str">
        <f>VLOOKUP(B1076,Database!$B$2:$K$604,2,FALSE)</f>
        <v>AMPLAS 120</v>
      </c>
      <c r="D1076" s="52">
        <v>1</v>
      </c>
      <c r="E1076" s="28">
        <f>VLOOKUP(B1076,Database!$B$2:$K$604,3,FALSE)</f>
        <v>13400</v>
      </c>
      <c r="F1076" s="48" t="s">
        <v>1330</v>
      </c>
      <c r="G1076" s="48" t="s">
        <v>1369</v>
      </c>
      <c r="H1076" s="5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7.25" hidden="1" customHeight="1" x14ac:dyDescent="0.25">
      <c r="A1077" s="47">
        <v>44725</v>
      </c>
      <c r="B1077" s="48" t="s">
        <v>866</v>
      </c>
      <c r="C1077" s="16" t="str">
        <f>VLOOKUP(B1077,Database!$B$2:$K$604,2,FALSE)</f>
        <v>AMPLAS 180</v>
      </c>
      <c r="D1077" s="52">
        <v>1</v>
      </c>
      <c r="E1077" s="28">
        <f>VLOOKUP(B1077,Database!$B$2:$K$604,3,FALSE)</f>
        <v>13400</v>
      </c>
      <c r="F1077" s="48" t="s">
        <v>1330</v>
      </c>
      <c r="G1077" s="48" t="s">
        <v>1369</v>
      </c>
      <c r="H1077" s="5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7.25" hidden="1" customHeight="1" x14ac:dyDescent="0.25">
      <c r="A1078" s="47">
        <v>44725</v>
      </c>
      <c r="B1078" s="48" t="s">
        <v>884</v>
      </c>
      <c r="C1078" s="16" t="str">
        <f>VLOOKUP(B1078,Database!$B$2:$K$604,2,FALSE)</f>
        <v>AMPLAS 80</v>
      </c>
      <c r="D1078" s="52">
        <v>1</v>
      </c>
      <c r="E1078" s="28">
        <f>VLOOKUP(B1078,Database!$B$2:$K$604,3,FALSE)</f>
        <v>13400</v>
      </c>
      <c r="F1078" s="48" t="s">
        <v>1330</v>
      </c>
      <c r="G1078" s="48" t="s">
        <v>1369</v>
      </c>
      <c r="H1078" s="5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7.25" hidden="1" customHeight="1" x14ac:dyDescent="0.25">
      <c r="A1079" s="47">
        <v>44725</v>
      </c>
      <c r="B1079" s="48" t="s">
        <v>939</v>
      </c>
      <c r="C1079" s="16" t="str">
        <f>VLOOKUP(B1079,Database!$B$2:$K$604,2,FALSE)</f>
        <v>KAIN JAHIT</v>
      </c>
      <c r="D1079" s="52">
        <v>1</v>
      </c>
      <c r="E1079" s="28">
        <f>VLOOKUP(B1079,Database!$B$2:$K$604,3,FALSE)</f>
        <v>4500</v>
      </c>
      <c r="F1079" s="48" t="s">
        <v>1330</v>
      </c>
      <c r="G1079" s="48" t="s">
        <v>1369</v>
      </c>
      <c r="H1079" s="5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7.25" hidden="1" customHeight="1" x14ac:dyDescent="0.25">
      <c r="A1080" s="47">
        <v>44725</v>
      </c>
      <c r="B1080" s="48" t="s">
        <v>909</v>
      </c>
      <c r="C1080" s="16" t="str">
        <f>VLOOKUP(B1080,Database!$B$2:$K$604,2,FALSE)</f>
        <v>LEM ALTECO HANDSOME</v>
      </c>
      <c r="D1080" s="52">
        <v>1</v>
      </c>
      <c r="E1080" s="28">
        <f>VLOOKUP(B1080,Database!$B$2:$K$604,3,FALSE)</f>
        <v>3350</v>
      </c>
      <c r="F1080" s="48" t="s">
        <v>1330</v>
      </c>
      <c r="G1080" s="48" t="s">
        <v>1369</v>
      </c>
      <c r="H1080" s="5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7.25" hidden="1" customHeight="1" x14ac:dyDescent="0.25">
      <c r="A1081" s="47">
        <v>44725</v>
      </c>
      <c r="B1081" s="48" t="s">
        <v>958</v>
      </c>
      <c r="C1081" s="16" t="str">
        <f>VLOOKUP(B1081,Database!$B$2:$K$604,2,FALSE)</f>
        <v>MASKER</v>
      </c>
      <c r="D1081" s="52">
        <v>5</v>
      </c>
      <c r="E1081" s="28">
        <f>VLOOKUP(B1081,Database!$B$2:$K$604,3,FALSE)</f>
        <v>400</v>
      </c>
      <c r="F1081" s="48" t="s">
        <v>1330</v>
      </c>
      <c r="G1081" s="48" t="s">
        <v>1369</v>
      </c>
      <c r="H1081" s="5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7.25" hidden="1" customHeight="1" x14ac:dyDescent="0.25">
      <c r="A1082" s="47">
        <v>44725</v>
      </c>
      <c r="B1082" s="48" t="s">
        <v>653</v>
      </c>
      <c r="C1082" s="16" t="str">
        <f>VLOOKUP(B1082,Database!$B$2:$K$604,2,FALSE)</f>
        <v>THINER NC TRIRING</v>
      </c>
      <c r="D1082" s="52">
        <v>20</v>
      </c>
      <c r="E1082" s="28">
        <f>VLOOKUP(B1082,Database!$B$2:$K$604,3,FALSE)</f>
        <v>19250</v>
      </c>
      <c r="F1082" s="48" t="s">
        <v>1330</v>
      </c>
      <c r="G1082" s="48" t="s">
        <v>1369</v>
      </c>
      <c r="H1082" s="5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7.25" hidden="1" customHeight="1" x14ac:dyDescent="0.25">
      <c r="A1083" s="47">
        <v>44725</v>
      </c>
      <c r="B1083" s="48" t="s">
        <v>958</v>
      </c>
      <c r="C1083" s="16" t="str">
        <f>VLOOKUP(B1083,Database!$B$2:$K$604,2,FALSE)</f>
        <v>MASKER</v>
      </c>
      <c r="D1083" s="52">
        <v>15</v>
      </c>
      <c r="E1083" s="28">
        <f>VLOOKUP(B1083,Database!$B$2:$K$604,3,FALSE)</f>
        <v>400</v>
      </c>
      <c r="F1083" s="48" t="s">
        <v>1330</v>
      </c>
      <c r="G1083" s="48" t="s">
        <v>1371</v>
      </c>
      <c r="H1083" s="5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7.25" hidden="1" customHeight="1" x14ac:dyDescent="0.25">
      <c r="A1084" s="47">
        <v>44725</v>
      </c>
      <c r="B1084" s="48" t="s">
        <v>909</v>
      </c>
      <c r="C1084" s="16" t="str">
        <f>VLOOKUP(B1084,Database!$B$2:$K$604,2,FALSE)</f>
        <v>LEM ALTECO HANDSOME</v>
      </c>
      <c r="D1084" s="52">
        <v>4</v>
      </c>
      <c r="E1084" s="28">
        <f>VLOOKUP(B1084,Database!$B$2:$K$604,3,FALSE)</f>
        <v>3350</v>
      </c>
      <c r="F1084" s="48" t="s">
        <v>1330</v>
      </c>
      <c r="G1084" s="48" t="s">
        <v>1371</v>
      </c>
      <c r="H1084" s="5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7.25" hidden="1" customHeight="1" x14ac:dyDescent="0.25">
      <c r="A1085" s="47">
        <v>44725</v>
      </c>
      <c r="B1085" s="48" t="s">
        <v>884</v>
      </c>
      <c r="C1085" s="16" t="str">
        <f>VLOOKUP(B1085,Database!$B$2:$K$604,2,FALSE)</f>
        <v>AMPLAS 80</v>
      </c>
      <c r="D1085" s="52">
        <v>2</v>
      </c>
      <c r="E1085" s="28">
        <f>VLOOKUP(B1085,Database!$B$2:$K$604,3,FALSE)</f>
        <v>13400</v>
      </c>
      <c r="F1085" s="48" t="s">
        <v>1330</v>
      </c>
      <c r="G1085" s="48" t="s">
        <v>1371</v>
      </c>
      <c r="H1085" s="5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7.25" hidden="1" customHeight="1" x14ac:dyDescent="0.25">
      <c r="A1086" s="47">
        <v>44725</v>
      </c>
      <c r="B1086" s="48" t="s">
        <v>1057</v>
      </c>
      <c r="C1086" s="16" t="str">
        <f>VLOOKUP(B1086,Database!$B$2:$K$604,2,FALSE)</f>
        <v>LEM EXCEL ONE</v>
      </c>
      <c r="D1086" s="52">
        <v>5</v>
      </c>
      <c r="E1086" s="28">
        <f>VLOOKUP(B1086,Database!$B$2:$K$604,3,FALSE)</f>
        <v>121000</v>
      </c>
      <c r="F1086" s="48" t="s">
        <v>1330</v>
      </c>
      <c r="G1086" s="48" t="s">
        <v>1371</v>
      </c>
      <c r="H1086" s="5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7.25" hidden="1" customHeight="1" x14ac:dyDescent="0.25">
      <c r="A1087" s="47">
        <v>44725</v>
      </c>
      <c r="B1087" s="48" t="s">
        <v>1089</v>
      </c>
      <c r="C1087" s="16" t="str">
        <f>VLOOKUP(B1087,Database!$B$2:$K$604,2,FALSE)</f>
        <v>RING 5MM</v>
      </c>
      <c r="D1087" s="53">
        <v>0.21</v>
      </c>
      <c r="E1087" s="28">
        <f>VLOOKUP(B1087,Database!$B$2:$K$604,3,FALSE)</f>
        <v>47500</v>
      </c>
      <c r="F1087" s="48" t="s">
        <v>1330</v>
      </c>
      <c r="G1087" s="48" t="s">
        <v>1371</v>
      </c>
      <c r="H1087" s="5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7.25" hidden="1" customHeight="1" x14ac:dyDescent="0.25">
      <c r="A1088" s="47">
        <v>44725</v>
      </c>
      <c r="B1088" s="48" t="s">
        <v>909</v>
      </c>
      <c r="C1088" s="16" t="str">
        <f>VLOOKUP(B1088,Database!$B$2:$K$604,2,FALSE)</f>
        <v>LEM ALTECO HANDSOME</v>
      </c>
      <c r="D1088" s="52">
        <v>4</v>
      </c>
      <c r="E1088" s="28">
        <f>VLOOKUP(B1088,Database!$B$2:$K$604,3,FALSE)</f>
        <v>3350</v>
      </c>
      <c r="F1088" s="48" t="s">
        <v>1445</v>
      </c>
      <c r="G1088" s="48" t="s">
        <v>1472</v>
      </c>
      <c r="H1088" s="5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7.25" hidden="1" customHeight="1" x14ac:dyDescent="0.25">
      <c r="A1089" s="47">
        <v>44725</v>
      </c>
      <c r="B1089" s="5" t="s">
        <v>1010</v>
      </c>
      <c r="C1089" s="16" t="str">
        <f>VLOOKUP(B1089,Database!$B$2:$K$604,2,FALSE)</f>
        <v>DOWEL 6MM</v>
      </c>
      <c r="D1089" s="52">
        <v>1</v>
      </c>
      <c r="E1089" s="28">
        <f>VLOOKUP(B1089,Database!$B$2:$K$604,3,FALSE)</f>
        <v>10000</v>
      </c>
      <c r="F1089" s="48" t="s">
        <v>1445</v>
      </c>
      <c r="G1089" s="48" t="s">
        <v>1472</v>
      </c>
      <c r="H1089" s="5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7.25" hidden="1" customHeight="1" x14ac:dyDescent="0.25">
      <c r="A1090" s="47">
        <v>44725</v>
      </c>
      <c r="B1090" s="48" t="s">
        <v>983</v>
      </c>
      <c r="C1090" s="16" t="str">
        <f>VLOOKUP(B1090,Database!$B$2:$K$604,2,FALSE)</f>
        <v>DOWEL 12MM</v>
      </c>
      <c r="D1090" s="52">
        <v>1</v>
      </c>
      <c r="E1090" s="28">
        <f>VLOOKUP(B1090,Database!$B$2:$K$604,3,FALSE)</f>
        <v>15000</v>
      </c>
      <c r="F1090" s="48" t="s">
        <v>1445</v>
      </c>
      <c r="G1090" s="48" t="s">
        <v>1472</v>
      </c>
      <c r="H1090" s="5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7.25" hidden="1" customHeight="1" x14ac:dyDescent="0.25">
      <c r="A1091" s="47">
        <v>44725</v>
      </c>
      <c r="B1091" s="48" t="s">
        <v>909</v>
      </c>
      <c r="C1091" s="16" t="str">
        <f>VLOOKUP(B1091,Database!$B$2:$K$604,2,FALSE)</f>
        <v>LEM ALTECO HANDSOME</v>
      </c>
      <c r="D1091" s="52">
        <v>4</v>
      </c>
      <c r="E1091" s="28">
        <f>VLOOKUP(B1091,Database!$B$2:$K$604,3,FALSE)</f>
        <v>3350</v>
      </c>
      <c r="F1091" s="48" t="s">
        <v>1445</v>
      </c>
      <c r="G1091" s="48" t="s">
        <v>1472</v>
      </c>
      <c r="H1091" s="5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7.25" hidden="1" customHeight="1" x14ac:dyDescent="0.25">
      <c r="A1092" s="47">
        <v>44725</v>
      </c>
      <c r="B1092" s="48" t="s">
        <v>968</v>
      </c>
      <c r="C1092" s="16" t="str">
        <f>VLOOKUP(B1092,Database!$B$2:$K$604,2,FALSE)</f>
        <v>DOWEL 8MM</v>
      </c>
      <c r="D1092" s="52">
        <v>1</v>
      </c>
      <c r="E1092" s="28">
        <f>VLOOKUP(B1092,Database!$B$2:$K$604,3,FALSE)</f>
        <v>12000</v>
      </c>
      <c r="F1092" s="48" t="s">
        <v>1445</v>
      </c>
      <c r="G1092" s="48" t="s">
        <v>1472</v>
      </c>
      <c r="H1092" s="5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7.25" hidden="1" customHeight="1" x14ac:dyDescent="0.25">
      <c r="A1093" s="47">
        <v>44725</v>
      </c>
      <c r="B1093" s="5" t="s">
        <v>1031</v>
      </c>
      <c r="C1093" s="16" t="str">
        <f>VLOOKUP(B1093,Database!$B$2:$K$604,2,FALSE)</f>
        <v>KARET SERUT</v>
      </c>
      <c r="D1093" s="52">
        <v>1</v>
      </c>
      <c r="E1093" s="28">
        <f>VLOOKUP(B1093,Database!$B$2:$K$604,3,FALSE)</f>
        <v>15000</v>
      </c>
      <c r="F1093" s="48" t="s">
        <v>1310</v>
      </c>
      <c r="G1093" s="48" t="s">
        <v>1479</v>
      </c>
      <c r="H1093" s="5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7.25" hidden="1" customHeight="1" x14ac:dyDescent="0.25">
      <c r="A1094" s="47">
        <v>44725</v>
      </c>
      <c r="B1094" s="5" t="s">
        <v>147</v>
      </c>
      <c r="C1094" s="16" t="str">
        <f>VLOOKUP(B1094,Database!$B$2:$K$604,2,FALSE)</f>
        <v>ENGSEL MODERN  2-1/2" ANTIK</v>
      </c>
      <c r="D1094" s="52">
        <v>10</v>
      </c>
      <c r="E1094" s="28">
        <f>VLOOKUP(B1094,Database!$B$2:$K$604,3,FALSE)</f>
        <v>8750</v>
      </c>
      <c r="F1094" s="48" t="s">
        <v>1310</v>
      </c>
      <c r="G1094" s="48" t="s">
        <v>1479</v>
      </c>
      <c r="H1094" s="5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7.25" hidden="1" customHeight="1" x14ac:dyDescent="0.25">
      <c r="A1095" s="47">
        <v>44725</v>
      </c>
      <c r="B1095" s="5" t="s">
        <v>979</v>
      </c>
      <c r="C1095" s="16" t="str">
        <f>VLOOKUP(B1095,Database!$B$2:$K$604,2,FALSE)</f>
        <v>DOWEL 10MM</v>
      </c>
      <c r="D1095" s="52">
        <v>1</v>
      </c>
      <c r="E1095" s="28">
        <f>VLOOKUP(B1095,Database!$B$2:$K$604,3,FALSE)</f>
        <v>13500</v>
      </c>
      <c r="F1095" s="48" t="s">
        <v>1445</v>
      </c>
      <c r="G1095" s="48" t="s">
        <v>1479</v>
      </c>
      <c r="H1095" s="5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7.25" hidden="1" customHeight="1" x14ac:dyDescent="0.25">
      <c r="A1096" s="47">
        <v>44725</v>
      </c>
      <c r="B1096" s="48" t="s">
        <v>436</v>
      </c>
      <c r="C1096" s="16" t="str">
        <f>VLOOKUP(B1096,Database!$B$2:$K$604,2,FALSE)</f>
        <v>RELL BEARING DROLLA 35CM</v>
      </c>
      <c r="D1096" s="52">
        <v>4</v>
      </c>
      <c r="E1096" s="28">
        <f>VLOOKUP(B1096,Database!$B$2:$K$604,3,FALSE)</f>
        <v>52556.81</v>
      </c>
      <c r="F1096" s="48" t="s">
        <v>1498</v>
      </c>
      <c r="G1096" s="48" t="s">
        <v>1499</v>
      </c>
      <c r="H1096" s="5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7.25" hidden="1" customHeight="1" x14ac:dyDescent="0.25">
      <c r="A1097" s="47">
        <v>44725</v>
      </c>
      <c r="B1097" s="5" t="s">
        <v>438</v>
      </c>
      <c r="C1097" s="16" t="str">
        <f>VLOOKUP(B1097,Database!$B$2:$K$604,2,FALSE)</f>
        <v>RELL BEARING DROLLA 30CM</v>
      </c>
      <c r="D1097" s="52">
        <v>3</v>
      </c>
      <c r="E1097" s="28">
        <f>VLOOKUP(B1097,Database!$B$2:$K$604,3,FALSE)</f>
        <v>52556.81</v>
      </c>
      <c r="F1097" s="48" t="s">
        <v>1362</v>
      </c>
      <c r="G1097" s="48" t="s">
        <v>1499</v>
      </c>
      <c r="H1097" s="5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7.25" hidden="1" customHeight="1" x14ac:dyDescent="0.25">
      <c r="A1098" s="47">
        <v>44725</v>
      </c>
      <c r="B1098" s="48" t="s">
        <v>141</v>
      </c>
      <c r="C1098" s="16" t="str">
        <f>VLOOKUP(B1098,Database!$B$2:$K$604,2,FALSE)</f>
        <v>ENGSEL FULL TEKUK CUP 35"(DROLLA)</v>
      </c>
      <c r="D1098" s="52">
        <v>2</v>
      </c>
      <c r="E1098" s="28">
        <f>VLOOKUP(B1098,Database!$B$2:$K$604,3,FALSE)</f>
        <v>32727.26</v>
      </c>
      <c r="F1098" s="48" t="s">
        <v>1362</v>
      </c>
      <c r="G1098" s="48" t="s">
        <v>1499</v>
      </c>
      <c r="H1098" s="5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7.25" hidden="1" customHeight="1" x14ac:dyDescent="0.25">
      <c r="A1099" s="47">
        <v>44725</v>
      </c>
      <c r="B1099" s="48" t="s">
        <v>436</v>
      </c>
      <c r="C1099" s="16" t="str">
        <f>VLOOKUP(B1099,Database!$B$2:$K$604,2,FALSE)</f>
        <v>RELL BEARING DROLLA 35CM</v>
      </c>
      <c r="D1099" s="52">
        <v>6</v>
      </c>
      <c r="E1099" s="28">
        <f>VLOOKUP(B1099,Database!$B$2:$K$604,3,FALSE)</f>
        <v>52556.81</v>
      </c>
      <c r="F1099" s="48" t="s">
        <v>1362</v>
      </c>
      <c r="G1099" s="48" t="s">
        <v>1499</v>
      </c>
      <c r="H1099" s="5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7.25" hidden="1" customHeight="1" x14ac:dyDescent="0.25">
      <c r="A1100" s="47">
        <v>44725</v>
      </c>
      <c r="B1100" s="48" t="s">
        <v>436</v>
      </c>
      <c r="C1100" s="16" t="str">
        <f>VLOOKUP(B1100,Database!$B$2:$K$604,2,FALSE)</f>
        <v>RELL BEARING DROLLA 35CM</v>
      </c>
      <c r="D1100" s="52">
        <v>3</v>
      </c>
      <c r="E1100" s="28">
        <f>VLOOKUP(B1100,Database!$B$2:$K$604,3,FALSE)</f>
        <v>52556.81</v>
      </c>
      <c r="F1100" s="48" t="s">
        <v>1362</v>
      </c>
      <c r="G1100" s="48" t="s">
        <v>1499</v>
      </c>
      <c r="H1100" s="5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7.25" hidden="1" customHeight="1" x14ac:dyDescent="0.25">
      <c r="A1101" s="47">
        <v>44726</v>
      </c>
      <c r="B1101" s="48" t="s">
        <v>1200</v>
      </c>
      <c r="C1101" s="16" t="str">
        <f>VLOOKUP(B1101,Database!$B$2:$K$604,2,FALSE)</f>
        <v>SUPER DRY TOWER</v>
      </c>
      <c r="D1101" s="52">
        <v>1</v>
      </c>
      <c r="E1101" s="28">
        <f>VLOOKUP(B1101,Database!$B$2:$K$604,3,FALSE)</f>
        <v>563785.20000000007</v>
      </c>
      <c r="F1101" s="48" t="s">
        <v>1477</v>
      </c>
      <c r="G1101" s="16"/>
      <c r="H1101" s="5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7.25" hidden="1" customHeight="1" x14ac:dyDescent="0.25">
      <c r="A1102" s="47">
        <v>44726</v>
      </c>
      <c r="B1102" s="48" t="s">
        <v>909</v>
      </c>
      <c r="C1102" s="16" t="str">
        <f>VLOOKUP(B1102,Database!$B$2:$K$604,2,FALSE)</f>
        <v>LEM ALTECO HANDSOME</v>
      </c>
      <c r="D1102" s="52">
        <v>4</v>
      </c>
      <c r="E1102" s="28">
        <f>VLOOKUP(B1102,Database!$B$2:$K$604,3,FALSE)</f>
        <v>3350</v>
      </c>
      <c r="F1102" s="48" t="s">
        <v>1445</v>
      </c>
      <c r="G1102" s="48" t="s">
        <v>1472</v>
      </c>
      <c r="H1102" s="5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7.25" hidden="1" customHeight="1" x14ac:dyDescent="0.25">
      <c r="A1103" s="47">
        <v>44726</v>
      </c>
      <c r="B1103" s="5" t="s">
        <v>66</v>
      </c>
      <c r="C1103" s="16" t="str">
        <f>VLOOKUP(B1103,Database!$B$2:$K$604,2,FALSE)</f>
        <v>RELL DROLLA SOFT CLOSE 40CM</v>
      </c>
      <c r="D1103" s="52">
        <v>6</v>
      </c>
      <c r="E1103" s="28">
        <f>VLOOKUP(B1103,Database!$B$2:$K$604,3,FALSE)</f>
        <v>114000</v>
      </c>
      <c r="F1103" s="48" t="s">
        <v>1330</v>
      </c>
      <c r="G1103" s="48" t="s">
        <v>1371</v>
      </c>
      <c r="H1103" s="5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7.25" hidden="1" customHeight="1" x14ac:dyDescent="0.25">
      <c r="A1104" s="47">
        <v>44726</v>
      </c>
      <c r="B1104" s="54" t="s">
        <v>921</v>
      </c>
      <c r="C1104" s="16" t="str">
        <f>VLOOKUP(B1104,Database!$B$2:$K$604,2,FALSE)</f>
        <v>LEM POXY RESIN</v>
      </c>
      <c r="D1104" s="52">
        <v>1</v>
      </c>
      <c r="E1104" s="28">
        <f>VLOOKUP(B1104,Database!$B$2:$K$604,3,FALSE)</f>
        <v>76000</v>
      </c>
      <c r="F1104" s="48" t="s">
        <v>1330</v>
      </c>
      <c r="G1104" s="48" t="s">
        <v>1371</v>
      </c>
      <c r="H1104" s="5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7.25" hidden="1" customHeight="1" x14ac:dyDescent="0.25">
      <c r="A1105" s="47">
        <v>44726</v>
      </c>
      <c r="B1105" s="54" t="s">
        <v>859</v>
      </c>
      <c r="C1105" s="16" t="str">
        <f>VLOOKUP(B1105,Database!$B$2:$K$604,2,FALSE)</f>
        <v>LEM POXY HARDNER</v>
      </c>
      <c r="D1105" s="52">
        <v>1</v>
      </c>
      <c r="E1105" s="28">
        <f>VLOOKUP(B1105,Database!$B$2:$K$604,3,FALSE)</f>
        <v>78000</v>
      </c>
      <c r="F1105" s="48" t="s">
        <v>1330</v>
      </c>
      <c r="G1105" s="48" t="s">
        <v>1371</v>
      </c>
      <c r="H1105" s="5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7.25" hidden="1" customHeight="1" x14ac:dyDescent="0.25">
      <c r="A1106" s="47">
        <v>44726</v>
      </c>
      <c r="B1106" s="54" t="s">
        <v>909</v>
      </c>
      <c r="C1106" s="16" t="str">
        <f>VLOOKUP(B1106,Database!$B$2:$K$604,2,FALSE)</f>
        <v>LEM ALTECO HANDSOME</v>
      </c>
      <c r="D1106" s="52">
        <v>6</v>
      </c>
      <c r="E1106" s="28">
        <f>VLOOKUP(B1106,Database!$B$2:$K$604,3,FALSE)</f>
        <v>3350</v>
      </c>
      <c r="F1106" s="48" t="s">
        <v>1330</v>
      </c>
      <c r="G1106" s="48" t="s">
        <v>1371</v>
      </c>
      <c r="H1106" s="5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7.25" hidden="1" customHeight="1" x14ac:dyDescent="0.25">
      <c r="A1107" s="47">
        <v>44726</v>
      </c>
      <c r="B1107" s="54" t="s">
        <v>909</v>
      </c>
      <c r="C1107" s="16" t="str">
        <f>VLOOKUP(B1107,Database!$B$2:$K$604,2,FALSE)</f>
        <v>LEM ALTECO HANDSOME</v>
      </c>
      <c r="D1107" s="52">
        <v>11</v>
      </c>
      <c r="E1107" s="28">
        <f>VLOOKUP(B1107,Database!$B$2:$K$604,3,FALSE)</f>
        <v>3350</v>
      </c>
      <c r="F1107" s="48" t="s">
        <v>1330</v>
      </c>
      <c r="G1107" s="48" t="s">
        <v>1368</v>
      </c>
      <c r="H1107" s="5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7.25" hidden="1" customHeight="1" x14ac:dyDescent="0.25">
      <c r="A1108" s="47">
        <v>44726</v>
      </c>
      <c r="B1108" s="5" t="s">
        <v>1147</v>
      </c>
      <c r="C1108" s="16" t="str">
        <f>VLOOKUP(B1108,Database!$B$2:$K$604,2,FALSE)</f>
        <v>SEKRUP FAB 8*3/4 (2cm)</v>
      </c>
      <c r="D1108" s="52">
        <v>1000</v>
      </c>
      <c r="E1108" s="28">
        <f>VLOOKUP(B1108,Database!$B$2:$K$604,3,FALSE)</f>
        <v>84</v>
      </c>
      <c r="F1108" s="48" t="s">
        <v>1330</v>
      </c>
      <c r="G1108" s="48" t="s">
        <v>1368</v>
      </c>
      <c r="H1108" s="5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7.25" hidden="1" customHeight="1" x14ac:dyDescent="0.25">
      <c r="A1109" s="47">
        <v>44726</v>
      </c>
      <c r="B1109" s="48" t="s">
        <v>884</v>
      </c>
      <c r="C1109" s="16" t="str">
        <f>VLOOKUP(B1109,Database!$B$2:$K$604,2,FALSE)</f>
        <v>AMPLAS 80</v>
      </c>
      <c r="D1109" s="52">
        <v>1</v>
      </c>
      <c r="E1109" s="28">
        <f>VLOOKUP(B1109,Database!$B$2:$K$604,3,FALSE)</f>
        <v>13400</v>
      </c>
      <c r="F1109" s="48" t="s">
        <v>1330</v>
      </c>
      <c r="G1109" s="48" t="s">
        <v>1368</v>
      </c>
      <c r="H1109" s="5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7.25" hidden="1" customHeight="1" x14ac:dyDescent="0.25">
      <c r="A1110" s="47">
        <v>44726</v>
      </c>
      <c r="B1110" s="7" t="s">
        <v>866</v>
      </c>
      <c r="C1110" s="16" t="str">
        <f>VLOOKUP(B1110,Database!$B$2:$K$604,2,FALSE)</f>
        <v>AMPLAS 180</v>
      </c>
      <c r="D1110" s="52">
        <v>1</v>
      </c>
      <c r="E1110" s="28">
        <f>VLOOKUP(B1110,Database!$B$2:$K$604,3,FALSE)</f>
        <v>13400</v>
      </c>
      <c r="F1110" s="48" t="s">
        <v>1330</v>
      </c>
      <c r="G1110" s="48" t="s">
        <v>1368</v>
      </c>
      <c r="H1110" s="5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7.25" hidden="1" customHeight="1" x14ac:dyDescent="0.25">
      <c r="A1111" s="47">
        <v>44726</v>
      </c>
      <c r="B1111" s="48" t="s">
        <v>863</v>
      </c>
      <c r="C1111" s="16" t="str">
        <f>VLOOKUP(B1111,Database!$B$2:$K$604,2,FALSE)</f>
        <v>AMPLAS 120</v>
      </c>
      <c r="D1111" s="52">
        <v>1</v>
      </c>
      <c r="E1111" s="28">
        <f>VLOOKUP(B1111,Database!$B$2:$K$604,3,FALSE)</f>
        <v>13400</v>
      </c>
      <c r="F1111" s="48" t="s">
        <v>1330</v>
      </c>
      <c r="G1111" s="48" t="s">
        <v>1368</v>
      </c>
      <c r="H1111" s="5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7.25" hidden="1" customHeight="1" x14ac:dyDescent="0.25">
      <c r="A1112" s="47">
        <v>44726</v>
      </c>
      <c r="B1112" s="7" t="s">
        <v>29</v>
      </c>
      <c r="C1112" s="16" t="str">
        <f>VLOOKUP(B1112,Database!$B$2:$K$604,2,FALSE)</f>
        <v>SEPATU KARET KOIN MEDIUM</v>
      </c>
      <c r="D1112" s="52">
        <v>20</v>
      </c>
      <c r="E1112" s="28">
        <f>VLOOKUP(B1112,Database!$B$2:$K$604,3,FALSE)</f>
        <v>1000</v>
      </c>
      <c r="F1112" s="48" t="s">
        <v>1330</v>
      </c>
      <c r="G1112" s="48" t="s">
        <v>1368</v>
      </c>
      <c r="H1112" s="5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7.25" hidden="1" customHeight="1" x14ac:dyDescent="0.25">
      <c r="A1113" s="47">
        <v>44726</v>
      </c>
      <c r="B1113" s="5" t="s">
        <v>655</v>
      </c>
      <c r="C1113" s="16" t="str">
        <f>VLOOKUP(B1113,Database!$B$2:$K$604,2,FALSE)</f>
        <v>PARAGON</v>
      </c>
      <c r="D1113" s="52">
        <v>2</v>
      </c>
      <c r="E1113" s="28">
        <f>VLOOKUP(B1113,Database!$B$2:$K$604,3,FALSE)</f>
        <v>118000</v>
      </c>
      <c r="F1113" s="48" t="s">
        <v>1449</v>
      </c>
      <c r="G1113" s="48" t="s">
        <v>1369</v>
      </c>
      <c r="H1113" s="5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7.25" hidden="1" customHeight="1" x14ac:dyDescent="0.25">
      <c r="A1114" s="47">
        <v>44726</v>
      </c>
      <c r="B1114" s="7" t="s">
        <v>880</v>
      </c>
      <c r="C1114" s="16" t="str">
        <f>VLOOKUP(B1114,Database!$B$2:$K$604,2,FALSE)</f>
        <v>MIRKA</v>
      </c>
      <c r="D1114" s="52">
        <v>2</v>
      </c>
      <c r="E1114" s="28">
        <f>VLOOKUP(B1114,Database!$B$2:$K$604,3,FALSE)</f>
        <v>11000</v>
      </c>
      <c r="F1114" s="48" t="s">
        <v>1449</v>
      </c>
      <c r="G1114" s="48" t="s">
        <v>1369</v>
      </c>
      <c r="H1114" s="5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7.25" hidden="1" customHeight="1" x14ac:dyDescent="0.25">
      <c r="A1115" s="47">
        <v>44726</v>
      </c>
      <c r="B1115" s="7" t="s">
        <v>811</v>
      </c>
      <c r="C1115" s="16" t="str">
        <f>VLOOKUP(B1115,Database!$B$2:$K$604,2,FALSE)</f>
        <v>LAKBAN KERTAS</v>
      </c>
      <c r="D1115" s="52">
        <v>2</v>
      </c>
      <c r="E1115" s="28">
        <f>VLOOKUP(B1115,Database!$B$2:$K$604,3,FALSE)</f>
        <v>5200</v>
      </c>
      <c r="F1115" s="48" t="s">
        <v>1449</v>
      </c>
      <c r="G1115" s="48" t="s">
        <v>1369</v>
      </c>
      <c r="H1115" s="5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7.25" hidden="1" customHeight="1" x14ac:dyDescent="0.25">
      <c r="A1116" s="47">
        <v>44726</v>
      </c>
      <c r="B1116" s="7" t="s">
        <v>939</v>
      </c>
      <c r="C1116" s="16" t="str">
        <f>VLOOKUP(B1116,Database!$B$2:$K$604,2,FALSE)</f>
        <v>KAIN JAHIT</v>
      </c>
      <c r="D1116" s="52">
        <v>1</v>
      </c>
      <c r="E1116" s="28">
        <f>VLOOKUP(B1116,Database!$B$2:$K$604,3,FALSE)</f>
        <v>4500</v>
      </c>
      <c r="F1116" s="48" t="s">
        <v>1293</v>
      </c>
      <c r="G1116" s="48" t="s">
        <v>1375</v>
      </c>
      <c r="H1116" s="5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7.25" hidden="1" customHeight="1" x14ac:dyDescent="0.25">
      <c r="A1117" s="47">
        <v>44726</v>
      </c>
      <c r="B1117" s="48" t="s">
        <v>804</v>
      </c>
      <c r="C1117" s="16" t="str">
        <f>VLOOKUP(B1117,Database!$B$2:$K$604,2,FALSE)</f>
        <v>ISI CUTTER</v>
      </c>
      <c r="D1117" s="52">
        <v>1</v>
      </c>
      <c r="E1117" s="28">
        <f>VLOOKUP(B1117,Database!$B$2:$K$604,3,FALSE)</f>
        <v>6000</v>
      </c>
      <c r="F1117" s="48" t="s">
        <v>1293</v>
      </c>
      <c r="G1117" s="48" t="s">
        <v>1375</v>
      </c>
      <c r="H1117" s="5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7.25" hidden="1" customHeight="1" x14ac:dyDescent="0.25">
      <c r="A1118" s="47">
        <v>44726</v>
      </c>
      <c r="B1118" s="7" t="s">
        <v>811</v>
      </c>
      <c r="C1118" s="16" t="str">
        <f>VLOOKUP(B1118,Database!$B$2:$K$604,2,FALSE)</f>
        <v>LAKBAN KERTAS</v>
      </c>
      <c r="D1118" s="52">
        <v>5</v>
      </c>
      <c r="E1118" s="28">
        <f>VLOOKUP(B1118,Database!$B$2:$K$604,3,FALSE)</f>
        <v>5200</v>
      </c>
      <c r="F1118" s="48" t="s">
        <v>1293</v>
      </c>
      <c r="G1118" s="48" t="s">
        <v>1375</v>
      </c>
      <c r="H1118" s="5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7.25" hidden="1" customHeight="1" x14ac:dyDescent="0.25">
      <c r="A1119" s="47">
        <v>44726</v>
      </c>
      <c r="B1119" s="48" t="s">
        <v>939</v>
      </c>
      <c r="C1119" s="16" t="str">
        <f>VLOOKUP(B1119,Database!$B$2:$K$604,2,FALSE)</f>
        <v>KAIN JAHIT</v>
      </c>
      <c r="D1119" s="52">
        <v>1</v>
      </c>
      <c r="E1119" s="28">
        <f>VLOOKUP(B1119,Database!$B$2:$K$604,3,FALSE)</f>
        <v>4500</v>
      </c>
      <c r="F1119" s="48" t="s">
        <v>1330</v>
      </c>
      <c r="G1119" s="48" t="s">
        <v>1377</v>
      </c>
      <c r="H1119" s="5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7.25" hidden="1" customHeight="1" x14ac:dyDescent="0.25">
      <c r="A1120" s="47">
        <v>44726</v>
      </c>
      <c r="B1120" s="7" t="s">
        <v>811</v>
      </c>
      <c r="C1120" s="16" t="str">
        <f>VLOOKUP(B1120,Database!$B$2:$K$604,2,FALSE)</f>
        <v>LAKBAN KERTAS</v>
      </c>
      <c r="D1120" s="52">
        <v>6</v>
      </c>
      <c r="E1120" s="28">
        <f>VLOOKUP(B1120,Database!$B$2:$K$604,3,FALSE)</f>
        <v>5200</v>
      </c>
      <c r="F1120" s="48" t="s">
        <v>1330</v>
      </c>
      <c r="G1120" s="48" t="s">
        <v>1377</v>
      </c>
      <c r="H1120" s="5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7.25" hidden="1" customHeight="1" x14ac:dyDescent="0.25">
      <c r="A1121" s="47">
        <v>44726</v>
      </c>
      <c r="B1121" s="48" t="s">
        <v>808</v>
      </c>
      <c r="C1121" s="16" t="str">
        <f>VLOOKUP(B1121,Database!$B$2:$K$604,2,FALSE)</f>
        <v>LAKBAN BENING</v>
      </c>
      <c r="D1121" s="52">
        <v>12</v>
      </c>
      <c r="E1121" s="28">
        <f>VLOOKUP(B1121,Database!$B$2:$K$604,3,FALSE)</f>
        <v>10000</v>
      </c>
      <c r="F1121" s="48" t="s">
        <v>1330</v>
      </c>
      <c r="G1121" s="48" t="s">
        <v>1377</v>
      </c>
      <c r="H1121" s="5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7.25" hidden="1" customHeight="1" x14ac:dyDescent="0.25">
      <c r="A1122" s="47">
        <v>44726</v>
      </c>
      <c r="B1122" s="7" t="s">
        <v>958</v>
      </c>
      <c r="C1122" s="16" t="str">
        <f>VLOOKUP(B1122,Database!$B$2:$K$604,2,FALSE)</f>
        <v>MASKER</v>
      </c>
      <c r="D1122" s="52">
        <v>5</v>
      </c>
      <c r="E1122" s="28">
        <f>VLOOKUP(B1122,Database!$B$2:$K$604,3,FALSE)</f>
        <v>400</v>
      </c>
      <c r="F1122" s="48" t="s">
        <v>1330</v>
      </c>
      <c r="G1122" s="48" t="s">
        <v>1377</v>
      </c>
      <c r="H1122" s="5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7.25" hidden="1" customHeight="1" x14ac:dyDescent="0.25">
      <c r="A1123" s="47">
        <v>44726</v>
      </c>
      <c r="B1123" s="7" t="s">
        <v>827</v>
      </c>
      <c r="C1123" s="16" t="str">
        <f>VLOOKUP(B1123,Database!$B$2:$K$604,2,FALSE)</f>
        <v>STERO FOAM 1CM</v>
      </c>
      <c r="D1123" s="52">
        <v>50</v>
      </c>
      <c r="E1123" s="28">
        <f>VLOOKUP(B1123,Database!$B$2:$K$604,3,FALSE)</f>
        <v>9900</v>
      </c>
      <c r="F1123" s="48" t="s">
        <v>1330</v>
      </c>
      <c r="G1123" s="48" t="s">
        <v>1377</v>
      </c>
      <c r="H1123" s="5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7.25" hidden="1" customHeight="1" x14ac:dyDescent="0.25">
      <c r="A1124" s="47">
        <v>44726</v>
      </c>
      <c r="B1124" s="48" t="s">
        <v>804</v>
      </c>
      <c r="C1124" s="16" t="str">
        <f>VLOOKUP(B1124,Database!$B$2:$K$604,2,FALSE)</f>
        <v>ISI CUTTER</v>
      </c>
      <c r="D1124" s="52">
        <v>1</v>
      </c>
      <c r="E1124" s="28">
        <f>VLOOKUP(B1124,Database!$B$2:$K$604,3,FALSE)</f>
        <v>6000</v>
      </c>
      <c r="F1124" s="48" t="s">
        <v>1330</v>
      </c>
      <c r="G1124" s="48" t="s">
        <v>1377</v>
      </c>
      <c r="H1124" s="5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7.25" hidden="1" customHeight="1" x14ac:dyDescent="0.25">
      <c r="A1125" s="47">
        <v>44726</v>
      </c>
      <c r="B1125" s="7" t="s">
        <v>909</v>
      </c>
      <c r="C1125" s="16" t="str">
        <f>VLOOKUP(B1125,Database!$B$2:$K$604,2,FALSE)</f>
        <v>LEM ALTECO HANDSOME</v>
      </c>
      <c r="D1125" s="52">
        <v>6</v>
      </c>
      <c r="E1125" s="28">
        <f>VLOOKUP(B1125,Database!$B$2:$K$604,3,FALSE)</f>
        <v>3350</v>
      </c>
      <c r="F1125" s="48" t="s">
        <v>1500</v>
      </c>
      <c r="G1125" s="48" t="s">
        <v>1366</v>
      </c>
      <c r="H1125" s="5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7.25" hidden="1" customHeight="1" x14ac:dyDescent="0.25">
      <c r="A1126" s="47">
        <v>44726</v>
      </c>
      <c r="B1126" s="7" t="s">
        <v>872</v>
      </c>
      <c r="C1126" s="16" t="str">
        <f>VLOOKUP(B1126,Database!$B$2:$K$604,2,FALSE)</f>
        <v>AMPLAS GRENDA 80</v>
      </c>
      <c r="D1126" s="52">
        <v>2</v>
      </c>
      <c r="E1126" s="28">
        <f>VLOOKUP(B1126,Database!$B$2:$K$604,3,FALSE)</f>
        <v>4000</v>
      </c>
      <c r="F1126" s="48" t="s">
        <v>1500</v>
      </c>
      <c r="G1126" s="48" t="s">
        <v>1366</v>
      </c>
      <c r="H1126" s="5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7.25" hidden="1" customHeight="1" x14ac:dyDescent="0.25">
      <c r="A1127" s="47">
        <v>44727</v>
      </c>
      <c r="B1127" s="48" t="s">
        <v>808</v>
      </c>
      <c r="C1127" s="16" t="str">
        <f>VLOOKUP(B1127,Database!$B$2:$K$604,2,FALSE)</f>
        <v>LAKBAN BENING</v>
      </c>
      <c r="D1127" s="52">
        <v>24</v>
      </c>
      <c r="E1127" s="28">
        <f>VLOOKUP(B1127,Database!$B$2:$K$604,3,FALSE)</f>
        <v>10000</v>
      </c>
      <c r="F1127" s="48" t="s">
        <v>1330</v>
      </c>
      <c r="G1127" s="48" t="s">
        <v>1377</v>
      </c>
      <c r="H1127" s="5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7.25" hidden="1" customHeight="1" x14ac:dyDescent="0.25">
      <c r="A1128" s="47">
        <v>44727</v>
      </c>
      <c r="B1128" s="7" t="s">
        <v>825</v>
      </c>
      <c r="C1128" s="16" t="str">
        <f>VLOOKUP(B1128,Database!$B$2:$K$604,2,FALSE)</f>
        <v>SINGLE FACE 160</v>
      </c>
      <c r="D1128" s="52">
        <v>56</v>
      </c>
      <c r="E1128" s="28">
        <f>VLOOKUP(B1128,Database!$B$2:$K$604,3,FALSE)</f>
        <v>10000</v>
      </c>
      <c r="F1128" s="48" t="s">
        <v>1330</v>
      </c>
      <c r="G1128" s="48" t="s">
        <v>1377</v>
      </c>
      <c r="H1128" s="5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7.25" hidden="1" customHeight="1" x14ac:dyDescent="0.25">
      <c r="A1129" s="47">
        <v>44727</v>
      </c>
      <c r="B1129" s="7" t="s">
        <v>909</v>
      </c>
      <c r="C1129" s="16" t="str">
        <f>VLOOKUP(B1129,Database!$B$2:$K$604,2,FALSE)</f>
        <v>LEM ALTECO HANDSOME</v>
      </c>
      <c r="D1129" s="52">
        <v>3</v>
      </c>
      <c r="E1129" s="28">
        <f>VLOOKUP(B1129,Database!$B$2:$K$604,3,FALSE)</f>
        <v>3350</v>
      </c>
      <c r="F1129" s="48" t="s">
        <v>1445</v>
      </c>
      <c r="G1129" s="48" t="s">
        <v>1472</v>
      </c>
      <c r="H1129" s="5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7.25" hidden="1" customHeight="1" x14ac:dyDescent="0.25">
      <c r="A1130" s="47">
        <v>44727</v>
      </c>
      <c r="B1130" s="7" t="s">
        <v>872</v>
      </c>
      <c r="C1130" s="16" t="str">
        <f>VLOOKUP(B1130,Database!$B$2:$K$604,2,FALSE)</f>
        <v>AMPLAS GRENDA 80</v>
      </c>
      <c r="D1130" s="52">
        <v>1</v>
      </c>
      <c r="E1130" s="28">
        <f>VLOOKUP(B1130,Database!$B$2:$K$604,3,FALSE)</f>
        <v>4000</v>
      </c>
      <c r="F1130" s="48" t="s">
        <v>1445</v>
      </c>
      <c r="G1130" s="48" t="s">
        <v>1472</v>
      </c>
      <c r="H1130" s="5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7.25" hidden="1" customHeight="1" x14ac:dyDescent="0.25">
      <c r="A1131" s="47">
        <v>44727</v>
      </c>
      <c r="B1131" s="7" t="s">
        <v>939</v>
      </c>
      <c r="C1131" s="16" t="str">
        <f>VLOOKUP(B1131,Database!$B$2:$K$604,2,FALSE)</f>
        <v>KAIN JAHIT</v>
      </c>
      <c r="D1131" s="52">
        <v>2</v>
      </c>
      <c r="E1131" s="28">
        <f>VLOOKUP(B1131,Database!$B$2:$K$604,3,FALSE)</f>
        <v>4500</v>
      </c>
      <c r="F1131" s="48" t="s">
        <v>1330</v>
      </c>
      <c r="G1131" s="48" t="s">
        <v>1369</v>
      </c>
      <c r="H1131" s="5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7.25" hidden="1" customHeight="1" x14ac:dyDescent="0.25">
      <c r="A1132" s="47">
        <v>44727</v>
      </c>
      <c r="B1132" s="5" t="s">
        <v>721</v>
      </c>
      <c r="C1132" s="16" t="str">
        <f>VLOOKUP(B1132,Database!$B$2:$K$604,2,FALSE)</f>
        <v>WAX ANTI JAMUR PFW 330</v>
      </c>
      <c r="D1132" s="52">
        <v>1</v>
      </c>
      <c r="E1132" s="28">
        <f>VLOOKUP(B1132,Database!$B$2:$K$604,3,FALSE)</f>
        <v>123000</v>
      </c>
      <c r="F1132" s="48" t="s">
        <v>1330</v>
      </c>
      <c r="G1132" s="48" t="s">
        <v>1369</v>
      </c>
      <c r="H1132" s="5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7.25" hidden="1" customHeight="1" x14ac:dyDescent="0.25">
      <c r="A1133" s="47">
        <v>44728</v>
      </c>
      <c r="B1133" s="54" t="s">
        <v>1057</v>
      </c>
      <c r="C1133" s="16" t="str">
        <f>VLOOKUP(B1133,Database!$B$2:$K$604,2,FALSE)</f>
        <v>LEM EXCEL ONE</v>
      </c>
      <c r="D1133" s="52">
        <v>2</v>
      </c>
      <c r="E1133" s="28">
        <f>VLOOKUP(B1133,Database!$B$2:$K$604,3,FALSE)</f>
        <v>121000</v>
      </c>
      <c r="F1133" s="48" t="s">
        <v>1445</v>
      </c>
      <c r="G1133" s="48" t="s">
        <v>1446</v>
      </c>
      <c r="H1133" s="5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7.25" hidden="1" customHeight="1" x14ac:dyDescent="0.25">
      <c r="A1134" s="47">
        <v>44728</v>
      </c>
      <c r="B1134" s="48" t="s">
        <v>1117</v>
      </c>
      <c r="C1134" s="16" t="str">
        <f>VLOOKUP(B1134,Database!$B$2:$K$604,2,FALSE)</f>
        <v>SEKRUP FAB 8*1-1/2" (4CM)</v>
      </c>
      <c r="D1134" s="52">
        <v>1000</v>
      </c>
      <c r="E1134" s="28">
        <f>VLOOKUP(B1134,Database!$B$2:$K$604,3,FALSE)</f>
        <v>138</v>
      </c>
      <c r="F1134" s="48" t="s">
        <v>1445</v>
      </c>
      <c r="G1134" s="48" t="s">
        <v>1446</v>
      </c>
      <c r="H1134" s="5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7.25" hidden="1" customHeight="1" x14ac:dyDescent="0.25">
      <c r="A1135" s="47">
        <v>44728</v>
      </c>
      <c r="B1135" s="48" t="s">
        <v>921</v>
      </c>
      <c r="C1135" s="16" t="str">
        <f>VLOOKUP(B1135,Database!$B$2:$K$604,2,FALSE)</f>
        <v>LEM POXY RESIN</v>
      </c>
      <c r="D1135" s="52">
        <v>2</v>
      </c>
      <c r="E1135" s="28">
        <f>VLOOKUP(B1135,Database!$B$2:$K$604,3,FALSE)</f>
        <v>76000</v>
      </c>
      <c r="F1135" s="48" t="s">
        <v>1445</v>
      </c>
      <c r="G1135" s="48" t="s">
        <v>1446</v>
      </c>
      <c r="H1135" s="5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7.25" hidden="1" customHeight="1" x14ac:dyDescent="0.25">
      <c r="A1136" s="47">
        <v>44728</v>
      </c>
      <c r="B1136" s="48" t="s">
        <v>859</v>
      </c>
      <c r="C1136" s="16" t="str">
        <f>VLOOKUP(B1136,Database!$B$2:$K$604,2,FALSE)</f>
        <v>LEM POXY HARDNER</v>
      </c>
      <c r="D1136" s="52">
        <v>2</v>
      </c>
      <c r="E1136" s="28">
        <f>VLOOKUP(B1136,Database!$B$2:$K$604,3,FALSE)</f>
        <v>78000</v>
      </c>
      <c r="F1136" s="48" t="s">
        <v>1445</v>
      </c>
      <c r="G1136" s="48" t="s">
        <v>1446</v>
      </c>
      <c r="H1136" s="5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7.25" hidden="1" customHeight="1" x14ac:dyDescent="0.25">
      <c r="A1137" s="47">
        <v>44728</v>
      </c>
      <c r="B1137" s="5" t="s">
        <v>979</v>
      </c>
      <c r="C1137" s="16" t="str">
        <f>VLOOKUP(B1137,Database!$B$2:$K$604,2,FALSE)</f>
        <v>DOWEL 10MM</v>
      </c>
      <c r="D1137" s="52">
        <v>3</v>
      </c>
      <c r="E1137" s="28">
        <f>VLOOKUP(B1137,Database!$B$2:$K$604,3,FALSE)</f>
        <v>13500</v>
      </c>
      <c r="F1137" s="48" t="s">
        <v>1445</v>
      </c>
      <c r="G1137" s="48" t="s">
        <v>1446</v>
      </c>
      <c r="H1137" s="5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7.25" hidden="1" customHeight="1" x14ac:dyDescent="0.25">
      <c r="A1138" s="47">
        <v>44728</v>
      </c>
      <c r="B1138" s="48" t="s">
        <v>29</v>
      </c>
      <c r="C1138" s="16" t="str">
        <f>VLOOKUP(B1138,Database!$B$2:$K$604,2,FALSE)</f>
        <v>SEPATU KARET KOIN MEDIUM</v>
      </c>
      <c r="D1138" s="52">
        <v>120</v>
      </c>
      <c r="E1138" s="28">
        <f>VLOOKUP(B1138,Database!$B$2:$K$604,3,FALSE)</f>
        <v>1000</v>
      </c>
      <c r="F1138" s="48" t="s">
        <v>1458</v>
      </c>
      <c r="G1138" s="48" t="s">
        <v>1373</v>
      </c>
      <c r="H1138" s="5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7.25" hidden="1" customHeight="1" x14ac:dyDescent="0.25">
      <c r="A1139" s="47">
        <v>44728</v>
      </c>
      <c r="B1139" s="7" t="s">
        <v>909</v>
      </c>
      <c r="C1139" s="16" t="str">
        <f>VLOOKUP(B1139,Database!$B$2:$K$604,2,FALSE)</f>
        <v>LEM ALTECO HANDSOME</v>
      </c>
      <c r="D1139" s="52">
        <v>4</v>
      </c>
      <c r="E1139" s="28">
        <f>VLOOKUP(B1139,Database!$B$2:$K$604,3,FALSE)</f>
        <v>3350</v>
      </c>
      <c r="F1139" s="48" t="s">
        <v>1445</v>
      </c>
      <c r="G1139" s="48" t="s">
        <v>1472</v>
      </c>
      <c r="H1139" s="5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7.25" hidden="1" customHeight="1" x14ac:dyDescent="0.25">
      <c r="A1140" s="47">
        <v>44728</v>
      </c>
      <c r="B1140" s="48" t="s">
        <v>968</v>
      </c>
      <c r="C1140" s="16" t="str">
        <f>VLOOKUP(B1140,Database!$B$2:$K$604,2,FALSE)</f>
        <v>DOWEL 8MM</v>
      </c>
      <c r="D1140" s="52">
        <v>2</v>
      </c>
      <c r="E1140" s="28">
        <f>VLOOKUP(B1140,Database!$B$2:$K$604,3,FALSE)</f>
        <v>12000</v>
      </c>
      <c r="F1140" s="48" t="s">
        <v>1445</v>
      </c>
      <c r="G1140" s="48" t="s">
        <v>1472</v>
      </c>
      <c r="H1140" s="5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7.25" hidden="1" customHeight="1" x14ac:dyDescent="0.25">
      <c r="A1141" s="47">
        <v>44728</v>
      </c>
      <c r="B1141" s="48" t="s">
        <v>909</v>
      </c>
      <c r="C1141" s="16" t="str">
        <f>VLOOKUP(B1141,Database!$B$2:$K$604,2,FALSE)</f>
        <v>LEM ALTECO HANDSOME</v>
      </c>
      <c r="D1141" s="52">
        <v>5</v>
      </c>
      <c r="E1141" s="28">
        <f>VLOOKUP(B1141,Database!$B$2:$K$604,3,FALSE)</f>
        <v>3350</v>
      </c>
      <c r="F1141" s="48" t="s">
        <v>1445</v>
      </c>
      <c r="G1141" s="48" t="s">
        <v>1472</v>
      </c>
      <c r="H1141" s="5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7.25" hidden="1" customHeight="1" x14ac:dyDescent="0.25">
      <c r="A1142" s="47">
        <v>44728</v>
      </c>
      <c r="B1142" s="5" t="s">
        <v>966</v>
      </c>
      <c r="C1142" s="16" t="str">
        <f>VLOOKUP(B1142,Database!$B$2:$K$604,2,FALSE)</f>
        <v xml:space="preserve">WILAH PASAH </v>
      </c>
      <c r="D1142" s="52">
        <v>1</v>
      </c>
      <c r="E1142" s="28">
        <f>VLOOKUP(B1142,Database!$B$2:$K$604,3,FALSE)</f>
        <v>100000</v>
      </c>
      <c r="F1142" s="48" t="s">
        <v>1445</v>
      </c>
      <c r="G1142" s="48" t="s">
        <v>1472</v>
      </c>
      <c r="H1142" s="5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7.25" hidden="1" customHeight="1" x14ac:dyDescent="0.25">
      <c r="A1143" s="47">
        <v>44728</v>
      </c>
      <c r="B1143" s="7" t="s">
        <v>958</v>
      </c>
      <c r="C1143" s="16" t="str">
        <f>VLOOKUP(B1143,Database!$B$2:$K$604,2,FALSE)</f>
        <v>MASKER</v>
      </c>
      <c r="D1143" s="52">
        <v>8</v>
      </c>
      <c r="E1143" s="28">
        <f>VLOOKUP(B1143,Database!$B$2:$K$604,3,FALSE)</f>
        <v>400</v>
      </c>
      <c r="F1143" s="48" t="s">
        <v>1333</v>
      </c>
      <c r="G1143" s="48" t="s">
        <v>1368</v>
      </c>
      <c r="H1143" s="5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7.25" hidden="1" customHeight="1" x14ac:dyDescent="0.25">
      <c r="A1144" s="47">
        <v>44728</v>
      </c>
      <c r="B1144" s="48" t="s">
        <v>866</v>
      </c>
      <c r="C1144" s="16" t="str">
        <f>VLOOKUP(B1144,Database!$B$2:$K$604,2,FALSE)</f>
        <v>AMPLAS 180</v>
      </c>
      <c r="D1144" s="52">
        <v>1</v>
      </c>
      <c r="E1144" s="28">
        <f>VLOOKUP(B1144,Database!$B$2:$K$604,3,FALSE)</f>
        <v>13400</v>
      </c>
      <c r="F1144" s="48" t="s">
        <v>1333</v>
      </c>
      <c r="G1144" s="48" t="s">
        <v>1368</v>
      </c>
      <c r="H1144" s="5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7.25" hidden="1" customHeight="1" x14ac:dyDescent="0.25">
      <c r="A1145" s="47">
        <v>44728</v>
      </c>
      <c r="B1145" s="48" t="s">
        <v>884</v>
      </c>
      <c r="C1145" s="16" t="str">
        <f>VLOOKUP(B1145,Database!$B$2:$K$604,2,FALSE)</f>
        <v>AMPLAS 80</v>
      </c>
      <c r="D1145" s="51">
        <v>1</v>
      </c>
      <c r="E1145" s="28">
        <f>VLOOKUP(B1145,Database!$B$2:$K$604,3,FALSE)</f>
        <v>13400</v>
      </c>
      <c r="F1145" s="48" t="s">
        <v>1333</v>
      </c>
      <c r="G1145" s="48" t="s">
        <v>1368</v>
      </c>
      <c r="H1145" s="5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7.25" hidden="1" customHeight="1" x14ac:dyDescent="0.25">
      <c r="A1146" s="47">
        <v>44728</v>
      </c>
      <c r="B1146" s="7" t="s">
        <v>909</v>
      </c>
      <c r="C1146" s="16" t="str">
        <f>VLOOKUP(B1146,Database!$B$2:$K$604,2,FALSE)</f>
        <v>LEM ALTECO HANDSOME</v>
      </c>
      <c r="D1146" s="52">
        <v>7</v>
      </c>
      <c r="E1146" s="28">
        <f>VLOOKUP(B1146,Database!$B$2:$K$604,3,FALSE)</f>
        <v>3350</v>
      </c>
      <c r="F1146" s="48" t="s">
        <v>1333</v>
      </c>
      <c r="G1146" s="48" t="s">
        <v>1368</v>
      </c>
      <c r="H1146" s="5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7.25" hidden="1" customHeight="1" x14ac:dyDescent="0.25">
      <c r="A1147" s="47">
        <v>44728</v>
      </c>
      <c r="B1147" s="48" t="s">
        <v>958</v>
      </c>
      <c r="C1147" s="16" t="str">
        <f>VLOOKUP(B1147,Database!$B$2:$K$604,2,FALSE)</f>
        <v>MASKER</v>
      </c>
      <c r="D1147" s="52">
        <v>8</v>
      </c>
      <c r="E1147" s="28">
        <f>VLOOKUP(B1147,Database!$B$2:$K$604,3,FALSE)</f>
        <v>400</v>
      </c>
      <c r="F1147" s="48" t="s">
        <v>1330</v>
      </c>
      <c r="G1147" s="48" t="s">
        <v>1368</v>
      </c>
      <c r="H1147" s="5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7.25" hidden="1" customHeight="1" x14ac:dyDescent="0.25">
      <c r="A1148" s="47">
        <v>44728</v>
      </c>
      <c r="B1148" s="48" t="s">
        <v>939</v>
      </c>
      <c r="C1148" s="16" t="str">
        <f>VLOOKUP(B1148,Database!$B$2:$K$604,2,FALSE)</f>
        <v>KAIN JAHIT</v>
      </c>
      <c r="D1148" s="52">
        <v>1</v>
      </c>
      <c r="E1148" s="28">
        <f>VLOOKUP(B1148,Database!$B$2:$K$604,3,FALSE)</f>
        <v>4500</v>
      </c>
      <c r="F1148" s="48" t="s">
        <v>1330</v>
      </c>
      <c r="G1148" s="48" t="s">
        <v>1368</v>
      </c>
      <c r="H1148" s="5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7.25" hidden="1" customHeight="1" x14ac:dyDescent="0.25">
      <c r="A1149" s="47">
        <v>44728</v>
      </c>
      <c r="B1149" s="48" t="s">
        <v>866</v>
      </c>
      <c r="C1149" s="16" t="str">
        <f>VLOOKUP(B1149,Database!$B$2:$K$604,2,FALSE)</f>
        <v>AMPLAS 180</v>
      </c>
      <c r="D1149" s="52">
        <v>1</v>
      </c>
      <c r="E1149" s="28">
        <f>VLOOKUP(B1149,Database!$B$2:$K$604,3,FALSE)</f>
        <v>13400</v>
      </c>
      <c r="F1149" s="48" t="s">
        <v>1330</v>
      </c>
      <c r="G1149" s="48" t="s">
        <v>1368</v>
      </c>
      <c r="H1149" s="5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7.25" hidden="1" customHeight="1" x14ac:dyDescent="0.25">
      <c r="A1150" s="47">
        <v>44728</v>
      </c>
      <c r="B1150" s="48" t="s">
        <v>884</v>
      </c>
      <c r="C1150" s="16" t="str">
        <f>VLOOKUP(B1150,Database!$B$2:$K$604,2,FALSE)</f>
        <v>AMPLAS 80</v>
      </c>
      <c r="D1150" s="52">
        <v>1</v>
      </c>
      <c r="E1150" s="28">
        <f>VLOOKUP(B1150,Database!$B$2:$K$604,3,FALSE)</f>
        <v>13400</v>
      </c>
      <c r="F1150" s="48" t="s">
        <v>1330</v>
      </c>
      <c r="G1150" s="48" t="s">
        <v>1368</v>
      </c>
      <c r="H1150" s="5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7.25" hidden="1" customHeight="1" x14ac:dyDescent="0.25">
      <c r="A1151" s="47">
        <v>44728</v>
      </c>
      <c r="B1151" s="5" t="s">
        <v>173</v>
      </c>
      <c r="C1151" s="16" t="str">
        <f>VLOOKUP(B1151,Database!$B$2:$K$604,2,FALSE)</f>
        <v>KECHES CETIKAN ANTIK</v>
      </c>
      <c r="D1151" s="52">
        <v>10</v>
      </c>
      <c r="E1151" s="28">
        <f>VLOOKUP(B1151,Database!$B$2:$K$604,3,FALSE)</f>
        <v>10000</v>
      </c>
      <c r="F1151" s="48" t="s">
        <v>1333</v>
      </c>
      <c r="G1151" s="48" t="s">
        <v>1368</v>
      </c>
      <c r="H1151" s="5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7.25" hidden="1" customHeight="1" x14ac:dyDescent="0.25">
      <c r="A1152" s="47">
        <v>44728</v>
      </c>
      <c r="B1152" s="5" t="s">
        <v>41</v>
      </c>
      <c r="C1152" s="16" t="str">
        <f>VLOOKUP(B1152,Database!$B$2:$K$604,2,FALSE)</f>
        <v>KUNCI KOPER</v>
      </c>
      <c r="D1152" s="52">
        <v>8</v>
      </c>
      <c r="E1152" s="28">
        <f>VLOOKUP(B1152,Database!$B$2:$K$604,3,FALSE)</f>
        <v>20899.989000000005</v>
      </c>
      <c r="F1152" s="48" t="s">
        <v>1333</v>
      </c>
      <c r="G1152" s="48" t="s">
        <v>1368</v>
      </c>
      <c r="H1152" s="5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7.25" hidden="1" customHeight="1" x14ac:dyDescent="0.25">
      <c r="A1153" s="47">
        <v>44728</v>
      </c>
      <c r="B1153" s="48" t="s">
        <v>401</v>
      </c>
      <c r="C1153" s="16" t="str">
        <f>VLOOKUP(B1153,Database!$B$2:$K$604,2,FALSE)</f>
        <v>MAGNET BESAR</v>
      </c>
      <c r="D1153" s="52">
        <v>78</v>
      </c>
      <c r="E1153" s="28">
        <f>VLOOKUP(B1153,Database!$B$2:$K$604,3,FALSE)</f>
        <v>4000</v>
      </c>
      <c r="F1153" s="48" t="s">
        <v>1333</v>
      </c>
      <c r="G1153" s="48" t="s">
        <v>1368</v>
      </c>
      <c r="H1153" s="5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7.25" hidden="1" customHeight="1" x14ac:dyDescent="0.25">
      <c r="A1154" s="47">
        <v>44729</v>
      </c>
      <c r="B1154" s="7" t="s">
        <v>866</v>
      </c>
      <c r="C1154" s="16" t="str">
        <f>VLOOKUP(B1154,Database!$B$2:$K$604,2,FALSE)</f>
        <v>AMPLAS 180</v>
      </c>
      <c r="D1154" s="52">
        <v>1</v>
      </c>
      <c r="E1154" s="28">
        <f>VLOOKUP(B1154,Database!$B$2:$K$604,3,FALSE)</f>
        <v>13400</v>
      </c>
      <c r="F1154" s="48" t="s">
        <v>1330</v>
      </c>
      <c r="G1154" s="48" t="s">
        <v>1369</v>
      </c>
      <c r="H1154" s="5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7.25" hidden="1" customHeight="1" x14ac:dyDescent="0.25">
      <c r="A1155" s="47">
        <v>44729</v>
      </c>
      <c r="B1155" s="48" t="s">
        <v>863</v>
      </c>
      <c r="C1155" s="16" t="str">
        <f>VLOOKUP(B1155,Database!$B$2:$K$604,2,FALSE)</f>
        <v>AMPLAS 120</v>
      </c>
      <c r="D1155" s="52">
        <v>1</v>
      </c>
      <c r="E1155" s="28">
        <f>VLOOKUP(B1155,Database!$B$2:$K$604,3,FALSE)</f>
        <v>13400</v>
      </c>
      <c r="F1155" s="48" t="s">
        <v>1330</v>
      </c>
      <c r="G1155" s="48" t="s">
        <v>1369</v>
      </c>
      <c r="H1155" s="5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7.25" hidden="1" customHeight="1" x14ac:dyDescent="0.25">
      <c r="A1156" s="47">
        <v>44729</v>
      </c>
      <c r="B1156" s="7" t="s">
        <v>884</v>
      </c>
      <c r="C1156" s="16" t="str">
        <f>VLOOKUP(B1156,Database!$B$2:$K$604,2,FALSE)</f>
        <v>AMPLAS 80</v>
      </c>
      <c r="D1156" s="52">
        <v>1</v>
      </c>
      <c r="E1156" s="28">
        <f>VLOOKUP(B1156,Database!$B$2:$K$604,3,FALSE)</f>
        <v>13400</v>
      </c>
      <c r="F1156" s="48" t="s">
        <v>1330</v>
      </c>
      <c r="G1156" s="48" t="s">
        <v>1369</v>
      </c>
      <c r="H1156" s="5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7.25" hidden="1" customHeight="1" x14ac:dyDescent="0.25">
      <c r="A1157" s="47">
        <v>44729</v>
      </c>
      <c r="B1157" s="48" t="s">
        <v>939</v>
      </c>
      <c r="C1157" s="16" t="str">
        <f>VLOOKUP(B1157,Database!$B$2:$K$604,2,FALSE)</f>
        <v>KAIN JAHIT</v>
      </c>
      <c r="D1157" s="52">
        <v>1</v>
      </c>
      <c r="E1157" s="28">
        <f>VLOOKUP(B1157,Database!$B$2:$K$604,3,FALSE)</f>
        <v>4500</v>
      </c>
      <c r="F1157" s="48" t="s">
        <v>1330</v>
      </c>
      <c r="G1157" s="48" t="s">
        <v>1369</v>
      </c>
      <c r="H1157" s="5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7.25" hidden="1" customHeight="1" x14ac:dyDescent="0.25">
      <c r="A1158" s="47">
        <v>44729</v>
      </c>
      <c r="B1158" s="5" t="s">
        <v>655</v>
      </c>
      <c r="C1158" s="16" t="str">
        <f>VLOOKUP(B1158,Database!$B$2:$K$604,2,FALSE)</f>
        <v>PARAGON</v>
      </c>
      <c r="D1158" s="49">
        <v>1</v>
      </c>
      <c r="E1158" s="28">
        <f>VLOOKUP(B1158,Database!$B$2:$K$604,3,FALSE)</f>
        <v>118000</v>
      </c>
      <c r="F1158" s="48" t="s">
        <v>1330</v>
      </c>
      <c r="G1158" s="48" t="s">
        <v>1369</v>
      </c>
      <c r="H1158" s="5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7.25" hidden="1" customHeight="1" x14ac:dyDescent="0.25">
      <c r="A1159" s="47">
        <v>44729</v>
      </c>
      <c r="B1159" s="48" t="s">
        <v>909</v>
      </c>
      <c r="C1159" s="16" t="str">
        <f>VLOOKUP(B1159,Database!$B$2:$K$604,2,FALSE)</f>
        <v>LEM ALTECO HANDSOME</v>
      </c>
      <c r="D1159" s="52">
        <v>1</v>
      </c>
      <c r="E1159" s="28">
        <f>VLOOKUP(B1159,Database!$B$2:$K$604,3,FALSE)</f>
        <v>3350</v>
      </c>
      <c r="F1159" s="48" t="s">
        <v>1330</v>
      </c>
      <c r="G1159" s="48" t="s">
        <v>1369</v>
      </c>
      <c r="H1159" s="5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7.25" hidden="1" customHeight="1" x14ac:dyDescent="0.25">
      <c r="A1160" s="47">
        <v>44729</v>
      </c>
      <c r="B1160" s="7" t="s">
        <v>958</v>
      </c>
      <c r="C1160" s="16" t="str">
        <f>VLOOKUP(B1160,Database!$B$2:$K$604,2,FALSE)</f>
        <v>MASKER</v>
      </c>
      <c r="D1160" s="52">
        <v>15</v>
      </c>
      <c r="E1160" s="28">
        <f>VLOOKUP(B1160,Database!$B$2:$K$604,3,FALSE)</f>
        <v>400</v>
      </c>
      <c r="F1160" s="48" t="s">
        <v>1329</v>
      </c>
      <c r="G1160" s="48" t="s">
        <v>1371</v>
      </c>
      <c r="H1160" s="5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7.25" hidden="1" customHeight="1" x14ac:dyDescent="0.25">
      <c r="A1161" s="47">
        <v>44729</v>
      </c>
      <c r="B1161" s="7" t="s">
        <v>1057</v>
      </c>
      <c r="C1161" s="16" t="str">
        <f>VLOOKUP(B1161,Database!$B$2:$K$604,2,FALSE)</f>
        <v>LEM EXCEL ONE</v>
      </c>
      <c r="D1161" s="52">
        <v>5</v>
      </c>
      <c r="E1161" s="28">
        <f>VLOOKUP(B1161,Database!$B$2:$K$604,3,FALSE)</f>
        <v>121000</v>
      </c>
      <c r="F1161" s="48" t="s">
        <v>1329</v>
      </c>
      <c r="G1161" s="48" t="s">
        <v>1371</v>
      </c>
      <c r="H1161" s="5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7.25" hidden="1" customHeight="1" x14ac:dyDescent="0.25">
      <c r="A1162" s="47">
        <v>44729</v>
      </c>
      <c r="B1162" s="7" t="s">
        <v>1117</v>
      </c>
      <c r="C1162" s="16" t="str">
        <f>VLOOKUP(B1162,Database!$B$2:$K$604,2,FALSE)</f>
        <v>SEKRUP FAB 8*1-1/2" (4CM)</v>
      </c>
      <c r="D1162" s="52">
        <v>1000</v>
      </c>
      <c r="E1162" s="28">
        <f>VLOOKUP(B1162,Database!$B$2:$K$604,3,FALSE)</f>
        <v>138</v>
      </c>
      <c r="F1162" s="48" t="s">
        <v>1329</v>
      </c>
      <c r="G1162" s="48" t="s">
        <v>1371</v>
      </c>
      <c r="H1162" s="5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7.25" hidden="1" customHeight="1" x14ac:dyDescent="0.25">
      <c r="A1163" s="47">
        <v>44729</v>
      </c>
      <c r="B1163" s="7" t="s">
        <v>939</v>
      </c>
      <c r="C1163" s="16" t="str">
        <f>VLOOKUP(B1163,Database!$B$2:$K$604,2,FALSE)</f>
        <v>KAIN JAHIT</v>
      </c>
      <c r="D1163" s="52">
        <v>1</v>
      </c>
      <c r="E1163" s="28">
        <f>VLOOKUP(B1163,Database!$B$2:$K$604,3,FALSE)</f>
        <v>4500</v>
      </c>
      <c r="F1163" s="48" t="s">
        <v>1291</v>
      </c>
      <c r="G1163" s="48" t="s">
        <v>1372</v>
      </c>
      <c r="H1163" s="5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7.25" hidden="1" customHeight="1" x14ac:dyDescent="0.25">
      <c r="A1164" s="47">
        <v>44729</v>
      </c>
      <c r="B1164" s="48" t="s">
        <v>958</v>
      </c>
      <c r="C1164" s="16" t="str">
        <f>VLOOKUP(B1164,Database!$B$2:$K$604,2,FALSE)</f>
        <v>MASKER</v>
      </c>
      <c r="D1164" s="49">
        <v>10</v>
      </c>
      <c r="E1164" s="28">
        <f>VLOOKUP(B1164,Database!$B$2:$K$604,3,FALSE)</f>
        <v>400</v>
      </c>
      <c r="F1164" s="48" t="s">
        <v>1291</v>
      </c>
      <c r="G1164" s="48" t="s">
        <v>1372</v>
      </c>
      <c r="H1164" s="5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7.25" hidden="1" customHeight="1" x14ac:dyDescent="0.25">
      <c r="A1165" s="47">
        <v>44729</v>
      </c>
      <c r="B1165" s="48" t="s">
        <v>866</v>
      </c>
      <c r="C1165" s="16" t="str">
        <f>VLOOKUP(B1165,Database!$B$2:$K$604,2,FALSE)</f>
        <v>AMPLAS 180</v>
      </c>
      <c r="D1165" s="52">
        <v>1</v>
      </c>
      <c r="E1165" s="28">
        <f>VLOOKUP(B1165,Database!$B$2:$K$604,3,FALSE)</f>
        <v>13400</v>
      </c>
      <c r="F1165" s="48" t="s">
        <v>1291</v>
      </c>
      <c r="G1165" s="48" t="s">
        <v>1372</v>
      </c>
      <c r="H1165" s="5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7.25" hidden="1" customHeight="1" x14ac:dyDescent="0.25">
      <c r="A1166" s="47">
        <v>44729</v>
      </c>
      <c r="B1166" s="48" t="s">
        <v>868</v>
      </c>
      <c r="C1166" s="16" t="str">
        <f>VLOOKUP(B1166,Database!$B$2:$K$604,2,FALSE)</f>
        <v>AMPLAS 240</v>
      </c>
      <c r="D1166" s="52">
        <v>1</v>
      </c>
      <c r="E1166" s="28">
        <f>VLOOKUP(B1166,Database!$B$2:$K$604,3,FALSE)</f>
        <v>13400</v>
      </c>
      <c r="F1166" s="48" t="s">
        <v>1291</v>
      </c>
      <c r="G1166" s="48" t="s">
        <v>1372</v>
      </c>
      <c r="H1166" s="5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7.25" hidden="1" customHeight="1" x14ac:dyDescent="0.25">
      <c r="A1167" s="47">
        <v>44729</v>
      </c>
      <c r="B1167" s="5" t="s">
        <v>608</v>
      </c>
      <c r="C1167" s="16" t="str">
        <f>VLOOKUP(B1167,Database!$B$2:$K$604,2,FALSE)</f>
        <v>NC SANDING WHITE LIBERTY</v>
      </c>
      <c r="D1167" s="52">
        <v>1</v>
      </c>
      <c r="E1167" s="28">
        <f>VLOOKUP(B1167,Database!$B$2:$K$604,3,FALSE)</f>
        <v>825000</v>
      </c>
      <c r="F1167" s="48" t="s">
        <v>1291</v>
      </c>
      <c r="G1167" s="48" t="s">
        <v>1372</v>
      </c>
      <c r="H1167" s="5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7.25" hidden="1" customHeight="1" x14ac:dyDescent="0.25">
      <c r="A1168" s="47">
        <v>44729</v>
      </c>
      <c r="B1168" s="48" t="s">
        <v>921</v>
      </c>
      <c r="C1168" s="16" t="str">
        <f>VLOOKUP(B1168,Database!$B$2:$K$604,2,FALSE)</f>
        <v>LEM POXY RESIN</v>
      </c>
      <c r="D1168" s="52">
        <v>2</v>
      </c>
      <c r="E1168" s="28">
        <f>VLOOKUP(B1168,Database!$B$2:$K$604,3,FALSE)</f>
        <v>76000</v>
      </c>
      <c r="F1168" s="48" t="s">
        <v>1329</v>
      </c>
      <c r="G1168" s="48" t="s">
        <v>1371</v>
      </c>
      <c r="H1168" s="5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7.25" hidden="1" customHeight="1" x14ac:dyDescent="0.25">
      <c r="A1169" s="47">
        <v>44729</v>
      </c>
      <c r="B1169" s="7" t="s">
        <v>859</v>
      </c>
      <c r="C1169" s="16" t="str">
        <f>VLOOKUP(B1169,Database!$B$2:$K$604,2,FALSE)</f>
        <v>LEM POXY HARDNER</v>
      </c>
      <c r="D1169" s="52">
        <v>2</v>
      </c>
      <c r="E1169" s="28">
        <f>VLOOKUP(B1169,Database!$B$2:$K$604,3,FALSE)</f>
        <v>78000</v>
      </c>
      <c r="F1169" s="48" t="s">
        <v>1329</v>
      </c>
      <c r="G1169" s="48" t="s">
        <v>1371</v>
      </c>
      <c r="H1169" s="5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7.25" hidden="1" customHeight="1" x14ac:dyDescent="0.25">
      <c r="A1170" s="47">
        <v>44729</v>
      </c>
      <c r="B1170" s="5" t="s">
        <v>695</v>
      </c>
      <c r="C1170" s="16" t="str">
        <f>VLOOKUP(B1170,Database!$B$2:$K$604,2,FALSE)</f>
        <v>AQUA LACQUER CLEAR GLOSS</v>
      </c>
      <c r="D1170" s="52">
        <v>1</v>
      </c>
      <c r="E1170" s="28">
        <f>VLOOKUP(B1170,Database!$B$2:$K$604,3,FALSE)</f>
        <v>55000</v>
      </c>
      <c r="F1170" s="48" t="s">
        <v>1330</v>
      </c>
      <c r="G1170" s="48" t="s">
        <v>1369</v>
      </c>
      <c r="H1170" s="5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7.25" hidden="1" customHeight="1" x14ac:dyDescent="0.25">
      <c r="A1171" s="47">
        <v>44729</v>
      </c>
      <c r="B1171" s="5" t="s">
        <v>783</v>
      </c>
      <c r="C1171" s="16" t="str">
        <f>VLOOKUP(B1171,Database!$B$2:$K$604,2,FALSE)</f>
        <v>PARAGON PAIL</v>
      </c>
      <c r="D1171" s="52">
        <v>1</v>
      </c>
      <c r="E1171" s="28">
        <f>VLOOKUP(B1171,Database!$B$2:$K$604,3,FALSE)</f>
        <v>447000</v>
      </c>
      <c r="F1171" s="48" t="s">
        <v>1330</v>
      </c>
      <c r="G1171" s="48" t="s">
        <v>1369</v>
      </c>
      <c r="H1171" s="5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7.25" hidden="1" customHeight="1" x14ac:dyDescent="0.25">
      <c r="A1172" s="47">
        <v>44729</v>
      </c>
      <c r="B1172" s="5" t="s">
        <v>1255</v>
      </c>
      <c r="C1172" s="16" t="str">
        <f>VLOOKUP(B1172,Database!$B$2:$K$604,2,FALSE)</f>
        <v>KUAS CIB NO.10</v>
      </c>
      <c r="D1172" s="52">
        <v>1</v>
      </c>
      <c r="E1172" s="28">
        <f>VLOOKUP(B1172,Database!$B$2:$K$604,3,FALSE)</f>
        <v>4500</v>
      </c>
      <c r="F1172" s="48" t="s">
        <v>1330</v>
      </c>
      <c r="G1172" s="48" t="s">
        <v>1369</v>
      </c>
      <c r="H1172" s="5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7.25" hidden="1" customHeight="1" x14ac:dyDescent="0.25">
      <c r="A1173" s="47">
        <v>44729</v>
      </c>
      <c r="B1173" s="48" t="s">
        <v>819</v>
      </c>
      <c r="C1173" s="16" t="str">
        <f>VLOOKUP(B1173,Database!$B$2:$K$604,2,FALSE)</f>
        <v>RAFIA 1KG</v>
      </c>
      <c r="D1173" s="52">
        <v>3</v>
      </c>
      <c r="E1173" s="28">
        <f>VLOOKUP(B1173,Database!$B$2:$K$604,3,FALSE)</f>
        <v>15000</v>
      </c>
      <c r="F1173" s="48" t="s">
        <v>1330</v>
      </c>
      <c r="G1173" s="48" t="s">
        <v>1377</v>
      </c>
      <c r="H1173" s="5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7.25" hidden="1" customHeight="1" x14ac:dyDescent="0.25">
      <c r="A1174" s="47">
        <v>44729</v>
      </c>
      <c r="B1174" s="7" t="s">
        <v>939</v>
      </c>
      <c r="C1174" s="16" t="str">
        <f>VLOOKUP(B1174,Database!$B$2:$K$604,2,FALSE)</f>
        <v>KAIN JAHIT</v>
      </c>
      <c r="D1174" s="49">
        <v>0.5</v>
      </c>
      <c r="E1174" s="28">
        <f>VLOOKUP(B1174,Database!$B$2:$K$604,3,FALSE)</f>
        <v>4500</v>
      </c>
      <c r="F1174" s="48" t="s">
        <v>1330</v>
      </c>
      <c r="G1174" s="48" t="s">
        <v>1377</v>
      </c>
      <c r="H1174" s="5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7.25" hidden="1" customHeight="1" x14ac:dyDescent="0.25">
      <c r="A1175" s="47">
        <v>44729</v>
      </c>
      <c r="B1175" s="7" t="s">
        <v>811</v>
      </c>
      <c r="C1175" s="16" t="str">
        <f>VLOOKUP(B1175,Database!$B$2:$K$604,2,FALSE)</f>
        <v>LAKBAN KERTAS</v>
      </c>
      <c r="D1175" s="52">
        <v>5</v>
      </c>
      <c r="E1175" s="28">
        <f>VLOOKUP(B1175,Database!$B$2:$K$604,3,FALSE)</f>
        <v>5200</v>
      </c>
      <c r="F1175" s="48" t="s">
        <v>1330</v>
      </c>
      <c r="G1175" s="48" t="s">
        <v>1377</v>
      </c>
      <c r="H1175" s="5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7.25" hidden="1" customHeight="1" x14ac:dyDescent="0.25">
      <c r="A1176" s="47">
        <v>44729</v>
      </c>
      <c r="B1176" s="48" t="s">
        <v>909</v>
      </c>
      <c r="C1176" s="16" t="str">
        <f>VLOOKUP(B1176,Database!$B$2:$K$604,2,FALSE)</f>
        <v>LEM ALTECO HANDSOME</v>
      </c>
      <c r="D1176" s="52">
        <v>3</v>
      </c>
      <c r="E1176" s="28">
        <f>VLOOKUP(B1176,Database!$B$2:$K$604,3,FALSE)</f>
        <v>3350</v>
      </c>
      <c r="F1176" s="48" t="s">
        <v>1445</v>
      </c>
      <c r="G1176" s="48" t="s">
        <v>1472</v>
      </c>
      <c r="H1176" s="5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7.25" hidden="1" customHeight="1" x14ac:dyDescent="0.25">
      <c r="A1177" s="47">
        <v>44729</v>
      </c>
      <c r="B1177" s="7" t="s">
        <v>968</v>
      </c>
      <c r="C1177" s="16" t="str">
        <f>VLOOKUP(B1177,Database!$B$2:$K$604,2,FALSE)</f>
        <v>DOWEL 8MM</v>
      </c>
      <c r="D1177" s="52">
        <v>2</v>
      </c>
      <c r="E1177" s="28">
        <f>VLOOKUP(B1177,Database!$B$2:$K$604,3,FALSE)</f>
        <v>12000</v>
      </c>
      <c r="F1177" s="48" t="s">
        <v>1445</v>
      </c>
      <c r="G1177" s="48" t="s">
        <v>1472</v>
      </c>
      <c r="H1177" s="5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7.25" hidden="1" customHeight="1" x14ac:dyDescent="0.25">
      <c r="A1178" s="62"/>
      <c r="B1178" s="16"/>
      <c r="C1178" s="16" t="e">
        <f>VLOOKUP(B1178,Database!$B$2:$K$604,2,FALSE)</f>
        <v>#N/A</v>
      </c>
      <c r="D1178" s="60"/>
      <c r="E1178" s="28" t="e">
        <f>VLOOKUP(B1178,Database!$B$2:$K$604,3,FALSE)</f>
        <v>#N/A</v>
      </c>
      <c r="F1178" s="16"/>
      <c r="G1178" s="16"/>
      <c r="H1178" s="5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7.25" hidden="1" customHeight="1" x14ac:dyDescent="0.25">
      <c r="A1179" s="62"/>
      <c r="B1179" s="16"/>
      <c r="C1179" s="16" t="e">
        <f>VLOOKUP(B1179,Database!$B$2:$K$604,2,FALSE)</f>
        <v>#N/A</v>
      </c>
      <c r="D1179" s="60"/>
      <c r="E1179" s="28" t="e">
        <f>VLOOKUP(B1179,Database!$B$2:$K$604,3,FALSE)</f>
        <v>#N/A</v>
      </c>
      <c r="F1179" s="16"/>
      <c r="G1179" s="16"/>
      <c r="H1179" s="5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7.25" hidden="1" customHeight="1" x14ac:dyDescent="0.25">
      <c r="A1180" s="62"/>
      <c r="B1180" s="5"/>
      <c r="C1180" s="16" t="e">
        <f>VLOOKUP(B1180,Database!$B$2:$K$604,2,FALSE)</f>
        <v>#N/A</v>
      </c>
      <c r="D1180" s="60"/>
      <c r="E1180" s="28" t="e">
        <f>VLOOKUP(B1180,Database!$B$2:$K$604,3,FALSE)</f>
        <v>#N/A</v>
      </c>
      <c r="F1180" s="16"/>
      <c r="G1180" s="16"/>
      <c r="H1180" s="5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7.25" hidden="1" customHeight="1" x14ac:dyDescent="0.25">
      <c r="A1181" s="62"/>
      <c r="B1181" s="16"/>
      <c r="C1181" s="16" t="e">
        <f>VLOOKUP(B1181,Database!$B$2:$K$604,2,FALSE)</f>
        <v>#N/A</v>
      </c>
      <c r="D1181" s="60"/>
      <c r="E1181" s="28" t="e">
        <f>VLOOKUP(B1181,Database!$B$2:$K$604,3,FALSE)</f>
        <v>#N/A</v>
      </c>
      <c r="F1181" s="16"/>
      <c r="G1181" s="16"/>
      <c r="H1181" s="5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7.25" hidden="1" customHeight="1" x14ac:dyDescent="0.25">
      <c r="A1182" s="62"/>
      <c r="B1182" s="16"/>
      <c r="C1182" s="16" t="e">
        <f>VLOOKUP(B1182,Database!$B$2:$K$604,2,FALSE)</f>
        <v>#N/A</v>
      </c>
      <c r="D1182" s="60"/>
      <c r="E1182" s="28" t="e">
        <f>VLOOKUP(B1182,Database!$B$2:$K$604,3,FALSE)</f>
        <v>#N/A</v>
      </c>
      <c r="F1182" s="16"/>
      <c r="G1182" s="16"/>
      <c r="H1182" s="5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7.25" hidden="1" customHeight="1" x14ac:dyDescent="0.25">
      <c r="A1183" s="62"/>
      <c r="B1183" s="16"/>
      <c r="C1183" s="16" t="e">
        <f>VLOOKUP(B1183,Database!$B$2:$K$604,2,FALSE)</f>
        <v>#N/A</v>
      </c>
      <c r="D1183" s="63"/>
      <c r="E1183" s="28" t="e">
        <f>VLOOKUP(B1183,Database!$B$2:$K$604,3,FALSE)</f>
        <v>#N/A</v>
      </c>
      <c r="F1183" s="16"/>
      <c r="G1183" s="16"/>
      <c r="H1183" s="5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7.25" hidden="1" customHeight="1" x14ac:dyDescent="0.25">
      <c r="A1184" s="62"/>
      <c r="B1184" s="22"/>
      <c r="C1184" s="16" t="e">
        <f>VLOOKUP(B1184,Database!$B$2:$K$604,2,FALSE)</f>
        <v>#N/A</v>
      </c>
      <c r="D1184" s="60"/>
      <c r="E1184" s="28" t="e">
        <f>VLOOKUP(B1184,Database!$B$2:$K$604,3,FALSE)</f>
        <v>#N/A</v>
      </c>
      <c r="F1184" s="16"/>
      <c r="G1184" s="16"/>
      <c r="H1184" s="5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7.25" hidden="1" customHeight="1" x14ac:dyDescent="0.25">
      <c r="A1185" s="62"/>
      <c r="B1185" s="16"/>
      <c r="C1185" s="16" t="e">
        <f>VLOOKUP(B1185,Database!$B$2:$K$604,2,FALSE)</f>
        <v>#N/A</v>
      </c>
      <c r="D1185" s="60"/>
      <c r="E1185" s="28" t="e">
        <f>VLOOKUP(B1185,Database!$B$2:$K$604,3,FALSE)</f>
        <v>#N/A</v>
      </c>
      <c r="F1185" s="16"/>
      <c r="G1185" s="16"/>
      <c r="H1185" s="5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7.25" hidden="1" customHeight="1" x14ac:dyDescent="0.25">
      <c r="A1186" s="62"/>
      <c r="B1186" s="16"/>
      <c r="C1186" s="16" t="e">
        <f>VLOOKUP(B1186,Database!$B$2:$K$604,2,FALSE)</f>
        <v>#N/A</v>
      </c>
      <c r="D1186" s="60"/>
      <c r="E1186" s="28" t="e">
        <f>VLOOKUP(B1186,Database!$B$2:$K$604,3,FALSE)</f>
        <v>#N/A</v>
      </c>
      <c r="F1186" s="16"/>
      <c r="G1186" s="16"/>
      <c r="H1186" s="5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7.25" hidden="1" customHeight="1" x14ac:dyDescent="0.25">
      <c r="A1187" s="62"/>
      <c r="B1187" s="5"/>
      <c r="C1187" s="16" t="e">
        <f>VLOOKUP(B1187,Database!$B$2:$K$604,2,FALSE)</f>
        <v>#N/A</v>
      </c>
      <c r="D1187" s="60"/>
      <c r="E1187" s="28" t="e">
        <f>VLOOKUP(B1187,Database!$B$2:$K$604,3,FALSE)</f>
        <v>#N/A</v>
      </c>
      <c r="F1187" s="16"/>
      <c r="G1187" s="16"/>
      <c r="H1187" s="5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7.25" hidden="1" customHeight="1" x14ac:dyDescent="0.25">
      <c r="A1188" s="62"/>
      <c r="B1188" s="16"/>
      <c r="C1188" s="16" t="e">
        <f>VLOOKUP(B1188,Database!$B$2:$K$604,2,FALSE)</f>
        <v>#N/A</v>
      </c>
      <c r="D1188" s="60"/>
      <c r="E1188" s="28" t="e">
        <f>VLOOKUP(B1188,Database!$B$2:$K$604,3,FALSE)</f>
        <v>#N/A</v>
      </c>
      <c r="F1188" s="16"/>
      <c r="G1188" s="16"/>
      <c r="H1188" s="5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7.25" hidden="1" customHeight="1" x14ac:dyDescent="0.25">
      <c r="A1189" s="62"/>
      <c r="B1189" s="16"/>
      <c r="C1189" s="16" t="e">
        <f>VLOOKUP(B1189,Database!$B$2:$K$604,2,FALSE)</f>
        <v>#N/A</v>
      </c>
      <c r="D1189" s="60"/>
      <c r="E1189" s="28" t="e">
        <f>VLOOKUP(B1189,Database!$B$2:$K$604,3,FALSE)</f>
        <v>#N/A</v>
      </c>
      <c r="F1189" s="16"/>
      <c r="G1189" s="16"/>
      <c r="H1189" s="5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7.25" hidden="1" customHeight="1" x14ac:dyDescent="0.25">
      <c r="A1190" s="62"/>
      <c r="B1190" s="16"/>
      <c r="C1190" s="16" t="e">
        <f>VLOOKUP(B1190,Database!$B$2:$K$604,2,FALSE)</f>
        <v>#N/A</v>
      </c>
      <c r="D1190" s="60"/>
      <c r="E1190" s="28" t="e">
        <f>VLOOKUP(B1190,Database!$B$2:$K$604,3,FALSE)</f>
        <v>#N/A</v>
      </c>
      <c r="F1190" s="16"/>
      <c r="G1190" s="16"/>
      <c r="H1190" s="5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7.25" hidden="1" customHeight="1" x14ac:dyDescent="0.25">
      <c r="A1191" s="62"/>
      <c r="B1191" s="16"/>
      <c r="C1191" s="16" t="e">
        <f>VLOOKUP(B1191,Database!$B$2:$K$604,2,FALSE)</f>
        <v>#N/A</v>
      </c>
      <c r="D1191" s="60"/>
      <c r="E1191" s="28" t="e">
        <f>VLOOKUP(B1191,Database!$B$2:$K$604,3,FALSE)</f>
        <v>#N/A</v>
      </c>
      <c r="F1191" s="16"/>
      <c r="G1191" s="16"/>
      <c r="H1191" s="5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7.25" hidden="1" customHeight="1" x14ac:dyDescent="0.25">
      <c r="A1192" s="62"/>
      <c r="B1192" s="16"/>
      <c r="C1192" s="16" t="e">
        <f>VLOOKUP(B1192,Database!$B$2:$K$604,2,FALSE)</f>
        <v>#N/A</v>
      </c>
      <c r="D1192" s="63"/>
      <c r="E1192" s="28" t="e">
        <f>VLOOKUP(B1192,Database!$B$2:$K$604,3,FALSE)</f>
        <v>#N/A</v>
      </c>
      <c r="F1192" s="16"/>
      <c r="G1192" s="16"/>
      <c r="H1192" s="5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7.25" hidden="1" customHeight="1" x14ac:dyDescent="0.25">
      <c r="A1193" s="62"/>
      <c r="B1193" s="16"/>
      <c r="C1193" s="16" t="e">
        <f>VLOOKUP(B1193,Database!$B$2:$K$604,2,FALSE)</f>
        <v>#N/A</v>
      </c>
      <c r="D1193" s="60"/>
      <c r="E1193" s="28" t="e">
        <f>VLOOKUP(B1193,Database!$B$2:$K$604,3,FALSE)</f>
        <v>#N/A</v>
      </c>
      <c r="F1193" s="16"/>
      <c r="G1193" s="16"/>
      <c r="H1193" s="5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7.25" hidden="1" customHeight="1" x14ac:dyDescent="0.25">
      <c r="A1194" s="62"/>
      <c r="B1194" s="16"/>
      <c r="C1194" s="16" t="e">
        <f>VLOOKUP(B1194,Database!$B$2:$K$604,2,FALSE)</f>
        <v>#N/A</v>
      </c>
      <c r="D1194" s="60"/>
      <c r="E1194" s="28" t="e">
        <f>VLOOKUP(B1194,Database!$B$2:$K$604,3,FALSE)</f>
        <v>#N/A</v>
      </c>
      <c r="F1194" s="16"/>
      <c r="G1194" s="16"/>
      <c r="H1194" s="5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7.25" hidden="1" customHeight="1" x14ac:dyDescent="0.25">
      <c r="A1195" s="62"/>
      <c r="B1195" s="16"/>
      <c r="C1195" s="16" t="e">
        <f>VLOOKUP(B1195,Database!$B$2:$K$604,2,FALSE)</f>
        <v>#N/A</v>
      </c>
      <c r="D1195" s="60"/>
      <c r="E1195" s="28" t="e">
        <f>VLOOKUP(B1195,Database!$B$2:$K$604,3,FALSE)</f>
        <v>#N/A</v>
      </c>
      <c r="F1195" s="16"/>
      <c r="G1195" s="16"/>
      <c r="H1195" s="5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7.25" hidden="1" customHeight="1" x14ac:dyDescent="0.25">
      <c r="A1196" s="62"/>
      <c r="B1196" s="16"/>
      <c r="C1196" s="16" t="e">
        <f>VLOOKUP(B1196,Database!$B$2:$K$604,2,FALSE)</f>
        <v>#N/A</v>
      </c>
      <c r="D1196" s="60"/>
      <c r="E1196" s="28" t="e">
        <f>VLOOKUP(B1196,Database!$B$2:$K$604,3,FALSE)</f>
        <v>#N/A</v>
      </c>
      <c r="F1196" s="16"/>
      <c r="G1196" s="16"/>
      <c r="H1196" s="5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7.25" hidden="1" customHeight="1" x14ac:dyDescent="0.25">
      <c r="A1197" s="62"/>
      <c r="B1197" s="16"/>
      <c r="C1197" s="16" t="e">
        <f>VLOOKUP(B1197,Database!$B$2:$K$604,2,FALSE)</f>
        <v>#N/A</v>
      </c>
      <c r="D1197" s="60"/>
      <c r="E1197" s="28" t="e">
        <f>VLOOKUP(B1197,Database!$B$2:$K$604,3,FALSE)</f>
        <v>#N/A</v>
      </c>
      <c r="F1197" s="16"/>
      <c r="G1197" s="16"/>
      <c r="H1197" s="5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7.25" hidden="1" customHeight="1" x14ac:dyDescent="0.25">
      <c r="A1198" s="62"/>
      <c r="B1198" s="16"/>
      <c r="C1198" s="16" t="e">
        <f>VLOOKUP(B1198,Database!$B$2:$K$604,2,FALSE)</f>
        <v>#N/A</v>
      </c>
      <c r="D1198" s="63"/>
      <c r="E1198" s="28" t="e">
        <f>VLOOKUP(B1198,Database!$B$2:$K$604,3,FALSE)</f>
        <v>#N/A</v>
      </c>
      <c r="F1198" s="16"/>
      <c r="G1198" s="16"/>
      <c r="H1198" s="5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7.25" hidden="1" customHeight="1" x14ac:dyDescent="0.25">
      <c r="A1199" s="62"/>
      <c r="B1199" s="16"/>
      <c r="C1199" s="16" t="e">
        <f>VLOOKUP(B1199,Database!$B$2:$K$604,2,FALSE)</f>
        <v>#N/A</v>
      </c>
      <c r="D1199" s="60"/>
      <c r="E1199" s="28" t="e">
        <f>VLOOKUP(B1199,Database!$B$2:$K$604,3,FALSE)</f>
        <v>#N/A</v>
      </c>
      <c r="F1199" s="16"/>
      <c r="G1199" s="16"/>
      <c r="H1199" s="5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7.25" hidden="1" customHeight="1" x14ac:dyDescent="0.25">
      <c r="A1200" s="62"/>
      <c r="B1200" s="16"/>
      <c r="C1200" s="16" t="e">
        <f>VLOOKUP(B1200,Database!$B$2:$K$604,2,FALSE)</f>
        <v>#N/A</v>
      </c>
      <c r="D1200" s="60"/>
      <c r="E1200" s="28" t="e">
        <f>VLOOKUP(B1200,Database!$B$2:$K$604,3,FALSE)</f>
        <v>#N/A</v>
      </c>
      <c r="F1200" s="16"/>
      <c r="G1200" s="16"/>
      <c r="H1200" s="5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7.25" hidden="1" customHeight="1" x14ac:dyDescent="0.25">
      <c r="A1201" s="62"/>
      <c r="B1201" s="16"/>
      <c r="C1201" s="16" t="e">
        <f>VLOOKUP(B1201,Database!$B$2:$K$604,2,FALSE)</f>
        <v>#N/A</v>
      </c>
      <c r="D1201" s="60"/>
      <c r="E1201" s="28" t="e">
        <f>VLOOKUP(B1201,Database!$B$2:$K$604,3,FALSE)</f>
        <v>#N/A</v>
      </c>
      <c r="F1201" s="16"/>
      <c r="G1201" s="16"/>
      <c r="H1201" s="5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7.25" hidden="1" customHeight="1" x14ac:dyDescent="0.25">
      <c r="A1202" s="62"/>
      <c r="B1202" s="16"/>
      <c r="C1202" s="16" t="e">
        <f>VLOOKUP(B1202,Database!$B$2:$K$604,2,FALSE)</f>
        <v>#N/A</v>
      </c>
      <c r="D1202" s="60"/>
      <c r="E1202" s="28" t="e">
        <f>VLOOKUP(B1202,Database!$B$2:$K$604,3,FALSE)</f>
        <v>#N/A</v>
      </c>
      <c r="F1202" s="16"/>
      <c r="G1202" s="16"/>
      <c r="H1202" s="5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7.25" hidden="1" customHeight="1" x14ac:dyDescent="0.25">
      <c r="A1203" s="62"/>
      <c r="B1203" s="5"/>
      <c r="C1203" s="16" t="e">
        <f>VLOOKUP(B1203,Database!$B$2:$K$604,2,FALSE)</f>
        <v>#N/A</v>
      </c>
      <c r="D1203" s="60"/>
      <c r="E1203" s="28" t="e">
        <f>VLOOKUP(B1203,Database!$B$2:$K$604,3,FALSE)</f>
        <v>#N/A</v>
      </c>
      <c r="F1203" s="16"/>
      <c r="G1203" s="16"/>
      <c r="H1203" s="5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7.25" hidden="1" customHeight="1" x14ac:dyDescent="0.25">
      <c r="A1204" s="62"/>
      <c r="B1204" s="5"/>
      <c r="C1204" s="16" t="e">
        <f>VLOOKUP(B1204,Database!$B$2:$K$604,2,FALSE)</f>
        <v>#N/A</v>
      </c>
      <c r="D1204" s="60"/>
      <c r="E1204" s="28" t="e">
        <f>VLOOKUP(B1204,Database!$B$2:$K$604,3,FALSE)</f>
        <v>#N/A</v>
      </c>
      <c r="F1204" s="16"/>
      <c r="G1204" s="16"/>
      <c r="H1204" s="5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7.25" hidden="1" customHeight="1" x14ac:dyDescent="0.25">
      <c r="A1205" s="62"/>
      <c r="B1205" s="16"/>
      <c r="C1205" s="16" t="e">
        <f>VLOOKUP(B1205,Database!$B$2:$K$604,2,FALSE)</f>
        <v>#N/A</v>
      </c>
      <c r="D1205" s="60"/>
      <c r="E1205" s="28" t="e">
        <f>VLOOKUP(B1205,Database!$B$2:$K$604,3,FALSE)</f>
        <v>#N/A</v>
      </c>
      <c r="F1205" s="16"/>
      <c r="G1205" s="16"/>
      <c r="H1205" s="5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7.25" hidden="1" customHeight="1" x14ac:dyDescent="0.25">
      <c r="A1206" s="62"/>
      <c r="B1206" s="16"/>
      <c r="C1206" s="16" t="e">
        <f>VLOOKUP(B1206,Database!$B$2:$K$604,2,FALSE)</f>
        <v>#N/A</v>
      </c>
      <c r="D1206" s="60"/>
      <c r="E1206" s="28" t="e">
        <f>VLOOKUP(B1206,Database!$B$2:$K$604,3,FALSE)</f>
        <v>#N/A</v>
      </c>
      <c r="F1206" s="16"/>
      <c r="G1206" s="16"/>
      <c r="H1206" s="5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7.25" hidden="1" customHeight="1" x14ac:dyDescent="0.25">
      <c r="A1207" s="62"/>
      <c r="B1207" s="16"/>
      <c r="C1207" s="16" t="e">
        <f>VLOOKUP(B1207,Database!$B$2:$K$604,2,FALSE)</f>
        <v>#N/A</v>
      </c>
      <c r="D1207" s="60"/>
      <c r="E1207" s="28" t="e">
        <f>VLOOKUP(B1207,Database!$B$2:$K$604,3,FALSE)</f>
        <v>#N/A</v>
      </c>
      <c r="F1207" s="16"/>
      <c r="G1207" s="16"/>
      <c r="H1207" s="5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7.25" hidden="1" customHeight="1" x14ac:dyDescent="0.25">
      <c r="A1208" s="62"/>
      <c r="B1208" s="16"/>
      <c r="C1208" s="16" t="e">
        <f>VLOOKUP(B1208,Database!$B$2:$K$604,2,FALSE)</f>
        <v>#N/A</v>
      </c>
      <c r="D1208" s="60"/>
      <c r="E1208" s="28" t="e">
        <f>VLOOKUP(B1208,Database!$B$2:$K$604,3,FALSE)</f>
        <v>#N/A</v>
      </c>
      <c r="F1208" s="16"/>
      <c r="G1208" s="16"/>
      <c r="H1208" s="5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7.25" hidden="1" customHeight="1" x14ac:dyDescent="0.25">
      <c r="A1209" s="62"/>
      <c r="B1209" s="16"/>
      <c r="C1209" s="16" t="e">
        <f>VLOOKUP(B1209,Database!$B$2:$K$604,2,FALSE)</f>
        <v>#N/A</v>
      </c>
      <c r="D1209" s="60"/>
      <c r="E1209" s="28" t="e">
        <f>VLOOKUP(B1209,Database!$B$2:$K$604,3,FALSE)</f>
        <v>#N/A</v>
      </c>
      <c r="F1209" s="16"/>
      <c r="G1209" s="16"/>
      <c r="H1209" s="5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7.25" hidden="1" customHeight="1" x14ac:dyDescent="0.25">
      <c r="A1210" s="62"/>
      <c r="B1210" s="16"/>
      <c r="C1210" s="16" t="e">
        <f>VLOOKUP(B1210,Database!$B$2:$K$604,2,FALSE)</f>
        <v>#N/A</v>
      </c>
      <c r="D1210" s="60"/>
      <c r="E1210" s="28" t="e">
        <f>VLOOKUP(B1210,Database!$B$2:$K$604,3,FALSE)</f>
        <v>#N/A</v>
      </c>
      <c r="F1210" s="16"/>
      <c r="G1210" s="16"/>
      <c r="H1210" s="5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7.25" hidden="1" customHeight="1" x14ac:dyDescent="0.25">
      <c r="A1211" s="62"/>
      <c r="B1211" s="16"/>
      <c r="C1211" s="16" t="e">
        <f>VLOOKUP(B1211,Database!$B$2:$K$604,2,FALSE)</f>
        <v>#N/A</v>
      </c>
      <c r="D1211" s="60"/>
      <c r="E1211" s="28" t="e">
        <f>VLOOKUP(B1211,Database!$B$2:$K$604,3,FALSE)</f>
        <v>#N/A</v>
      </c>
      <c r="F1211" s="16"/>
      <c r="G1211" s="16"/>
      <c r="H1211" s="5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7.25" hidden="1" customHeight="1" x14ac:dyDescent="0.25">
      <c r="A1212" s="62"/>
      <c r="B1212" s="5"/>
      <c r="C1212" s="16" t="e">
        <f>VLOOKUP(B1212,Database!$B$2:$K$604,2,FALSE)</f>
        <v>#N/A</v>
      </c>
      <c r="D1212" s="60"/>
      <c r="E1212" s="28" t="e">
        <f>VLOOKUP(B1212,Database!$B$2:$K$604,3,FALSE)</f>
        <v>#N/A</v>
      </c>
      <c r="F1212" s="16"/>
      <c r="G1212" s="16"/>
      <c r="H1212" s="5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7.25" hidden="1" customHeight="1" x14ac:dyDescent="0.25">
      <c r="A1213" s="62"/>
      <c r="B1213" s="16"/>
      <c r="C1213" s="16" t="e">
        <f>VLOOKUP(B1213,Database!$B$2:$K$604,2,FALSE)</f>
        <v>#N/A</v>
      </c>
      <c r="D1213" s="60"/>
      <c r="E1213" s="28" t="e">
        <f>VLOOKUP(B1213,Database!$B$2:$K$604,3,FALSE)</f>
        <v>#N/A</v>
      </c>
      <c r="F1213" s="16"/>
      <c r="G1213" s="16"/>
      <c r="H1213" s="5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7.25" hidden="1" customHeight="1" x14ac:dyDescent="0.25">
      <c r="A1214" s="62"/>
      <c r="B1214" s="5"/>
      <c r="C1214" s="16" t="e">
        <f>VLOOKUP(B1214,Database!$B$2:$K$604,2,FALSE)</f>
        <v>#N/A</v>
      </c>
      <c r="D1214" s="60"/>
      <c r="E1214" s="28" t="e">
        <f>VLOOKUP(B1214,Database!$B$2:$K$604,3,FALSE)</f>
        <v>#N/A</v>
      </c>
      <c r="F1214" s="16"/>
      <c r="G1214" s="16"/>
      <c r="H1214" s="5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7.25" hidden="1" customHeight="1" x14ac:dyDescent="0.25">
      <c r="A1215" s="62"/>
      <c r="B1215" s="16"/>
      <c r="C1215" s="16" t="e">
        <f>VLOOKUP(B1215,Database!$B$2:$K$604,2,FALSE)</f>
        <v>#N/A</v>
      </c>
      <c r="D1215" s="60"/>
      <c r="E1215" s="28" t="e">
        <f>VLOOKUP(B1215,Database!$B$2:$K$604,3,FALSE)</f>
        <v>#N/A</v>
      </c>
      <c r="F1215" s="16"/>
      <c r="G1215" s="16"/>
      <c r="H1215" s="5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7.25" hidden="1" customHeight="1" x14ac:dyDescent="0.25">
      <c r="A1216" s="62"/>
      <c r="B1216" s="16"/>
      <c r="C1216" s="16" t="e">
        <f>VLOOKUP(B1216,Database!$B$2:$K$604,2,FALSE)</f>
        <v>#N/A</v>
      </c>
      <c r="D1216" s="60"/>
      <c r="E1216" s="28" t="e">
        <f>VLOOKUP(B1216,Database!$B$2:$K$604,3,FALSE)</f>
        <v>#N/A</v>
      </c>
      <c r="F1216" s="16"/>
      <c r="G1216" s="16"/>
      <c r="H1216" s="5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7.25" hidden="1" customHeight="1" x14ac:dyDescent="0.25">
      <c r="A1217" s="62"/>
      <c r="B1217" s="16"/>
      <c r="C1217" s="16" t="e">
        <f>VLOOKUP(B1217,Database!$B$2:$K$604,2,FALSE)</f>
        <v>#N/A</v>
      </c>
      <c r="D1217" s="60"/>
      <c r="E1217" s="28" t="e">
        <f>VLOOKUP(B1217,Database!$B$2:$K$604,3,FALSE)</f>
        <v>#N/A</v>
      </c>
      <c r="F1217" s="16"/>
      <c r="G1217" s="16"/>
      <c r="H1217" s="5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7.25" hidden="1" customHeight="1" x14ac:dyDescent="0.25">
      <c r="A1218" s="62"/>
      <c r="B1218" s="16"/>
      <c r="C1218" s="16" t="e">
        <f>VLOOKUP(B1218,Database!$B$2:$K$604,2,FALSE)</f>
        <v>#N/A</v>
      </c>
      <c r="D1218" s="60"/>
      <c r="E1218" s="28" t="e">
        <f>VLOOKUP(B1218,Database!$B$2:$K$604,3,FALSE)</f>
        <v>#N/A</v>
      </c>
      <c r="F1218" s="16"/>
      <c r="G1218" s="16"/>
      <c r="H1218" s="5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7.25" hidden="1" customHeight="1" x14ac:dyDescent="0.25">
      <c r="A1219" s="62"/>
      <c r="B1219" s="16"/>
      <c r="C1219" s="16" t="e">
        <f>VLOOKUP(B1219,Database!$B$2:$K$604,2,FALSE)</f>
        <v>#N/A</v>
      </c>
      <c r="D1219" s="60"/>
      <c r="E1219" s="28" t="e">
        <f>VLOOKUP(B1219,Database!$B$2:$K$604,3,FALSE)</f>
        <v>#N/A</v>
      </c>
      <c r="F1219" s="16"/>
      <c r="G1219" s="16"/>
      <c r="H1219" s="5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7.25" hidden="1" customHeight="1" x14ac:dyDescent="0.25">
      <c r="A1220" s="62"/>
      <c r="B1220" s="16"/>
      <c r="C1220" s="16" t="e">
        <f>VLOOKUP(B1220,Database!$B$2:$K$604,2,FALSE)</f>
        <v>#N/A</v>
      </c>
      <c r="D1220" s="60"/>
      <c r="E1220" s="28" t="e">
        <f>VLOOKUP(B1220,Database!$B$2:$K$604,3,FALSE)</f>
        <v>#N/A</v>
      </c>
      <c r="F1220" s="16"/>
      <c r="G1220" s="16"/>
      <c r="H1220" s="5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7.25" hidden="1" customHeight="1" x14ac:dyDescent="0.25">
      <c r="A1221" s="62"/>
      <c r="B1221" s="5"/>
      <c r="C1221" s="16" t="e">
        <f>VLOOKUP(B1221,Database!$B$2:$K$604,2,FALSE)</f>
        <v>#N/A</v>
      </c>
      <c r="D1221" s="60"/>
      <c r="E1221" s="28" t="e">
        <f>VLOOKUP(B1221,Database!$B$2:$K$604,3,FALSE)</f>
        <v>#N/A</v>
      </c>
      <c r="F1221" s="16"/>
      <c r="G1221" s="16"/>
      <c r="H1221" s="5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7.25" hidden="1" customHeight="1" x14ac:dyDescent="0.25">
      <c r="A1222" s="62"/>
      <c r="B1222" s="5"/>
      <c r="C1222" s="16" t="e">
        <f>VLOOKUP(B1222,Database!$B$2:$K$604,2,FALSE)</f>
        <v>#N/A</v>
      </c>
      <c r="D1222" s="60"/>
      <c r="E1222" s="28" t="e">
        <f>VLOOKUP(B1222,Database!$B$2:$K$604,3,FALSE)</f>
        <v>#N/A</v>
      </c>
      <c r="F1222" s="16"/>
      <c r="G1222" s="16"/>
      <c r="H1222" s="5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7.25" hidden="1" customHeight="1" x14ac:dyDescent="0.25">
      <c r="A1223" s="62"/>
      <c r="B1223" s="16"/>
      <c r="C1223" s="16" t="e">
        <f>VLOOKUP(B1223,Database!$B$2:$K$604,2,FALSE)</f>
        <v>#N/A</v>
      </c>
      <c r="D1223" s="60"/>
      <c r="E1223" s="28" t="e">
        <f>VLOOKUP(B1223,Database!$B$2:$K$604,3,FALSE)</f>
        <v>#N/A</v>
      </c>
      <c r="F1223" s="16"/>
      <c r="G1223" s="16"/>
      <c r="H1223" s="5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7.25" hidden="1" customHeight="1" x14ac:dyDescent="0.25">
      <c r="A1224" s="62"/>
      <c r="B1224" s="16"/>
      <c r="C1224" s="16" t="e">
        <f>VLOOKUP(B1224,Database!$B$2:$K$604,2,FALSE)</f>
        <v>#N/A</v>
      </c>
      <c r="D1224" s="60"/>
      <c r="E1224" s="28" t="e">
        <f>VLOOKUP(B1224,Database!$B$2:$K$604,3,FALSE)</f>
        <v>#N/A</v>
      </c>
      <c r="F1224" s="16"/>
      <c r="G1224" s="16"/>
      <c r="H1224" s="5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7.25" hidden="1" customHeight="1" x14ac:dyDescent="0.25">
      <c r="A1225" s="62"/>
      <c r="B1225" s="5"/>
      <c r="C1225" s="16" t="e">
        <f>VLOOKUP(B1225,Database!$B$2:$K$604,2,FALSE)</f>
        <v>#N/A</v>
      </c>
      <c r="D1225" s="60"/>
      <c r="E1225" s="28" t="e">
        <f>VLOOKUP(B1225,Database!$B$2:$K$604,3,FALSE)</f>
        <v>#N/A</v>
      </c>
      <c r="F1225" s="16"/>
      <c r="G1225" s="16"/>
      <c r="H1225" s="5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7.25" hidden="1" customHeight="1" x14ac:dyDescent="0.25">
      <c r="A1226" s="62"/>
      <c r="B1226" s="5"/>
      <c r="C1226" s="16" t="e">
        <f>VLOOKUP(B1226,Database!$B$2:$K$604,2,FALSE)</f>
        <v>#N/A</v>
      </c>
      <c r="D1226" s="60"/>
      <c r="E1226" s="28" t="e">
        <f>VLOOKUP(B1226,Database!$B$2:$K$604,3,FALSE)</f>
        <v>#N/A</v>
      </c>
      <c r="F1226" s="16"/>
      <c r="G1226" s="16"/>
      <c r="H1226" s="5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7.25" hidden="1" customHeight="1" x14ac:dyDescent="0.25">
      <c r="A1227" s="62"/>
      <c r="B1227" s="16"/>
      <c r="C1227" s="16" t="e">
        <f>VLOOKUP(B1227,Database!$B$2:$K$604,2,FALSE)</f>
        <v>#N/A</v>
      </c>
      <c r="D1227" s="60"/>
      <c r="E1227" s="28" t="e">
        <f>VLOOKUP(B1227,Database!$B$2:$K$604,3,FALSE)</f>
        <v>#N/A</v>
      </c>
      <c r="F1227" s="16"/>
      <c r="G1227" s="16"/>
      <c r="H1227" s="5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7.25" hidden="1" customHeight="1" x14ac:dyDescent="0.25">
      <c r="A1228" s="62"/>
      <c r="B1228" s="16"/>
      <c r="C1228" s="16" t="e">
        <f>VLOOKUP(B1228,Database!$B$2:$K$604,2,FALSE)</f>
        <v>#N/A</v>
      </c>
      <c r="D1228" s="60"/>
      <c r="E1228" s="28" t="e">
        <f>VLOOKUP(B1228,Database!$B$2:$K$604,3,FALSE)</f>
        <v>#N/A</v>
      </c>
      <c r="F1228" s="16"/>
      <c r="G1228" s="16"/>
      <c r="H1228" s="5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7.25" hidden="1" customHeight="1" x14ac:dyDescent="0.25">
      <c r="A1229" s="62"/>
      <c r="B1229" s="16"/>
      <c r="C1229" s="16" t="e">
        <f>VLOOKUP(B1229,Database!$B$2:$K$604,2,FALSE)</f>
        <v>#N/A</v>
      </c>
      <c r="D1229" s="60"/>
      <c r="E1229" s="28" t="e">
        <f>VLOOKUP(B1229,Database!$B$2:$K$604,3,FALSE)</f>
        <v>#N/A</v>
      </c>
      <c r="F1229" s="16"/>
      <c r="G1229" s="16"/>
      <c r="H1229" s="5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7.25" hidden="1" customHeight="1" x14ac:dyDescent="0.25">
      <c r="A1230" s="62"/>
      <c r="B1230" s="16"/>
      <c r="C1230" s="16" t="e">
        <f>VLOOKUP(B1230,Database!$B$2:$K$604,2,FALSE)</f>
        <v>#N/A</v>
      </c>
      <c r="D1230" s="63"/>
      <c r="E1230" s="28" t="e">
        <f>VLOOKUP(B1230,Database!$B$2:$K$604,3,FALSE)</f>
        <v>#N/A</v>
      </c>
      <c r="F1230" s="16"/>
      <c r="G1230" s="16"/>
      <c r="H1230" s="5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7.25" hidden="1" customHeight="1" x14ac:dyDescent="0.25">
      <c r="A1231" s="62"/>
      <c r="B1231" s="16"/>
      <c r="C1231" s="16" t="e">
        <f>VLOOKUP(B1231,Database!$B$2:$K$604,2,FALSE)</f>
        <v>#N/A</v>
      </c>
      <c r="D1231" s="60"/>
      <c r="E1231" s="28" t="e">
        <f>VLOOKUP(B1231,Database!$B$2:$K$604,3,FALSE)</f>
        <v>#N/A</v>
      </c>
      <c r="F1231" s="16"/>
      <c r="G1231" s="16"/>
      <c r="H1231" s="5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7.25" hidden="1" customHeight="1" x14ac:dyDescent="0.25">
      <c r="A1232" s="62"/>
      <c r="B1232" s="16"/>
      <c r="C1232" s="16" t="e">
        <f>VLOOKUP(B1232,Database!$B$2:$K$604,2,FALSE)</f>
        <v>#N/A</v>
      </c>
      <c r="D1232" s="60"/>
      <c r="E1232" s="28" t="e">
        <f>VLOOKUP(B1232,Database!$B$2:$K$604,3,FALSE)</f>
        <v>#N/A</v>
      </c>
      <c r="F1232" s="16"/>
      <c r="G1232" s="16"/>
      <c r="H1232" s="5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7.25" hidden="1" customHeight="1" x14ac:dyDescent="0.25">
      <c r="A1233" s="62"/>
      <c r="B1233" s="16"/>
      <c r="C1233" s="16" t="e">
        <f>VLOOKUP(B1233,Database!$B$2:$K$604,2,FALSE)</f>
        <v>#N/A</v>
      </c>
      <c r="D1233" s="60"/>
      <c r="E1233" s="28" t="e">
        <f>VLOOKUP(B1233,Database!$B$2:$K$604,3,FALSE)</f>
        <v>#N/A</v>
      </c>
      <c r="F1233" s="16"/>
      <c r="G1233" s="16"/>
      <c r="H1233" s="5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7.25" hidden="1" customHeight="1" x14ac:dyDescent="0.25">
      <c r="A1234" s="62"/>
      <c r="B1234" s="5"/>
      <c r="C1234" s="16" t="e">
        <f>VLOOKUP(B1234,Database!$B$2:$K$604,2,FALSE)</f>
        <v>#N/A</v>
      </c>
      <c r="D1234" s="60"/>
      <c r="E1234" s="28" t="e">
        <f>VLOOKUP(B1234,Database!$B$2:$K$604,3,FALSE)</f>
        <v>#N/A</v>
      </c>
      <c r="F1234" s="16"/>
      <c r="G1234" s="16"/>
      <c r="H1234" s="5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7.25" hidden="1" customHeight="1" x14ac:dyDescent="0.25">
      <c r="A1235" s="62"/>
      <c r="B1235" s="16"/>
      <c r="C1235" s="16" t="e">
        <f>VLOOKUP(B1235,Database!$B$2:$K$604,2,FALSE)</f>
        <v>#N/A</v>
      </c>
      <c r="D1235" s="60"/>
      <c r="E1235" s="28" t="e">
        <f>VLOOKUP(B1235,Database!$B$2:$K$604,3,FALSE)</f>
        <v>#N/A</v>
      </c>
      <c r="F1235" s="16"/>
      <c r="G1235" s="16"/>
      <c r="H1235" s="5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7.25" hidden="1" customHeight="1" x14ac:dyDescent="0.25">
      <c r="A1236" s="62"/>
      <c r="B1236" s="16"/>
      <c r="C1236" s="16" t="e">
        <f>VLOOKUP(B1236,Database!$B$2:$K$604,2,FALSE)</f>
        <v>#N/A</v>
      </c>
      <c r="D1236" s="60"/>
      <c r="E1236" s="28" t="e">
        <f>VLOOKUP(B1236,Database!$B$2:$K$604,3,FALSE)</f>
        <v>#N/A</v>
      </c>
      <c r="F1236" s="16"/>
      <c r="G1236" s="16"/>
      <c r="H1236" s="5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7.25" hidden="1" customHeight="1" x14ac:dyDescent="0.25">
      <c r="A1237" s="62"/>
      <c r="B1237" s="16"/>
      <c r="C1237" s="16" t="e">
        <f>VLOOKUP(B1237,Database!$B$2:$K$604,2,FALSE)</f>
        <v>#N/A</v>
      </c>
      <c r="D1237" s="60"/>
      <c r="E1237" s="28" t="e">
        <f>VLOOKUP(B1237,Database!$B$2:$K$604,3,FALSE)</f>
        <v>#N/A</v>
      </c>
      <c r="F1237" s="16"/>
      <c r="G1237" s="16"/>
      <c r="H1237" s="5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7.25" hidden="1" customHeight="1" x14ac:dyDescent="0.25">
      <c r="A1238" s="62"/>
      <c r="B1238" s="5"/>
      <c r="C1238" s="16" t="e">
        <f>VLOOKUP(B1238,Database!$B$2:$K$604,2,FALSE)</f>
        <v>#N/A</v>
      </c>
      <c r="D1238" s="60"/>
      <c r="E1238" s="28" t="e">
        <f>VLOOKUP(B1238,Database!$B$2:$K$604,3,FALSE)</f>
        <v>#N/A</v>
      </c>
      <c r="F1238" s="16"/>
      <c r="G1238" s="16"/>
      <c r="H1238" s="5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7.25" hidden="1" customHeight="1" x14ac:dyDescent="0.25">
      <c r="A1239" s="62"/>
      <c r="B1239" s="5"/>
      <c r="C1239" s="16" t="e">
        <f>VLOOKUP(B1239,Database!$B$2:$K$604,2,FALSE)</f>
        <v>#N/A</v>
      </c>
      <c r="D1239" s="60"/>
      <c r="E1239" s="28" t="e">
        <f>VLOOKUP(B1239,Database!$B$2:$K$604,3,FALSE)</f>
        <v>#N/A</v>
      </c>
      <c r="F1239" s="16"/>
      <c r="G1239" s="16"/>
      <c r="H1239" s="5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7.25" hidden="1" customHeight="1" x14ac:dyDescent="0.25">
      <c r="A1240" s="62"/>
      <c r="B1240" s="5"/>
      <c r="C1240" s="16" t="e">
        <f>VLOOKUP(B1240,Database!$B$2:$K$604,2,FALSE)</f>
        <v>#N/A</v>
      </c>
      <c r="D1240" s="60"/>
      <c r="E1240" s="28" t="e">
        <f>VLOOKUP(B1240,Database!$B$2:$K$604,3,FALSE)</f>
        <v>#N/A</v>
      </c>
      <c r="F1240" s="16"/>
      <c r="G1240" s="16"/>
      <c r="H1240" s="5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7.25" hidden="1" customHeight="1" x14ac:dyDescent="0.25">
      <c r="A1241" s="62"/>
      <c r="B1241" s="5"/>
      <c r="C1241" s="16" t="e">
        <f>VLOOKUP(B1241,Database!$B$2:$K$604,2,FALSE)</f>
        <v>#N/A</v>
      </c>
      <c r="D1241" s="60"/>
      <c r="E1241" s="28" t="e">
        <f>VLOOKUP(B1241,Database!$B$2:$K$604,3,FALSE)</f>
        <v>#N/A</v>
      </c>
      <c r="F1241" s="16"/>
      <c r="G1241" s="16"/>
      <c r="H1241" s="5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7.25" hidden="1" customHeight="1" x14ac:dyDescent="0.25">
      <c r="A1242" s="62"/>
      <c r="B1242" s="16"/>
      <c r="C1242" s="16" t="e">
        <f>VLOOKUP(B1242,Database!$B$2:$K$604,2,FALSE)</f>
        <v>#N/A</v>
      </c>
      <c r="D1242" s="60"/>
      <c r="E1242" s="28" t="e">
        <f>VLOOKUP(B1242,Database!$B$2:$K$604,3,FALSE)</f>
        <v>#N/A</v>
      </c>
      <c r="F1242" s="16"/>
      <c r="G1242" s="16"/>
      <c r="H1242" s="5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7.25" hidden="1" customHeight="1" x14ac:dyDescent="0.25">
      <c r="A1243" s="62"/>
      <c r="B1243" s="16"/>
      <c r="C1243" s="16" t="e">
        <f>VLOOKUP(B1243,Database!$B$2:$K$604,2,FALSE)</f>
        <v>#N/A</v>
      </c>
      <c r="D1243" s="60"/>
      <c r="E1243" s="28" t="e">
        <f>VLOOKUP(B1243,Database!$B$2:$K$604,3,FALSE)</f>
        <v>#N/A</v>
      </c>
      <c r="F1243" s="16"/>
      <c r="G1243" s="16"/>
      <c r="H1243" s="5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7.25" hidden="1" customHeight="1" x14ac:dyDescent="0.25">
      <c r="A1244" s="62"/>
      <c r="B1244" s="16"/>
      <c r="C1244" s="16" t="e">
        <f>VLOOKUP(B1244,Database!$B$2:$K$604,2,FALSE)</f>
        <v>#N/A</v>
      </c>
      <c r="D1244" s="63"/>
      <c r="E1244" s="28" t="e">
        <f>VLOOKUP(B1244,Database!$B$2:$K$604,3,FALSE)</f>
        <v>#N/A</v>
      </c>
      <c r="F1244" s="16"/>
      <c r="G1244" s="16"/>
      <c r="H1244" s="5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7.25" hidden="1" customHeight="1" x14ac:dyDescent="0.25">
      <c r="A1245" s="62"/>
      <c r="B1245" s="16"/>
      <c r="C1245" s="16" t="e">
        <f>VLOOKUP(B1245,Database!$B$2:$K$604,2,FALSE)</f>
        <v>#N/A</v>
      </c>
      <c r="D1245" s="60"/>
      <c r="E1245" s="28" t="e">
        <f>VLOOKUP(B1245,Database!$B$2:$K$604,3,FALSE)</f>
        <v>#N/A</v>
      </c>
      <c r="F1245" s="16"/>
      <c r="G1245" s="16"/>
      <c r="H1245" s="5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7.25" hidden="1" customHeight="1" x14ac:dyDescent="0.25">
      <c r="A1246" s="62"/>
      <c r="B1246" s="16"/>
      <c r="C1246" s="16" t="e">
        <f>VLOOKUP(B1246,Database!$B$2:$K$604,2,FALSE)</f>
        <v>#N/A</v>
      </c>
      <c r="D1246" s="63"/>
      <c r="E1246" s="28" t="e">
        <f>VLOOKUP(B1246,Database!$B$2:$K$604,3,FALSE)</f>
        <v>#N/A</v>
      </c>
      <c r="F1246" s="16"/>
      <c r="G1246" s="16"/>
      <c r="H1246" s="5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7.25" hidden="1" customHeight="1" x14ac:dyDescent="0.25">
      <c r="A1247" s="62"/>
      <c r="B1247" s="16"/>
      <c r="C1247" s="16" t="e">
        <f>VLOOKUP(B1247,Database!$B$2:$K$604,2,FALSE)</f>
        <v>#N/A</v>
      </c>
      <c r="D1247" s="60"/>
      <c r="E1247" s="28" t="e">
        <f>VLOOKUP(B1247,Database!$B$2:$K$604,3,FALSE)</f>
        <v>#N/A</v>
      </c>
      <c r="F1247" s="16"/>
      <c r="G1247" s="16"/>
      <c r="H1247" s="5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7.25" hidden="1" customHeight="1" x14ac:dyDescent="0.25">
      <c r="A1248" s="62"/>
      <c r="B1248" s="16"/>
      <c r="C1248" s="16" t="e">
        <f>VLOOKUP(B1248,Database!$B$2:$K$604,2,FALSE)</f>
        <v>#N/A</v>
      </c>
      <c r="D1248" s="63"/>
      <c r="E1248" s="28" t="e">
        <f>VLOOKUP(B1248,Database!$B$2:$K$604,3,FALSE)</f>
        <v>#N/A</v>
      </c>
      <c r="F1248" s="16"/>
      <c r="G1248" s="16"/>
      <c r="H1248" s="5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7.25" hidden="1" customHeight="1" x14ac:dyDescent="0.25">
      <c r="A1249" s="62"/>
      <c r="B1249" s="16"/>
      <c r="C1249" s="16" t="e">
        <f>VLOOKUP(B1249,Database!$B$2:$K$604,2,FALSE)</f>
        <v>#N/A</v>
      </c>
      <c r="D1249" s="60"/>
      <c r="E1249" s="28" t="e">
        <f>VLOOKUP(B1249,Database!$B$2:$K$604,3,FALSE)</f>
        <v>#N/A</v>
      </c>
      <c r="F1249" s="16"/>
      <c r="G1249" s="16"/>
      <c r="H1249" s="5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7.25" hidden="1" customHeight="1" x14ac:dyDescent="0.25">
      <c r="A1250" s="62"/>
      <c r="B1250" s="16"/>
      <c r="C1250" s="16" t="e">
        <f>VLOOKUP(B1250,Database!$B$2:$K$604,2,FALSE)</f>
        <v>#N/A</v>
      </c>
      <c r="D1250" s="60"/>
      <c r="E1250" s="28" t="e">
        <f>VLOOKUP(B1250,Database!$B$2:$K$604,3,FALSE)</f>
        <v>#N/A</v>
      </c>
      <c r="F1250" s="16"/>
      <c r="G1250" s="16"/>
      <c r="H1250" s="5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7.25" hidden="1" customHeight="1" x14ac:dyDescent="0.25">
      <c r="A1251" s="62"/>
      <c r="B1251" s="5"/>
      <c r="C1251" s="16" t="e">
        <f>VLOOKUP(B1251,Database!$B$2:$K$604,2,FALSE)</f>
        <v>#N/A</v>
      </c>
      <c r="D1251" s="60"/>
      <c r="E1251" s="28" t="e">
        <f>VLOOKUP(B1251,Database!$B$2:$K$604,3,FALSE)</f>
        <v>#N/A</v>
      </c>
      <c r="F1251" s="16"/>
      <c r="G1251" s="16"/>
      <c r="H1251" s="5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7.25" hidden="1" customHeight="1" x14ac:dyDescent="0.25">
      <c r="A1252" s="62"/>
      <c r="B1252" s="16"/>
      <c r="C1252" s="16" t="e">
        <f>VLOOKUP(B1252,Database!$B$2:$K$604,2,FALSE)</f>
        <v>#N/A</v>
      </c>
      <c r="D1252" s="60"/>
      <c r="E1252" s="28" t="e">
        <f>VLOOKUP(B1252,Database!$B$2:$K$604,3,FALSE)</f>
        <v>#N/A</v>
      </c>
      <c r="F1252" s="16"/>
      <c r="G1252" s="16"/>
      <c r="H1252" s="5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7.25" hidden="1" customHeight="1" x14ac:dyDescent="0.25">
      <c r="A1253" s="62"/>
      <c r="B1253" s="16"/>
      <c r="C1253" s="16" t="e">
        <f>VLOOKUP(B1253,Database!$B$2:$K$604,2,FALSE)</f>
        <v>#N/A</v>
      </c>
      <c r="D1253" s="60"/>
      <c r="E1253" s="28" t="e">
        <f>VLOOKUP(B1253,Database!$B$2:$K$604,3,FALSE)</f>
        <v>#N/A</v>
      </c>
      <c r="F1253" s="16"/>
      <c r="G1253" s="16"/>
      <c r="H1253" s="5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7.25" hidden="1" customHeight="1" x14ac:dyDescent="0.25">
      <c r="A1254" s="62"/>
      <c r="B1254" s="16"/>
      <c r="C1254" s="16" t="e">
        <f>VLOOKUP(B1254,Database!$B$2:$K$604,2,FALSE)</f>
        <v>#N/A</v>
      </c>
      <c r="D1254" s="60"/>
      <c r="E1254" s="28" t="e">
        <f>VLOOKUP(B1254,Database!$B$2:$K$604,3,FALSE)</f>
        <v>#N/A</v>
      </c>
      <c r="F1254" s="16"/>
      <c r="G1254" s="16"/>
      <c r="H1254" s="5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7.25" hidden="1" customHeight="1" x14ac:dyDescent="0.25">
      <c r="A1255" s="62"/>
      <c r="B1255" s="16"/>
      <c r="C1255" s="16" t="e">
        <f>VLOOKUP(B1255,Database!$B$2:$K$604,2,FALSE)</f>
        <v>#N/A</v>
      </c>
      <c r="D1255" s="60"/>
      <c r="E1255" s="28" t="e">
        <f>VLOOKUP(B1255,Database!$B$2:$K$604,3,FALSE)</f>
        <v>#N/A</v>
      </c>
      <c r="F1255" s="16"/>
      <c r="G1255" s="16"/>
      <c r="H1255" s="5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7.25" hidden="1" customHeight="1" x14ac:dyDescent="0.25">
      <c r="A1256" s="62"/>
      <c r="B1256" s="16"/>
      <c r="C1256" s="16" t="e">
        <f>VLOOKUP(B1256,Database!$B$2:$K$604,2,FALSE)</f>
        <v>#N/A</v>
      </c>
      <c r="D1256" s="60"/>
      <c r="E1256" s="28" t="e">
        <f>VLOOKUP(B1256,Database!$B$2:$K$604,3,FALSE)</f>
        <v>#N/A</v>
      </c>
      <c r="F1256" s="16"/>
      <c r="G1256" s="16"/>
      <c r="H1256" s="5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7.25" hidden="1" customHeight="1" x14ac:dyDescent="0.25">
      <c r="A1257" s="62"/>
      <c r="B1257" s="5"/>
      <c r="C1257" s="16" t="e">
        <f>VLOOKUP(B1257,Database!$B$2:$K$604,2,FALSE)</f>
        <v>#N/A</v>
      </c>
      <c r="D1257" s="60"/>
      <c r="E1257" s="28" t="e">
        <f>VLOOKUP(B1257,Database!$B$2:$K$604,3,FALSE)</f>
        <v>#N/A</v>
      </c>
      <c r="F1257" s="16"/>
      <c r="G1257" s="16"/>
      <c r="H1257" s="5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7.25" hidden="1" customHeight="1" x14ac:dyDescent="0.25">
      <c r="A1258" s="62"/>
      <c r="B1258" s="5"/>
      <c r="C1258" s="16" t="e">
        <f>VLOOKUP(B1258,Database!$B$2:$K$604,2,FALSE)</f>
        <v>#N/A</v>
      </c>
      <c r="D1258" s="60"/>
      <c r="E1258" s="28" t="e">
        <f>VLOOKUP(B1258,Database!$B$2:$K$604,3,FALSE)</f>
        <v>#N/A</v>
      </c>
      <c r="F1258" s="16"/>
      <c r="G1258" s="16"/>
      <c r="H1258" s="5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7.25" hidden="1" customHeight="1" x14ac:dyDescent="0.25">
      <c r="A1259" s="62"/>
      <c r="B1259" s="5"/>
      <c r="C1259" s="16" t="e">
        <f>VLOOKUP(B1259,Database!$B$2:$K$604,2,FALSE)</f>
        <v>#N/A</v>
      </c>
      <c r="D1259" s="60"/>
      <c r="E1259" s="28" t="e">
        <f>VLOOKUP(B1259,Database!$B$2:$K$604,3,FALSE)</f>
        <v>#N/A</v>
      </c>
      <c r="F1259" s="16"/>
      <c r="G1259" s="16"/>
      <c r="H1259" s="5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7.25" hidden="1" customHeight="1" x14ac:dyDescent="0.25">
      <c r="A1260" s="62"/>
      <c r="B1260" s="16"/>
      <c r="C1260" s="16" t="e">
        <f>VLOOKUP(B1260,Database!$B$2:$K$604,2,FALSE)</f>
        <v>#N/A</v>
      </c>
      <c r="D1260" s="60"/>
      <c r="E1260" s="28" t="e">
        <f>VLOOKUP(B1260,Database!$B$2:$K$604,3,FALSE)</f>
        <v>#N/A</v>
      </c>
      <c r="F1260" s="16"/>
      <c r="G1260" s="16"/>
      <c r="H1260" s="5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7.25" hidden="1" customHeight="1" x14ac:dyDescent="0.25">
      <c r="A1261" s="62"/>
      <c r="B1261" s="16"/>
      <c r="C1261" s="16" t="e">
        <f>VLOOKUP(B1261,Database!$B$2:$K$604,2,FALSE)</f>
        <v>#N/A</v>
      </c>
      <c r="D1261" s="60"/>
      <c r="E1261" s="28" t="e">
        <f>VLOOKUP(B1261,Database!$B$2:$K$604,3,FALSE)</f>
        <v>#N/A</v>
      </c>
      <c r="F1261" s="16"/>
      <c r="G1261" s="16"/>
      <c r="H1261" s="5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7.25" hidden="1" customHeight="1" x14ac:dyDescent="0.25">
      <c r="A1262" s="62"/>
      <c r="B1262" s="5"/>
      <c r="C1262" s="16" t="e">
        <f>VLOOKUP(B1262,Database!$B$2:$K$604,2,FALSE)</f>
        <v>#N/A</v>
      </c>
      <c r="D1262" s="60"/>
      <c r="E1262" s="28" t="e">
        <f>VLOOKUP(B1262,Database!$B$2:$K$604,3,FALSE)</f>
        <v>#N/A</v>
      </c>
      <c r="F1262" s="16"/>
      <c r="G1262" s="16"/>
      <c r="H1262" s="5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7.25" hidden="1" customHeight="1" x14ac:dyDescent="0.25">
      <c r="A1263" s="62"/>
      <c r="B1263" s="16"/>
      <c r="C1263" s="16" t="e">
        <f>VLOOKUP(B1263,Database!$B$2:$K$604,2,FALSE)</f>
        <v>#N/A</v>
      </c>
      <c r="D1263" s="60"/>
      <c r="E1263" s="28" t="e">
        <f>VLOOKUP(B1263,Database!$B$2:$K$604,3,FALSE)</f>
        <v>#N/A</v>
      </c>
      <c r="F1263" s="16"/>
      <c r="G1263" s="16"/>
      <c r="H1263" s="5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7.25" hidden="1" customHeight="1" x14ac:dyDescent="0.25">
      <c r="A1264" s="62"/>
      <c r="B1264" s="16"/>
      <c r="C1264" s="16" t="e">
        <f>VLOOKUP(B1264,Database!$B$2:$K$604,2,FALSE)</f>
        <v>#N/A</v>
      </c>
      <c r="D1264" s="60"/>
      <c r="E1264" s="28" t="e">
        <f>VLOOKUP(B1264,Database!$B$2:$K$604,3,FALSE)</f>
        <v>#N/A</v>
      </c>
      <c r="F1264" s="16"/>
      <c r="G1264" s="16"/>
      <c r="H1264" s="5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7.25" hidden="1" customHeight="1" x14ac:dyDescent="0.25">
      <c r="A1265" s="62"/>
      <c r="B1265" s="16"/>
      <c r="C1265" s="16" t="e">
        <f>VLOOKUP(B1265,Database!$B$2:$K$604,2,FALSE)</f>
        <v>#N/A</v>
      </c>
      <c r="D1265" s="60"/>
      <c r="E1265" s="28" t="e">
        <f>VLOOKUP(B1265,Database!$B$2:$K$604,3,FALSE)</f>
        <v>#N/A</v>
      </c>
      <c r="F1265" s="16"/>
      <c r="G1265" s="16"/>
      <c r="H1265" s="5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7.25" hidden="1" customHeight="1" x14ac:dyDescent="0.25">
      <c r="A1266" s="62"/>
      <c r="B1266" s="16"/>
      <c r="C1266" s="16" t="e">
        <f>VLOOKUP(B1266,Database!$B$2:$K$604,2,FALSE)</f>
        <v>#N/A</v>
      </c>
      <c r="D1266" s="60"/>
      <c r="E1266" s="28" t="e">
        <f>VLOOKUP(B1266,Database!$B$2:$K$604,3,FALSE)</f>
        <v>#N/A</v>
      </c>
      <c r="F1266" s="16"/>
      <c r="G1266" s="16"/>
      <c r="H1266" s="5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7.25" hidden="1" customHeight="1" x14ac:dyDescent="0.25">
      <c r="A1267" s="62"/>
      <c r="B1267" s="5"/>
      <c r="C1267" s="16" t="e">
        <f>VLOOKUP(B1267,Database!$B$2:$K$604,2,FALSE)</f>
        <v>#N/A</v>
      </c>
      <c r="D1267" s="60"/>
      <c r="E1267" s="28" t="e">
        <f>VLOOKUP(B1267,Database!$B$2:$K$604,3,FALSE)</f>
        <v>#N/A</v>
      </c>
      <c r="F1267" s="16"/>
      <c r="G1267" s="16"/>
      <c r="H1267" s="5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7.25" hidden="1" customHeight="1" x14ac:dyDescent="0.25">
      <c r="A1268" s="62"/>
      <c r="B1268" s="16"/>
      <c r="C1268" s="16" t="e">
        <f>VLOOKUP(B1268,Database!$B$2:$K$604,2,FALSE)</f>
        <v>#N/A</v>
      </c>
      <c r="D1268" s="60"/>
      <c r="E1268" s="28" t="e">
        <f>VLOOKUP(B1268,Database!$B$2:$K$604,3,FALSE)</f>
        <v>#N/A</v>
      </c>
      <c r="F1268" s="16"/>
      <c r="G1268" s="16"/>
      <c r="H1268" s="5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7.25" hidden="1" customHeight="1" x14ac:dyDescent="0.25">
      <c r="A1269" s="62"/>
      <c r="B1269" s="5"/>
      <c r="C1269" s="16" t="e">
        <f>VLOOKUP(B1269,Database!$B$2:$K$604,2,FALSE)</f>
        <v>#N/A</v>
      </c>
      <c r="D1269" s="60"/>
      <c r="E1269" s="28" t="e">
        <f>VLOOKUP(B1269,Database!$B$2:$K$604,3,FALSE)</f>
        <v>#N/A</v>
      </c>
      <c r="F1269" s="16"/>
      <c r="G1269" s="16"/>
      <c r="H1269" s="5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7.25" hidden="1" customHeight="1" x14ac:dyDescent="0.25">
      <c r="A1270" s="62"/>
      <c r="B1270" s="16"/>
      <c r="C1270" s="16" t="e">
        <f>VLOOKUP(B1270,Database!$B$2:$K$604,2,FALSE)</f>
        <v>#N/A</v>
      </c>
      <c r="D1270" s="60"/>
      <c r="E1270" s="28" t="e">
        <f>VLOOKUP(B1270,Database!$B$2:$K$604,3,FALSE)</f>
        <v>#N/A</v>
      </c>
      <c r="F1270" s="16"/>
      <c r="G1270" s="16"/>
      <c r="H1270" s="5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7.25" hidden="1" customHeight="1" x14ac:dyDescent="0.25">
      <c r="A1271" s="62"/>
      <c r="B1271" s="16"/>
      <c r="C1271" s="16" t="e">
        <f>VLOOKUP(B1271,Database!$B$2:$K$604,2,FALSE)</f>
        <v>#N/A</v>
      </c>
      <c r="D1271" s="60"/>
      <c r="E1271" s="28" t="e">
        <f>VLOOKUP(B1271,Database!$B$2:$K$604,3,FALSE)</f>
        <v>#N/A</v>
      </c>
      <c r="F1271" s="16"/>
      <c r="G1271" s="16"/>
      <c r="H1271" s="5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7.25" hidden="1" customHeight="1" x14ac:dyDescent="0.25">
      <c r="A1272" s="62"/>
      <c r="B1272" s="16"/>
      <c r="C1272" s="16" t="e">
        <f>VLOOKUP(B1272,Database!$B$2:$K$604,2,FALSE)</f>
        <v>#N/A</v>
      </c>
      <c r="D1272" s="60"/>
      <c r="E1272" s="28" t="e">
        <f>VLOOKUP(B1272,Database!$B$2:$K$604,3,FALSE)</f>
        <v>#N/A</v>
      </c>
      <c r="F1272" s="16"/>
      <c r="G1272" s="16"/>
      <c r="H1272" s="5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7.25" hidden="1" customHeight="1" x14ac:dyDescent="0.25">
      <c r="A1273" s="62"/>
      <c r="B1273" s="16"/>
      <c r="C1273" s="16" t="e">
        <f>VLOOKUP(B1273,Database!$B$2:$K$604,2,FALSE)</f>
        <v>#N/A</v>
      </c>
      <c r="D1273" s="60"/>
      <c r="E1273" s="28" t="e">
        <f>VLOOKUP(B1273,Database!$B$2:$K$604,3,FALSE)</f>
        <v>#N/A</v>
      </c>
      <c r="F1273" s="16"/>
      <c r="G1273" s="16"/>
      <c r="H1273" s="5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7.25" hidden="1" customHeight="1" x14ac:dyDescent="0.25">
      <c r="A1274" s="62"/>
      <c r="B1274" s="5"/>
      <c r="C1274" s="16" t="e">
        <f>VLOOKUP(B1274,Database!$B$2:$K$604,2,FALSE)</f>
        <v>#N/A</v>
      </c>
      <c r="D1274" s="60"/>
      <c r="E1274" s="28" t="e">
        <f>VLOOKUP(B1274,Database!$B$2:$K$604,3,FALSE)</f>
        <v>#N/A</v>
      </c>
      <c r="F1274" s="16"/>
      <c r="G1274" s="16"/>
      <c r="H1274" s="5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7.25" hidden="1" customHeight="1" x14ac:dyDescent="0.25">
      <c r="A1275" s="62"/>
      <c r="B1275" s="16"/>
      <c r="C1275" s="16" t="e">
        <f>VLOOKUP(B1275,Database!$B$2:$K$604,2,FALSE)</f>
        <v>#N/A</v>
      </c>
      <c r="D1275" s="60"/>
      <c r="E1275" s="28" t="e">
        <f>VLOOKUP(B1275,Database!$B$2:$K$604,3,FALSE)</f>
        <v>#N/A</v>
      </c>
      <c r="F1275" s="16"/>
      <c r="G1275" s="16"/>
      <c r="H1275" s="5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7.25" hidden="1" customHeight="1" x14ac:dyDescent="0.25">
      <c r="A1276" s="62"/>
      <c r="B1276" s="16"/>
      <c r="C1276" s="16" t="e">
        <f>VLOOKUP(B1276,Database!$B$2:$K$604,2,FALSE)</f>
        <v>#N/A</v>
      </c>
      <c r="D1276" s="60"/>
      <c r="E1276" s="28" t="e">
        <f>VLOOKUP(B1276,Database!$B$2:$K$604,3,FALSE)</f>
        <v>#N/A</v>
      </c>
      <c r="F1276" s="16"/>
      <c r="G1276" s="16"/>
      <c r="H1276" s="5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7.25" hidden="1" customHeight="1" x14ac:dyDescent="0.25">
      <c r="A1277" s="62"/>
      <c r="B1277" s="16"/>
      <c r="C1277" s="16" t="e">
        <f>VLOOKUP(B1277,Database!$B$2:$K$604,2,FALSE)</f>
        <v>#N/A</v>
      </c>
      <c r="D1277" s="64"/>
      <c r="E1277" s="28" t="e">
        <f>VLOOKUP(B1277,Database!$B$2:$K$604,3,FALSE)</f>
        <v>#N/A</v>
      </c>
      <c r="F1277" s="16"/>
      <c r="G1277" s="16"/>
      <c r="H1277" s="5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7.25" hidden="1" customHeight="1" x14ac:dyDescent="0.25">
      <c r="A1278" s="62"/>
      <c r="B1278" s="16"/>
      <c r="C1278" s="16" t="e">
        <f>VLOOKUP(B1278,Database!$B$2:$K$604,2,FALSE)</f>
        <v>#N/A</v>
      </c>
      <c r="D1278" s="60"/>
      <c r="E1278" s="28" t="e">
        <f>VLOOKUP(B1278,Database!$B$2:$K$604,3,FALSE)</f>
        <v>#N/A</v>
      </c>
      <c r="F1278" s="16"/>
      <c r="G1278" s="16"/>
      <c r="H1278" s="5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7.25" hidden="1" customHeight="1" x14ac:dyDescent="0.25">
      <c r="A1279" s="62"/>
      <c r="B1279" s="16"/>
      <c r="C1279" s="16" t="e">
        <f>VLOOKUP(B1279,Database!$B$2:$K$604,2,FALSE)</f>
        <v>#N/A</v>
      </c>
      <c r="D1279" s="60"/>
      <c r="E1279" s="28" t="e">
        <f>VLOOKUP(B1279,Database!$B$2:$K$604,3,FALSE)</f>
        <v>#N/A</v>
      </c>
      <c r="F1279" s="16"/>
      <c r="G1279" s="16"/>
      <c r="H1279" s="5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7.25" hidden="1" customHeight="1" x14ac:dyDescent="0.25">
      <c r="A1280" s="62"/>
      <c r="B1280" s="16"/>
      <c r="C1280" s="16" t="e">
        <f>VLOOKUP(B1280,Database!$B$2:$K$604,2,FALSE)</f>
        <v>#N/A</v>
      </c>
      <c r="D1280" s="64"/>
      <c r="E1280" s="28" t="e">
        <f>VLOOKUP(B1280,Database!$B$2:$K$604,3,FALSE)</f>
        <v>#N/A</v>
      </c>
      <c r="F1280" s="16"/>
      <c r="G1280" s="16"/>
      <c r="H1280" s="5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7.25" hidden="1" customHeight="1" x14ac:dyDescent="0.25">
      <c r="A1281" s="62"/>
      <c r="B1281" s="16"/>
      <c r="C1281" s="16" t="e">
        <f>VLOOKUP(B1281,Database!$B$2:$K$604,2,FALSE)</f>
        <v>#N/A</v>
      </c>
      <c r="D1281" s="60"/>
      <c r="E1281" s="28" t="e">
        <f>VLOOKUP(B1281,Database!$B$2:$K$604,3,FALSE)</f>
        <v>#N/A</v>
      </c>
      <c r="F1281" s="16"/>
      <c r="G1281" s="16"/>
      <c r="H1281" s="5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7.25" hidden="1" customHeight="1" x14ac:dyDescent="0.25">
      <c r="A1282" s="62"/>
      <c r="B1282" s="5"/>
      <c r="C1282" s="16" t="e">
        <f>VLOOKUP(B1282,Database!$B$2:$K$604,2,FALSE)</f>
        <v>#N/A</v>
      </c>
      <c r="D1282" s="60"/>
      <c r="E1282" s="28" t="e">
        <f>VLOOKUP(B1282,Database!$B$2:$K$604,3,FALSE)</f>
        <v>#N/A</v>
      </c>
      <c r="F1282" s="16"/>
      <c r="G1282" s="16"/>
      <c r="H1282" s="5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7.25" hidden="1" customHeight="1" x14ac:dyDescent="0.25">
      <c r="A1283" s="62"/>
      <c r="B1283" s="16"/>
      <c r="C1283" s="16" t="e">
        <f>VLOOKUP(B1283,Database!$B$2:$K$604,2,FALSE)</f>
        <v>#N/A</v>
      </c>
      <c r="D1283" s="60"/>
      <c r="E1283" s="28" t="e">
        <f>VLOOKUP(B1283,Database!$B$2:$K$604,3,FALSE)</f>
        <v>#N/A</v>
      </c>
      <c r="F1283" s="16"/>
      <c r="G1283" s="16"/>
      <c r="H1283" s="5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7.25" hidden="1" customHeight="1" x14ac:dyDescent="0.25">
      <c r="A1284" s="62"/>
      <c r="B1284" s="5"/>
      <c r="C1284" s="16" t="e">
        <f>VLOOKUP(B1284,Database!$B$2:$K$604,2,FALSE)</f>
        <v>#N/A</v>
      </c>
      <c r="D1284" s="60"/>
      <c r="E1284" s="28" t="e">
        <f>VLOOKUP(B1284,Database!$B$2:$K$604,3,FALSE)</f>
        <v>#N/A</v>
      </c>
      <c r="F1284" s="16"/>
      <c r="G1284" s="16"/>
      <c r="H1284" s="5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7.25" hidden="1" customHeight="1" x14ac:dyDescent="0.25">
      <c r="A1285" s="62"/>
      <c r="B1285" s="16"/>
      <c r="C1285" s="16" t="e">
        <f>VLOOKUP(B1285,Database!$B$2:$K$604,2,FALSE)</f>
        <v>#N/A</v>
      </c>
      <c r="D1285" s="60"/>
      <c r="E1285" s="28" t="e">
        <f>VLOOKUP(B1285,Database!$B$2:$K$604,3,FALSE)</f>
        <v>#N/A</v>
      </c>
      <c r="F1285" s="16"/>
      <c r="G1285" s="16"/>
      <c r="H1285" s="5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7.25" hidden="1" customHeight="1" x14ac:dyDescent="0.25">
      <c r="A1286" s="62"/>
      <c r="B1286" s="16"/>
      <c r="C1286" s="16" t="e">
        <f>VLOOKUP(B1286,Database!$B$2:$K$604,2,FALSE)</f>
        <v>#N/A</v>
      </c>
      <c r="D1286" s="60"/>
      <c r="E1286" s="28" t="e">
        <f>VLOOKUP(B1286,Database!$B$2:$K$604,3,FALSE)</f>
        <v>#N/A</v>
      </c>
      <c r="F1286" s="16"/>
      <c r="G1286" s="16"/>
      <c r="H1286" s="5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7.25" hidden="1" customHeight="1" x14ac:dyDescent="0.25">
      <c r="A1287" s="62"/>
      <c r="B1287" s="16"/>
      <c r="C1287" s="16" t="e">
        <f>VLOOKUP(B1287,Database!$B$2:$K$604,2,FALSE)</f>
        <v>#N/A</v>
      </c>
      <c r="D1287" s="60"/>
      <c r="E1287" s="28" t="e">
        <f>VLOOKUP(B1287,Database!$B$2:$K$604,3,FALSE)</f>
        <v>#N/A</v>
      </c>
      <c r="F1287" s="16"/>
      <c r="G1287" s="16"/>
      <c r="H1287" s="5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7.25" hidden="1" customHeight="1" x14ac:dyDescent="0.25">
      <c r="A1288" s="62"/>
      <c r="B1288" s="5"/>
      <c r="C1288" s="16" t="e">
        <f>VLOOKUP(B1288,Database!$B$2:$K$604,2,FALSE)</f>
        <v>#N/A</v>
      </c>
      <c r="D1288" s="60"/>
      <c r="E1288" s="28" t="e">
        <f>VLOOKUP(B1288,Database!$B$2:$K$604,3,FALSE)</f>
        <v>#N/A</v>
      </c>
      <c r="F1288" s="16"/>
      <c r="G1288" s="16"/>
      <c r="H1288" s="5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7.25" hidden="1" customHeight="1" x14ac:dyDescent="0.25">
      <c r="A1289" s="62"/>
      <c r="B1289" s="16"/>
      <c r="C1289" s="16" t="e">
        <f>VLOOKUP(B1289,Database!$B$2:$K$604,2,FALSE)</f>
        <v>#N/A</v>
      </c>
      <c r="D1289" s="60"/>
      <c r="E1289" s="28" t="e">
        <f>VLOOKUP(B1289,Database!$B$2:$K$604,3,FALSE)</f>
        <v>#N/A</v>
      </c>
      <c r="F1289" s="16"/>
      <c r="G1289" s="16"/>
      <c r="H1289" s="5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7.25" hidden="1" customHeight="1" x14ac:dyDescent="0.25">
      <c r="A1290" s="62"/>
      <c r="B1290" s="16"/>
      <c r="C1290" s="16" t="e">
        <f>VLOOKUP(B1290,Database!$B$2:$K$604,2,FALSE)</f>
        <v>#N/A</v>
      </c>
      <c r="D1290" s="60"/>
      <c r="E1290" s="28" t="e">
        <f>VLOOKUP(B1290,Database!$B$2:$K$604,3,FALSE)</f>
        <v>#N/A</v>
      </c>
      <c r="F1290" s="16"/>
      <c r="G1290" s="16"/>
      <c r="H1290" s="5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7.25" hidden="1" customHeight="1" x14ac:dyDescent="0.25">
      <c r="A1291" s="62"/>
      <c r="B1291" s="16"/>
      <c r="C1291" s="16" t="e">
        <f>VLOOKUP(B1291,Database!$B$2:$K$604,2,FALSE)</f>
        <v>#N/A</v>
      </c>
      <c r="D1291" s="63"/>
      <c r="E1291" s="28" t="e">
        <f>VLOOKUP(B1291,Database!$B$2:$K$604,3,FALSE)</f>
        <v>#N/A</v>
      </c>
      <c r="F1291" s="16"/>
      <c r="G1291" s="16"/>
      <c r="H1291" s="5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7.25" hidden="1" customHeight="1" x14ac:dyDescent="0.25">
      <c r="A1292" s="62"/>
      <c r="B1292" s="16"/>
      <c r="C1292" s="16" t="e">
        <f>VLOOKUP(B1292,Database!$B$2:$K$604,2,FALSE)</f>
        <v>#N/A</v>
      </c>
      <c r="D1292" s="60"/>
      <c r="E1292" s="28" t="e">
        <f>VLOOKUP(B1292,Database!$B$2:$K$604,3,FALSE)</f>
        <v>#N/A</v>
      </c>
      <c r="F1292" s="16"/>
      <c r="G1292" s="16"/>
      <c r="H1292" s="5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7.25" hidden="1" customHeight="1" x14ac:dyDescent="0.25">
      <c r="A1293" s="62"/>
      <c r="B1293" s="16"/>
      <c r="C1293" s="16" t="e">
        <f>VLOOKUP(B1293,Database!$B$2:$K$604,2,FALSE)</f>
        <v>#N/A</v>
      </c>
      <c r="D1293" s="60"/>
      <c r="E1293" s="28" t="e">
        <f>VLOOKUP(B1293,Database!$B$2:$K$604,3,FALSE)</f>
        <v>#N/A</v>
      </c>
      <c r="F1293" s="16"/>
      <c r="G1293" s="16"/>
      <c r="H1293" s="5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7.25" hidden="1" customHeight="1" x14ac:dyDescent="0.25">
      <c r="A1294" s="62"/>
      <c r="B1294" s="16"/>
      <c r="C1294" s="16" t="e">
        <f>VLOOKUP(B1294,Database!$B$2:$K$604,2,FALSE)</f>
        <v>#N/A</v>
      </c>
      <c r="D1294" s="60"/>
      <c r="E1294" s="28" t="e">
        <f>VLOOKUP(B1294,Database!$B$2:$K$604,3,FALSE)</f>
        <v>#N/A</v>
      </c>
      <c r="F1294" s="16"/>
      <c r="G1294" s="16"/>
      <c r="H1294" s="5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7.25" hidden="1" customHeight="1" x14ac:dyDescent="0.25">
      <c r="A1295" s="62"/>
      <c r="B1295" s="16"/>
      <c r="C1295" s="16" t="e">
        <f>VLOOKUP(B1295,Database!$B$2:$K$604,2,FALSE)</f>
        <v>#N/A</v>
      </c>
      <c r="D1295" s="60"/>
      <c r="E1295" s="28" t="e">
        <f>VLOOKUP(B1295,Database!$B$2:$K$604,3,FALSE)</f>
        <v>#N/A</v>
      </c>
      <c r="F1295" s="16"/>
      <c r="G1295" s="16"/>
      <c r="H1295" s="5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7.25" hidden="1" customHeight="1" x14ac:dyDescent="0.25">
      <c r="A1296" s="62"/>
      <c r="B1296" s="5"/>
      <c r="C1296" s="16" t="e">
        <f>VLOOKUP(B1296,Database!$B$2:$K$604,2,FALSE)</f>
        <v>#N/A</v>
      </c>
      <c r="D1296" s="60"/>
      <c r="E1296" s="28" t="e">
        <f>VLOOKUP(B1296,Database!$B$2:$K$604,3,FALSE)</f>
        <v>#N/A</v>
      </c>
      <c r="F1296" s="16"/>
      <c r="G1296" s="16"/>
      <c r="H1296" s="5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7.25" hidden="1" customHeight="1" x14ac:dyDescent="0.25">
      <c r="A1297" s="62"/>
      <c r="B1297" s="16"/>
      <c r="C1297" s="16" t="e">
        <f>VLOOKUP(B1297,Database!$B$2:$K$604,2,FALSE)</f>
        <v>#N/A</v>
      </c>
      <c r="D1297" s="60"/>
      <c r="E1297" s="28" t="e">
        <f>VLOOKUP(B1297,Database!$B$2:$K$604,3,FALSE)</f>
        <v>#N/A</v>
      </c>
      <c r="F1297" s="16"/>
      <c r="G1297" s="16"/>
      <c r="H1297" s="5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7.25" hidden="1" customHeight="1" x14ac:dyDescent="0.25">
      <c r="A1298" s="62"/>
      <c r="B1298" s="5"/>
      <c r="C1298" s="16" t="e">
        <f>VLOOKUP(B1298,Database!$B$2:$K$604,2,FALSE)</f>
        <v>#N/A</v>
      </c>
      <c r="D1298" s="60"/>
      <c r="E1298" s="28" t="e">
        <f>VLOOKUP(B1298,Database!$B$2:$K$604,3,FALSE)</f>
        <v>#N/A</v>
      </c>
      <c r="F1298" s="16"/>
      <c r="G1298" s="16"/>
      <c r="H1298" s="5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7.25" hidden="1" customHeight="1" x14ac:dyDescent="0.25">
      <c r="A1299" s="62"/>
      <c r="B1299" s="16"/>
      <c r="C1299" s="16" t="e">
        <f>VLOOKUP(B1299,Database!$B$2:$K$604,2,FALSE)</f>
        <v>#N/A</v>
      </c>
      <c r="D1299" s="60"/>
      <c r="E1299" s="28" t="e">
        <f>VLOOKUP(B1299,Database!$B$2:$K$604,3,FALSE)</f>
        <v>#N/A</v>
      </c>
      <c r="F1299" s="16"/>
      <c r="G1299" s="16"/>
      <c r="H1299" s="5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7.25" hidden="1" customHeight="1" x14ac:dyDescent="0.25">
      <c r="A1300" s="62"/>
      <c r="B1300" s="16"/>
      <c r="C1300" s="16" t="e">
        <f>VLOOKUP(B1300,Database!$B$2:$K$604,2,FALSE)</f>
        <v>#N/A</v>
      </c>
      <c r="D1300" s="60"/>
      <c r="E1300" s="28" t="e">
        <f>VLOOKUP(B1300,Database!$B$2:$K$604,3,FALSE)</f>
        <v>#N/A</v>
      </c>
      <c r="F1300" s="16"/>
      <c r="G1300" s="16"/>
      <c r="H1300" s="5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7.25" hidden="1" customHeight="1" x14ac:dyDescent="0.25">
      <c r="A1301" s="62"/>
      <c r="B1301" s="16"/>
      <c r="C1301" s="16" t="e">
        <f>VLOOKUP(B1301,Database!$B$2:$K$604,2,FALSE)</f>
        <v>#N/A</v>
      </c>
      <c r="D1301" s="60"/>
      <c r="E1301" s="28" t="e">
        <f>VLOOKUP(B1301,Database!$B$2:$K$604,3,FALSE)</f>
        <v>#N/A</v>
      </c>
      <c r="F1301" s="16"/>
      <c r="G1301" s="16"/>
      <c r="H1301" s="5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7.25" hidden="1" customHeight="1" x14ac:dyDescent="0.25">
      <c r="A1302" s="62"/>
      <c r="B1302" s="16"/>
      <c r="C1302" s="16" t="e">
        <f>VLOOKUP(B1302,Database!$B$2:$K$604,2,FALSE)</f>
        <v>#N/A</v>
      </c>
      <c r="D1302" s="60"/>
      <c r="E1302" s="28" t="e">
        <f>VLOOKUP(B1302,Database!$B$2:$K$604,3,FALSE)</f>
        <v>#N/A</v>
      </c>
      <c r="F1302" s="16"/>
      <c r="G1302" s="16"/>
      <c r="H1302" s="5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7.25" hidden="1" customHeight="1" x14ac:dyDescent="0.25">
      <c r="A1303" s="62"/>
      <c r="B1303" s="16"/>
      <c r="C1303" s="16" t="e">
        <f>VLOOKUP(B1303,Database!$B$2:$K$604,2,FALSE)</f>
        <v>#N/A</v>
      </c>
      <c r="D1303" s="60"/>
      <c r="E1303" s="28" t="e">
        <f>VLOOKUP(B1303,Database!$B$2:$K$604,3,FALSE)</f>
        <v>#N/A</v>
      </c>
      <c r="F1303" s="16"/>
      <c r="G1303" s="16"/>
      <c r="H1303" s="5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7.25" hidden="1" customHeight="1" x14ac:dyDescent="0.25">
      <c r="A1304" s="62"/>
      <c r="B1304" s="16"/>
      <c r="C1304" s="16" t="e">
        <f>VLOOKUP(B1304,Database!$B$2:$K$604,2,FALSE)</f>
        <v>#N/A</v>
      </c>
      <c r="D1304" s="60"/>
      <c r="E1304" s="28" t="e">
        <f>VLOOKUP(B1304,Database!$B$2:$K$604,3,FALSE)</f>
        <v>#N/A</v>
      </c>
      <c r="F1304" s="16"/>
      <c r="G1304" s="16"/>
      <c r="H1304" s="5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7.25" hidden="1" customHeight="1" x14ac:dyDescent="0.25">
      <c r="A1305" s="62"/>
      <c r="B1305" s="16"/>
      <c r="C1305" s="16" t="e">
        <f>VLOOKUP(B1305,Database!$B$2:$K$604,2,FALSE)</f>
        <v>#N/A</v>
      </c>
      <c r="D1305" s="60"/>
      <c r="E1305" s="28" t="e">
        <f>VLOOKUP(B1305,Database!$B$2:$K$604,3,FALSE)</f>
        <v>#N/A</v>
      </c>
      <c r="F1305" s="16"/>
      <c r="G1305" s="16"/>
      <c r="H1305" s="5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7.25" hidden="1" customHeight="1" x14ac:dyDescent="0.25">
      <c r="A1306" s="62"/>
      <c r="B1306" s="16"/>
      <c r="C1306" s="16" t="e">
        <f>VLOOKUP(B1306,Database!$B$2:$K$604,2,FALSE)</f>
        <v>#N/A</v>
      </c>
      <c r="D1306" s="60"/>
      <c r="E1306" s="28" t="e">
        <f>VLOOKUP(B1306,Database!$B$2:$K$604,3,FALSE)</f>
        <v>#N/A</v>
      </c>
      <c r="F1306" s="16"/>
      <c r="G1306" s="16"/>
      <c r="H1306" s="5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7.25" hidden="1" customHeight="1" x14ac:dyDescent="0.25">
      <c r="A1307" s="62"/>
      <c r="B1307" s="16"/>
      <c r="C1307" s="16" t="e">
        <f>VLOOKUP(B1307,Database!$B$2:$K$604,2,FALSE)</f>
        <v>#N/A</v>
      </c>
      <c r="D1307" s="60"/>
      <c r="E1307" s="28" t="e">
        <f>VLOOKUP(B1307,Database!$B$2:$K$604,3,FALSE)</f>
        <v>#N/A</v>
      </c>
      <c r="F1307" s="16"/>
      <c r="G1307" s="16"/>
      <c r="H1307" s="5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7.25" hidden="1" customHeight="1" x14ac:dyDescent="0.25">
      <c r="A1308" s="62"/>
      <c r="B1308" s="16"/>
      <c r="C1308" s="16" t="e">
        <f>VLOOKUP(B1308,Database!$B$2:$K$604,2,FALSE)</f>
        <v>#N/A</v>
      </c>
      <c r="D1308" s="60"/>
      <c r="E1308" s="28" t="e">
        <f>VLOOKUP(B1308,Database!$B$2:$K$604,3,FALSE)</f>
        <v>#N/A</v>
      </c>
      <c r="F1308" s="16"/>
      <c r="G1308" s="16"/>
      <c r="H1308" s="5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7.25" hidden="1" customHeight="1" x14ac:dyDescent="0.25">
      <c r="A1309" s="62"/>
      <c r="B1309" s="5"/>
      <c r="C1309" s="16" t="e">
        <f>VLOOKUP(B1309,Database!$B$2:$K$604,2,FALSE)</f>
        <v>#N/A</v>
      </c>
      <c r="D1309" s="60"/>
      <c r="E1309" s="28" t="e">
        <f>VLOOKUP(B1309,Database!$B$2:$K$604,3,FALSE)</f>
        <v>#N/A</v>
      </c>
      <c r="F1309" s="16"/>
      <c r="G1309" s="16"/>
      <c r="H1309" s="5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7.25" hidden="1" customHeight="1" x14ac:dyDescent="0.25">
      <c r="A1310" s="62"/>
      <c r="B1310" s="16"/>
      <c r="C1310" s="16" t="e">
        <f>VLOOKUP(B1310,Database!$B$2:$K$604,2,FALSE)</f>
        <v>#N/A</v>
      </c>
      <c r="D1310" s="60"/>
      <c r="E1310" s="28" t="e">
        <f>VLOOKUP(B1310,Database!$B$2:$K$604,3,FALSE)</f>
        <v>#N/A</v>
      </c>
      <c r="F1310" s="16"/>
      <c r="G1310" s="16"/>
      <c r="H1310" s="5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7.25" hidden="1" customHeight="1" x14ac:dyDescent="0.25">
      <c r="A1311" s="62"/>
      <c r="B1311" s="16"/>
      <c r="C1311" s="16" t="e">
        <f>VLOOKUP(B1311,Database!$B$2:$K$604,2,FALSE)</f>
        <v>#N/A</v>
      </c>
      <c r="D1311" s="60"/>
      <c r="E1311" s="28" t="e">
        <f>VLOOKUP(B1311,Database!$B$2:$K$604,3,FALSE)</f>
        <v>#N/A</v>
      </c>
      <c r="F1311" s="16"/>
      <c r="G1311" s="16"/>
      <c r="H1311" s="5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7.25" hidden="1" customHeight="1" x14ac:dyDescent="0.25">
      <c r="A1312" s="62"/>
      <c r="B1312" s="16"/>
      <c r="C1312" s="16" t="e">
        <f>VLOOKUP(B1312,Database!$B$2:$K$604,2,FALSE)</f>
        <v>#N/A</v>
      </c>
      <c r="D1312" s="60"/>
      <c r="E1312" s="28" t="e">
        <f>VLOOKUP(B1312,Database!$B$2:$K$604,3,FALSE)</f>
        <v>#N/A</v>
      </c>
      <c r="F1312" s="16"/>
      <c r="G1312" s="16"/>
      <c r="H1312" s="5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7.25" hidden="1" customHeight="1" x14ac:dyDescent="0.25">
      <c r="A1313" s="62"/>
      <c r="B1313" s="16"/>
      <c r="C1313" s="16" t="e">
        <f>VLOOKUP(B1313,Database!$B$2:$K$604,2,FALSE)</f>
        <v>#N/A</v>
      </c>
      <c r="D1313" s="60"/>
      <c r="E1313" s="28" t="e">
        <f>VLOOKUP(B1313,Database!$B$2:$K$604,3,FALSE)</f>
        <v>#N/A</v>
      </c>
      <c r="F1313" s="16"/>
      <c r="G1313" s="16"/>
      <c r="H1313" s="5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7.25" hidden="1" customHeight="1" x14ac:dyDescent="0.25">
      <c r="A1314" s="62"/>
      <c r="B1314" s="5"/>
      <c r="C1314" s="16" t="e">
        <f>VLOOKUP(B1314,Database!$B$2:$K$604,2,FALSE)</f>
        <v>#N/A</v>
      </c>
      <c r="D1314" s="60"/>
      <c r="E1314" s="28" t="e">
        <f>VLOOKUP(B1314,Database!$B$2:$K$604,3,FALSE)</f>
        <v>#N/A</v>
      </c>
      <c r="F1314" s="16"/>
      <c r="G1314" s="16"/>
      <c r="H1314" s="5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7.25" hidden="1" customHeight="1" x14ac:dyDescent="0.25">
      <c r="A1315" s="62"/>
      <c r="B1315" s="16"/>
      <c r="C1315" s="16" t="e">
        <f>VLOOKUP(B1315,Database!$B$2:$K$604,2,FALSE)</f>
        <v>#N/A</v>
      </c>
      <c r="D1315" s="60"/>
      <c r="E1315" s="28" t="e">
        <f>VLOOKUP(B1315,Database!$B$2:$K$604,3,FALSE)</f>
        <v>#N/A</v>
      </c>
      <c r="F1315" s="16"/>
      <c r="G1315" s="16"/>
      <c r="H1315" s="5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7.25" hidden="1" customHeight="1" x14ac:dyDescent="0.25">
      <c r="A1316" s="62"/>
      <c r="B1316" s="16"/>
      <c r="C1316" s="16" t="e">
        <f>VLOOKUP(B1316,Database!$B$2:$K$604,2,FALSE)</f>
        <v>#N/A</v>
      </c>
      <c r="D1316" s="60"/>
      <c r="E1316" s="28" t="e">
        <f>VLOOKUP(B1316,Database!$B$2:$K$604,3,FALSE)</f>
        <v>#N/A</v>
      </c>
      <c r="F1316" s="16"/>
      <c r="G1316" s="16"/>
      <c r="H1316" s="5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7.25" hidden="1" customHeight="1" x14ac:dyDescent="0.25">
      <c r="A1317" s="62"/>
      <c r="B1317" s="16"/>
      <c r="C1317" s="16" t="e">
        <f>VLOOKUP(B1317,Database!$B$2:$K$604,2,FALSE)</f>
        <v>#N/A</v>
      </c>
      <c r="D1317" s="60"/>
      <c r="E1317" s="28" t="e">
        <f>VLOOKUP(B1317,Database!$B$2:$K$604,3,FALSE)</f>
        <v>#N/A</v>
      </c>
      <c r="F1317" s="16"/>
      <c r="G1317" s="16"/>
      <c r="H1317" s="5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7.25" hidden="1" customHeight="1" x14ac:dyDescent="0.25">
      <c r="A1318" s="62"/>
      <c r="B1318" s="5"/>
      <c r="C1318" s="16" t="e">
        <f>VLOOKUP(B1318,Database!$B$2:$K$604,2,FALSE)</f>
        <v>#N/A</v>
      </c>
      <c r="D1318" s="60"/>
      <c r="E1318" s="28" t="e">
        <f>VLOOKUP(B1318,Database!$B$2:$K$604,3,FALSE)</f>
        <v>#N/A</v>
      </c>
      <c r="F1318" s="16"/>
      <c r="G1318" s="16"/>
      <c r="H1318" s="5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7.25" hidden="1" customHeight="1" x14ac:dyDescent="0.25">
      <c r="A1319" s="62"/>
      <c r="B1319" s="5"/>
      <c r="C1319" s="16" t="e">
        <f>VLOOKUP(B1319,Database!$B$2:$K$604,2,FALSE)</f>
        <v>#N/A</v>
      </c>
      <c r="D1319" s="60"/>
      <c r="E1319" s="28" t="e">
        <f>VLOOKUP(B1319,Database!$B$2:$K$604,3,FALSE)</f>
        <v>#N/A</v>
      </c>
      <c r="F1319" s="16"/>
      <c r="G1319" s="16"/>
      <c r="H1319" s="5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7.25" hidden="1" customHeight="1" x14ac:dyDescent="0.25">
      <c r="A1320" s="62"/>
      <c r="B1320" s="16"/>
      <c r="C1320" s="16" t="e">
        <f>VLOOKUP(B1320,Database!$B$2:$K$604,2,FALSE)</f>
        <v>#N/A</v>
      </c>
      <c r="D1320" s="63"/>
      <c r="E1320" s="28" t="e">
        <f>VLOOKUP(B1320,Database!$B$2:$K$604,3,FALSE)</f>
        <v>#N/A</v>
      </c>
      <c r="F1320" s="16"/>
      <c r="G1320" s="16"/>
      <c r="H1320" s="5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7.25" hidden="1" customHeight="1" x14ac:dyDescent="0.25">
      <c r="A1321" s="62"/>
      <c r="B1321" s="16"/>
      <c r="C1321" s="16" t="e">
        <f>VLOOKUP(B1321,Database!$B$2:$K$604,2,FALSE)</f>
        <v>#N/A</v>
      </c>
      <c r="D1321" s="60"/>
      <c r="E1321" s="28" t="e">
        <f>VLOOKUP(B1321,Database!$B$2:$K$604,3,FALSE)</f>
        <v>#N/A</v>
      </c>
      <c r="F1321" s="16"/>
      <c r="G1321" s="16"/>
      <c r="H1321" s="5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7.25" hidden="1" customHeight="1" x14ac:dyDescent="0.25">
      <c r="A1322" s="62"/>
      <c r="B1322" s="5"/>
      <c r="C1322" s="16" t="e">
        <f>VLOOKUP(B1322,Database!$B$2:$K$604,2,FALSE)</f>
        <v>#N/A</v>
      </c>
      <c r="D1322" s="60"/>
      <c r="E1322" s="28" t="e">
        <f>VLOOKUP(B1322,Database!$B$2:$K$604,3,FALSE)</f>
        <v>#N/A</v>
      </c>
      <c r="F1322" s="16"/>
      <c r="G1322" s="16"/>
      <c r="H1322" s="5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7.25" hidden="1" customHeight="1" x14ac:dyDescent="0.25">
      <c r="A1323" s="62"/>
      <c r="B1323" s="5"/>
      <c r="C1323" s="16" t="e">
        <f>VLOOKUP(B1323,Database!$B$2:$K$604,2,FALSE)</f>
        <v>#N/A</v>
      </c>
      <c r="D1323" s="60"/>
      <c r="E1323" s="28" t="e">
        <f>VLOOKUP(B1323,Database!$B$2:$K$604,3,FALSE)</f>
        <v>#N/A</v>
      </c>
      <c r="F1323" s="16"/>
      <c r="G1323" s="16"/>
      <c r="H1323" s="5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7.25" hidden="1" customHeight="1" x14ac:dyDescent="0.25">
      <c r="A1324" s="62"/>
      <c r="B1324" s="5"/>
      <c r="C1324" s="16" t="e">
        <f>VLOOKUP(B1324,Database!$B$2:$K$604,2,FALSE)</f>
        <v>#N/A</v>
      </c>
      <c r="D1324" s="60"/>
      <c r="E1324" s="28" t="e">
        <f>VLOOKUP(B1324,Database!$B$2:$K$604,3,FALSE)</f>
        <v>#N/A</v>
      </c>
      <c r="F1324" s="16"/>
      <c r="G1324" s="16"/>
      <c r="H1324" s="5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7.25" hidden="1" customHeight="1" x14ac:dyDescent="0.25">
      <c r="A1325" s="62"/>
      <c r="B1325" s="16"/>
      <c r="C1325" s="16" t="e">
        <f>VLOOKUP(B1325,Database!$B$2:$K$604,2,FALSE)</f>
        <v>#N/A</v>
      </c>
      <c r="D1325" s="60"/>
      <c r="E1325" s="28" t="e">
        <f>VLOOKUP(B1325,Database!$B$2:$K$604,3,FALSE)</f>
        <v>#N/A</v>
      </c>
      <c r="F1325" s="16"/>
      <c r="G1325" s="16"/>
      <c r="H1325" s="5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7.25" hidden="1" customHeight="1" x14ac:dyDescent="0.25">
      <c r="A1326" s="62"/>
      <c r="B1326" s="5"/>
      <c r="C1326" s="16" t="e">
        <f>VLOOKUP(B1326,Database!$B$2:$K$604,2,FALSE)</f>
        <v>#N/A</v>
      </c>
      <c r="D1326" s="60"/>
      <c r="E1326" s="28" t="e">
        <f>VLOOKUP(B1326,Database!$B$2:$K$604,3,FALSE)</f>
        <v>#N/A</v>
      </c>
      <c r="F1326" s="16"/>
      <c r="G1326" s="16"/>
      <c r="H1326" s="5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7.25" hidden="1" customHeight="1" x14ac:dyDescent="0.25">
      <c r="A1327" s="62"/>
      <c r="B1327" s="5"/>
      <c r="C1327" s="16" t="e">
        <f>VLOOKUP(B1327,Database!$B$2:$K$604,2,FALSE)</f>
        <v>#N/A</v>
      </c>
      <c r="D1327" s="60"/>
      <c r="E1327" s="28" t="e">
        <f>VLOOKUP(B1327,Database!$B$2:$K$604,3,FALSE)</f>
        <v>#N/A</v>
      </c>
      <c r="F1327" s="16"/>
      <c r="G1327" s="16"/>
      <c r="H1327" s="5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7.25" hidden="1" customHeight="1" x14ac:dyDescent="0.25">
      <c r="A1328" s="62"/>
      <c r="B1328" s="5"/>
      <c r="C1328" s="16" t="e">
        <f>VLOOKUP(B1328,Database!$B$2:$K$604,2,FALSE)</f>
        <v>#N/A</v>
      </c>
      <c r="D1328" s="60"/>
      <c r="E1328" s="28" t="e">
        <f>VLOOKUP(B1328,Database!$B$2:$K$604,3,FALSE)</f>
        <v>#N/A</v>
      </c>
      <c r="F1328" s="16"/>
      <c r="G1328" s="16"/>
      <c r="H1328" s="5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7.25" hidden="1" customHeight="1" x14ac:dyDescent="0.25">
      <c r="A1329" s="62"/>
      <c r="B1329" s="65"/>
      <c r="C1329" s="16" t="e">
        <f>VLOOKUP(B1329,Database!$B$2:$K$604,2,FALSE)</f>
        <v>#N/A</v>
      </c>
      <c r="D1329" s="60"/>
      <c r="E1329" s="28" t="e">
        <f>VLOOKUP(B1329,Database!$B$2:$K$604,3,FALSE)</f>
        <v>#N/A</v>
      </c>
      <c r="F1329" s="16"/>
      <c r="G1329" s="16"/>
      <c r="H1329" s="5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7.25" hidden="1" customHeight="1" x14ac:dyDescent="0.25">
      <c r="A1330" s="62"/>
      <c r="B1330" s="65"/>
      <c r="C1330" s="16" t="e">
        <f>VLOOKUP(B1330,Database!$B$2:$K$604,2,FALSE)</f>
        <v>#N/A</v>
      </c>
      <c r="D1330" s="60"/>
      <c r="E1330" s="28" t="e">
        <f>VLOOKUP(B1330,Database!$B$2:$K$604,3,FALSE)</f>
        <v>#N/A</v>
      </c>
      <c r="F1330" s="16"/>
      <c r="G1330" s="16"/>
      <c r="H1330" s="5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7.25" hidden="1" customHeight="1" x14ac:dyDescent="0.25">
      <c r="A1331" s="62"/>
      <c r="B1331" s="66"/>
      <c r="C1331" s="16" t="e">
        <f>VLOOKUP(B1331,Database!$B$2:$K$604,2,FALSE)</f>
        <v>#N/A</v>
      </c>
      <c r="D1331" s="60"/>
      <c r="E1331" s="28" t="e">
        <f>VLOOKUP(B1331,Database!$B$2:$K$604,3,FALSE)</f>
        <v>#N/A</v>
      </c>
      <c r="F1331" s="16"/>
      <c r="G1331" s="16"/>
      <c r="H1331" s="5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7.25" hidden="1" customHeight="1" x14ac:dyDescent="0.25">
      <c r="A1332" s="62"/>
      <c r="B1332" s="67"/>
      <c r="C1332" s="16" t="e">
        <f>VLOOKUP(B1332,Database!$B$2:$K$604,2,FALSE)</f>
        <v>#N/A</v>
      </c>
      <c r="D1332" s="64"/>
      <c r="E1332" s="28" t="e">
        <f>VLOOKUP(B1332,Database!$B$2:$K$604,3,FALSE)</f>
        <v>#N/A</v>
      </c>
      <c r="F1332" s="16"/>
      <c r="G1332" s="16"/>
      <c r="H1332" s="5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7.25" hidden="1" customHeight="1" x14ac:dyDescent="0.25">
      <c r="A1333" s="62"/>
      <c r="B1333" s="65"/>
      <c r="C1333" s="16" t="e">
        <f>VLOOKUP(B1333,Database!$B$2:$K$604,2,FALSE)</f>
        <v>#N/A</v>
      </c>
      <c r="D1333" s="60"/>
      <c r="E1333" s="28" t="e">
        <f>VLOOKUP(B1333,Database!$B$2:$K$604,3,FALSE)</f>
        <v>#N/A</v>
      </c>
      <c r="F1333" s="16"/>
      <c r="G1333" s="16"/>
      <c r="H1333" s="5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7.25" hidden="1" customHeight="1" x14ac:dyDescent="0.25">
      <c r="A1334" s="62"/>
      <c r="B1334" s="5"/>
      <c r="C1334" s="16" t="e">
        <f>VLOOKUP(B1334,Database!$B$2:$K$604,2,FALSE)</f>
        <v>#N/A</v>
      </c>
      <c r="D1334" s="60"/>
      <c r="E1334" s="28" t="e">
        <f>VLOOKUP(B1334,Database!$B$2:$K$604,3,FALSE)</f>
        <v>#N/A</v>
      </c>
      <c r="F1334" s="16"/>
      <c r="G1334" s="16"/>
      <c r="H1334" s="5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7.25" hidden="1" customHeight="1" x14ac:dyDescent="0.25">
      <c r="A1335" s="62"/>
      <c r="B1335" s="16"/>
      <c r="C1335" s="16" t="e">
        <f>VLOOKUP(B1335,Database!$B$2:$K$604,2,FALSE)</f>
        <v>#N/A</v>
      </c>
      <c r="D1335" s="60"/>
      <c r="E1335" s="28" t="e">
        <f>VLOOKUP(B1335,Database!$B$2:$K$604,3,FALSE)</f>
        <v>#N/A</v>
      </c>
      <c r="F1335" s="16"/>
      <c r="G1335" s="16"/>
      <c r="H1335" s="5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7.25" hidden="1" customHeight="1" x14ac:dyDescent="0.25">
      <c r="A1336" s="62"/>
      <c r="B1336" s="5"/>
      <c r="C1336" s="16" t="e">
        <f>VLOOKUP(B1336,Database!$B$2:$K$604,2,FALSE)</f>
        <v>#N/A</v>
      </c>
      <c r="D1336" s="60"/>
      <c r="E1336" s="28" t="e">
        <f>VLOOKUP(B1336,Database!$B$2:$K$604,3,FALSE)</f>
        <v>#N/A</v>
      </c>
      <c r="F1336" s="16"/>
      <c r="G1336" s="16"/>
      <c r="H1336" s="5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7.25" hidden="1" customHeight="1" x14ac:dyDescent="0.25">
      <c r="A1337" s="62"/>
      <c r="B1337" s="5"/>
      <c r="C1337" s="16" t="e">
        <f>VLOOKUP(B1337,Database!$B$2:$K$604,2,FALSE)</f>
        <v>#N/A</v>
      </c>
      <c r="D1337" s="60"/>
      <c r="E1337" s="28" t="e">
        <f>VLOOKUP(B1337,Database!$B$2:$K$604,3,FALSE)</f>
        <v>#N/A</v>
      </c>
      <c r="F1337" s="16"/>
      <c r="G1337" s="16"/>
      <c r="H1337" s="5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7.25" hidden="1" customHeight="1" x14ac:dyDescent="0.25">
      <c r="A1338" s="62"/>
      <c r="B1338" s="16"/>
      <c r="C1338" s="16" t="e">
        <f>VLOOKUP(B1338,Database!$B$2:$K$604,2,FALSE)</f>
        <v>#N/A</v>
      </c>
      <c r="D1338" s="60"/>
      <c r="E1338" s="28" t="e">
        <f>VLOOKUP(B1338,Database!$B$2:$K$604,3,FALSE)</f>
        <v>#N/A</v>
      </c>
      <c r="F1338" s="16"/>
      <c r="G1338" s="16"/>
      <c r="H1338" s="5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7.25" hidden="1" customHeight="1" x14ac:dyDescent="0.25">
      <c r="A1339" s="62"/>
      <c r="B1339" s="16"/>
      <c r="C1339" s="16" t="e">
        <f>VLOOKUP(B1339,Database!$B$2:$K$604,2,FALSE)</f>
        <v>#N/A</v>
      </c>
      <c r="D1339" s="63"/>
      <c r="E1339" s="28" t="e">
        <f>VLOOKUP(B1339,Database!$B$2:$K$604,3,FALSE)</f>
        <v>#N/A</v>
      </c>
      <c r="F1339" s="16"/>
      <c r="G1339" s="16"/>
      <c r="H1339" s="5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7.25" hidden="1" customHeight="1" x14ac:dyDescent="0.25">
      <c r="A1340" s="62"/>
      <c r="B1340" s="16"/>
      <c r="C1340" s="16" t="e">
        <f>VLOOKUP(B1340,Database!$B$2:$K$604,2,FALSE)</f>
        <v>#N/A</v>
      </c>
      <c r="D1340" s="60"/>
      <c r="E1340" s="28" t="e">
        <f>VLOOKUP(B1340,Database!$B$2:$K$604,3,FALSE)</f>
        <v>#N/A</v>
      </c>
      <c r="F1340" s="16"/>
      <c r="G1340" s="16"/>
      <c r="H1340" s="5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7.25" hidden="1" customHeight="1" x14ac:dyDescent="0.25">
      <c r="A1341" s="62"/>
      <c r="B1341" s="16"/>
      <c r="C1341" s="16" t="e">
        <f>VLOOKUP(B1341,Database!$B$2:$K$604,2,FALSE)</f>
        <v>#N/A</v>
      </c>
      <c r="D1341" s="60"/>
      <c r="E1341" s="28" t="e">
        <f>VLOOKUP(B1341,Database!$B$2:$K$604,3,FALSE)</f>
        <v>#N/A</v>
      </c>
      <c r="F1341" s="16"/>
      <c r="G1341" s="16"/>
      <c r="H1341" s="5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7.25" hidden="1" customHeight="1" x14ac:dyDescent="0.25">
      <c r="A1342" s="62"/>
      <c r="B1342" s="16"/>
      <c r="C1342" s="16" t="e">
        <f>VLOOKUP(B1342,Database!$B$2:$K$604,2,FALSE)</f>
        <v>#N/A</v>
      </c>
      <c r="D1342" s="60"/>
      <c r="E1342" s="28" t="e">
        <f>VLOOKUP(B1342,Database!$B$2:$K$604,3,FALSE)</f>
        <v>#N/A</v>
      </c>
      <c r="F1342" s="16"/>
      <c r="G1342" s="16"/>
      <c r="H1342" s="5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7.25" hidden="1" customHeight="1" x14ac:dyDescent="0.25">
      <c r="A1343" s="62"/>
      <c r="B1343" s="16"/>
      <c r="C1343" s="16" t="e">
        <f>VLOOKUP(B1343,Database!$B$2:$K$604,2,FALSE)</f>
        <v>#N/A</v>
      </c>
      <c r="D1343" s="60"/>
      <c r="E1343" s="28" t="e">
        <f>VLOOKUP(B1343,Database!$B$2:$K$604,3,FALSE)</f>
        <v>#N/A</v>
      </c>
      <c r="F1343" s="16"/>
      <c r="G1343" s="16"/>
      <c r="H1343" s="5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7.25" hidden="1" customHeight="1" x14ac:dyDescent="0.25">
      <c r="A1344" s="62"/>
      <c r="B1344" s="16"/>
      <c r="C1344" s="16" t="e">
        <f>VLOOKUP(B1344,Database!$B$2:$K$604,2,FALSE)</f>
        <v>#N/A</v>
      </c>
      <c r="D1344" s="60"/>
      <c r="E1344" s="28" t="e">
        <f>VLOOKUP(B1344,Database!$B$2:$K$604,3,FALSE)</f>
        <v>#N/A</v>
      </c>
      <c r="F1344" s="16"/>
      <c r="G1344" s="16"/>
      <c r="H1344" s="5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7.25" hidden="1" customHeight="1" x14ac:dyDescent="0.25">
      <c r="A1345" s="62"/>
      <c r="B1345" s="16"/>
      <c r="C1345" s="16" t="e">
        <f>VLOOKUP(B1345,Database!$B$2:$K$604,2,FALSE)</f>
        <v>#N/A</v>
      </c>
      <c r="D1345" s="63"/>
      <c r="E1345" s="28" t="e">
        <f>VLOOKUP(B1345,Database!$B$2:$K$604,3,FALSE)</f>
        <v>#N/A</v>
      </c>
      <c r="F1345" s="16"/>
      <c r="G1345" s="16"/>
      <c r="H1345" s="5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7.25" hidden="1" customHeight="1" x14ac:dyDescent="0.25">
      <c r="A1346" s="62"/>
      <c r="B1346" s="16"/>
      <c r="C1346" s="16" t="e">
        <f>VLOOKUP(B1346,Database!$B$2:$K$604,2,FALSE)</f>
        <v>#N/A</v>
      </c>
      <c r="D1346" s="60"/>
      <c r="E1346" s="28" t="e">
        <f>VLOOKUP(B1346,Database!$B$2:$K$604,3,FALSE)</f>
        <v>#N/A</v>
      </c>
      <c r="F1346" s="16"/>
      <c r="G1346" s="16"/>
      <c r="H1346" s="5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7.25" hidden="1" customHeight="1" x14ac:dyDescent="0.25">
      <c r="A1347" s="62"/>
      <c r="B1347" s="65"/>
      <c r="C1347" s="16" t="e">
        <f>VLOOKUP(B1347,Database!$B$2:$K$604,2,FALSE)</f>
        <v>#N/A</v>
      </c>
      <c r="D1347" s="60"/>
      <c r="E1347" s="28" t="e">
        <f>VLOOKUP(B1347,Database!$B$2:$K$604,3,FALSE)</f>
        <v>#N/A</v>
      </c>
      <c r="F1347" s="16"/>
      <c r="G1347" s="16"/>
      <c r="H1347" s="5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7.25" hidden="1" customHeight="1" x14ac:dyDescent="0.25">
      <c r="A1348" s="62"/>
      <c r="B1348" s="65"/>
      <c r="C1348" s="16" t="e">
        <f>VLOOKUP(B1348,Database!$B$2:$K$604,2,FALSE)</f>
        <v>#N/A</v>
      </c>
      <c r="D1348" s="60"/>
      <c r="E1348" s="28" t="e">
        <f>VLOOKUP(B1348,Database!$B$2:$K$604,3,FALSE)</f>
        <v>#N/A</v>
      </c>
      <c r="F1348" s="16"/>
      <c r="G1348" s="16"/>
      <c r="H1348" s="5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7.25" hidden="1" customHeight="1" x14ac:dyDescent="0.25">
      <c r="A1349" s="62"/>
      <c r="B1349" s="65"/>
      <c r="C1349" s="16" t="e">
        <f>VLOOKUP(B1349,Database!$B$2:$K$604,2,FALSE)</f>
        <v>#N/A</v>
      </c>
      <c r="D1349" s="60"/>
      <c r="E1349" s="28" t="e">
        <f>VLOOKUP(B1349,Database!$B$2:$K$604,3,FALSE)</f>
        <v>#N/A</v>
      </c>
      <c r="F1349" s="16"/>
      <c r="G1349" s="16"/>
      <c r="H1349" s="5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7.25" hidden="1" customHeight="1" x14ac:dyDescent="0.25">
      <c r="A1350" s="62"/>
      <c r="B1350" s="65"/>
      <c r="C1350" s="16" t="e">
        <f>VLOOKUP(B1350,Database!$B$2:$K$604,2,FALSE)</f>
        <v>#N/A</v>
      </c>
      <c r="D1350" s="64"/>
      <c r="E1350" s="28" t="e">
        <f>VLOOKUP(B1350,Database!$B$2:$K$604,3,FALSE)</f>
        <v>#N/A</v>
      </c>
      <c r="F1350" s="16"/>
      <c r="G1350" s="16"/>
      <c r="H1350" s="5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7.25" hidden="1" customHeight="1" x14ac:dyDescent="0.25">
      <c r="A1351" s="62"/>
      <c r="B1351" s="16"/>
      <c r="C1351" s="16" t="e">
        <f>VLOOKUP(B1351,Database!$B$2:$K$604,2,FALSE)</f>
        <v>#N/A</v>
      </c>
      <c r="D1351" s="64"/>
      <c r="E1351" s="28" t="e">
        <f>VLOOKUP(B1351,Database!$B$2:$K$604,3,FALSE)</f>
        <v>#N/A</v>
      </c>
      <c r="F1351" s="16"/>
      <c r="G1351" s="16"/>
      <c r="H1351" s="5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7.25" hidden="1" customHeight="1" x14ac:dyDescent="0.25">
      <c r="A1352" s="62"/>
      <c r="B1352" s="5"/>
      <c r="C1352" s="16" t="e">
        <f>VLOOKUP(B1352,Database!$B$2:$K$604,2,FALSE)</f>
        <v>#N/A</v>
      </c>
      <c r="D1352" s="60"/>
      <c r="E1352" s="28" t="e">
        <f>VLOOKUP(B1352,Database!$B$2:$K$604,3,FALSE)</f>
        <v>#N/A</v>
      </c>
      <c r="F1352" s="16"/>
      <c r="G1352" s="16"/>
      <c r="H1352" s="5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7.25" hidden="1" customHeight="1" x14ac:dyDescent="0.25">
      <c r="A1353" s="62"/>
      <c r="B1353" s="16"/>
      <c r="C1353" s="16" t="e">
        <f>VLOOKUP(B1353,Database!$B$2:$K$604,2,FALSE)</f>
        <v>#N/A</v>
      </c>
      <c r="D1353" s="60"/>
      <c r="E1353" s="28" t="e">
        <f>VLOOKUP(B1353,Database!$B$2:$K$604,3,FALSE)</f>
        <v>#N/A</v>
      </c>
      <c r="F1353" s="16"/>
      <c r="G1353" s="16"/>
      <c r="H1353" s="5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7.25" hidden="1" customHeight="1" x14ac:dyDescent="0.25">
      <c r="A1354" s="62"/>
      <c r="B1354" s="16"/>
      <c r="C1354" s="16" t="e">
        <f>VLOOKUP(B1354,Database!$B$2:$K$604,2,FALSE)</f>
        <v>#N/A</v>
      </c>
      <c r="D1354" s="60"/>
      <c r="E1354" s="28" t="e">
        <f>VLOOKUP(B1354,Database!$B$2:$K$604,3,FALSE)</f>
        <v>#N/A</v>
      </c>
      <c r="F1354" s="16"/>
      <c r="G1354" s="16"/>
      <c r="H1354" s="5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7.25" hidden="1" customHeight="1" x14ac:dyDescent="0.25">
      <c r="A1355" s="62"/>
      <c r="B1355" s="16"/>
      <c r="C1355" s="16" t="e">
        <f>VLOOKUP(B1355,Database!$B$2:$K$604,2,FALSE)</f>
        <v>#N/A</v>
      </c>
      <c r="D1355" s="60"/>
      <c r="E1355" s="28" t="e">
        <f>VLOOKUP(B1355,Database!$B$2:$K$604,3,FALSE)</f>
        <v>#N/A</v>
      </c>
      <c r="F1355" s="16"/>
      <c r="G1355" s="16"/>
      <c r="H1355" s="5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7.25" hidden="1" customHeight="1" x14ac:dyDescent="0.25">
      <c r="A1356" s="62"/>
      <c r="B1356" s="16"/>
      <c r="C1356" s="16" t="e">
        <f>VLOOKUP(B1356,Database!$B$2:$K$604,2,FALSE)</f>
        <v>#N/A</v>
      </c>
      <c r="D1356" s="60"/>
      <c r="E1356" s="28" t="e">
        <f>VLOOKUP(B1356,Database!$B$2:$K$604,3,FALSE)</f>
        <v>#N/A</v>
      </c>
      <c r="F1356" s="16"/>
      <c r="G1356" s="16"/>
      <c r="H1356" s="5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7.25" hidden="1" customHeight="1" x14ac:dyDescent="0.25">
      <c r="A1357" s="62"/>
      <c r="B1357" s="5"/>
      <c r="C1357" s="16" t="e">
        <f>VLOOKUP(B1357,Database!$B$2:$K$604,2,FALSE)</f>
        <v>#N/A</v>
      </c>
      <c r="D1357" s="60"/>
      <c r="E1357" s="28" t="e">
        <f>VLOOKUP(B1357,Database!$B$2:$K$604,3,FALSE)</f>
        <v>#N/A</v>
      </c>
      <c r="F1357" s="16"/>
      <c r="G1357" s="16"/>
      <c r="H1357" s="5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7.25" hidden="1" customHeight="1" x14ac:dyDescent="0.25">
      <c r="A1358" s="62"/>
      <c r="B1358" s="16"/>
      <c r="C1358" s="16" t="e">
        <f>VLOOKUP(B1358,Database!$B$2:$K$604,2,FALSE)</f>
        <v>#N/A</v>
      </c>
      <c r="D1358" s="60"/>
      <c r="E1358" s="28" t="e">
        <f>VLOOKUP(B1358,Database!$B$2:$K$604,3,FALSE)</f>
        <v>#N/A</v>
      </c>
      <c r="F1358" s="16"/>
      <c r="G1358" s="16"/>
      <c r="H1358" s="5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7.25" hidden="1" customHeight="1" x14ac:dyDescent="0.25">
      <c r="A1359" s="62"/>
      <c r="B1359" s="5"/>
      <c r="C1359" s="16" t="e">
        <f>VLOOKUP(B1359,Database!$B$2:$K$604,2,FALSE)</f>
        <v>#N/A</v>
      </c>
      <c r="D1359" s="60"/>
      <c r="E1359" s="28" t="e">
        <f>VLOOKUP(B1359,Database!$B$2:$K$604,3,FALSE)</f>
        <v>#N/A</v>
      </c>
      <c r="F1359" s="16"/>
      <c r="G1359" s="16"/>
      <c r="H1359" s="5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7.25" hidden="1" customHeight="1" x14ac:dyDescent="0.25">
      <c r="A1360" s="62"/>
      <c r="B1360" s="16"/>
      <c r="C1360" s="16" t="e">
        <f>VLOOKUP(B1360,Database!$B$2:$K$604,2,FALSE)</f>
        <v>#N/A</v>
      </c>
      <c r="D1360" s="60"/>
      <c r="E1360" s="28" t="e">
        <f>VLOOKUP(B1360,Database!$B$2:$K$604,3,FALSE)</f>
        <v>#N/A</v>
      </c>
      <c r="F1360" s="16"/>
      <c r="G1360" s="16"/>
      <c r="H1360" s="5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7.25" hidden="1" customHeight="1" x14ac:dyDescent="0.25">
      <c r="A1361" s="62"/>
      <c r="B1361" s="16"/>
      <c r="C1361" s="16" t="e">
        <f>VLOOKUP(B1361,Database!$B$2:$K$604,2,FALSE)</f>
        <v>#N/A</v>
      </c>
      <c r="D1361" s="60"/>
      <c r="E1361" s="28" t="e">
        <f>VLOOKUP(B1361,Database!$B$2:$K$604,3,FALSE)</f>
        <v>#N/A</v>
      </c>
      <c r="F1361" s="16"/>
      <c r="G1361" s="16"/>
      <c r="H1361" s="5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7.25" hidden="1" customHeight="1" x14ac:dyDescent="0.25">
      <c r="A1362" s="62"/>
      <c r="B1362" s="5"/>
      <c r="C1362" s="16" t="e">
        <f>VLOOKUP(B1362,Database!$B$2:$K$604,2,FALSE)</f>
        <v>#N/A</v>
      </c>
      <c r="D1362" s="60"/>
      <c r="E1362" s="28" t="e">
        <f>VLOOKUP(B1362,Database!$B$2:$K$604,3,FALSE)</f>
        <v>#N/A</v>
      </c>
      <c r="F1362" s="16"/>
      <c r="G1362" s="16"/>
      <c r="H1362" s="5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7.25" hidden="1" customHeight="1" x14ac:dyDescent="0.25">
      <c r="A1363" s="62"/>
      <c r="B1363" s="5"/>
      <c r="C1363" s="16" t="e">
        <f>VLOOKUP(B1363,Database!$B$2:$K$604,2,FALSE)</f>
        <v>#N/A</v>
      </c>
      <c r="D1363" s="60"/>
      <c r="E1363" s="28" t="e">
        <f>VLOOKUP(B1363,Database!$B$2:$K$604,3,FALSE)</f>
        <v>#N/A</v>
      </c>
      <c r="F1363" s="16"/>
      <c r="G1363" s="16"/>
      <c r="H1363" s="5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7.25" hidden="1" customHeight="1" x14ac:dyDescent="0.25">
      <c r="A1364" s="62"/>
      <c r="B1364" s="5"/>
      <c r="C1364" s="16" t="e">
        <f>VLOOKUP(B1364,Database!$B$2:$K$604,2,FALSE)</f>
        <v>#N/A</v>
      </c>
      <c r="D1364" s="60"/>
      <c r="E1364" s="28" t="e">
        <f>VLOOKUP(B1364,Database!$B$2:$K$604,3,FALSE)</f>
        <v>#N/A</v>
      </c>
      <c r="F1364" s="16"/>
      <c r="G1364" s="16"/>
      <c r="H1364" s="5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7.25" hidden="1" customHeight="1" x14ac:dyDescent="0.25">
      <c r="A1365" s="62"/>
      <c r="B1365" s="5"/>
      <c r="C1365" s="16" t="e">
        <f>VLOOKUP(B1365,Database!$B$2:$K$604,2,FALSE)</f>
        <v>#N/A</v>
      </c>
      <c r="D1365" s="60"/>
      <c r="E1365" s="28" t="e">
        <f>VLOOKUP(B1365,Database!$B$2:$K$604,3,FALSE)</f>
        <v>#N/A</v>
      </c>
      <c r="F1365" s="16"/>
      <c r="G1365" s="16"/>
      <c r="H1365" s="5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7.25" hidden="1" customHeight="1" x14ac:dyDescent="0.25">
      <c r="A1366" s="62"/>
      <c r="B1366" s="16"/>
      <c r="C1366" s="16" t="e">
        <f>VLOOKUP(B1366,Database!$B$2:$K$604,2,FALSE)</f>
        <v>#N/A</v>
      </c>
      <c r="D1366" s="60"/>
      <c r="E1366" s="28" t="e">
        <f>VLOOKUP(B1366,Database!$B$2:$K$604,3,FALSE)</f>
        <v>#N/A</v>
      </c>
      <c r="F1366" s="16"/>
      <c r="G1366" s="16"/>
      <c r="H1366" s="5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7.25" hidden="1" customHeight="1" x14ac:dyDescent="0.25">
      <c r="A1367" s="62"/>
      <c r="B1367" s="16"/>
      <c r="C1367" s="16" t="e">
        <f>VLOOKUP(B1367,Database!$B$2:$K$604,2,FALSE)</f>
        <v>#N/A</v>
      </c>
      <c r="D1367" s="63"/>
      <c r="E1367" s="28" t="e">
        <f>VLOOKUP(B1367,Database!$B$2:$K$604,3,FALSE)</f>
        <v>#N/A</v>
      </c>
      <c r="F1367" s="16"/>
      <c r="G1367" s="16"/>
      <c r="H1367" s="5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7.25" hidden="1" customHeight="1" x14ac:dyDescent="0.25">
      <c r="A1368" s="62"/>
      <c r="B1368" s="16"/>
      <c r="C1368" s="16" t="e">
        <f>VLOOKUP(B1368,Database!$B$2:$K$604,2,FALSE)</f>
        <v>#N/A</v>
      </c>
      <c r="D1368" s="60"/>
      <c r="E1368" s="28" t="e">
        <f>VLOOKUP(B1368,Database!$B$2:$K$604,3,FALSE)</f>
        <v>#N/A</v>
      </c>
      <c r="F1368" s="16"/>
      <c r="G1368" s="16"/>
      <c r="H1368" s="5"/>
      <c r="I1368" s="4"/>
      <c r="J1368" s="4">
        <v>90</v>
      </c>
      <c r="K1368" s="4">
        <v>23</v>
      </c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7.25" hidden="1" customHeight="1" x14ac:dyDescent="0.25">
      <c r="A1369" s="62"/>
      <c r="B1369" s="16"/>
      <c r="C1369" s="16" t="e">
        <f>VLOOKUP(B1369,Database!$B$2:$K$604,2,FALSE)</f>
        <v>#N/A</v>
      </c>
      <c r="D1369" s="60"/>
      <c r="E1369" s="28" t="e">
        <f>VLOOKUP(B1369,Database!$B$2:$K$604,3,FALSE)</f>
        <v>#N/A</v>
      </c>
      <c r="F1369" s="16"/>
      <c r="G1369" s="16"/>
      <c r="H1369" s="5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7.25" hidden="1" customHeight="1" x14ac:dyDescent="0.25">
      <c r="A1370" s="62"/>
      <c r="B1370" s="16"/>
      <c r="C1370" s="16" t="e">
        <f>VLOOKUP(B1370,Database!$B$2:$K$604,2,FALSE)</f>
        <v>#N/A</v>
      </c>
      <c r="D1370" s="63"/>
      <c r="E1370" s="28" t="e">
        <f>VLOOKUP(B1370,Database!$B$2:$K$604,3,FALSE)</f>
        <v>#N/A</v>
      </c>
      <c r="F1370" s="16"/>
      <c r="G1370" s="16"/>
      <c r="H1370" s="5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7.25" hidden="1" customHeight="1" x14ac:dyDescent="0.25">
      <c r="A1371" s="62"/>
      <c r="B1371" s="16"/>
      <c r="C1371" s="16" t="e">
        <f>VLOOKUP(B1371,Database!$B$2:$K$604,2,FALSE)</f>
        <v>#N/A</v>
      </c>
      <c r="D1371" s="60"/>
      <c r="E1371" s="28" t="e">
        <f>VLOOKUP(B1371,Database!$B$2:$K$604,3,FALSE)</f>
        <v>#N/A</v>
      </c>
      <c r="F1371" s="16"/>
      <c r="G1371" s="16"/>
      <c r="H1371" s="5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7.25" hidden="1" customHeight="1" x14ac:dyDescent="0.25">
      <c r="A1372" s="62"/>
      <c r="B1372" s="16"/>
      <c r="C1372" s="16" t="e">
        <f>VLOOKUP(B1372,Database!$B$2:$K$604,2,FALSE)</f>
        <v>#N/A</v>
      </c>
      <c r="D1372" s="60"/>
      <c r="E1372" s="28" t="e">
        <f>VLOOKUP(B1372,Database!$B$2:$K$604,3,FALSE)</f>
        <v>#N/A</v>
      </c>
      <c r="F1372" s="16"/>
      <c r="G1372" s="16"/>
      <c r="H1372" s="5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7.25" hidden="1" customHeight="1" x14ac:dyDescent="0.25">
      <c r="A1373" s="62"/>
      <c r="B1373" s="16"/>
      <c r="C1373" s="16" t="e">
        <f>VLOOKUP(B1373,Database!$B$2:$K$604,2,FALSE)</f>
        <v>#N/A</v>
      </c>
      <c r="D1373" s="60"/>
      <c r="E1373" s="28" t="e">
        <f>VLOOKUP(B1373,Database!$B$2:$K$604,3,FALSE)</f>
        <v>#N/A</v>
      </c>
      <c r="F1373" s="16"/>
      <c r="G1373" s="16"/>
      <c r="H1373" s="5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7.25" hidden="1" customHeight="1" x14ac:dyDescent="0.25">
      <c r="A1374" s="62"/>
      <c r="B1374" s="16"/>
      <c r="C1374" s="16" t="e">
        <f>VLOOKUP(B1374,Database!$B$2:$K$604,2,FALSE)</f>
        <v>#N/A</v>
      </c>
      <c r="D1374" s="60"/>
      <c r="E1374" s="28" t="e">
        <f>VLOOKUP(B1374,Database!$B$2:$K$604,3,FALSE)</f>
        <v>#N/A</v>
      </c>
      <c r="F1374" s="16"/>
      <c r="G1374" s="16"/>
      <c r="H1374" s="5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7.25" hidden="1" customHeight="1" x14ac:dyDescent="0.25">
      <c r="A1375" s="62"/>
      <c r="B1375" s="16"/>
      <c r="C1375" s="16" t="e">
        <f>VLOOKUP(B1375,Database!$B$2:$K$604,2,FALSE)</f>
        <v>#N/A</v>
      </c>
      <c r="D1375" s="60"/>
      <c r="E1375" s="28" t="e">
        <f>VLOOKUP(B1375,Database!$B$2:$K$604,3,FALSE)</f>
        <v>#N/A</v>
      </c>
      <c r="F1375" s="16"/>
      <c r="G1375" s="16"/>
      <c r="H1375" s="5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7.25" hidden="1" customHeight="1" x14ac:dyDescent="0.25">
      <c r="A1376" s="62"/>
      <c r="B1376" s="16"/>
      <c r="C1376" s="16" t="e">
        <f>VLOOKUP(B1376,Database!$B$2:$K$604,2,FALSE)</f>
        <v>#N/A</v>
      </c>
      <c r="D1376" s="60"/>
      <c r="E1376" s="28" t="e">
        <f>VLOOKUP(B1376,Database!$B$2:$K$604,3,FALSE)</f>
        <v>#N/A</v>
      </c>
      <c r="F1376" s="16"/>
      <c r="G1376" s="16"/>
      <c r="H1376" s="5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7.25" hidden="1" customHeight="1" x14ac:dyDescent="0.25">
      <c r="A1377" s="62"/>
      <c r="B1377" s="16"/>
      <c r="C1377" s="16" t="e">
        <f>VLOOKUP(B1377,Database!$B$2:$K$604,2,FALSE)</f>
        <v>#N/A</v>
      </c>
      <c r="D1377" s="60"/>
      <c r="E1377" s="28" t="e">
        <f>VLOOKUP(B1377,Database!$B$2:$K$604,3,FALSE)</f>
        <v>#N/A</v>
      </c>
      <c r="F1377" s="16"/>
      <c r="G1377" s="16"/>
      <c r="H1377" s="5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7.25" hidden="1" customHeight="1" x14ac:dyDescent="0.25">
      <c r="A1378" s="62"/>
      <c r="B1378" s="16"/>
      <c r="C1378" s="16" t="e">
        <f>VLOOKUP(B1378,Database!$B$2:$K$604,2,FALSE)</f>
        <v>#N/A</v>
      </c>
      <c r="D1378" s="60"/>
      <c r="E1378" s="28" t="e">
        <f>VLOOKUP(B1378,Database!$B$2:$K$604,3,FALSE)</f>
        <v>#N/A</v>
      </c>
      <c r="F1378" s="16"/>
      <c r="G1378" s="16"/>
      <c r="H1378" s="5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7.25" hidden="1" customHeight="1" x14ac:dyDescent="0.25">
      <c r="A1379" s="62"/>
      <c r="B1379" s="16"/>
      <c r="C1379" s="16" t="e">
        <f>VLOOKUP(B1379,Database!$B$2:$K$604,2,FALSE)</f>
        <v>#N/A</v>
      </c>
      <c r="D1379" s="60"/>
      <c r="E1379" s="28" t="e">
        <f>VLOOKUP(B1379,Database!$B$2:$K$604,3,FALSE)</f>
        <v>#N/A</v>
      </c>
      <c r="F1379" s="16"/>
      <c r="G1379" s="16"/>
      <c r="H1379" s="5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7.25" hidden="1" customHeight="1" x14ac:dyDescent="0.25">
      <c r="A1380" s="62"/>
      <c r="B1380" s="16"/>
      <c r="C1380" s="16" t="e">
        <f>VLOOKUP(B1380,Database!$B$2:$K$604,2,FALSE)</f>
        <v>#N/A</v>
      </c>
      <c r="D1380" s="60"/>
      <c r="E1380" s="28" t="e">
        <f>VLOOKUP(B1380,Database!$B$2:$K$604,3,FALSE)</f>
        <v>#N/A</v>
      </c>
      <c r="F1380" s="16"/>
      <c r="G1380" s="16"/>
      <c r="H1380" s="5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7.25" hidden="1" customHeight="1" x14ac:dyDescent="0.25">
      <c r="A1381" s="62"/>
      <c r="B1381" s="16"/>
      <c r="C1381" s="16" t="e">
        <f>VLOOKUP(B1381,Database!$B$2:$K$604,2,FALSE)</f>
        <v>#N/A</v>
      </c>
      <c r="D1381" s="60"/>
      <c r="E1381" s="28" t="e">
        <f>VLOOKUP(B1381,Database!$B$2:$K$604,3,FALSE)</f>
        <v>#N/A</v>
      </c>
      <c r="F1381" s="16"/>
      <c r="G1381" s="16"/>
      <c r="H1381" s="5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7.25" hidden="1" customHeight="1" x14ac:dyDescent="0.25">
      <c r="A1382" s="62"/>
      <c r="B1382" s="5"/>
      <c r="C1382" s="16" t="e">
        <f>VLOOKUP(B1382,Database!$B$2:$K$604,2,FALSE)</f>
        <v>#N/A</v>
      </c>
      <c r="D1382" s="60"/>
      <c r="E1382" s="28" t="e">
        <f>VLOOKUP(B1382,Database!$B$2:$K$604,3,FALSE)</f>
        <v>#N/A</v>
      </c>
      <c r="F1382" s="16"/>
      <c r="G1382" s="16"/>
      <c r="H1382" s="5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7.25" hidden="1" customHeight="1" x14ac:dyDescent="0.25">
      <c r="A1383" s="62"/>
      <c r="B1383" s="5"/>
      <c r="C1383" s="16" t="e">
        <f>VLOOKUP(B1383,Database!$B$2:$K$604,2,FALSE)</f>
        <v>#N/A</v>
      </c>
      <c r="D1383" s="60"/>
      <c r="E1383" s="28" t="e">
        <f>VLOOKUP(B1383,Database!$B$2:$K$604,3,FALSE)</f>
        <v>#N/A</v>
      </c>
      <c r="F1383" s="16"/>
      <c r="G1383" s="16"/>
      <c r="H1383" s="5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7.25" hidden="1" customHeight="1" x14ac:dyDescent="0.25">
      <c r="A1384" s="62"/>
      <c r="B1384" s="5"/>
      <c r="C1384" s="16" t="e">
        <f>VLOOKUP(B1384,Database!$B$2:$K$604,2,FALSE)</f>
        <v>#N/A</v>
      </c>
      <c r="D1384" s="60"/>
      <c r="E1384" s="28" t="e">
        <f>VLOOKUP(B1384,Database!$B$2:$K$604,3,FALSE)</f>
        <v>#N/A</v>
      </c>
      <c r="F1384" s="16"/>
      <c r="G1384" s="16"/>
      <c r="H1384" s="5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7.25" hidden="1" customHeight="1" x14ac:dyDescent="0.25">
      <c r="A1385" s="62"/>
      <c r="B1385" s="16"/>
      <c r="C1385" s="16" t="e">
        <f>VLOOKUP(B1385,Database!$B$2:$K$604,2,FALSE)</f>
        <v>#N/A</v>
      </c>
      <c r="D1385" s="60"/>
      <c r="E1385" s="28" t="e">
        <f>VLOOKUP(B1385,Database!$B$2:$K$604,3,FALSE)</f>
        <v>#N/A</v>
      </c>
      <c r="F1385" s="16"/>
      <c r="G1385" s="16"/>
      <c r="H1385" s="5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7.25" hidden="1" customHeight="1" x14ac:dyDescent="0.25">
      <c r="A1386" s="62"/>
      <c r="B1386" s="16"/>
      <c r="C1386" s="16" t="e">
        <f>VLOOKUP(B1386,Database!$B$2:$K$604,2,FALSE)</f>
        <v>#N/A</v>
      </c>
      <c r="D1386" s="60"/>
      <c r="E1386" s="28" t="e">
        <f>VLOOKUP(B1386,Database!$B$2:$K$604,3,FALSE)</f>
        <v>#N/A</v>
      </c>
      <c r="F1386" s="16"/>
      <c r="G1386" s="16"/>
      <c r="H1386" s="5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7.25" hidden="1" customHeight="1" x14ac:dyDescent="0.25">
      <c r="A1387" s="62"/>
      <c r="B1387" s="16"/>
      <c r="C1387" s="16" t="e">
        <f>VLOOKUP(B1387,Database!$B$2:$K$604,2,FALSE)</f>
        <v>#N/A</v>
      </c>
      <c r="D1387" s="64"/>
      <c r="E1387" s="28" t="e">
        <f>VLOOKUP(B1387,Database!$B$2:$K$604,3,FALSE)</f>
        <v>#N/A</v>
      </c>
      <c r="F1387" s="16"/>
      <c r="G1387" s="16"/>
      <c r="H1387" s="5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7.25" hidden="1" customHeight="1" x14ac:dyDescent="0.25">
      <c r="A1388" s="62"/>
      <c r="B1388" s="16"/>
      <c r="C1388" s="16" t="e">
        <f>VLOOKUP(B1388,Database!$B$2:$K$604,2,FALSE)</f>
        <v>#N/A</v>
      </c>
      <c r="D1388" s="60"/>
      <c r="E1388" s="28" t="e">
        <f>VLOOKUP(B1388,Database!$B$2:$K$604,3,FALSE)</f>
        <v>#N/A</v>
      </c>
      <c r="F1388" s="16"/>
      <c r="G1388" s="16"/>
      <c r="H1388" s="5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7.25" hidden="1" customHeight="1" x14ac:dyDescent="0.25">
      <c r="A1389" s="62"/>
      <c r="B1389" s="5"/>
      <c r="C1389" s="16" t="e">
        <f>VLOOKUP(B1389,Database!$B$2:$K$604,2,FALSE)</f>
        <v>#N/A</v>
      </c>
      <c r="D1389" s="60"/>
      <c r="E1389" s="28" t="e">
        <f>VLOOKUP(B1389,Database!$B$2:$K$604,3,FALSE)</f>
        <v>#N/A</v>
      </c>
      <c r="F1389" s="16"/>
      <c r="G1389" s="16"/>
      <c r="H1389" s="5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7.25" hidden="1" customHeight="1" x14ac:dyDescent="0.25">
      <c r="A1390" s="62"/>
      <c r="B1390" s="5"/>
      <c r="C1390" s="16" t="e">
        <f>VLOOKUP(B1390,Database!$B$2:$K$604,2,FALSE)</f>
        <v>#N/A</v>
      </c>
      <c r="D1390" s="60"/>
      <c r="E1390" s="28" t="e">
        <f>VLOOKUP(B1390,Database!$B$2:$K$604,3,FALSE)</f>
        <v>#N/A</v>
      </c>
      <c r="F1390" s="16"/>
      <c r="G1390" s="16"/>
      <c r="H1390" s="5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7.25" hidden="1" customHeight="1" x14ac:dyDescent="0.25">
      <c r="A1391" s="62"/>
      <c r="B1391" s="16"/>
      <c r="C1391" s="16" t="e">
        <f>VLOOKUP(B1391,Database!$B$2:$K$604,2,FALSE)</f>
        <v>#N/A</v>
      </c>
      <c r="D1391" s="60"/>
      <c r="E1391" s="28" t="e">
        <f>VLOOKUP(B1391,Database!$B$2:$K$604,3,FALSE)</f>
        <v>#N/A</v>
      </c>
      <c r="F1391" s="16"/>
      <c r="G1391" s="16"/>
      <c r="H1391" s="5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7.25" hidden="1" customHeight="1" x14ac:dyDescent="0.25">
      <c r="A1392" s="62"/>
      <c r="B1392" s="5"/>
      <c r="C1392" s="16" t="e">
        <f>VLOOKUP(B1392,Database!$B$2:$K$604,2,FALSE)</f>
        <v>#N/A</v>
      </c>
      <c r="D1392" s="60"/>
      <c r="E1392" s="28" t="e">
        <f>VLOOKUP(B1392,Database!$B$2:$K$604,3,FALSE)</f>
        <v>#N/A</v>
      </c>
      <c r="F1392" s="16"/>
      <c r="G1392" s="16"/>
      <c r="H1392" s="5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7.25" hidden="1" customHeight="1" x14ac:dyDescent="0.25">
      <c r="A1393" s="62"/>
      <c r="B1393" s="5"/>
      <c r="C1393" s="16" t="e">
        <f>VLOOKUP(B1393,Database!$B$2:$K$604,2,FALSE)</f>
        <v>#N/A</v>
      </c>
      <c r="D1393" s="60"/>
      <c r="E1393" s="28" t="e">
        <f>VLOOKUP(B1393,Database!$B$2:$K$604,3,FALSE)</f>
        <v>#N/A</v>
      </c>
      <c r="F1393" s="16"/>
      <c r="G1393" s="16"/>
      <c r="H1393" s="5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7.25" hidden="1" customHeight="1" x14ac:dyDescent="0.25">
      <c r="A1394" s="62"/>
      <c r="B1394" s="16"/>
      <c r="C1394" s="16" t="e">
        <f>VLOOKUP(B1394,Database!$B$2:$K$604,2,FALSE)</f>
        <v>#N/A</v>
      </c>
      <c r="D1394" s="60"/>
      <c r="E1394" s="28" t="e">
        <f>VLOOKUP(B1394,Database!$B$2:$K$604,3,FALSE)</f>
        <v>#N/A</v>
      </c>
      <c r="F1394" s="16"/>
      <c r="G1394" s="16"/>
      <c r="H1394" s="5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7.25" hidden="1" customHeight="1" x14ac:dyDescent="0.25">
      <c r="A1395" s="62"/>
      <c r="B1395" s="5"/>
      <c r="C1395" s="16" t="e">
        <f>VLOOKUP(B1395,Database!$B$2:$K$604,2,FALSE)</f>
        <v>#N/A</v>
      </c>
      <c r="D1395" s="60"/>
      <c r="E1395" s="28" t="e">
        <f>VLOOKUP(B1395,Database!$B$2:$K$604,3,FALSE)</f>
        <v>#N/A</v>
      </c>
      <c r="F1395" s="16"/>
      <c r="G1395" s="16"/>
      <c r="H1395" s="5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7.25" hidden="1" customHeight="1" x14ac:dyDescent="0.25">
      <c r="A1396" s="62"/>
      <c r="B1396" s="5"/>
      <c r="C1396" s="16" t="e">
        <f>VLOOKUP(B1396,Database!$B$2:$K$604,2,FALSE)</f>
        <v>#N/A</v>
      </c>
      <c r="D1396" s="60"/>
      <c r="E1396" s="28" t="e">
        <f>VLOOKUP(B1396,Database!$B$2:$K$604,3,FALSE)</f>
        <v>#N/A</v>
      </c>
      <c r="F1396" s="16"/>
      <c r="G1396" s="16"/>
      <c r="H1396" s="5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7.25" hidden="1" customHeight="1" x14ac:dyDescent="0.25">
      <c r="A1397" s="62"/>
      <c r="B1397" s="16"/>
      <c r="C1397" s="16" t="e">
        <f>VLOOKUP(B1397,Database!$B$2:$K$604,2,FALSE)</f>
        <v>#N/A</v>
      </c>
      <c r="D1397" s="60"/>
      <c r="E1397" s="28" t="e">
        <f>VLOOKUP(B1397,Database!$B$2:$K$604,3,FALSE)</f>
        <v>#N/A</v>
      </c>
      <c r="F1397" s="16"/>
      <c r="G1397" s="16"/>
      <c r="H1397" s="5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7.25" hidden="1" customHeight="1" x14ac:dyDescent="0.25">
      <c r="A1398" s="62"/>
      <c r="B1398" s="5"/>
      <c r="C1398" s="16" t="e">
        <f>VLOOKUP(B1398,Database!$B$2:$K$604,2,FALSE)</f>
        <v>#N/A</v>
      </c>
      <c r="D1398" s="60"/>
      <c r="E1398" s="28" t="e">
        <f>VLOOKUP(B1398,Database!$B$2:$K$604,3,FALSE)</f>
        <v>#N/A</v>
      </c>
      <c r="F1398" s="16"/>
      <c r="G1398" s="16"/>
      <c r="H1398" s="5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7.25" hidden="1" customHeight="1" x14ac:dyDescent="0.25">
      <c r="A1399" s="62"/>
      <c r="B1399" s="16"/>
      <c r="C1399" s="16" t="e">
        <f>VLOOKUP(B1399,Database!$B$2:$K$604,2,FALSE)</f>
        <v>#N/A</v>
      </c>
      <c r="D1399" s="60"/>
      <c r="E1399" s="28" t="e">
        <f>VLOOKUP(B1399,Database!$B$2:$K$604,3,FALSE)</f>
        <v>#N/A</v>
      </c>
      <c r="F1399" s="16"/>
      <c r="G1399" s="16"/>
      <c r="H1399" s="5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7.25" hidden="1" customHeight="1" x14ac:dyDescent="0.25">
      <c r="A1400" s="62"/>
      <c r="B1400" s="16"/>
      <c r="C1400" s="16" t="e">
        <f>VLOOKUP(B1400,Database!$B$2:$K$604,2,FALSE)</f>
        <v>#N/A</v>
      </c>
      <c r="D1400" s="60"/>
      <c r="E1400" s="28" t="e">
        <f>VLOOKUP(B1400,Database!$B$2:$K$604,3,FALSE)</f>
        <v>#N/A</v>
      </c>
      <c r="F1400" s="16"/>
      <c r="G1400" s="16"/>
      <c r="H1400" s="5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7.25" hidden="1" customHeight="1" x14ac:dyDescent="0.25">
      <c r="A1401" s="62"/>
      <c r="B1401" s="16"/>
      <c r="C1401" s="16" t="e">
        <f>VLOOKUP(B1401,Database!$B$2:$K$604,2,FALSE)</f>
        <v>#N/A</v>
      </c>
      <c r="D1401" s="60"/>
      <c r="E1401" s="28" t="e">
        <f>VLOOKUP(B1401,Database!$B$2:$K$604,3,FALSE)</f>
        <v>#N/A</v>
      </c>
      <c r="F1401" s="16"/>
      <c r="G1401" s="16"/>
      <c r="H1401" s="5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7.25" hidden="1" customHeight="1" x14ac:dyDescent="0.25">
      <c r="A1402" s="62"/>
      <c r="B1402" s="16"/>
      <c r="C1402" s="16" t="e">
        <f>VLOOKUP(B1402,Database!$B$2:$K$604,2,FALSE)</f>
        <v>#N/A</v>
      </c>
      <c r="D1402" s="60"/>
      <c r="E1402" s="28" t="e">
        <f>VLOOKUP(B1402,Database!$B$2:$K$604,3,FALSE)</f>
        <v>#N/A</v>
      </c>
      <c r="F1402" s="16"/>
      <c r="G1402" s="16"/>
      <c r="H1402" s="5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7.25" hidden="1" customHeight="1" x14ac:dyDescent="0.25">
      <c r="A1403" s="62"/>
      <c r="B1403" s="16"/>
      <c r="C1403" s="16" t="e">
        <f>VLOOKUP(B1403,Database!$B$2:$K$604,2,FALSE)</f>
        <v>#N/A</v>
      </c>
      <c r="D1403" s="60"/>
      <c r="E1403" s="28" t="e">
        <f>VLOOKUP(B1403,Database!$B$2:$K$604,3,FALSE)</f>
        <v>#N/A</v>
      </c>
      <c r="F1403" s="16"/>
      <c r="G1403" s="16"/>
      <c r="H1403" s="5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7.25" hidden="1" customHeight="1" x14ac:dyDescent="0.25">
      <c r="A1404" s="62"/>
      <c r="B1404" s="16"/>
      <c r="C1404" s="16" t="e">
        <f>VLOOKUP(B1404,Database!$B$2:$K$604,2,FALSE)</f>
        <v>#N/A</v>
      </c>
      <c r="D1404" s="63"/>
      <c r="E1404" s="28" t="e">
        <f>VLOOKUP(B1404,Database!$B$2:$K$604,3,FALSE)</f>
        <v>#N/A</v>
      </c>
      <c r="F1404" s="16"/>
      <c r="G1404" s="16"/>
      <c r="H1404" s="5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7.25" hidden="1" customHeight="1" x14ac:dyDescent="0.25">
      <c r="A1405" s="62"/>
      <c r="B1405" s="5"/>
      <c r="C1405" s="16" t="e">
        <f>VLOOKUP(B1405,Database!$B$2:$K$604,2,FALSE)</f>
        <v>#N/A</v>
      </c>
      <c r="D1405" s="60"/>
      <c r="E1405" s="28" t="e">
        <f>VLOOKUP(B1405,Database!$B$2:$K$604,3,FALSE)</f>
        <v>#N/A</v>
      </c>
      <c r="F1405" s="16"/>
      <c r="G1405" s="16"/>
      <c r="H1405" s="5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7.25" hidden="1" customHeight="1" x14ac:dyDescent="0.25">
      <c r="A1406" s="62"/>
      <c r="B1406" s="16"/>
      <c r="C1406" s="16" t="e">
        <f>VLOOKUP(B1406,Database!$B$2:$K$604,2,FALSE)</f>
        <v>#N/A</v>
      </c>
      <c r="D1406" s="63"/>
      <c r="E1406" s="28" t="e">
        <f>VLOOKUP(B1406,Database!$B$2:$K$604,3,FALSE)</f>
        <v>#N/A</v>
      </c>
      <c r="F1406" s="16"/>
      <c r="G1406" s="16"/>
      <c r="H1406" s="5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7.25" hidden="1" customHeight="1" x14ac:dyDescent="0.25">
      <c r="A1407" s="62"/>
      <c r="B1407" s="16"/>
      <c r="C1407" s="16" t="e">
        <f>VLOOKUP(B1407,Database!$B$2:$K$604,2,FALSE)</f>
        <v>#N/A</v>
      </c>
      <c r="D1407" s="60"/>
      <c r="E1407" s="28" t="e">
        <f>VLOOKUP(B1407,Database!$B$2:$K$604,3,FALSE)</f>
        <v>#N/A</v>
      </c>
      <c r="F1407" s="16"/>
      <c r="G1407" s="16"/>
      <c r="H1407" s="5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7.25" hidden="1" customHeight="1" x14ac:dyDescent="0.25">
      <c r="A1408" s="62"/>
      <c r="B1408" s="5"/>
      <c r="C1408" s="16" t="e">
        <f>VLOOKUP(B1408,Database!$B$2:$K$604,2,FALSE)</f>
        <v>#N/A</v>
      </c>
      <c r="D1408" s="60"/>
      <c r="E1408" s="28" t="e">
        <f>VLOOKUP(B1408,Database!$B$2:$K$604,3,FALSE)</f>
        <v>#N/A</v>
      </c>
      <c r="F1408" s="16"/>
      <c r="G1408" s="16"/>
      <c r="H1408" s="5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7.25" hidden="1" customHeight="1" x14ac:dyDescent="0.25">
      <c r="A1409" s="62"/>
      <c r="B1409" s="16"/>
      <c r="C1409" s="16" t="e">
        <f>VLOOKUP(B1409,Database!$B$2:$K$604,2,FALSE)</f>
        <v>#N/A</v>
      </c>
      <c r="D1409" s="60"/>
      <c r="E1409" s="28" t="e">
        <f>VLOOKUP(B1409,Database!$B$2:$K$604,3,FALSE)</f>
        <v>#N/A</v>
      </c>
      <c r="F1409" s="16"/>
      <c r="G1409" s="16"/>
      <c r="H1409" s="5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7.25" hidden="1" customHeight="1" x14ac:dyDescent="0.25">
      <c r="A1410" s="62"/>
      <c r="B1410" s="16"/>
      <c r="C1410" s="16" t="e">
        <f>VLOOKUP(B1410,Database!$B$2:$K$604,2,FALSE)</f>
        <v>#N/A</v>
      </c>
      <c r="D1410" s="60"/>
      <c r="E1410" s="28" t="e">
        <f>VLOOKUP(B1410,Database!$B$2:$K$604,3,FALSE)</f>
        <v>#N/A</v>
      </c>
      <c r="F1410" s="16"/>
      <c r="G1410" s="16"/>
      <c r="H1410" s="5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7.25" hidden="1" customHeight="1" x14ac:dyDescent="0.25">
      <c r="A1411" s="62"/>
      <c r="B1411" s="16"/>
      <c r="C1411" s="16" t="e">
        <f>VLOOKUP(B1411,Database!$B$2:$K$604,2,FALSE)</f>
        <v>#N/A</v>
      </c>
      <c r="D1411" s="60"/>
      <c r="E1411" s="28" t="e">
        <f>VLOOKUP(B1411,Database!$B$2:$K$604,3,FALSE)</f>
        <v>#N/A</v>
      </c>
      <c r="F1411" s="16"/>
      <c r="G1411" s="16"/>
      <c r="H1411" s="5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7.25" hidden="1" customHeight="1" x14ac:dyDescent="0.25">
      <c r="A1412" s="62"/>
      <c r="B1412" s="16"/>
      <c r="C1412" s="16" t="e">
        <f>VLOOKUP(B1412,Database!$B$2:$K$604,2,FALSE)</f>
        <v>#N/A</v>
      </c>
      <c r="D1412" s="60"/>
      <c r="E1412" s="28" t="e">
        <f>VLOOKUP(B1412,Database!$B$2:$K$604,3,FALSE)</f>
        <v>#N/A</v>
      </c>
      <c r="F1412" s="16"/>
      <c r="G1412" s="16"/>
      <c r="H1412" s="5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7.25" hidden="1" customHeight="1" x14ac:dyDescent="0.25">
      <c r="A1413" s="62"/>
      <c r="B1413" s="16"/>
      <c r="C1413" s="16" t="e">
        <f>VLOOKUP(B1413,Database!$B$2:$K$604,2,FALSE)</f>
        <v>#N/A</v>
      </c>
      <c r="D1413" s="60"/>
      <c r="E1413" s="28" t="e">
        <f>VLOOKUP(B1413,Database!$B$2:$K$604,3,FALSE)</f>
        <v>#N/A</v>
      </c>
      <c r="F1413" s="16"/>
      <c r="G1413" s="16"/>
      <c r="H1413" s="5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7.25" hidden="1" customHeight="1" x14ac:dyDescent="0.25">
      <c r="A1414" s="62"/>
      <c r="B1414" s="16"/>
      <c r="C1414" s="16" t="e">
        <f>VLOOKUP(B1414,Database!$B$2:$K$604,2,FALSE)</f>
        <v>#N/A</v>
      </c>
      <c r="D1414" s="60"/>
      <c r="E1414" s="28" t="e">
        <f>VLOOKUP(B1414,Database!$B$2:$K$604,3,FALSE)</f>
        <v>#N/A</v>
      </c>
      <c r="F1414" s="16"/>
      <c r="G1414" s="16"/>
      <c r="H1414" s="5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7.25" hidden="1" customHeight="1" x14ac:dyDescent="0.25">
      <c r="A1415" s="62"/>
      <c r="B1415" s="16"/>
      <c r="C1415" s="16" t="e">
        <f>VLOOKUP(B1415,Database!$B$2:$K$604,2,FALSE)</f>
        <v>#N/A</v>
      </c>
      <c r="D1415" s="60"/>
      <c r="E1415" s="28" t="e">
        <f>VLOOKUP(B1415,Database!$B$2:$K$604,3,FALSE)</f>
        <v>#N/A</v>
      </c>
      <c r="F1415" s="16"/>
      <c r="G1415" s="16"/>
      <c r="H1415" s="5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7.25" hidden="1" customHeight="1" x14ac:dyDescent="0.25">
      <c r="A1416" s="62"/>
      <c r="B1416" s="16"/>
      <c r="C1416" s="16" t="e">
        <f>VLOOKUP(B1416,Database!$B$2:$K$604,2,FALSE)</f>
        <v>#N/A</v>
      </c>
      <c r="D1416" s="63"/>
      <c r="E1416" s="28" t="e">
        <f>VLOOKUP(B1416,Database!$B$2:$K$604,3,FALSE)</f>
        <v>#N/A</v>
      </c>
      <c r="F1416" s="16"/>
      <c r="G1416" s="16"/>
      <c r="H1416" s="5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7.25" hidden="1" customHeight="1" x14ac:dyDescent="0.25">
      <c r="A1417" s="62"/>
      <c r="B1417" s="16"/>
      <c r="C1417" s="16" t="e">
        <f>VLOOKUP(B1417,Database!$B$2:$K$604,2,FALSE)</f>
        <v>#N/A</v>
      </c>
      <c r="D1417" s="60"/>
      <c r="E1417" s="28" t="e">
        <f>VLOOKUP(B1417,Database!$B$2:$K$604,3,FALSE)</f>
        <v>#N/A</v>
      </c>
      <c r="F1417" s="16"/>
      <c r="G1417" s="16"/>
      <c r="H1417" s="5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7.25" hidden="1" customHeight="1" x14ac:dyDescent="0.25">
      <c r="A1418" s="62"/>
      <c r="B1418" s="16"/>
      <c r="C1418" s="16" t="e">
        <f>VLOOKUP(B1418,Database!$B$2:$K$604,2,FALSE)</f>
        <v>#N/A</v>
      </c>
      <c r="D1418" s="60"/>
      <c r="E1418" s="28" t="e">
        <f>VLOOKUP(B1418,Database!$B$2:$K$604,3,FALSE)</f>
        <v>#N/A</v>
      </c>
      <c r="F1418" s="16"/>
      <c r="G1418" s="16"/>
      <c r="H1418" s="5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7.25" hidden="1" customHeight="1" x14ac:dyDescent="0.25">
      <c r="A1419" s="62"/>
      <c r="B1419" s="16"/>
      <c r="C1419" s="16" t="e">
        <f>VLOOKUP(B1419,Database!$B$2:$K$604,2,FALSE)</f>
        <v>#N/A</v>
      </c>
      <c r="D1419" s="60"/>
      <c r="E1419" s="28" t="e">
        <f>VLOOKUP(B1419,Database!$B$2:$K$604,3,FALSE)</f>
        <v>#N/A</v>
      </c>
      <c r="F1419" s="16"/>
      <c r="G1419" s="16"/>
      <c r="H1419" s="5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7.25" hidden="1" customHeight="1" x14ac:dyDescent="0.25">
      <c r="A1420" s="62"/>
      <c r="B1420" s="16"/>
      <c r="C1420" s="16" t="e">
        <f>VLOOKUP(B1420,Database!$B$2:$K$604,2,FALSE)</f>
        <v>#N/A</v>
      </c>
      <c r="D1420" s="60"/>
      <c r="E1420" s="28" t="e">
        <f>VLOOKUP(B1420,Database!$B$2:$K$604,3,FALSE)</f>
        <v>#N/A</v>
      </c>
      <c r="F1420" s="16"/>
      <c r="G1420" s="16"/>
      <c r="H1420" s="5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7.25" hidden="1" customHeight="1" x14ac:dyDescent="0.25">
      <c r="A1421" s="62"/>
      <c r="B1421" s="5"/>
      <c r="C1421" s="16" t="e">
        <f>VLOOKUP(B1421,Database!$B$2:$K$604,2,FALSE)</f>
        <v>#N/A</v>
      </c>
      <c r="D1421" s="60"/>
      <c r="E1421" s="28" t="e">
        <f>VLOOKUP(B1421,Database!$B$2:$K$604,3,FALSE)</f>
        <v>#N/A</v>
      </c>
      <c r="F1421" s="16"/>
      <c r="G1421" s="16"/>
      <c r="H1421" s="5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7.25" hidden="1" customHeight="1" x14ac:dyDescent="0.25">
      <c r="A1422" s="62"/>
      <c r="B1422" s="5"/>
      <c r="C1422" s="16" t="e">
        <f>VLOOKUP(B1422,Database!$B$2:$K$604,2,FALSE)</f>
        <v>#N/A</v>
      </c>
      <c r="D1422" s="60"/>
      <c r="E1422" s="28" t="e">
        <f>VLOOKUP(B1422,Database!$B$2:$K$604,3,FALSE)</f>
        <v>#N/A</v>
      </c>
      <c r="F1422" s="16"/>
      <c r="G1422" s="16"/>
      <c r="H1422" s="5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7.25" hidden="1" customHeight="1" x14ac:dyDescent="0.25">
      <c r="A1423" s="62"/>
      <c r="B1423" s="16"/>
      <c r="C1423" s="16" t="e">
        <f>VLOOKUP(B1423,Database!$B$2:$K$604,2,FALSE)</f>
        <v>#N/A</v>
      </c>
      <c r="D1423" s="60"/>
      <c r="E1423" s="28" t="e">
        <f>VLOOKUP(B1423,Database!$B$2:$K$604,3,FALSE)</f>
        <v>#N/A</v>
      </c>
      <c r="F1423" s="16"/>
      <c r="G1423" s="16"/>
      <c r="H1423" s="5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7.25" hidden="1" customHeight="1" x14ac:dyDescent="0.25">
      <c r="A1424" s="62"/>
      <c r="B1424" s="16"/>
      <c r="C1424" s="16" t="e">
        <f>VLOOKUP(B1424,Database!$B$2:$K$604,2,FALSE)</f>
        <v>#N/A</v>
      </c>
      <c r="D1424" s="60"/>
      <c r="E1424" s="28" t="e">
        <f>VLOOKUP(B1424,Database!$B$2:$K$604,3,FALSE)</f>
        <v>#N/A</v>
      </c>
      <c r="F1424" s="16"/>
      <c r="G1424" s="16"/>
      <c r="H1424" s="5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7.25" hidden="1" customHeight="1" x14ac:dyDescent="0.25">
      <c r="A1425" s="62"/>
      <c r="B1425" s="16"/>
      <c r="C1425" s="16" t="e">
        <f>VLOOKUP(B1425,Database!$B$2:$K$604,2,FALSE)</f>
        <v>#N/A</v>
      </c>
      <c r="D1425" s="60"/>
      <c r="E1425" s="28" t="e">
        <f>VLOOKUP(B1425,Database!$B$2:$K$604,3,FALSE)</f>
        <v>#N/A</v>
      </c>
      <c r="F1425" s="16"/>
      <c r="G1425" s="16"/>
      <c r="H1425" s="5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7.25" hidden="1" customHeight="1" x14ac:dyDescent="0.25">
      <c r="A1426" s="62"/>
      <c r="B1426" s="5"/>
      <c r="C1426" s="16" t="e">
        <f>VLOOKUP(B1426,Database!$B$2:$K$604,2,FALSE)</f>
        <v>#N/A</v>
      </c>
      <c r="D1426" s="60"/>
      <c r="E1426" s="28" t="e">
        <f>VLOOKUP(B1426,Database!$B$2:$K$604,3,FALSE)</f>
        <v>#N/A</v>
      </c>
      <c r="F1426" s="16"/>
      <c r="G1426" s="16"/>
      <c r="H1426" s="5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7.25" hidden="1" customHeight="1" x14ac:dyDescent="0.25">
      <c r="A1427" s="62"/>
      <c r="B1427" s="5"/>
      <c r="C1427" s="16" t="e">
        <f>VLOOKUP(B1427,Database!$B$2:$K$604,2,FALSE)</f>
        <v>#N/A</v>
      </c>
      <c r="D1427" s="60"/>
      <c r="E1427" s="28" t="e">
        <f>VLOOKUP(B1427,Database!$B$2:$K$604,3,FALSE)</f>
        <v>#N/A</v>
      </c>
      <c r="F1427" s="16"/>
      <c r="G1427" s="16"/>
      <c r="H1427" s="5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7.25" hidden="1" customHeight="1" x14ac:dyDescent="0.25">
      <c r="A1428" s="62"/>
      <c r="B1428" s="5"/>
      <c r="C1428" s="16" t="e">
        <f>VLOOKUP(B1428,Database!$B$2:$K$604,2,FALSE)</f>
        <v>#N/A</v>
      </c>
      <c r="D1428" s="60"/>
      <c r="E1428" s="28" t="e">
        <f>VLOOKUP(B1428,Database!$B$2:$K$604,3,FALSE)</f>
        <v>#N/A</v>
      </c>
      <c r="F1428" s="16"/>
      <c r="G1428" s="16"/>
      <c r="H1428" s="5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7.25" hidden="1" customHeight="1" x14ac:dyDescent="0.25">
      <c r="A1429" s="62"/>
      <c r="B1429" s="5"/>
      <c r="C1429" s="16" t="e">
        <f>VLOOKUP(B1429,Database!$B$2:$K$604,2,FALSE)</f>
        <v>#N/A</v>
      </c>
      <c r="D1429" s="60"/>
      <c r="E1429" s="28" t="e">
        <f>VLOOKUP(B1429,Database!$B$2:$K$604,3,FALSE)</f>
        <v>#N/A</v>
      </c>
      <c r="F1429" s="16"/>
      <c r="G1429" s="16"/>
      <c r="H1429" s="5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7.25" hidden="1" customHeight="1" x14ac:dyDescent="0.25">
      <c r="A1430" s="62"/>
      <c r="B1430" s="5"/>
      <c r="C1430" s="16" t="e">
        <f>VLOOKUP(B1430,Database!$B$2:$K$604,2,FALSE)</f>
        <v>#N/A</v>
      </c>
      <c r="D1430" s="60"/>
      <c r="E1430" s="28" t="e">
        <f>VLOOKUP(B1430,Database!$B$2:$K$604,3,FALSE)</f>
        <v>#N/A</v>
      </c>
      <c r="F1430" s="16"/>
      <c r="G1430" s="16"/>
      <c r="H1430" s="5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7.25" hidden="1" customHeight="1" x14ac:dyDescent="0.25">
      <c r="A1431" s="62"/>
      <c r="B1431" s="5"/>
      <c r="C1431" s="16" t="e">
        <f>VLOOKUP(B1431,Database!$B$2:$K$604,2,FALSE)</f>
        <v>#N/A</v>
      </c>
      <c r="D1431" s="60"/>
      <c r="E1431" s="28" t="e">
        <f>VLOOKUP(B1431,Database!$B$2:$K$604,3,FALSE)</f>
        <v>#N/A</v>
      </c>
      <c r="F1431" s="16"/>
      <c r="G1431" s="16"/>
      <c r="H1431" s="5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7.25" hidden="1" customHeight="1" x14ac:dyDescent="0.25">
      <c r="A1432" s="62"/>
      <c r="B1432" s="5"/>
      <c r="C1432" s="16" t="e">
        <f>VLOOKUP(B1432,Database!$B$2:$K$604,2,FALSE)</f>
        <v>#N/A</v>
      </c>
      <c r="D1432" s="60"/>
      <c r="E1432" s="28" t="e">
        <f>VLOOKUP(B1432,Database!$B$2:$K$604,3,FALSE)</f>
        <v>#N/A</v>
      </c>
      <c r="F1432" s="16"/>
      <c r="G1432" s="16"/>
      <c r="H1432" s="5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7.25" hidden="1" customHeight="1" x14ac:dyDescent="0.25">
      <c r="A1433" s="62"/>
      <c r="B1433" s="5"/>
      <c r="C1433" s="16" t="e">
        <f>VLOOKUP(B1433,Database!$B$2:$K$604,2,FALSE)</f>
        <v>#N/A</v>
      </c>
      <c r="D1433" s="60"/>
      <c r="E1433" s="28" t="e">
        <f>VLOOKUP(B1433,Database!$B$2:$K$604,3,FALSE)</f>
        <v>#N/A</v>
      </c>
      <c r="F1433" s="16"/>
      <c r="G1433" s="16"/>
      <c r="H1433" s="5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7.25" hidden="1" customHeight="1" x14ac:dyDescent="0.25">
      <c r="A1434" s="62"/>
      <c r="B1434" s="5"/>
      <c r="C1434" s="16" t="e">
        <f>VLOOKUP(B1434,Database!$B$2:$K$604,2,FALSE)</f>
        <v>#N/A</v>
      </c>
      <c r="D1434" s="60"/>
      <c r="E1434" s="28" t="e">
        <f>VLOOKUP(B1434,Database!$B$2:$K$604,3,FALSE)</f>
        <v>#N/A</v>
      </c>
      <c r="F1434" s="16"/>
      <c r="G1434" s="16"/>
      <c r="H1434" s="5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7.25" hidden="1" customHeight="1" x14ac:dyDescent="0.25">
      <c r="A1435" s="62"/>
      <c r="B1435" s="5"/>
      <c r="C1435" s="16" t="e">
        <f>VLOOKUP(B1435,Database!$B$2:$K$604,2,FALSE)</f>
        <v>#N/A</v>
      </c>
      <c r="D1435" s="60"/>
      <c r="E1435" s="28" t="e">
        <f>VLOOKUP(B1435,Database!$B$2:$K$604,3,FALSE)</f>
        <v>#N/A</v>
      </c>
      <c r="F1435" s="16"/>
      <c r="G1435" s="16"/>
      <c r="H1435" s="5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7.25" hidden="1" customHeight="1" x14ac:dyDescent="0.25">
      <c r="A1436" s="62"/>
      <c r="B1436" s="16"/>
      <c r="C1436" s="16" t="e">
        <f>VLOOKUP(B1436,Database!$B$2:$K$604,2,FALSE)</f>
        <v>#N/A</v>
      </c>
      <c r="D1436" s="60"/>
      <c r="E1436" s="28" t="e">
        <f>VLOOKUP(B1436,Database!$B$2:$K$604,3,FALSE)</f>
        <v>#N/A</v>
      </c>
      <c r="F1436" s="16"/>
      <c r="G1436" s="16"/>
      <c r="H1436" s="5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7.25" hidden="1" customHeight="1" x14ac:dyDescent="0.25">
      <c r="A1437" s="62"/>
      <c r="B1437" s="16"/>
      <c r="C1437" s="16" t="e">
        <f>VLOOKUP(B1437,Database!$B$2:$K$604,2,FALSE)</f>
        <v>#N/A</v>
      </c>
      <c r="D1437" s="60"/>
      <c r="E1437" s="28" t="e">
        <f>VLOOKUP(B1437,Database!$B$2:$K$604,3,FALSE)</f>
        <v>#N/A</v>
      </c>
      <c r="F1437" s="16"/>
      <c r="G1437" s="16"/>
      <c r="H1437" s="5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7.25" hidden="1" customHeight="1" x14ac:dyDescent="0.25">
      <c r="A1438" s="62"/>
      <c r="B1438" s="16"/>
      <c r="C1438" s="16" t="e">
        <f>VLOOKUP(B1438,Database!$B$2:$K$604,2,FALSE)</f>
        <v>#N/A</v>
      </c>
      <c r="D1438" s="60"/>
      <c r="E1438" s="28" t="e">
        <f>VLOOKUP(B1438,Database!$B$2:$K$604,3,FALSE)</f>
        <v>#N/A</v>
      </c>
      <c r="F1438" s="16"/>
      <c r="G1438" s="16"/>
      <c r="H1438" s="5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7.25" hidden="1" customHeight="1" x14ac:dyDescent="0.25">
      <c r="A1439" s="62"/>
      <c r="B1439" s="16"/>
      <c r="C1439" s="16" t="e">
        <f>VLOOKUP(B1439,Database!$B$2:$K$604,2,FALSE)</f>
        <v>#N/A</v>
      </c>
      <c r="D1439" s="60"/>
      <c r="E1439" s="28" t="e">
        <f>VLOOKUP(B1439,Database!$B$2:$K$604,3,FALSE)</f>
        <v>#N/A</v>
      </c>
      <c r="F1439" s="16"/>
      <c r="G1439" s="16"/>
      <c r="H1439" s="5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7.25" hidden="1" customHeight="1" x14ac:dyDescent="0.25">
      <c r="A1440" s="62"/>
      <c r="B1440" s="16"/>
      <c r="C1440" s="16" t="e">
        <f>VLOOKUP(B1440,Database!$B$2:$K$604,2,FALSE)</f>
        <v>#N/A</v>
      </c>
      <c r="D1440" s="60"/>
      <c r="E1440" s="28" t="e">
        <f>VLOOKUP(B1440,Database!$B$2:$K$604,3,FALSE)</f>
        <v>#N/A</v>
      </c>
      <c r="F1440" s="16"/>
      <c r="G1440" s="16"/>
      <c r="H1440" s="5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7.25" hidden="1" customHeight="1" x14ac:dyDescent="0.25">
      <c r="A1441" s="62"/>
      <c r="B1441" s="16"/>
      <c r="C1441" s="16" t="e">
        <f>VLOOKUP(B1441,Database!$B$2:$K$604,2,FALSE)</f>
        <v>#N/A</v>
      </c>
      <c r="D1441" s="63"/>
      <c r="E1441" s="28" t="e">
        <f>VLOOKUP(B1441,Database!$B$2:$K$604,3,FALSE)</f>
        <v>#N/A</v>
      </c>
      <c r="F1441" s="16"/>
      <c r="G1441" s="16"/>
      <c r="H1441" s="5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7.25" hidden="1" customHeight="1" x14ac:dyDescent="0.25">
      <c r="A1442" s="62"/>
      <c r="B1442" s="16"/>
      <c r="C1442" s="16" t="e">
        <f>VLOOKUP(B1442,Database!$B$2:$K$604,2,FALSE)</f>
        <v>#N/A</v>
      </c>
      <c r="D1442" s="60"/>
      <c r="E1442" s="28" t="e">
        <f>VLOOKUP(B1442,Database!$B$2:$K$604,3,FALSE)</f>
        <v>#N/A</v>
      </c>
      <c r="F1442" s="16"/>
      <c r="G1442" s="16"/>
      <c r="H1442" s="5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7.25" hidden="1" customHeight="1" x14ac:dyDescent="0.25">
      <c r="A1443" s="62"/>
      <c r="B1443" s="16"/>
      <c r="C1443" s="16" t="e">
        <f>VLOOKUP(B1443,Database!$B$2:$K$604,2,FALSE)</f>
        <v>#N/A</v>
      </c>
      <c r="D1443" s="60"/>
      <c r="E1443" s="28" t="e">
        <f>VLOOKUP(B1443,Database!$B$2:$K$604,3,FALSE)</f>
        <v>#N/A</v>
      </c>
      <c r="F1443" s="16"/>
      <c r="G1443" s="16"/>
      <c r="H1443" s="5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7.25" hidden="1" customHeight="1" x14ac:dyDescent="0.25">
      <c r="A1444" s="62"/>
      <c r="B1444" s="5"/>
      <c r="C1444" s="16" t="e">
        <f>VLOOKUP(B1444,Database!$B$2:$K$604,2,FALSE)</f>
        <v>#N/A</v>
      </c>
      <c r="D1444" s="60"/>
      <c r="E1444" s="28" t="e">
        <f>VLOOKUP(B1444,Database!$B$2:$K$604,3,FALSE)</f>
        <v>#N/A</v>
      </c>
      <c r="F1444" s="16"/>
      <c r="G1444" s="16"/>
      <c r="H1444" s="5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7.25" hidden="1" customHeight="1" x14ac:dyDescent="0.25">
      <c r="A1445" s="62"/>
      <c r="B1445" s="16"/>
      <c r="C1445" s="16" t="e">
        <f>VLOOKUP(B1445,Database!$B$2:$K$604,2,FALSE)</f>
        <v>#N/A</v>
      </c>
      <c r="D1445" s="60"/>
      <c r="E1445" s="28" t="e">
        <f>VLOOKUP(B1445,Database!$B$2:$K$604,3,FALSE)</f>
        <v>#N/A</v>
      </c>
      <c r="F1445" s="16"/>
      <c r="G1445" s="16"/>
      <c r="H1445" s="5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7.25" hidden="1" customHeight="1" x14ac:dyDescent="0.25">
      <c r="A1446" s="62"/>
      <c r="B1446" s="16"/>
      <c r="C1446" s="16" t="e">
        <f>VLOOKUP(B1446,Database!$B$2:$K$604,2,FALSE)</f>
        <v>#N/A</v>
      </c>
      <c r="D1446" s="60"/>
      <c r="E1446" s="28" t="e">
        <f>VLOOKUP(B1446,Database!$B$2:$K$604,3,FALSE)</f>
        <v>#N/A</v>
      </c>
      <c r="F1446" s="16"/>
      <c r="G1446" s="16"/>
      <c r="H1446" s="5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7.25" hidden="1" customHeight="1" x14ac:dyDescent="0.25">
      <c r="A1447" s="62"/>
      <c r="B1447" s="5"/>
      <c r="C1447" s="16" t="e">
        <f>VLOOKUP(B1447,Database!$B$2:$K$604,2,FALSE)</f>
        <v>#N/A</v>
      </c>
      <c r="D1447" s="60"/>
      <c r="E1447" s="28" t="e">
        <f>VLOOKUP(B1447,Database!$B$2:$K$604,3,FALSE)</f>
        <v>#N/A</v>
      </c>
      <c r="F1447" s="16"/>
      <c r="G1447" s="16"/>
      <c r="H1447" s="5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7.25" hidden="1" customHeight="1" x14ac:dyDescent="0.25">
      <c r="A1448" s="62"/>
      <c r="B1448" s="16"/>
      <c r="C1448" s="16" t="e">
        <f>VLOOKUP(B1448,Database!$B$2:$K$604,2,FALSE)</f>
        <v>#N/A</v>
      </c>
      <c r="D1448" s="60"/>
      <c r="E1448" s="28" t="e">
        <f>VLOOKUP(B1448,Database!$B$2:$K$604,3,FALSE)</f>
        <v>#N/A</v>
      </c>
      <c r="F1448" s="16"/>
      <c r="G1448" s="16"/>
      <c r="H1448" s="5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7.25" hidden="1" customHeight="1" x14ac:dyDescent="0.25">
      <c r="A1449" s="62"/>
      <c r="B1449" s="16"/>
      <c r="C1449" s="16" t="e">
        <f>VLOOKUP(B1449,Database!$B$2:$K$604,2,FALSE)</f>
        <v>#N/A</v>
      </c>
      <c r="D1449" s="60"/>
      <c r="E1449" s="28" t="e">
        <f>VLOOKUP(B1449,Database!$B$2:$K$604,3,FALSE)</f>
        <v>#N/A</v>
      </c>
      <c r="F1449" s="16"/>
      <c r="G1449" s="16"/>
      <c r="H1449" s="5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7.25" hidden="1" customHeight="1" x14ac:dyDescent="0.25">
      <c r="A1450" s="62"/>
      <c r="B1450" s="16"/>
      <c r="C1450" s="16" t="e">
        <f>VLOOKUP(B1450,Database!$B$2:$K$604,2,FALSE)</f>
        <v>#N/A</v>
      </c>
      <c r="D1450" s="60"/>
      <c r="E1450" s="28" t="e">
        <f>VLOOKUP(B1450,Database!$B$2:$K$604,3,FALSE)</f>
        <v>#N/A</v>
      </c>
      <c r="F1450" s="16"/>
      <c r="G1450" s="16"/>
      <c r="H1450" s="5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7.25" hidden="1" customHeight="1" x14ac:dyDescent="0.25">
      <c r="A1451" s="62"/>
      <c r="B1451" s="16"/>
      <c r="C1451" s="16" t="e">
        <f>VLOOKUP(B1451,Database!$B$2:$K$604,2,FALSE)</f>
        <v>#N/A</v>
      </c>
      <c r="D1451" s="60"/>
      <c r="E1451" s="28" t="e">
        <f>VLOOKUP(B1451,Database!$B$2:$K$604,3,FALSE)</f>
        <v>#N/A</v>
      </c>
      <c r="F1451" s="16"/>
      <c r="G1451" s="16"/>
      <c r="H1451" s="5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7.25" hidden="1" customHeight="1" x14ac:dyDescent="0.25">
      <c r="A1452" s="62"/>
      <c r="B1452" s="5"/>
      <c r="C1452" s="16" t="e">
        <f>VLOOKUP(B1452,Database!$B$2:$K$604,2,FALSE)</f>
        <v>#N/A</v>
      </c>
      <c r="D1452" s="60"/>
      <c r="E1452" s="28" t="e">
        <f>VLOOKUP(B1452,Database!$B$2:$K$604,3,FALSE)</f>
        <v>#N/A</v>
      </c>
      <c r="F1452" s="16"/>
      <c r="G1452" s="16"/>
      <c r="H1452" s="5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7.25" hidden="1" customHeight="1" x14ac:dyDescent="0.25">
      <c r="A1453" s="62"/>
      <c r="B1453" s="5"/>
      <c r="C1453" s="16" t="e">
        <f>VLOOKUP(B1453,Database!$B$2:$K$604,2,FALSE)</f>
        <v>#N/A</v>
      </c>
      <c r="D1453" s="60"/>
      <c r="E1453" s="28" t="e">
        <f>VLOOKUP(B1453,Database!$B$2:$K$604,3,FALSE)</f>
        <v>#N/A</v>
      </c>
      <c r="F1453" s="16"/>
      <c r="G1453" s="16"/>
      <c r="H1453" s="5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7.25" hidden="1" customHeight="1" x14ac:dyDescent="0.25">
      <c r="A1454" s="62"/>
      <c r="B1454" s="5"/>
      <c r="C1454" s="16" t="e">
        <f>VLOOKUP(B1454,Database!$B$2:$K$604,2,FALSE)</f>
        <v>#N/A</v>
      </c>
      <c r="D1454" s="60"/>
      <c r="E1454" s="28" t="e">
        <f>VLOOKUP(B1454,Database!$B$2:$K$604,3,FALSE)</f>
        <v>#N/A</v>
      </c>
      <c r="F1454" s="16"/>
      <c r="G1454" s="16"/>
      <c r="H1454" s="5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7.25" hidden="1" customHeight="1" x14ac:dyDescent="0.25">
      <c r="A1455" s="62"/>
      <c r="B1455" s="16"/>
      <c r="C1455" s="16" t="e">
        <f>VLOOKUP(B1455,Database!$B$2:$K$604,2,FALSE)</f>
        <v>#N/A</v>
      </c>
      <c r="D1455" s="60"/>
      <c r="E1455" s="28" t="e">
        <f>VLOOKUP(B1455,Database!$B$2:$K$604,3,FALSE)</f>
        <v>#N/A</v>
      </c>
      <c r="F1455" s="16"/>
      <c r="G1455" s="16"/>
      <c r="H1455" s="5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7.25" hidden="1" customHeight="1" x14ac:dyDescent="0.25">
      <c r="A1456" s="62"/>
      <c r="B1456" s="5"/>
      <c r="C1456" s="16" t="e">
        <f>VLOOKUP(B1456,Database!$B$2:$K$604,2,FALSE)</f>
        <v>#N/A</v>
      </c>
      <c r="D1456" s="60"/>
      <c r="E1456" s="28" t="e">
        <f>VLOOKUP(B1456,Database!$B$2:$K$604,3,FALSE)</f>
        <v>#N/A</v>
      </c>
      <c r="F1456" s="16"/>
      <c r="G1456" s="16"/>
      <c r="H1456" s="5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7.25" hidden="1" customHeight="1" x14ac:dyDescent="0.25">
      <c r="A1457" s="62"/>
      <c r="B1457" s="5"/>
      <c r="C1457" s="16" t="e">
        <f>VLOOKUP(B1457,Database!$B$2:$K$604,2,FALSE)</f>
        <v>#N/A</v>
      </c>
      <c r="D1457" s="60"/>
      <c r="E1457" s="28" t="e">
        <f>VLOOKUP(B1457,Database!$B$2:$K$604,3,FALSE)</f>
        <v>#N/A</v>
      </c>
      <c r="F1457" s="16"/>
      <c r="G1457" s="16"/>
      <c r="H1457" s="5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7.25" hidden="1" customHeight="1" x14ac:dyDescent="0.25">
      <c r="A1458" s="62"/>
      <c r="B1458" s="16"/>
      <c r="C1458" s="16" t="e">
        <f>VLOOKUP(B1458,Database!$B$2:$K$604,2,FALSE)</f>
        <v>#N/A</v>
      </c>
      <c r="D1458" s="60"/>
      <c r="E1458" s="28" t="e">
        <f>VLOOKUP(B1458,Database!$B$2:$K$604,3,FALSE)</f>
        <v>#N/A</v>
      </c>
      <c r="F1458" s="16"/>
      <c r="G1458" s="16"/>
      <c r="H1458" s="5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7.25" hidden="1" customHeight="1" x14ac:dyDescent="0.25">
      <c r="A1459" s="62"/>
      <c r="B1459" s="16"/>
      <c r="C1459" s="16" t="e">
        <f>VLOOKUP(B1459,Database!$B$2:$K$604,2,FALSE)</f>
        <v>#N/A</v>
      </c>
      <c r="D1459" s="60"/>
      <c r="E1459" s="28" t="e">
        <f>VLOOKUP(B1459,Database!$B$2:$K$604,3,FALSE)</f>
        <v>#N/A</v>
      </c>
      <c r="F1459" s="16"/>
      <c r="G1459" s="16"/>
      <c r="H1459" s="5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7.25" hidden="1" customHeight="1" x14ac:dyDescent="0.25">
      <c r="A1460" s="62"/>
      <c r="B1460" s="16"/>
      <c r="C1460" s="16" t="e">
        <f>VLOOKUP(B1460,Database!$B$2:$K$604,2,FALSE)</f>
        <v>#N/A</v>
      </c>
      <c r="D1460" s="60"/>
      <c r="E1460" s="28" t="e">
        <f>VLOOKUP(B1460,Database!$B$2:$K$604,3,FALSE)</f>
        <v>#N/A</v>
      </c>
      <c r="F1460" s="16"/>
      <c r="G1460" s="16"/>
      <c r="H1460" s="5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7.25" hidden="1" customHeight="1" x14ac:dyDescent="0.25">
      <c r="A1461" s="62"/>
      <c r="B1461" s="5"/>
      <c r="C1461" s="16" t="e">
        <f>VLOOKUP(B1461,Database!$B$2:$K$604,2,FALSE)</f>
        <v>#N/A</v>
      </c>
      <c r="D1461" s="60"/>
      <c r="E1461" s="28" t="e">
        <f>VLOOKUP(B1461,Database!$B$2:$K$604,3,FALSE)</f>
        <v>#N/A</v>
      </c>
      <c r="F1461" s="16"/>
      <c r="G1461" s="16"/>
      <c r="H1461" s="5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7.25" hidden="1" customHeight="1" x14ac:dyDescent="0.25">
      <c r="A1462" s="62"/>
      <c r="B1462" s="5"/>
      <c r="C1462" s="16" t="e">
        <f>VLOOKUP(B1462,Database!$B$2:$K$604,2,FALSE)</f>
        <v>#N/A</v>
      </c>
      <c r="D1462" s="60"/>
      <c r="E1462" s="28" t="e">
        <f>VLOOKUP(B1462,Database!$B$2:$K$604,3,FALSE)</f>
        <v>#N/A</v>
      </c>
      <c r="F1462" s="16"/>
      <c r="G1462" s="16"/>
      <c r="H1462" s="5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7.25" hidden="1" customHeight="1" x14ac:dyDescent="0.25">
      <c r="A1463" s="62"/>
      <c r="B1463" s="5"/>
      <c r="C1463" s="16" t="e">
        <f>VLOOKUP(B1463,Database!$B$2:$K$604,2,FALSE)</f>
        <v>#N/A</v>
      </c>
      <c r="D1463" s="60"/>
      <c r="E1463" s="28" t="e">
        <f>VLOOKUP(B1463,Database!$B$2:$K$604,3,FALSE)</f>
        <v>#N/A</v>
      </c>
      <c r="F1463" s="16"/>
      <c r="G1463" s="16"/>
      <c r="H1463" s="5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7.25" hidden="1" customHeight="1" x14ac:dyDescent="0.25">
      <c r="A1464" s="62"/>
      <c r="B1464" s="5"/>
      <c r="C1464" s="16" t="e">
        <f>VLOOKUP(B1464,Database!$B$2:$K$604,2,FALSE)</f>
        <v>#N/A</v>
      </c>
      <c r="D1464" s="60"/>
      <c r="E1464" s="28" t="e">
        <f>VLOOKUP(B1464,Database!$B$2:$K$604,3,FALSE)</f>
        <v>#N/A</v>
      </c>
      <c r="F1464" s="16"/>
      <c r="G1464" s="16"/>
      <c r="H1464" s="5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7.25" hidden="1" customHeight="1" x14ac:dyDescent="0.25">
      <c r="A1465" s="62"/>
      <c r="B1465" s="16"/>
      <c r="C1465" s="16" t="e">
        <f>VLOOKUP(B1465,Database!$B$2:$K$604,2,FALSE)</f>
        <v>#N/A</v>
      </c>
      <c r="D1465" s="60"/>
      <c r="E1465" s="28" t="e">
        <f>VLOOKUP(B1465,Database!$B$2:$K$604,3,FALSE)</f>
        <v>#N/A</v>
      </c>
      <c r="F1465" s="16"/>
      <c r="G1465" s="16"/>
      <c r="H1465" s="5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7.25" hidden="1" customHeight="1" x14ac:dyDescent="0.25">
      <c r="A1466" s="62"/>
      <c r="B1466" s="5"/>
      <c r="C1466" s="16" t="e">
        <f>VLOOKUP(B1466,Database!$B$2:$K$604,2,FALSE)</f>
        <v>#N/A</v>
      </c>
      <c r="D1466" s="60"/>
      <c r="E1466" s="28" t="e">
        <f>VLOOKUP(B1466,Database!$B$2:$K$604,3,FALSE)</f>
        <v>#N/A</v>
      </c>
      <c r="F1466" s="16"/>
      <c r="G1466" s="16"/>
      <c r="H1466" s="5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7.25" hidden="1" customHeight="1" x14ac:dyDescent="0.25">
      <c r="A1467" s="62"/>
      <c r="B1467" s="16"/>
      <c r="C1467" s="16" t="e">
        <f>VLOOKUP(B1467,Database!$B$2:$K$604,2,FALSE)</f>
        <v>#N/A</v>
      </c>
      <c r="D1467" s="60"/>
      <c r="E1467" s="28" t="e">
        <f>VLOOKUP(B1467,Database!$B$2:$K$604,3,FALSE)</f>
        <v>#N/A</v>
      </c>
      <c r="F1467" s="16"/>
      <c r="G1467" s="16"/>
      <c r="H1467" s="5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7.25" hidden="1" customHeight="1" x14ac:dyDescent="0.25">
      <c r="A1468" s="62"/>
      <c r="B1468" s="16"/>
      <c r="C1468" s="16" t="e">
        <f>VLOOKUP(B1468,Database!$B$2:$K$604,2,FALSE)</f>
        <v>#N/A</v>
      </c>
      <c r="D1468" s="60"/>
      <c r="E1468" s="28" t="e">
        <f>VLOOKUP(B1468,Database!$B$2:$K$604,3,FALSE)</f>
        <v>#N/A</v>
      </c>
      <c r="F1468" s="16"/>
      <c r="G1468" s="16"/>
      <c r="H1468" s="5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7.25" hidden="1" customHeight="1" x14ac:dyDescent="0.25">
      <c r="A1469" s="62"/>
      <c r="B1469" s="16"/>
      <c r="C1469" s="16" t="e">
        <f>VLOOKUP(B1469,Database!$B$2:$K$604,2,FALSE)</f>
        <v>#N/A</v>
      </c>
      <c r="D1469" s="60"/>
      <c r="E1469" s="28" t="e">
        <f>VLOOKUP(B1469,Database!$B$2:$K$604,3,FALSE)</f>
        <v>#N/A</v>
      </c>
      <c r="F1469" s="16"/>
      <c r="G1469" s="16"/>
      <c r="H1469" s="5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7.25" hidden="1" customHeight="1" x14ac:dyDescent="0.25">
      <c r="A1470" s="62"/>
      <c r="B1470" s="5"/>
      <c r="C1470" s="16" t="e">
        <f>VLOOKUP(B1470,Database!$B$2:$K$604,2,FALSE)</f>
        <v>#N/A</v>
      </c>
      <c r="D1470" s="60"/>
      <c r="E1470" s="28" t="e">
        <f>VLOOKUP(B1470,Database!$B$2:$K$604,3,FALSE)</f>
        <v>#N/A</v>
      </c>
      <c r="F1470" s="16"/>
      <c r="G1470" s="16"/>
      <c r="H1470" s="5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7.25" hidden="1" customHeight="1" x14ac:dyDescent="0.25">
      <c r="A1471" s="62"/>
      <c r="B1471" s="16"/>
      <c r="C1471" s="16" t="e">
        <f>VLOOKUP(B1471,Database!$B$2:$K$604,2,FALSE)</f>
        <v>#N/A</v>
      </c>
      <c r="D1471" s="60"/>
      <c r="E1471" s="28" t="e">
        <f>VLOOKUP(B1471,Database!$B$2:$K$604,3,FALSE)</f>
        <v>#N/A</v>
      </c>
      <c r="F1471" s="16"/>
      <c r="G1471" s="16"/>
      <c r="H1471" s="5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7.25" hidden="1" customHeight="1" x14ac:dyDescent="0.25">
      <c r="A1472" s="62"/>
      <c r="B1472" s="5"/>
      <c r="C1472" s="16" t="e">
        <f>VLOOKUP(B1472,Database!$B$2:$K$604,2,FALSE)</f>
        <v>#N/A</v>
      </c>
      <c r="D1472" s="60"/>
      <c r="E1472" s="28" t="e">
        <f>VLOOKUP(B1472,Database!$B$2:$K$604,3,FALSE)</f>
        <v>#N/A</v>
      </c>
      <c r="F1472" s="16"/>
      <c r="G1472" s="16"/>
      <c r="H1472" s="5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7.25" hidden="1" customHeight="1" x14ac:dyDescent="0.25">
      <c r="A1473" s="62"/>
      <c r="B1473" s="5"/>
      <c r="C1473" s="16" t="e">
        <f>VLOOKUP(B1473,Database!$B$2:$K$604,2,FALSE)</f>
        <v>#N/A</v>
      </c>
      <c r="D1473" s="60"/>
      <c r="E1473" s="28" t="e">
        <f>VLOOKUP(B1473,Database!$B$2:$K$604,3,FALSE)</f>
        <v>#N/A</v>
      </c>
      <c r="F1473" s="16"/>
      <c r="G1473" s="16"/>
      <c r="H1473" s="5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7.25" hidden="1" customHeight="1" x14ac:dyDescent="0.25">
      <c r="A1474" s="62"/>
      <c r="B1474" s="5"/>
      <c r="C1474" s="16" t="e">
        <f>VLOOKUP(B1474,Database!$B$2:$K$604,2,FALSE)</f>
        <v>#N/A</v>
      </c>
      <c r="D1474" s="60"/>
      <c r="E1474" s="28" t="e">
        <f>VLOOKUP(B1474,Database!$B$2:$K$604,3,FALSE)</f>
        <v>#N/A</v>
      </c>
      <c r="F1474" s="16"/>
      <c r="G1474" s="16"/>
      <c r="H1474" s="5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7.25" hidden="1" customHeight="1" x14ac:dyDescent="0.25">
      <c r="A1475" s="62"/>
      <c r="B1475" s="16"/>
      <c r="C1475" s="16" t="e">
        <f>VLOOKUP(B1475,Database!$B$2:$K$604,2,FALSE)</f>
        <v>#N/A</v>
      </c>
      <c r="D1475" s="60"/>
      <c r="E1475" s="28" t="e">
        <f>VLOOKUP(B1475,Database!$B$2:$K$604,3,FALSE)</f>
        <v>#N/A</v>
      </c>
      <c r="F1475" s="16"/>
      <c r="G1475" s="16"/>
      <c r="H1475" s="5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7.25" hidden="1" customHeight="1" x14ac:dyDescent="0.25">
      <c r="A1476" s="62"/>
      <c r="B1476" s="16"/>
      <c r="C1476" s="16" t="e">
        <f>VLOOKUP(B1476,Database!$B$2:$K$604,2,FALSE)</f>
        <v>#N/A</v>
      </c>
      <c r="D1476" s="60"/>
      <c r="E1476" s="28" t="e">
        <f>VLOOKUP(B1476,Database!$B$2:$K$604,3,FALSE)</f>
        <v>#N/A</v>
      </c>
      <c r="F1476" s="16"/>
      <c r="G1476" s="16"/>
      <c r="H1476" s="5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7.25" hidden="1" customHeight="1" x14ac:dyDescent="0.25">
      <c r="A1477" s="62"/>
      <c r="B1477" s="16"/>
      <c r="C1477" s="16" t="e">
        <f>VLOOKUP(B1477,Database!$B$2:$K$604,2,FALSE)</f>
        <v>#N/A</v>
      </c>
      <c r="D1477" s="63"/>
      <c r="E1477" s="28" t="e">
        <f>VLOOKUP(B1477,Database!$B$2:$K$604,3,FALSE)</f>
        <v>#N/A</v>
      </c>
      <c r="F1477" s="16"/>
      <c r="G1477" s="16"/>
      <c r="H1477" s="5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7.25" hidden="1" customHeight="1" x14ac:dyDescent="0.25">
      <c r="A1478" s="62"/>
      <c r="B1478" s="16"/>
      <c r="C1478" s="16" t="e">
        <f>VLOOKUP(B1478,Database!$B$2:$K$604,2,FALSE)</f>
        <v>#N/A</v>
      </c>
      <c r="D1478" s="60"/>
      <c r="E1478" s="28" t="e">
        <f>VLOOKUP(B1478,Database!$B$2:$K$604,3,FALSE)</f>
        <v>#N/A</v>
      </c>
      <c r="F1478" s="16"/>
      <c r="G1478" s="16"/>
      <c r="H1478" s="5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7.25" hidden="1" customHeight="1" x14ac:dyDescent="0.25">
      <c r="A1479" s="62"/>
      <c r="B1479" s="5"/>
      <c r="C1479" s="16" t="e">
        <f>VLOOKUP(B1479,Database!$B$2:$K$604,2,FALSE)</f>
        <v>#N/A</v>
      </c>
      <c r="D1479" s="60"/>
      <c r="E1479" s="28" t="e">
        <f>VLOOKUP(B1479,Database!$B$2:$K$604,3,FALSE)</f>
        <v>#N/A</v>
      </c>
      <c r="F1479" s="16"/>
      <c r="G1479" s="16"/>
      <c r="H1479" s="5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7.25" hidden="1" customHeight="1" x14ac:dyDescent="0.25">
      <c r="A1480" s="62"/>
      <c r="B1480" s="16"/>
      <c r="C1480" s="16" t="e">
        <f>VLOOKUP(B1480,Database!$B$2:$K$604,2,FALSE)</f>
        <v>#N/A</v>
      </c>
      <c r="D1480" s="63"/>
      <c r="E1480" s="28" t="e">
        <f>VLOOKUP(B1480,Database!$B$2:$K$604,3,FALSE)</f>
        <v>#N/A</v>
      </c>
      <c r="F1480" s="16"/>
      <c r="G1480" s="16"/>
      <c r="H1480" s="5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7.25" hidden="1" customHeight="1" x14ac:dyDescent="0.25">
      <c r="A1481" s="62"/>
      <c r="B1481" s="16"/>
      <c r="C1481" s="16" t="e">
        <f>VLOOKUP(B1481,Database!$B$2:$K$604,2,FALSE)</f>
        <v>#N/A</v>
      </c>
      <c r="D1481" s="60"/>
      <c r="E1481" s="28" t="e">
        <f>VLOOKUP(B1481,Database!$B$2:$K$604,3,FALSE)</f>
        <v>#N/A</v>
      </c>
      <c r="F1481" s="16"/>
      <c r="G1481" s="16"/>
      <c r="H1481" s="5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7.25" hidden="1" customHeight="1" x14ac:dyDescent="0.25">
      <c r="A1482" s="62"/>
      <c r="B1482" s="16"/>
      <c r="C1482" s="16" t="e">
        <f>VLOOKUP(B1482,Database!$B$2:$K$604,2,FALSE)</f>
        <v>#N/A</v>
      </c>
      <c r="D1482" s="60"/>
      <c r="E1482" s="28" t="e">
        <f>VLOOKUP(B1482,Database!$B$2:$K$604,3,FALSE)</f>
        <v>#N/A</v>
      </c>
      <c r="F1482" s="16"/>
      <c r="G1482" s="16"/>
      <c r="H1482" s="5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7.25" hidden="1" customHeight="1" x14ac:dyDescent="0.25">
      <c r="A1483" s="62"/>
      <c r="B1483" s="16"/>
      <c r="C1483" s="16" t="e">
        <f>VLOOKUP(B1483,Database!$B$2:$K$604,2,FALSE)</f>
        <v>#N/A</v>
      </c>
      <c r="D1483" s="60"/>
      <c r="E1483" s="28" t="e">
        <f>VLOOKUP(B1483,Database!$B$2:$K$604,3,FALSE)</f>
        <v>#N/A</v>
      </c>
      <c r="F1483" s="16"/>
      <c r="G1483" s="16"/>
      <c r="H1483" s="5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7.25" hidden="1" customHeight="1" x14ac:dyDescent="0.25">
      <c r="A1484" s="62"/>
      <c r="B1484" s="16"/>
      <c r="C1484" s="16" t="e">
        <f>VLOOKUP(B1484,Database!$B$2:$K$604,2,FALSE)</f>
        <v>#N/A</v>
      </c>
      <c r="D1484" s="60"/>
      <c r="E1484" s="28" t="e">
        <f>VLOOKUP(B1484,Database!$B$2:$K$604,3,FALSE)</f>
        <v>#N/A</v>
      </c>
      <c r="F1484" s="16"/>
      <c r="G1484" s="16"/>
      <c r="H1484" s="5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7.25" hidden="1" customHeight="1" x14ac:dyDescent="0.25">
      <c r="A1485" s="62"/>
      <c r="B1485" s="16"/>
      <c r="C1485" s="16" t="e">
        <f>VLOOKUP(B1485,Database!$B$2:$K$604,2,FALSE)</f>
        <v>#N/A</v>
      </c>
      <c r="D1485" s="60"/>
      <c r="E1485" s="28" t="e">
        <f>VLOOKUP(B1485,Database!$B$2:$K$604,3,FALSE)</f>
        <v>#N/A</v>
      </c>
      <c r="F1485" s="16"/>
      <c r="G1485" s="16"/>
      <c r="H1485" s="5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7.25" hidden="1" customHeight="1" x14ac:dyDescent="0.25">
      <c r="A1486" s="62"/>
      <c r="B1486" s="16"/>
      <c r="C1486" s="16" t="e">
        <f>VLOOKUP(B1486,Database!$B$2:$K$604,2,FALSE)</f>
        <v>#N/A</v>
      </c>
      <c r="D1486" s="60"/>
      <c r="E1486" s="28" t="e">
        <f>VLOOKUP(B1486,Database!$B$2:$K$604,3,FALSE)</f>
        <v>#N/A</v>
      </c>
      <c r="F1486" s="16"/>
      <c r="G1486" s="16"/>
      <c r="H1486" s="5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7.25" hidden="1" customHeight="1" x14ac:dyDescent="0.25">
      <c r="A1487" s="62"/>
      <c r="B1487" s="16"/>
      <c r="C1487" s="16" t="e">
        <f>VLOOKUP(B1487,Database!$B$2:$K$604,2,FALSE)</f>
        <v>#N/A</v>
      </c>
      <c r="D1487" s="60"/>
      <c r="E1487" s="28" t="e">
        <f>VLOOKUP(B1487,Database!$B$2:$K$604,3,FALSE)</f>
        <v>#N/A</v>
      </c>
      <c r="F1487" s="16"/>
      <c r="G1487" s="16"/>
      <c r="H1487" s="5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7.25" hidden="1" customHeight="1" x14ac:dyDescent="0.25">
      <c r="A1488" s="62"/>
      <c r="B1488" s="5"/>
      <c r="C1488" s="16" t="e">
        <f>VLOOKUP(B1488,Database!$B$2:$K$604,2,FALSE)</f>
        <v>#N/A</v>
      </c>
      <c r="D1488" s="60"/>
      <c r="E1488" s="28" t="e">
        <f>VLOOKUP(B1488,Database!$B$2:$K$604,3,FALSE)</f>
        <v>#N/A</v>
      </c>
      <c r="F1488" s="16"/>
      <c r="G1488" s="16"/>
      <c r="H1488" s="5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7.25" hidden="1" customHeight="1" x14ac:dyDescent="0.25">
      <c r="A1489" s="62"/>
      <c r="B1489" s="5"/>
      <c r="C1489" s="16" t="e">
        <f>VLOOKUP(B1489,Database!$B$2:$K$604,2,FALSE)</f>
        <v>#N/A</v>
      </c>
      <c r="D1489" s="60"/>
      <c r="E1489" s="28" t="e">
        <f>VLOOKUP(B1489,Database!$B$2:$K$604,3,FALSE)</f>
        <v>#N/A</v>
      </c>
      <c r="F1489" s="16"/>
      <c r="G1489" s="16"/>
      <c r="H1489" s="5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7.25" hidden="1" customHeight="1" x14ac:dyDescent="0.25">
      <c r="A1490" s="62"/>
      <c r="B1490" s="16"/>
      <c r="C1490" s="16" t="e">
        <f>VLOOKUP(B1490,Database!$B$2:$K$604,2,FALSE)</f>
        <v>#N/A</v>
      </c>
      <c r="D1490" s="60"/>
      <c r="E1490" s="28" t="e">
        <f>VLOOKUP(B1490,Database!$B$2:$K$604,3,FALSE)</f>
        <v>#N/A</v>
      </c>
      <c r="F1490" s="16"/>
      <c r="G1490" s="16"/>
      <c r="H1490" s="5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7.25" hidden="1" customHeight="1" x14ac:dyDescent="0.25">
      <c r="A1491" s="62"/>
      <c r="B1491" s="16"/>
      <c r="C1491" s="16" t="e">
        <f>VLOOKUP(B1491,Database!$B$2:$K$604,2,FALSE)</f>
        <v>#N/A</v>
      </c>
      <c r="D1491" s="63"/>
      <c r="E1491" s="28" t="e">
        <f>VLOOKUP(B1491,Database!$B$2:$K$604,3,FALSE)</f>
        <v>#N/A</v>
      </c>
      <c r="F1491" s="16"/>
      <c r="G1491" s="16"/>
      <c r="H1491" s="5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7.25" hidden="1" customHeight="1" x14ac:dyDescent="0.25">
      <c r="A1492" s="62"/>
      <c r="B1492" s="16"/>
      <c r="C1492" s="16" t="e">
        <f>VLOOKUP(B1492,Database!$B$2:$K$604,2,FALSE)</f>
        <v>#N/A</v>
      </c>
      <c r="D1492" s="60"/>
      <c r="E1492" s="28" t="e">
        <f>VLOOKUP(B1492,Database!$B$2:$K$604,3,FALSE)</f>
        <v>#N/A</v>
      </c>
      <c r="F1492" s="16"/>
      <c r="G1492" s="16"/>
      <c r="H1492" s="5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7.25" hidden="1" customHeight="1" x14ac:dyDescent="0.25">
      <c r="A1493" s="62"/>
      <c r="B1493" s="65"/>
      <c r="C1493" s="16" t="e">
        <f>VLOOKUP(B1493,Database!$B$2:$K$604,2,FALSE)</f>
        <v>#N/A</v>
      </c>
      <c r="D1493" s="60"/>
      <c r="E1493" s="28" t="e">
        <f>VLOOKUP(B1493,Database!$B$2:$K$604,3,FALSE)</f>
        <v>#N/A</v>
      </c>
      <c r="F1493" s="16"/>
      <c r="G1493" s="16"/>
      <c r="H1493" s="5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7.25" hidden="1" customHeight="1" x14ac:dyDescent="0.25">
      <c r="A1494" s="62"/>
      <c r="B1494" s="16"/>
      <c r="C1494" s="16" t="e">
        <f>VLOOKUP(B1494,Database!$B$2:$K$604,2,FALSE)</f>
        <v>#N/A</v>
      </c>
      <c r="D1494" s="63"/>
      <c r="E1494" s="28" t="e">
        <f>VLOOKUP(B1494,Database!$B$2:$K$604,3,FALSE)</f>
        <v>#N/A</v>
      </c>
      <c r="F1494" s="16"/>
      <c r="G1494" s="16"/>
      <c r="H1494" s="5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7.25" hidden="1" customHeight="1" x14ac:dyDescent="0.25">
      <c r="A1495" s="62"/>
      <c r="B1495" s="16"/>
      <c r="C1495" s="16" t="e">
        <f>VLOOKUP(B1495,Database!$B$2:$K$604,2,FALSE)</f>
        <v>#N/A</v>
      </c>
      <c r="D1495" s="60"/>
      <c r="E1495" s="28" t="e">
        <f>VLOOKUP(B1495,Database!$B$2:$K$604,3,FALSE)</f>
        <v>#N/A</v>
      </c>
      <c r="F1495" s="16"/>
      <c r="G1495" s="16"/>
      <c r="H1495" s="5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7.25" hidden="1" customHeight="1" x14ac:dyDescent="0.25">
      <c r="A1496" s="62"/>
      <c r="B1496" s="16"/>
      <c r="C1496" s="16" t="e">
        <f>VLOOKUP(B1496,Database!$B$2:$K$604,2,FALSE)</f>
        <v>#N/A</v>
      </c>
      <c r="D1496" s="60"/>
      <c r="E1496" s="28" t="e">
        <f>VLOOKUP(B1496,Database!$B$2:$K$604,3,FALSE)</f>
        <v>#N/A</v>
      </c>
      <c r="F1496" s="16"/>
      <c r="G1496" s="16"/>
      <c r="H1496" s="5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7.25" hidden="1" customHeight="1" x14ac:dyDescent="0.25">
      <c r="A1497" s="62"/>
      <c r="B1497" s="16"/>
      <c r="C1497" s="16" t="e">
        <f>VLOOKUP(B1497,Database!$B$2:$K$604,2,FALSE)</f>
        <v>#N/A</v>
      </c>
      <c r="D1497" s="60"/>
      <c r="E1497" s="28" t="e">
        <f>VLOOKUP(B1497,Database!$B$2:$K$604,3,FALSE)</f>
        <v>#N/A</v>
      </c>
      <c r="F1497" s="16"/>
      <c r="G1497" s="16"/>
      <c r="H1497" s="5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7.25" hidden="1" customHeight="1" x14ac:dyDescent="0.25">
      <c r="A1498" s="62"/>
      <c r="B1498" s="5"/>
      <c r="C1498" s="16" t="e">
        <f>VLOOKUP(B1498,Database!$B$2:$K$604,2,FALSE)</f>
        <v>#N/A</v>
      </c>
      <c r="D1498" s="60"/>
      <c r="E1498" s="28" t="e">
        <f>VLOOKUP(B1498,Database!$B$2:$K$604,3,FALSE)</f>
        <v>#N/A</v>
      </c>
      <c r="F1498" s="16"/>
      <c r="G1498" s="16"/>
      <c r="H1498" s="5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7.25" hidden="1" customHeight="1" x14ac:dyDescent="0.25">
      <c r="A1499" s="62"/>
      <c r="B1499" s="5"/>
      <c r="C1499" s="16" t="e">
        <f>VLOOKUP(B1499,Database!$B$2:$K$604,2,FALSE)</f>
        <v>#N/A</v>
      </c>
      <c r="D1499" s="60"/>
      <c r="E1499" s="28" t="e">
        <f>VLOOKUP(B1499,Database!$B$2:$K$604,3,FALSE)</f>
        <v>#N/A</v>
      </c>
      <c r="F1499" s="16"/>
      <c r="G1499" s="16"/>
      <c r="H1499" s="5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7.25" hidden="1" customHeight="1" x14ac:dyDescent="0.25">
      <c r="A1500" s="62"/>
      <c r="B1500" s="16"/>
      <c r="C1500" s="16" t="e">
        <f>VLOOKUP(B1500,Database!$B$2:$K$604,2,FALSE)</f>
        <v>#N/A</v>
      </c>
      <c r="D1500" s="60"/>
      <c r="E1500" s="28" t="e">
        <f>VLOOKUP(B1500,Database!$B$2:$K$604,3,FALSE)</f>
        <v>#N/A</v>
      </c>
      <c r="F1500" s="16"/>
      <c r="G1500" s="16"/>
      <c r="H1500" s="5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7.25" hidden="1" customHeight="1" x14ac:dyDescent="0.25">
      <c r="A1501" s="62"/>
      <c r="B1501" s="16"/>
      <c r="C1501" s="16" t="e">
        <f>VLOOKUP(B1501,Database!$B$2:$K$604,2,FALSE)</f>
        <v>#N/A</v>
      </c>
      <c r="D1501" s="60"/>
      <c r="E1501" s="28" t="e">
        <f>VLOOKUP(B1501,Database!$B$2:$K$604,3,FALSE)</f>
        <v>#N/A</v>
      </c>
      <c r="F1501" s="16"/>
      <c r="G1501" s="16"/>
      <c r="H1501" s="5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7.25" hidden="1" customHeight="1" x14ac:dyDescent="0.25">
      <c r="A1502" s="62"/>
      <c r="B1502" s="16"/>
      <c r="C1502" s="16" t="e">
        <f>VLOOKUP(B1502,Database!$B$2:$K$604,2,FALSE)</f>
        <v>#N/A</v>
      </c>
      <c r="D1502" s="60"/>
      <c r="E1502" s="28" t="e">
        <f>VLOOKUP(B1502,Database!$B$2:$K$604,3,FALSE)</f>
        <v>#N/A</v>
      </c>
      <c r="F1502" s="16"/>
      <c r="G1502" s="16"/>
      <c r="H1502" s="5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7.25" hidden="1" customHeight="1" x14ac:dyDescent="0.25">
      <c r="A1503" s="62"/>
      <c r="B1503" s="16"/>
      <c r="C1503" s="16" t="e">
        <f>VLOOKUP(B1503,Database!$B$2:$K$604,2,FALSE)</f>
        <v>#N/A</v>
      </c>
      <c r="D1503" s="60"/>
      <c r="E1503" s="28" t="e">
        <f>VLOOKUP(B1503,Database!$B$2:$K$604,3,FALSE)</f>
        <v>#N/A</v>
      </c>
      <c r="F1503" s="16"/>
      <c r="G1503" s="16"/>
      <c r="H1503" s="5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7.25" hidden="1" customHeight="1" x14ac:dyDescent="0.25">
      <c r="A1504" s="62"/>
      <c r="B1504" s="16"/>
      <c r="C1504" s="16" t="e">
        <f>VLOOKUP(B1504,Database!$B$2:$K$604,2,FALSE)</f>
        <v>#N/A</v>
      </c>
      <c r="D1504" s="60"/>
      <c r="E1504" s="28" t="e">
        <f>VLOOKUP(B1504,Database!$B$2:$K$604,3,FALSE)</f>
        <v>#N/A</v>
      </c>
      <c r="F1504" s="16"/>
      <c r="G1504" s="16"/>
      <c r="H1504" s="5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7.25" hidden="1" customHeight="1" x14ac:dyDescent="0.25">
      <c r="A1505" s="62"/>
      <c r="B1505" s="16"/>
      <c r="C1505" s="16" t="e">
        <f>VLOOKUP(B1505,Database!$B$2:$K$604,2,FALSE)</f>
        <v>#N/A</v>
      </c>
      <c r="D1505" s="60"/>
      <c r="E1505" s="28" t="e">
        <f>VLOOKUP(B1505,Database!$B$2:$K$604,3,FALSE)</f>
        <v>#N/A</v>
      </c>
      <c r="F1505" s="16"/>
      <c r="G1505" s="16"/>
      <c r="H1505" s="5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7.25" hidden="1" customHeight="1" x14ac:dyDescent="0.25">
      <c r="A1506" s="62"/>
      <c r="B1506" s="5"/>
      <c r="C1506" s="16" t="e">
        <f>VLOOKUP(B1506,Database!$B$2:$K$604,2,FALSE)</f>
        <v>#N/A</v>
      </c>
      <c r="D1506" s="60"/>
      <c r="E1506" s="28" t="e">
        <f>VLOOKUP(B1506,Database!$B$2:$K$604,3,FALSE)</f>
        <v>#N/A</v>
      </c>
      <c r="F1506" s="16"/>
      <c r="G1506" s="16"/>
      <c r="H1506" s="5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7.25" hidden="1" customHeight="1" x14ac:dyDescent="0.25">
      <c r="A1507" s="62"/>
      <c r="B1507" s="16"/>
      <c r="C1507" s="16" t="e">
        <f>VLOOKUP(B1507,Database!$B$2:$K$604,2,FALSE)</f>
        <v>#N/A</v>
      </c>
      <c r="D1507" s="60"/>
      <c r="E1507" s="28" t="e">
        <f>VLOOKUP(B1507,Database!$B$2:$K$604,3,FALSE)</f>
        <v>#N/A</v>
      </c>
      <c r="F1507" s="16"/>
      <c r="G1507" s="16"/>
      <c r="H1507" s="5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7.25" hidden="1" customHeight="1" x14ac:dyDescent="0.25">
      <c r="A1508" s="62"/>
      <c r="B1508" s="16"/>
      <c r="C1508" s="16" t="e">
        <f>VLOOKUP(B1508,Database!$B$2:$K$604,2,FALSE)</f>
        <v>#N/A</v>
      </c>
      <c r="D1508" s="60"/>
      <c r="E1508" s="28" t="e">
        <f>VLOOKUP(B1508,Database!$B$2:$K$604,3,FALSE)</f>
        <v>#N/A</v>
      </c>
      <c r="F1508" s="16"/>
      <c r="G1508" s="16"/>
      <c r="H1508" s="5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7.25" hidden="1" customHeight="1" x14ac:dyDescent="0.25">
      <c r="A1509" s="62"/>
      <c r="B1509" s="16"/>
      <c r="C1509" s="16" t="e">
        <f>VLOOKUP(B1509,Database!$B$2:$K$604,2,FALSE)</f>
        <v>#N/A</v>
      </c>
      <c r="D1509" s="60"/>
      <c r="E1509" s="28" t="e">
        <f>VLOOKUP(B1509,Database!$B$2:$K$604,3,FALSE)</f>
        <v>#N/A</v>
      </c>
      <c r="F1509" s="16"/>
      <c r="G1509" s="16"/>
      <c r="H1509" s="5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7.25" hidden="1" customHeight="1" x14ac:dyDescent="0.25">
      <c r="A1510" s="62"/>
      <c r="B1510" s="16"/>
      <c r="C1510" s="16" t="e">
        <f>VLOOKUP(B1510,Database!$B$2:$K$604,2,FALSE)</f>
        <v>#N/A</v>
      </c>
      <c r="D1510" s="60"/>
      <c r="E1510" s="28" t="e">
        <f>VLOOKUP(B1510,Database!$B$2:$K$604,3,FALSE)</f>
        <v>#N/A</v>
      </c>
      <c r="F1510" s="16"/>
      <c r="G1510" s="16"/>
      <c r="H1510" s="5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7.25" hidden="1" customHeight="1" x14ac:dyDescent="0.25">
      <c r="A1511" s="62"/>
      <c r="B1511" s="5"/>
      <c r="C1511" s="16" t="e">
        <f>VLOOKUP(B1511,Database!$B$2:$K$604,2,FALSE)</f>
        <v>#N/A</v>
      </c>
      <c r="D1511" s="60"/>
      <c r="E1511" s="28" t="e">
        <f>VLOOKUP(B1511,Database!$B$2:$K$604,3,FALSE)</f>
        <v>#N/A</v>
      </c>
      <c r="F1511" s="16"/>
      <c r="G1511" s="16"/>
      <c r="H1511" s="5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7.25" hidden="1" customHeight="1" x14ac:dyDescent="0.25">
      <c r="A1512" s="62"/>
      <c r="B1512" s="16"/>
      <c r="C1512" s="16" t="e">
        <f>VLOOKUP(B1512,Database!$B$2:$K$604,2,FALSE)</f>
        <v>#N/A</v>
      </c>
      <c r="D1512" s="60"/>
      <c r="E1512" s="28" t="e">
        <f>VLOOKUP(B1512,Database!$B$2:$K$604,3,FALSE)</f>
        <v>#N/A</v>
      </c>
      <c r="F1512" s="16"/>
      <c r="G1512" s="16"/>
      <c r="H1512" s="5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7.25" hidden="1" customHeight="1" x14ac:dyDescent="0.25">
      <c r="A1513" s="62"/>
      <c r="B1513" s="16"/>
      <c r="C1513" s="16" t="e">
        <f>VLOOKUP(B1513,Database!$B$2:$K$604,2,FALSE)</f>
        <v>#N/A</v>
      </c>
      <c r="D1513" s="60"/>
      <c r="E1513" s="28" t="e">
        <f>VLOOKUP(B1513,Database!$B$2:$K$604,3,FALSE)</f>
        <v>#N/A</v>
      </c>
      <c r="F1513" s="16"/>
      <c r="G1513" s="16"/>
      <c r="H1513" s="5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7.25" hidden="1" customHeight="1" x14ac:dyDescent="0.25">
      <c r="A1514" s="62"/>
      <c r="B1514" s="16"/>
      <c r="C1514" s="16" t="e">
        <f>VLOOKUP(B1514,Database!$B$2:$K$604,2,FALSE)</f>
        <v>#N/A</v>
      </c>
      <c r="D1514" s="60"/>
      <c r="E1514" s="28" t="e">
        <f>VLOOKUP(B1514,Database!$B$2:$K$604,3,FALSE)</f>
        <v>#N/A</v>
      </c>
      <c r="F1514" s="16"/>
      <c r="G1514" s="16"/>
      <c r="H1514" s="5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7.25" hidden="1" customHeight="1" x14ac:dyDescent="0.25">
      <c r="A1515" s="62"/>
      <c r="B1515" s="16"/>
      <c r="C1515" s="16" t="e">
        <f>VLOOKUP(B1515,Database!$B$2:$K$604,2,FALSE)</f>
        <v>#N/A</v>
      </c>
      <c r="D1515" s="60"/>
      <c r="E1515" s="28" t="e">
        <f>VLOOKUP(B1515,Database!$B$2:$K$604,3,FALSE)</f>
        <v>#N/A</v>
      </c>
      <c r="F1515" s="16"/>
      <c r="G1515" s="16"/>
      <c r="H1515" s="5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7.25" hidden="1" customHeight="1" x14ac:dyDescent="0.25">
      <c r="A1516" s="62"/>
      <c r="B1516" s="16"/>
      <c r="C1516" s="16" t="e">
        <f>VLOOKUP(B1516,Database!$B$2:$K$604,2,FALSE)</f>
        <v>#N/A</v>
      </c>
      <c r="D1516" s="60"/>
      <c r="E1516" s="28" t="e">
        <f>VLOOKUP(B1516,Database!$B$2:$K$604,3,FALSE)</f>
        <v>#N/A</v>
      </c>
      <c r="F1516" s="16"/>
      <c r="G1516" s="16"/>
      <c r="H1516" s="5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7.25" hidden="1" customHeight="1" x14ac:dyDescent="0.25">
      <c r="A1517" s="62"/>
      <c r="B1517" s="16"/>
      <c r="C1517" s="16" t="e">
        <f>VLOOKUP(B1517,Database!$B$2:$K$604,2,FALSE)</f>
        <v>#N/A</v>
      </c>
      <c r="D1517" s="60"/>
      <c r="E1517" s="28" t="e">
        <f>VLOOKUP(B1517,Database!$B$2:$K$604,3,FALSE)</f>
        <v>#N/A</v>
      </c>
      <c r="F1517" s="16"/>
      <c r="G1517" s="16"/>
      <c r="H1517" s="5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7.25" hidden="1" customHeight="1" x14ac:dyDescent="0.25">
      <c r="A1518" s="62"/>
      <c r="B1518" s="16"/>
      <c r="C1518" s="16" t="e">
        <f>VLOOKUP(B1518,Database!$B$2:$K$604,2,FALSE)</f>
        <v>#N/A</v>
      </c>
      <c r="D1518" s="60"/>
      <c r="E1518" s="28" t="e">
        <f>VLOOKUP(B1518,Database!$B$2:$K$604,3,FALSE)</f>
        <v>#N/A</v>
      </c>
      <c r="F1518" s="16"/>
      <c r="G1518" s="16"/>
      <c r="H1518" s="5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7.25" hidden="1" customHeight="1" x14ac:dyDescent="0.25">
      <c r="A1519" s="62"/>
      <c r="B1519" s="16"/>
      <c r="C1519" s="16" t="e">
        <f>VLOOKUP(B1519,Database!$B$2:$K$604,2,FALSE)</f>
        <v>#N/A</v>
      </c>
      <c r="D1519" s="60"/>
      <c r="E1519" s="28" t="e">
        <f>VLOOKUP(B1519,Database!$B$2:$K$604,3,FALSE)</f>
        <v>#N/A</v>
      </c>
      <c r="F1519" s="16"/>
      <c r="G1519" s="16"/>
      <c r="H1519" s="5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7.25" hidden="1" customHeight="1" x14ac:dyDescent="0.25">
      <c r="A1520" s="62"/>
      <c r="B1520" s="16"/>
      <c r="C1520" s="16" t="e">
        <f>VLOOKUP(B1520,Database!$B$2:$K$604,2,FALSE)</f>
        <v>#N/A</v>
      </c>
      <c r="D1520" s="63"/>
      <c r="E1520" s="28" t="e">
        <f>VLOOKUP(B1520,Database!$B$2:$K$604,3,FALSE)</f>
        <v>#N/A</v>
      </c>
      <c r="F1520" s="16"/>
      <c r="G1520" s="16"/>
      <c r="H1520" s="5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7.25" hidden="1" customHeight="1" x14ac:dyDescent="0.25">
      <c r="A1521" s="62"/>
      <c r="B1521" s="5"/>
      <c r="C1521" s="16" t="e">
        <f>VLOOKUP(B1521,Database!$B$2:$K$604,2,FALSE)</f>
        <v>#N/A</v>
      </c>
      <c r="D1521" s="64"/>
      <c r="E1521" s="28" t="e">
        <f>VLOOKUP(B1521,Database!$B$2:$K$604,3,FALSE)</f>
        <v>#N/A</v>
      </c>
      <c r="F1521" s="16"/>
      <c r="G1521" s="16"/>
      <c r="H1521" s="5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7.25" hidden="1" customHeight="1" x14ac:dyDescent="0.25">
      <c r="A1522" s="62"/>
      <c r="B1522" s="16"/>
      <c r="C1522" s="16" t="e">
        <f>VLOOKUP(B1522,Database!$B$2:$K$604,2,FALSE)</f>
        <v>#N/A</v>
      </c>
      <c r="D1522" s="60"/>
      <c r="E1522" s="28" t="e">
        <f>VLOOKUP(B1522,Database!$B$2:$K$604,3,FALSE)</f>
        <v>#N/A</v>
      </c>
      <c r="F1522" s="16"/>
      <c r="G1522" s="16"/>
      <c r="H1522" s="5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7.25" hidden="1" customHeight="1" x14ac:dyDescent="0.25">
      <c r="A1523" s="62"/>
      <c r="B1523" s="5"/>
      <c r="C1523" s="16" t="e">
        <f>VLOOKUP(B1523,Database!$B$2:$K$604,2,FALSE)</f>
        <v>#N/A</v>
      </c>
      <c r="D1523" s="60"/>
      <c r="E1523" s="28" t="e">
        <f>VLOOKUP(B1523,Database!$B$2:$K$604,3,FALSE)</f>
        <v>#N/A</v>
      </c>
      <c r="F1523" s="16"/>
      <c r="G1523" s="16"/>
      <c r="H1523" s="5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7.25" hidden="1" customHeight="1" x14ac:dyDescent="0.25">
      <c r="A1524" s="62"/>
      <c r="B1524" s="5"/>
      <c r="C1524" s="16" t="e">
        <f>VLOOKUP(B1524,Database!$B$2:$K$604,2,FALSE)</f>
        <v>#N/A</v>
      </c>
      <c r="D1524" s="60"/>
      <c r="E1524" s="28" t="e">
        <f>VLOOKUP(B1524,Database!$B$2:$K$604,3,FALSE)</f>
        <v>#N/A</v>
      </c>
      <c r="F1524" s="16"/>
      <c r="G1524" s="16"/>
      <c r="H1524" s="5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7.25" hidden="1" customHeight="1" x14ac:dyDescent="0.25">
      <c r="A1525" s="62"/>
      <c r="B1525" s="5"/>
      <c r="C1525" s="16" t="e">
        <f>VLOOKUP(B1525,Database!$B$2:$K$604,2,FALSE)</f>
        <v>#N/A</v>
      </c>
      <c r="D1525" s="60"/>
      <c r="E1525" s="28" t="e">
        <f>VLOOKUP(B1525,Database!$B$2:$K$604,3,FALSE)</f>
        <v>#N/A</v>
      </c>
      <c r="F1525" s="16"/>
      <c r="G1525" s="16"/>
      <c r="H1525" s="5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7.25" hidden="1" customHeight="1" x14ac:dyDescent="0.25">
      <c r="A1526" s="62"/>
      <c r="B1526" s="16"/>
      <c r="C1526" s="16" t="e">
        <f>VLOOKUP(B1526,Database!$B$2:$K$604,2,FALSE)</f>
        <v>#N/A</v>
      </c>
      <c r="D1526" s="60"/>
      <c r="E1526" s="28" t="e">
        <f>VLOOKUP(B1526,Database!$B$2:$K$604,3,FALSE)</f>
        <v>#N/A</v>
      </c>
      <c r="F1526" s="16"/>
      <c r="G1526" s="16"/>
      <c r="H1526" s="5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7.25" hidden="1" customHeight="1" x14ac:dyDescent="0.25">
      <c r="A1527" s="62"/>
      <c r="B1527" s="16"/>
      <c r="C1527" s="16" t="e">
        <f>VLOOKUP(B1527,Database!$B$2:$K$604,2,FALSE)</f>
        <v>#N/A</v>
      </c>
      <c r="D1527" s="60"/>
      <c r="E1527" s="28" t="e">
        <f>VLOOKUP(B1527,Database!$B$2:$K$604,3,FALSE)</f>
        <v>#N/A</v>
      </c>
      <c r="F1527" s="16"/>
      <c r="G1527" s="16"/>
      <c r="H1527" s="5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7.25" hidden="1" customHeight="1" x14ac:dyDescent="0.25">
      <c r="A1528" s="62"/>
      <c r="B1528" s="5"/>
      <c r="C1528" s="16" t="e">
        <f>VLOOKUP(B1528,Database!$B$2:$K$604,2,FALSE)</f>
        <v>#N/A</v>
      </c>
      <c r="D1528" s="60"/>
      <c r="E1528" s="28" t="e">
        <f>VLOOKUP(B1528,Database!$B$2:$K$604,3,FALSE)</f>
        <v>#N/A</v>
      </c>
      <c r="F1528" s="16"/>
      <c r="G1528" s="16"/>
      <c r="H1528" s="5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7.25" hidden="1" customHeight="1" x14ac:dyDescent="0.25">
      <c r="A1529" s="62"/>
      <c r="B1529" s="16"/>
      <c r="C1529" s="16" t="e">
        <f>VLOOKUP(B1529,Database!$B$2:$K$604,2,FALSE)</f>
        <v>#N/A</v>
      </c>
      <c r="D1529" s="60"/>
      <c r="E1529" s="28" t="e">
        <f>VLOOKUP(B1529,Database!$B$2:$K$604,3,FALSE)</f>
        <v>#N/A</v>
      </c>
      <c r="F1529" s="16"/>
      <c r="G1529" s="16"/>
      <c r="H1529" s="5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7.25" hidden="1" customHeight="1" x14ac:dyDescent="0.25">
      <c r="A1530" s="62"/>
      <c r="B1530" s="5"/>
      <c r="C1530" s="16" t="e">
        <f>VLOOKUP(B1530,Database!$B$2:$K$604,2,FALSE)</f>
        <v>#N/A</v>
      </c>
      <c r="D1530" s="60"/>
      <c r="E1530" s="28" t="e">
        <f>VLOOKUP(B1530,Database!$B$2:$K$604,3,FALSE)</f>
        <v>#N/A</v>
      </c>
      <c r="F1530" s="16"/>
      <c r="G1530" s="16"/>
      <c r="H1530" s="5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7.25" hidden="1" customHeight="1" x14ac:dyDescent="0.25">
      <c r="A1531" s="62"/>
      <c r="B1531" s="16"/>
      <c r="C1531" s="16" t="e">
        <f>VLOOKUP(B1531,Database!$B$2:$K$604,2,FALSE)</f>
        <v>#N/A</v>
      </c>
      <c r="D1531" s="60"/>
      <c r="E1531" s="28" t="e">
        <f>VLOOKUP(B1531,Database!$B$2:$K$604,3,FALSE)</f>
        <v>#N/A</v>
      </c>
      <c r="F1531" s="16"/>
      <c r="G1531" s="16"/>
      <c r="H1531" s="5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7.25" hidden="1" customHeight="1" x14ac:dyDescent="0.25">
      <c r="A1532" s="62"/>
      <c r="B1532" s="16"/>
      <c r="C1532" s="16" t="e">
        <f>VLOOKUP(B1532,Database!$B$2:$K$604,2,FALSE)</f>
        <v>#N/A</v>
      </c>
      <c r="D1532" s="60"/>
      <c r="E1532" s="28" t="e">
        <f>VLOOKUP(B1532,Database!$B$2:$K$604,3,FALSE)</f>
        <v>#N/A</v>
      </c>
      <c r="F1532" s="16"/>
      <c r="G1532" s="16"/>
      <c r="H1532" s="5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7.25" hidden="1" customHeight="1" x14ac:dyDescent="0.25">
      <c r="A1533" s="62"/>
      <c r="B1533" s="16"/>
      <c r="C1533" s="16" t="e">
        <f>VLOOKUP(B1533,Database!$B$2:$K$604,2,FALSE)</f>
        <v>#N/A</v>
      </c>
      <c r="D1533" s="60"/>
      <c r="E1533" s="28" t="e">
        <f>VLOOKUP(B1533,Database!$B$2:$K$604,3,FALSE)</f>
        <v>#N/A</v>
      </c>
      <c r="F1533" s="16"/>
      <c r="G1533" s="16"/>
      <c r="H1533" s="5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7.25" hidden="1" customHeight="1" x14ac:dyDescent="0.25">
      <c r="A1534" s="62"/>
      <c r="B1534" s="5"/>
      <c r="C1534" s="16" t="e">
        <f>VLOOKUP(B1534,Database!$B$2:$K$604,2,FALSE)</f>
        <v>#N/A</v>
      </c>
      <c r="D1534" s="60"/>
      <c r="E1534" s="28" t="e">
        <f>VLOOKUP(B1534,Database!$B$2:$K$604,3,FALSE)</f>
        <v>#N/A</v>
      </c>
      <c r="F1534" s="16"/>
      <c r="G1534" s="16"/>
      <c r="H1534" s="5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7.25" hidden="1" customHeight="1" x14ac:dyDescent="0.25">
      <c r="A1535" s="62"/>
      <c r="B1535" s="16"/>
      <c r="C1535" s="16" t="e">
        <f>VLOOKUP(B1535,Database!$B$2:$K$604,2,FALSE)</f>
        <v>#N/A</v>
      </c>
      <c r="D1535" s="60"/>
      <c r="E1535" s="28" t="e">
        <f>VLOOKUP(B1535,Database!$B$2:$K$604,3,FALSE)</f>
        <v>#N/A</v>
      </c>
      <c r="F1535" s="16"/>
      <c r="G1535" s="16"/>
      <c r="H1535" s="5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7.25" hidden="1" customHeight="1" x14ac:dyDescent="0.25">
      <c r="A1536" s="62"/>
      <c r="B1536" s="16"/>
      <c r="C1536" s="16" t="e">
        <f>VLOOKUP(B1536,Database!$B$2:$K$604,2,FALSE)</f>
        <v>#N/A</v>
      </c>
      <c r="D1536" s="60"/>
      <c r="E1536" s="28" t="e">
        <f>VLOOKUP(B1536,Database!$B$2:$K$604,3,FALSE)</f>
        <v>#N/A</v>
      </c>
      <c r="F1536" s="16"/>
      <c r="G1536" s="16"/>
      <c r="H1536" s="5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7.25" hidden="1" customHeight="1" x14ac:dyDescent="0.25">
      <c r="A1537" s="62"/>
      <c r="B1537" s="5"/>
      <c r="C1537" s="16" t="e">
        <f>VLOOKUP(B1537,Database!$B$2:$K$604,2,FALSE)</f>
        <v>#N/A</v>
      </c>
      <c r="D1537" s="60"/>
      <c r="E1537" s="28" t="e">
        <f>VLOOKUP(B1537,Database!$B$2:$K$604,3,FALSE)</f>
        <v>#N/A</v>
      </c>
      <c r="F1537" s="16"/>
      <c r="G1537" s="16"/>
      <c r="H1537" s="5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7.25" hidden="1" customHeight="1" x14ac:dyDescent="0.25">
      <c r="A1538" s="62"/>
      <c r="B1538" s="5"/>
      <c r="C1538" s="16" t="e">
        <f>VLOOKUP(B1538,Database!$B$2:$K$604,2,FALSE)</f>
        <v>#N/A</v>
      </c>
      <c r="D1538" s="60"/>
      <c r="E1538" s="28" t="e">
        <f>VLOOKUP(B1538,Database!$B$2:$K$604,3,FALSE)</f>
        <v>#N/A</v>
      </c>
      <c r="F1538" s="16"/>
      <c r="G1538" s="16"/>
      <c r="H1538" s="5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7.25" hidden="1" customHeight="1" x14ac:dyDescent="0.25">
      <c r="A1539" s="62"/>
      <c r="B1539" s="5"/>
      <c r="C1539" s="16" t="e">
        <f>VLOOKUP(B1539,Database!$B$2:$K$604,2,FALSE)</f>
        <v>#N/A</v>
      </c>
      <c r="D1539" s="60"/>
      <c r="E1539" s="28" t="e">
        <f>VLOOKUP(B1539,Database!$B$2:$K$604,3,FALSE)</f>
        <v>#N/A</v>
      </c>
      <c r="F1539" s="16"/>
      <c r="G1539" s="16"/>
      <c r="H1539" s="5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7.25" hidden="1" customHeight="1" x14ac:dyDescent="0.25">
      <c r="A1540" s="62"/>
      <c r="B1540" s="5"/>
      <c r="C1540" s="16" t="e">
        <f>VLOOKUP(B1540,Database!$B$2:$K$604,2,FALSE)</f>
        <v>#N/A</v>
      </c>
      <c r="D1540" s="60"/>
      <c r="E1540" s="28" t="e">
        <f>VLOOKUP(B1540,Database!$B$2:$K$604,3,FALSE)</f>
        <v>#N/A</v>
      </c>
      <c r="F1540" s="16"/>
      <c r="G1540" s="16"/>
      <c r="H1540" s="5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7.25" hidden="1" customHeight="1" x14ac:dyDescent="0.25">
      <c r="A1541" s="62"/>
      <c r="B1541" s="5"/>
      <c r="C1541" s="16" t="e">
        <f>VLOOKUP(B1541,Database!$B$2:$K$604,2,FALSE)</f>
        <v>#N/A</v>
      </c>
      <c r="D1541" s="60"/>
      <c r="E1541" s="28" t="e">
        <f>VLOOKUP(B1541,Database!$B$2:$K$604,3,FALSE)</f>
        <v>#N/A</v>
      </c>
      <c r="F1541" s="16"/>
      <c r="G1541" s="16"/>
      <c r="H1541" s="5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7.25" hidden="1" customHeight="1" x14ac:dyDescent="0.25">
      <c r="A1542" s="62"/>
      <c r="B1542" s="16"/>
      <c r="C1542" s="16" t="e">
        <f>VLOOKUP(B1542,Database!$B$2:$K$604,2,FALSE)</f>
        <v>#N/A</v>
      </c>
      <c r="D1542" s="63"/>
      <c r="E1542" s="28" t="e">
        <f>VLOOKUP(B1542,Database!$B$2:$K$604,3,FALSE)</f>
        <v>#N/A</v>
      </c>
      <c r="F1542" s="16"/>
      <c r="G1542" s="16"/>
      <c r="H1542" s="5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7.25" hidden="1" customHeight="1" x14ac:dyDescent="0.25">
      <c r="A1543" s="62"/>
      <c r="B1543" s="5"/>
      <c r="C1543" s="16" t="e">
        <f>VLOOKUP(B1543,Database!$B$2:$K$604,2,FALSE)</f>
        <v>#N/A</v>
      </c>
      <c r="D1543" s="60"/>
      <c r="E1543" s="28" t="e">
        <f>VLOOKUP(B1543,Database!$B$2:$K$604,3,FALSE)</f>
        <v>#N/A</v>
      </c>
      <c r="F1543" s="16"/>
      <c r="G1543" s="16"/>
      <c r="H1543" s="5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7.25" hidden="1" customHeight="1" x14ac:dyDescent="0.25">
      <c r="A1544" s="62"/>
      <c r="B1544" s="16"/>
      <c r="C1544" s="16" t="e">
        <f>VLOOKUP(B1544,Database!$B$2:$K$604,2,FALSE)</f>
        <v>#N/A</v>
      </c>
      <c r="D1544" s="60"/>
      <c r="E1544" s="28" t="e">
        <f>VLOOKUP(B1544,Database!$B$2:$K$604,3,FALSE)</f>
        <v>#N/A</v>
      </c>
      <c r="F1544" s="16"/>
      <c r="G1544" s="16"/>
      <c r="H1544" s="5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7.25" hidden="1" customHeight="1" x14ac:dyDescent="0.25">
      <c r="A1545" s="62"/>
      <c r="B1545" s="5"/>
      <c r="C1545" s="16" t="e">
        <f>VLOOKUP(B1545,Database!$B$2:$K$604,2,FALSE)</f>
        <v>#N/A</v>
      </c>
      <c r="D1545" s="60"/>
      <c r="E1545" s="28" t="e">
        <f>VLOOKUP(B1545,Database!$B$2:$K$604,3,FALSE)</f>
        <v>#N/A</v>
      </c>
      <c r="F1545" s="16"/>
      <c r="G1545" s="16"/>
      <c r="H1545" s="5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7.25" hidden="1" customHeight="1" x14ac:dyDescent="0.25">
      <c r="A1546" s="62"/>
      <c r="B1546" s="5"/>
      <c r="C1546" s="16" t="e">
        <f>VLOOKUP(B1546,Database!$B$2:$K$604,2,FALSE)</f>
        <v>#N/A</v>
      </c>
      <c r="D1546" s="60"/>
      <c r="E1546" s="28" t="e">
        <f>VLOOKUP(B1546,Database!$B$2:$K$604,3,FALSE)</f>
        <v>#N/A</v>
      </c>
      <c r="F1546" s="16"/>
      <c r="G1546" s="16"/>
      <c r="H1546" s="5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7.25" hidden="1" customHeight="1" x14ac:dyDescent="0.25">
      <c r="A1547" s="62"/>
      <c r="B1547" s="16"/>
      <c r="C1547" s="16" t="e">
        <f>VLOOKUP(B1547,Database!$B$2:$K$604,2,FALSE)</f>
        <v>#N/A</v>
      </c>
      <c r="D1547" s="60"/>
      <c r="E1547" s="28" t="e">
        <f>VLOOKUP(B1547,Database!$B$2:$K$604,3,FALSE)</f>
        <v>#N/A</v>
      </c>
      <c r="F1547" s="16"/>
      <c r="G1547" s="16"/>
      <c r="H1547" s="5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7.25" hidden="1" customHeight="1" x14ac:dyDescent="0.25">
      <c r="A1548" s="62"/>
      <c r="B1548" s="5"/>
      <c r="C1548" s="16" t="e">
        <f>VLOOKUP(B1548,Database!$B$2:$K$604,2,FALSE)</f>
        <v>#N/A</v>
      </c>
      <c r="D1548" s="60"/>
      <c r="E1548" s="28" t="e">
        <f>VLOOKUP(B1548,Database!$B$2:$K$604,3,FALSE)</f>
        <v>#N/A</v>
      </c>
      <c r="F1548" s="16"/>
      <c r="G1548" s="16"/>
      <c r="H1548" s="5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7.25" hidden="1" customHeight="1" x14ac:dyDescent="0.25">
      <c r="A1549" s="62"/>
      <c r="B1549" s="5"/>
      <c r="C1549" s="16" t="e">
        <f>VLOOKUP(B1549,Database!$B$2:$K$604,2,FALSE)</f>
        <v>#N/A</v>
      </c>
      <c r="D1549" s="60"/>
      <c r="E1549" s="28" t="e">
        <f>VLOOKUP(B1549,Database!$B$2:$K$604,3,FALSE)</f>
        <v>#N/A</v>
      </c>
      <c r="F1549" s="16"/>
      <c r="G1549" s="16"/>
      <c r="H1549" s="5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7.25" hidden="1" customHeight="1" x14ac:dyDescent="0.25">
      <c r="A1550" s="62"/>
      <c r="B1550" s="16"/>
      <c r="C1550" s="16" t="e">
        <f>VLOOKUP(B1550,Database!$B$2:$K$604,2,FALSE)</f>
        <v>#N/A</v>
      </c>
      <c r="D1550" s="60"/>
      <c r="E1550" s="28" t="e">
        <f>VLOOKUP(B1550,Database!$B$2:$K$604,3,FALSE)</f>
        <v>#N/A</v>
      </c>
      <c r="F1550" s="16"/>
      <c r="G1550" s="16"/>
      <c r="H1550" s="5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7.25" hidden="1" customHeight="1" x14ac:dyDescent="0.25">
      <c r="A1551" s="62"/>
      <c r="B1551" s="5"/>
      <c r="C1551" s="16" t="e">
        <f>VLOOKUP(B1551,Database!$B$2:$K$604,2,FALSE)</f>
        <v>#N/A</v>
      </c>
      <c r="D1551" s="60"/>
      <c r="E1551" s="28" t="e">
        <f>VLOOKUP(B1551,Database!$B$2:$K$604,3,FALSE)</f>
        <v>#N/A</v>
      </c>
      <c r="F1551" s="16"/>
      <c r="G1551" s="16"/>
      <c r="H1551" s="5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7.25" hidden="1" customHeight="1" x14ac:dyDescent="0.25">
      <c r="A1552" s="62"/>
      <c r="B1552" s="16"/>
      <c r="C1552" s="16" t="e">
        <f>VLOOKUP(B1552,Database!$B$2:$K$604,2,FALSE)</f>
        <v>#N/A</v>
      </c>
      <c r="D1552" s="60"/>
      <c r="E1552" s="28" t="e">
        <f>VLOOKUP(B1552,Database!$B$2:$K$604,3,FALSE)</f>
        <v>#N/A</v>
      </c>
      <c r="F1552" s="16"/>
      <c r="G1552" s="16"/>
      <c r="H1552" s="5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7.25" hidden="1" customHeight="1" x14ac:dyDescent="0.25">
      <c r="A1553" s="62"/>
      <c r="B1553" s="16"/>
      <c r="C1553" s="16" t="e">
        <f>VLOOKUP(B1553,Database!$B$2:$K$604,2,FALSE)</f>
        <v>#N/A</v>
      </c>
      <c r="D1553" s="60"/>
      <c r="E1553" s="28" t="e">
        <f>VLOOKUP(B1553,Database!$B$2:$K$604,3,FALSE)</f>
        <v>#N/A</v>
      </c>
      <c r="F1553" s="16"/>
      <c r="G1553" s="16"/>
      <c r="H1553" s="5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7.25" hidden="1" customHeight="1" x14ac:dyDescent="0.25">
      <c r="A1554" s="62"/>
      <c r="B1554" s="16"/>
      <c r="C1554" s="16" t="e">
        <f>VLOOKUP(B1554,Database!$B$2:$K$604,2,FALSE)</f>
        <v>#N/A</v>
      </c>
      <c r="D1554" s="60"/>
      <c r="E1554" s="28" t="e">
        <f>VLOOKUP(B1554,Database!$B$2:$K$604,3,FALSE)</f>
        <v>#N/A</v>
      </c>
      <c r="F1554" s="16"/>
      <c r="G1554" s="16"/>
      <c r="H1554" s="5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7.25" hidden="1" customHeight="1" x14ac:dyDescent="0.25">
      <c r="A1555" s="62"/>
      <c r="B1555" s="5"/>
      <c r="C1555" s="16" t="e">
        <f>VLOOKUP(B1555,Database!$B$2:$K$604,2,FALSE)</f>
        <v>#N/A</v>
      </c>
      <c r="D1555" s="60"/>
      <c r="E1555" s="28" t="e">
        <f>VLOOKUP(B1555,Database!$B$2:$K$604,3,FALSE)</f>
        <v>#N/A</v>
      </c>
      <c r="F1555" s="16"/>
      <c r="G1555" s="16"/>
      <c r="H1555" s="5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7.25" hidden="1" customHeight="1" x14ac:dyDescent="0.25">
      <c r="A1556" s="62"/>
      <c r="B1556" s="5"/>
      <c r="C1556" s="16" t="e">
        <f>VLOOKUP(B1556,Database!$B$2:$K$604,2,FALSE)</f>
        <v>#N/A</v>
      </c>
      <c r="D1556" s="60"/>
      <c r="E1556" s="28" t="e">
        <f>VLOOKUP(B1556,Database!$B$2:$K$604,3,FALSE)</f>
        <v>#N/A</v>
      </c>
      <c r="F1556" s="16"/>
      <c r="G1556" s="16"/>
      <c r="H1556" s="5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7.25" hidden="1" customHeight="1" x14ac:dyDescent="0.25">
      <c r="A1557" s="62"/>
      <c r="B1557" s="16"/>
      <c r="C1557" s="16" t="e">
        <f>VLOOKUP(B1557,Database!$B$2:$K$604,2,FALSE)</f>
        <v>#N/A</v>
      </c>
      <c r="D1557" s="60"/>
      <c r="E1557" s="28" t="e">
        <f>VLOOKUP(B1557,Database!$B$2:$K$604,3,FALSE)</f>
        <v>#N/A</v>
      </c>
      <c r="F1557" s="16"/>
      <c r="G1557" s="16"/>
      <c r="H1557" s="5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7.25" hidden="1" customHeight="1" x14ac:dyDescent="0.25">
      <c r="A1558" s="62"/>
      <c r="B1558" s="5"/>
      <c r="C1558" s="16" t="e">
        <f>VLOOKUP(B1558,Database!$B$2:$K$604,2,FALSE)</f>
        <v>#N/A</v>
      </c>
      <c r="D1558" s="60"/>
      <c r="E1558" s="28" t="e">
        <f>VLOOKUP(B1558,Database!$B$2:$K$604,3,FALSE)</f>
        <v>#N/A</v>
      </c>
      <c r="F1558" s="16"/>
      <c r="G1558" s="16"/>
      <c r="H1558" s="5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7.25" hidden="1" customHeight="1" x14ac:dyDescent="0.25">
      <c r="A1559" s="62"/>
      <c r="B1559" s="16"/>
      <c r="C1559" s="16" t="e">
        <f>VLOOKUP(B1559,Database!$B$2:$K$604,2,FALSE)</f>
        <v>#N/A</v>
      </c>
      <c r="D1559" s="60"/>
      <c r="E1559" s="28" t="e">
        <f>VLOOKUP(B1559,Database!$B$2:$K$604,3,FALSE)</f>
        <v>#N/A</v>
      </c>
      <c r="F1559" s="16"/>
      <c r="G1559" s="16"/>
      <c r="H1559" s="5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7.25" hidden="1" customHeight="1" x14ac:dyDescent="0.25">
      <c r="A1560" s="62"/>
      <c r="B1560" s="16"/>
      <c r="C1560" s="16" t="e">
        <f>VLOOKUP(B1560,Database!$B$2:$K$604,2,FALSE)</f>
        <v>#N/A</v>
      </c>
      <c r="D1560" s="60"/>
      <c r="E1560" s="28" t="e">
        <f>VLOOKUP(B1560,Database!$B$2:$K$604,3,FALSE)</f>
        <v>#N/A</v>
      </c>
      <c r="F1560" s="16"/>
      <c r="G1560" s="16"/>
      <c r="H1560" s="5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7.25" hidden="1" customHeight="1" x14ac:dyDescent="0.25">
      <c r="A1561" s="62"/>
      <c r="B1561" s="16"/>
      <c r="C1561" s="16" t="e">
        <f>VLOOKUP(B1561,Database!$B$2:$K$604,2,FALSE)</f>
        <v>#N/A</v>
      </c>
      <c r="D1561" s="60"/>
      <c r="E1561" s="28" t="e">
        <f>VLOOKUP(B1561,Database!$B$2:$K$604,3,FALSE)</f>
        <v>#N/A</v>
      </c>
      <c r="F1561" s="16"/>
      <c r="G1561" s="16"/>
      <c r="H1561" s="5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7.25" hidden="1" customHeight="1" x14ac:dyDescent="0.25">
      <c r="A1562" s="62"/>
      <c r="B1562" s="16"/>
      <c r="C1562" s="16" t="e">
        <f>VLOOKUP(B1562,Database!$B$2:$K$604,2,FALSE)</f>
        <v>#N/A</v>
      </c>
      <c r="D1562" s="60"/>
      <c r="E1562" s="28" t="e">
        <f>VLOOKUP(B1562,Database!$B$2:$K$604,3,FALSE)</f>
        <v>#N/A</v>
      </c>
      <c r="F1562" s="16"/>
      <c r="G1562" s="16"/>
      <c r="H1562" s="5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7.25" hidden="1" customHeight="1" x14ac:dyDescent="0.25">
      <c r="A1563" s="62"/>
      <c r="B1563" s="16"/>
      <c r="C1563" s="16" t="e">
        <f>VLOOKUP(B1563,Database!$B$2:$K$604,2,FALSE)</f>
        <v>#N/A</v>
      </c>
      <c r="D1563" s="60"/>
      <c r="E1563" s="28" t="e">
        <f>VLOOKUP(B1563,Database!$B$2:$K$604,3,FALSE)</f>
        <v>#N/A</v>
      </c>
      <c r="F1563" s="16"/>
      <c r="G1563" s="16"/>
      <c r="H1563" s="5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7.25" hidden="1" customHeight="1" x14ac:dyDescent="0.25">
      <c r="A1564" s="62"/>
      <c r="B1564" s="16"/>
      <c r="C1564" s="16" t="e">
        <f>VLOOKUP(B1564,Database!$B$2:$K$604,2,FALSE)</f>
        <v>#N/A</v>
      </c>
      <c r="D1564" s="60"/>
      <c r="E1564" s="28" t="e">
        <f>VLOOKUP(B1564,Database!$B$2:$K$604,3,FALSE)</f>
        <v>#N/A</v>
      </c>
      <c r="F1564" s="16"/>
      <c r="G1564" s="16"/>
      <c r="H1564" s="5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7.25" hidden="1" customHeight="1" x14ac:dyDescent="0.25">
      <c r="A1565" s="62"/>
      <c r="B1565" s="16"/>
      <c r="C1565" s="16" t="e">
        <f>VLOOKUP(B1565,Database!$B$2:$K$604,2,FALSE)</f>
        <v>#N/A</v>
      </c>
      <c r="D1565" s="60"/>
      <c r="E1565" s="28" t="e">
        <f>VLOOKUP(B1565,Database!$B$2:$K$604,3,FALSE)</f>
        <v>#N/A</v>
      </c>
      <c r="F1565" s="16"/>
      <c r="G1565" s="16"/>
      <c r="H1565" s="5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7.25" hidden="1" customHeight="1" x14ac:dyDescent="0.25">
      <c r="A1566" s="62"/>
      <c r="B1566" s="16"/>
      <c r="C1566" s="16" t="e">
        <f>VLOOKUP(B1566,Database!$B$2:$K$604,2,FALSE)</f>
        <v>#N/A</v>
      </c>
      <c r="D1566" s="63"/>
      <c r="E1566" s="28" t="e">
        <f>VLOOKUP(B1566,Database!$B$2:$K$604,3,FALSE)</f>
        <v>#N/A</v>
      </c>
      <c r="F1566" s="16"/>
      <c r="G1566" s="16"/>
      <c r="H1566" s="5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7.25" hidden="1" customHeight="1" x14ac:dyDescent="0.25">
      <c r="A1567" s="62"/>
      <c r="B1567" s="5"/>
      <c r="C1567" s="16" t="e">
        <f>VLOOKUP(B1567,Database!$B$2:$K$604,2,FALSE)</f>
        <v>#N/A</v>
      </c>
      <c r="D1567" s="60"/>
      <c r="E1567" s="28" t="e">
        <f>VLOOKUP(B1567,Database!$B$2:$K$604,3,FALSE)</f>
        <v>#N/A</v>
      </c>
      <c r="F1567" s="16"/>
      <c r="G1567" s="16"/>
      <c r="H1567" s="5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7.25" hidden="1" customHeight="1" x14ac:dyDescent="0.25">
      <c r="A1568" s="62"/>
      <c r="B1568" s="5"/>
      <c r="C1568" s="16" t="e">
        <f>VLOOKUP(B1568,Database!$B$2:$K$604,2,FALSE)</f>
        <v>#N/A</v>
      </c>
      <c r="D1568" s="60"/>
      <c r="E1568" s="28" t="e">
        <f>VLOOKUP(B1568,Database!$B$2:$K$604,3,FALSE)</f>
        <v>#N/A</v>
      </c>
      <c r="F1568" s="16"/>
      <c r="G1568" s="16"/>
      <c r="H1568" s="5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7.25" hidden="1" customHeight="1" x14ac:dyDescent="0.25">
      <c r="A1569" s="62"/>
      <c r="B1569" s="5"/>
      <c r="C1569" s="16" t="e">
        <f>VLOOKUP(B1569,Database!$B$2:$K$604,2,FALSE)</f>
        <v>#N/A</v>
      </c>
      <c r="D1569" s="60"/>
      <c r="E1569" s="28" t="e">
        <f>VLOOKUP(B1569,Database!$B$2:$K$604,3,FALSE)</f>
        <v>#N/A</v>
      </c>
      <c r="F1569" s="16"/>
      <c r="G1569" s="16"/>
      <c r="H1569" s="5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7.25" hidden="1" customHeight="1" x14ac:dyDescent="0.25">
      <c r="A1570" s="62"/>
      <c r="B1570" s="16"/>
      <c r="C1570" s="16" t="e">
        <f>VLOOKUP(B1570,Database!$B$2:$K$604,2,FALSE)</f>
        <v>#N/A</v>
      </c>
      <c r="D1570" s="60"/>
      <c r="E1570" s="28" t="e">
        <f>VLOOKUP(B1570,Database!$B$2:$K$604,3,FALSE)</f>
        <v>#N/A</v>
      </c>
      <c r="F1570" s="16"/>
      <c r="G1570" s="16"/>
      <c r="H1570" s="5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7.25" hidden="1" customHeight="1" x14ac:dyDescent="0.25">
      <c r="A1571" s="62"/>
      <c r="B1571" s="16"/>
      <c r="C1571" s="16" t="e">
        <f>VLOOKUP(B1571,Database!$B$2:$K$604,2,FALSE)</f>
        <v>#N/A</v>
      </c>
      <c r="D1571" s="60"/>
      <c r="E1571" s="28" t="e">
        <f>VLOOKUP(B1571,Database!$B$2:$K$604,3,FALSE)</f>
        <v>#N/A</v>
      </c>
      <c r="F1571" s="16"/>
      <c r="G1571" s="16"/>
      <c r="H1571" s="5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7.25" hidden="1" customHeight="1" x14ac:dyDescent="0.25">
      <c r="A1572" s="62"/>
      <c r="B1572" s="16"/>
      <c r="C1572" s="16" t="e">
        <f>VLOOKUP(B1572,Database!$B$2:$K$604,2,FALSE)</f>
        <v>#N/A</v>
      </c>
      <c r="D1572" s="60"/>
      <c r="E1572" s="28" t="e">
        <f>VLOOKUP(B1572,Database!$B$2:$K$604,3,FALSE)</f>
        <v>#N/A</v>
      </c>
      <c r="F1572" s="16"/>
      <c r="G1572" s="16"/>
      <c r="H1572" s="5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7.25" hidden="1" customHeight="1" x14ac:dyDescent="0.25">
      <c r="A1573" s="62"/>
      <c r="B1573" s="16"/>
      <c r="C1573" s="16" t="e">
        <f>VLOOKUP(B1573,Database!$B$2:$K$604,2,FALSE)</f>
        <v>#N/A</v>
      </c>
      <c r="D1573" s="60"/>
      <c r="E1573" s="28" t="e">
        <f>VLOOKUP(B1573,Database!$B$2:$K$604,3,FALSE)</f>
        <v>#N/A</v>
      </c>
      <c r="F1573" s="16"/>
      <c r="G1573" s="16"/>
      <c r="H1573" s="5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7.25" hidden="1" customHeight="1" x14ac:dyDescent="0.25">
      <c r="A1574" s="62"/>
      <c r="B1574" s="5"/>
      <c r="C1574" s="16" t="e">
        <f>VLOOKUP(B1574,Database!$B$2:$K$604,2,FALSE)</f>
        <v>#N/A</v>
      </c>
      <c r="D1574" s="60"/>
      <c r="E1574" s="28" t="e">
        <f>VLOOKUP(B1574,Database!$B$2:$K$604,3,FALSE)</f>
        <v>#N/A</v>
      </c>
      <c r="F1574" s="16"/>
      <c r="G1574" s="16"/>
      <c r="H1574" s="5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7.25" hidden="1" customHeight="1" x14ac:dyDescent="0.25">
      <c r="A1575" s="62"/>
      <c r="B1575" s="5"/>
      <c r="C1575" s="16" t="e">
        <f>VLOOKUP(B1575,Database!$B$2:$K$604,2,FALSE)</f>
        <v>#N/A</v>
      </c>
      <c r="D1575" s="60"/>
      <c r="E1575" s="28" t="e">
        <f>VLOOKUP(B1575,Database!$B$2:$K$604,3,FALSE)</f>
        <v>#N/A</v>
      </c>
      <c r="F1575" s="16"/>
      <c r="G1575" s="16"/>
      <c r="H1575" s="5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7.25" hidden="1" customHeight="1" x14ac:dyDescent="0.25">
      <c r="A1576" s="62"/>
      <c r="B1576" s="16"/>
      <c r="C1576" s="16" t="e">
        <f>VLOOKUP(B1576,Database!$B$2:$K$604,2,FALSE)</f>
        <v>#N/A</v>
      </c>
      <c r="D1576" s="63"/>
      <c r="E1576" s="28" t="e">
        <f>VLOOKUP(B1576,Database!$B$2:$K$604,3,FALSE)</f>
        <v>#N/A</v>
      </c>
      <c r="F1576" s="16"/>
      <c r="G1576" s="16"/>
      <c r="H1576" s="5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7.25" hidden="1" customHeight="1" x14ac:dyDescent="0.25">
      <c r="A1577" s="62"/>
      <c r="B1577" s="16"/>
      <c r="C1577" s="16" t="e">
        <f>VLOOKUP(B1577,Database!$B$2:$K$604,2,FALSE)</f>
        <v>#N/A</v>
      </c>
      <c r="D1577" s="60"/>
      <c r="E1577" s="28" t="e">
        <f>VLOOKUP(B1577,Database!$B$2:$K$604,3,FALSE)</f>
        <v>#N/A</v>
      </c>
      <c r="F1577" s="16"/>
      <c r="G1577" s="16"/>
      <c r="H1577" s="5">
        <v>951</v>
      </c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7.25" hidden="1" customHeight="1" x14ac:dyDescent="0.25">
      <c r="A1578" s="62"/>
      <c r="B1578" s="16"/>
      <c r="C1578" s="16" t="e">
        <f>VLOOKUP(B1578,Database!$B$2:$K$604,2,FALSE)</f>
        <v>#N/A</v>
      </c>
      <c r="D1578" s="60"/>
      <c r="E1578" s="28" t="e">
        <f>VLOOKUP(B1578,Database!$B$2:$K$604,3,FALSE)</f>
        <v>#N/A</v>
      </c>
      <c r="F1578" s="16"/>
      <c r="G1578" s="16"/>
      <c r="H1578" s="5">
        <v>951</v>
      </c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7.25" hidden="1" customHeight="1" x14ac:dyDescent="0.25">
      <c r="A1579" s="62"/>
      <c r="B1579" s="16"/>
      <c r="C1579" s="16" t="e">
        <f>VLOOKUP(B1579,Database!$B$2:$K$604,2,FALSE)</f>
        <v>#N/A</v>
      </c>
      <c r="D1579" s="60"/>
      <c r="E1579" s="28" t="e">
        <f>VLOOKUP(B1579,Database!$B$2:$K$604,3,FALSE)</f>
        <v>#N/A</v>
      </c>
      <c r="F1579" s="16"/>
      <c r="G1579" s="16"/>
      <c r="H1579" s="5">
        <v>931</v>
      </c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7.25" hidden="1" customHeight="1" x14ac:dyDescent="0.25">
      <c r="A1580" s="62"/>
      <c r="B1580" s="16"/>
      <c r="C1580" s="16" t="e">
        <f>VLOOKUP(B1580,Database!$B$2:$K$604,2,FALSE)</f>
        <v>#N/A</v>
      </c>
      <c r="D1580" s="60"/>
      <c r="E1580" s="28" t="e">
        <f>VLOOKUP(B1580,Database!$B$2:$K$604,3,FALSE)</f>
        <v>#N/A</v>
      </c>
      <c r="F1580" s="16"/>
      <c r="G1580" s="16"/>
      <c r="H1580" s="5">
        <v>952</v>
      </c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7.25" hidden="1" customHeight="1" x14ac:dyDescent="0.25">
      <c r="A1581" s="62"/>
      <c r="B1581" s="16"/>
      <c r="C1581" s="16" t="e">
        <f>VLOOKUP(B1581,Database!$B$2:$K$604,2,FALSE)</f>
        <v>#N/A</v>
      </c>
      <c r="D1581" s="60"/>
      <c r="E1581" s="28" t="e">
        <f>VLOOKUP(B1581,Database!$B$2:$K$604,3,FALSE)</f>
        <v>#N/A</v>
      </c>
      <c r="F1581" s="16"/>
      <c r="G1581" s="16"/>
      <c r="H1581" s="5">
        <v>952</v>
      </c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7.25" hidden="1" customHeight="1" x14ac:dyDescent="0.25">
      <c r="A1582" s="62"/>
      <c r="B1582" s="16"/>
      <c r="C1582" s="16" t="e">
        <f>VLOOKUP(B1582,Database!$B$2:$K$604,2,FALSE)</f>
        <v>#N/A</v>
      </c>
      <c r="D1582" s="60"/>
      <c r="E1582" s="28" t="e">
        <f>VLOOKUP(B1582,Database!$B$2:$K$604,3,FALSE)</f>
        <v>#N/A</v>
      </c>
      <c r="F1582" s="16"/>
      <c r="G1582" s="16"/>
      <c r="H1582" s="5">
        <v>951</v>
      </c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7.25" hidden="1" customHeight="1" x14ac:dyDescent="0.25">
      <c r="A1583" s="62"/>
      <c r="B1583" s="16"/>
      <c r="C1583" s="16" t="e">
        <f>VLOOKUP(B1583,Database!$B$2:$K$604,2,FALSE)</f>
        <v>#N/A</v>
      </c>
      <c r="D1583" s="60"/>
      <c r="E1583" s="28" t="e">
        <f>VLOOKUP(B1583,Database!$B$2:$K$604,3,FALSE)</f>
        <v>#N/A</v>
      </c>
      <c r="F1583" s="16"/>
      <c r="G1583" s="16"/>
      <c r="H1583" s="5">
        <v>952</v>
      </c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7.25" hidden="1" customHeight="1" x14ac:dyDescent="0.25">
      <c r="A1584" s="62"/>
      <c r="B1584" s="16"/>
      <c r="C1584" s="16" t="e">
        <f>VLOOKUP(B1584,Database!$B$2:$K$604,2,FALSE)</f>
        <v>#N/A</v>
      </c>
      <c r="D1584" s="60"/>
      <c r="E1584" s="28" t="e">
        <f>VLOOKUP(B1584,Database!$B$2:$K$604,3,FALSE)</f>
        <v>#N/A</v>
      </c>
      <c r="F1584" s="16"/>
      <c r="G1584" s="16"/>
      <c r="H1584" s="5">
        <v>931</v>
      </c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7.25" hidden="1" customHeight="1" x14ac:dyDescent="0.25">
      <c r="A1585" s="62"/>
      <c r="B1585" s="16"/>
      <c r="C1585" s="16" t="e">
        <f>VLOOKUP(B1585,Database!$B$2:$K$604,2,FALSE)</f>
        <v>#N/A</v>
      </c>
      <c r="D1585" s="60"/>
      <c r="E1585" s="28" t="e">
        <f>VLOOKUP(B1585,Database!$B$2:$K$604,3,FALSE)</f>
        <v>#N/A</v>
      </c>
      <c r="F1585" s="16"/>
      <c r="G1585" s="16"/>
      <c r="H1585" s="5">
        <v>950</v>
      </c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7.25" hidden="1" customHeight="1" x14ac:dyDescent="0.25">
      <c r="A1586" s="62"/>
      <c r="B1586" s="16"/>
      <c r="C1586" s="16" t="e">
        <f>VLOOKUP(B1586,Database!$B$2:$K$604,2,FALSE)</f>
        <v>#N/A</v>
      </c>
      <c r="D1586" s="60"/>
      <c r="E1586" s="28" t="e">
        <f>VLOOKUP(B1586,Database!$B$2:$K$604,3,FALSE)</f>
        <v>#N/A</v>
      </c>
      <c r="F1586" s="16"/>
      <c r="G1586" s="16"/>
      <c r="H1586" s="5">
        <v>950</v>
      </c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7.25" hidden="1" customHeight="1" x14ac:dyDescent="0.25">
      <c r="A1587" s="62"/>
      <c r="B1587" s="16"/>
      <c r="C1587" s="16" t="e">
        <f>VLOOKUP(B1587,Database!$B$2:$K$604,2,FALSE)</f>
        <v>#N/A</v>
      </c>
      <c r="D1587" s="60"/>
      <c r="E1587" s="28" t="e">
        <f>VLOOKUP(B1587,Database!$B$2:$K$604,3,FALSE)</f>
        <v>#N/A</v>
      </c>
      <c r="F1587" s="16"/>
      <c r="G1587" s="16"/>
      <c r="H1587" s="5">
        <v>950</v>
      </c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7.25" hidden="1" customHeight="1" x14ac:dyDescent="0.25">
      <c r="A1588" s="62"/>
      <c r="B1588" s="16"/>
      <c r="C1588" s="16" t="e">
        <f>VLOOKUP(B1588,Database!$B$2:$K$604,2,FALSE)</f>
        <v>#N/A</v>
      </c>
      <c r="D1588" s="60"/>
      <c r="E1588" s="28" t="e">
        <f>VLOOKUP(B1588,Database!$B$2:$K$604,3,FALSE)</f>
        <v>#N/A</v>
      </c>
      <c r="F1588" s="16"/>
      <c r="G1588" s="16"/>
      <c r="H1588" s="5">
        <v>950</v>
      </c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7.25" hidden="1" customHeight="1" x14ac:dyDescent="0.25">
      <c r="A1589" s="62"/>
      <c r="B1589" s="16"/>
      <c r="C1589" s="16" t="e">
        <f>VLOOKUP(B1589,Database!$B$2:$K$604,2,FALSE)</f>
        <v>#N/A</v>
      </c>
      <c r="D1589" s="60"/>
      <c r="E1589" s="28" t="e">
        <f>VLOOKUP(B1589,Database!$B$2:$K$604,3,FALSE)</f>
        <v>#N/A</v>
      </c>
      <c r="F1589" s="16"/>
      <c r="G1589" s="16"/>
      <c r="H1589" s="5">
        <v>951</v>
      </c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7.25" hidden="1" customHeight="1" x14ac:dyDescent="0.25">
      <c r="A1590" s="62"/>
      <c r="B1590" s="16"/>
      <c r="C1590" s="16" t="e">
        <f>VLOOKUP(B1590,Database!$B$2:$K$604,2,FALSE)</f>
        <v>#N/A</v>
      </c>
      <c r="D1590" s="60"/>
      <c r="E1590" s="28" t="e">
        <f>VLOOKUP(B1590,Database!$B$2:$K$604,3,FALSE)</f>
        <v>#N/A</v>
      </c>
      <c r="F1590" s="16"/>
      <c r="G1590" s="16"/>
      <c r="H1590" s="5">
        <v>951</v>
      </c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7.25" hidden="1" customHeight="1" x14ac:dyDescent="0.25">
      <c r="A1591" s="62"/>
      <c r="B1591" s="16"/>
      <c r="C1591" s="16" t="e">
        <f>VLOOKUP(B1591,Database!$B$2:$K$604,2,FALSE)</f>
        <v>#N/A</v>
      </c>
      <c r="D1591" s="60"/>
      <c r="E1591" s="28" t="e">
        <f>VLOOKUP(B1591,Database!$B$2:$K$604,3,FALSE)</f>
        <v>#N/A</v>
      </c>
      <c r="F1591" s="16"/>
      <c r="G1591" s="16"/>
      <c r="H1591" s="5">
        <v>951</v>
      </c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7.25" hidden="1" customHeight="1" x14ac:dyDescent="0.25">
      <c r="A1592" s="62"/>
      <c r="B1592" s="16"/>
      <c r="C1592" s="16" t="e">
        <f>VLOOKUP(B1592,Database!$B$2:$K$604,2,FALSE)</f>
        <v>#N/A</v>
      </c>
      <c r="D1592" s="60"/>
      <c r="E1592" s="28" t="e">
        <f>VLOOKUP(B1592,Database!$B$2:$K$604,3,FALSE)</f>
        <v>#N/A</v>
      </c>
      <c r="F1592" s="16"/>
      <c r="G1592" s="16"/>
      <c r="H1592" s="5">
        <v>950</v>
      </c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7.25" hidden="1" customHeight="1" x14ac:dyDescent="0.25">
      <c r="A1593" s="62"/>
      <c r="B1593" s="16"/>
      <c r="C1593" s="16" t="e">
        <f>VLOOKUP(B1593,Database!$B$2:$K$604,2,FALSE)</f>
        <v>#N/A</v>
      </c>
      <c r="D1593" s="60"/>
      <c r="E1593" s="28" t="e">
        <f>VLOOKUP(B1593,Database!$B$2:$K$604,3,FALSE)</f>
        <v>#N/A</v>
      </c>
      <c r="F1593" s="16"/>
      <c r="G1593" s="16"/>
      <c r="H1593" s="5">
        <v>950</v>
      </c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7.25" hidden="1" customHeight="1" x14ac:dyDescent="0.25">
      <c r="A1594" s="62"/>
      <c r="B1594" s="16"/>
      <c r="C1594" s="16" t="e">
        <f>VLOOKUP(B1594,Database!$B$2:$K$604,2,FALSE)</f>
        <v>#N/A</v>
      </c>
      <c r="D1594" s="60"/>
      <c r="E1594" s="28" t="e">
        <f>VLOOKUP(B1594,Database!$B$2:$K$604,3,FALSE)</f>
        <v>#N/A</v>
      </c>
      <c r="F1594" s="16"/>
      <c r="G1594" s="16"/>
      <c r="H1594" s="5">
        <v>950</v>
      </c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7.25" hidden="1" customHeight="1" x14ac:dyDescent="0.25">
      <c r="A1595" s="62"/>
      <c r="B1595" s="16"/>
      <c r="C1595" s="16" t="e">
        <f>VLOOKUP(B1595,Database!$B$2:$K$604,2,FALSE)</f>
        <v>#N/A</v>
      </c>
      <c r="D1595" s="60"/>
      <c r="E1595" s="28" t="e">
        <f>VLOOKUP(B1595,Database!$B$2:$K$604,3,FALSE)</f>
        <v>#N/A</v>
      </c>
      <c r="F1595" s="16"/>
      <c r="G1595" s="16"/>
      <c r="H1595" s="5">
        <v>950</v>
      </c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7.25" hidden="1" customHeight="1" x14ac:dyDescent="0.25">
      <c r="A1596" s="62"/>
      <c r="B1596" s="16"/>
      <c r="C1596" s="16" t="e">
        <f>VLOOKUP(B1596,Database!$B$2:$K$604,2,FALSE)</f>
        <v>#N/A</v>
      </c>
      <c r="D1596" s="60"/>
      <c r="E1596" s="28" t="e">
        <f>VLOOKUP(B1596,Database!$B$2:$K$604,3,FALSE)</f>
        <v>#N/A</v>
      </c>
      <c r="F1596" s="16"/>
      <c r="G1596" s="16"/>
      <c r="H1596" s="5">
        <v>951</v>
      </c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7.25" hidden="1" customHeight="1" x14ac:dyDescent="0.25">
      <c r="A1597" s="62"/>
      <c r="B1597" s="16"/>
      <c r="C1597" s="16" t="e">
        <f>VLOOKUP(B1597,Database!$B$2:$K$604,2,FALSE)</f>
        <v>#N/A</v>
      </c>
      <c r="D1597" s="60"/>
      <c r="E1597" s="28" t="e">
        <f>VLOOKUP(B1597,Database!$B$2:$K$604,3,FALSE)</f>
        <v>#N/A</v>
      </c>
      <c r="F1597" s="16"/>
      <c r="G1597" s="16"/>
      <c r="H1597" s="5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7.25" hidden="1" customHeight="1" x14ac:dyDescent="0.25">
      <c r="A1598" s="62"/>
      <c r="B1598" s="16"/>
      <c r="C1598" s="16" t="e">
        <f>VLOOKUP(B1598,Database!$B$2:$K$604,2,FALSE)</f>
        <v>#N/A</v>
      </c>
      <c r="D1598" s="60"/>
      <c r="E1598" s="28" t="e">
        <f>VLOOKUP(B1598,Database!$B$2:$K$604,3,FALSE)</f>
        <v>#N/A</v>
      </c>
      <c r="F1598" s="16"/>
      <c r="G1598" s="16"/>
      <c r="H1598" s="5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7.25" hidden="1" customHeight="1" x14ac:dyDescent="0.25">
      <c r="A1599" s="62"/>
      <c r="B1599" s="5"/>
      <c r="C1599" s="16" t="e">
        <f>VLOOKUP(B1599,Database!$B$2:$K$604,2,FALSE)</f>
        <v>#N/A</v>
      </c>
      <c r="D1599" s="60"/>
      <c r="E1599" s="28" t="e">
        <f>VLOOKUP(B1599,Database!$B$2:$K$604,3,FALSE)</f>
        <v>#N/A</v>
      </c>
      <c r="F1599" s="16"/>
      <c r="G1599" s="16"/>
      <c r="H1599" s="5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7.25" hidden="1" customHeight="1" x14ac:dyDescent="0.25">
      <c r="A1600" s="62"/>
      <c r="B1600" s="5"/>
      <c r="C1600" s="16" t="e">
        <f>VLOOKUP(B1600,Database!$B$2:$K$604,2,FALSE)</f>
        <v>#N/A</v>
      </c>
      <c r="D1600" s="60"/>
      <c r="E1600" s="28" t="e">
        <f>VLOOKUP(B1600,Database!$B$2:$K$604,3,FALSE)</f>
        <v>#N/A</v>
      </c>
      <c r="F1600" s="16"/>
      <c r="G1600" s="16"/>
      <c r="H1600" s="5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7.25" hidden="1" customHeight="1" x14ac:dyDescent="0.25">
      <c r="A1601" s="62"/>
      <c r="B1601" s="5"/>
      <c r="C1601" s="16" t="e">
        <f>VLOOKUP(B1601,Database!$B$2:$K$604,2,FALSE)</f>
        <v>#N/A</v>
      </c>
      <c r="D1601" s="60"/>
      <c r="E1601" s="28" t="e">
        <f>VLOOKUP(B1601,Database!$B$2:$K$604,3,FALSE)</f>
        <v>#N/A</v>
      </c>
      <c r="F1601" s="16"/>
      <c r="G1601" s="16"/>
      <c r="H1601" s="5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7.25" hidden="1" customHeight="1" x14ac:dyDescent="0.25">
      <c r="A1602" s="62"/>
      <c r="B1602" s="5"/>
      <c r="C1602" s="16" t="e">
        <f>VLOOKUP(B1602,Database!$B$2:$K$604,2,FALSE)</f>
        <v>#N/A</v>
      </c>
      <c r="D1602" s="60"/>
      <c r="E1602" s="28" t="e">
        <f>VLOOKUP(B1602,Database!$B$2:$K$604,3,FALSE)</f>
        <v>#N/A</v>
      </c>
      <c r="F1602" s="16"/>
      <c r="G1602" s="16"/>
      <c r="H1602" s="5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7.25" hidden="1" customHeight="1" x14ac:dyDescent="0.25">
      <c r="A1603" s="62"/>
      <c r="B1603" s="5"/>
      <c r="C1603" s="16" t="e">
        <f>VLOOKUP(B1603,Database!$B$2:$K$604,2,FALSE)</f>
        <v>#N/A</v>
      </c>
      <c r="D1603" s="60"/>
      <c r="E1603" s="28" t="e">
        <f>VLOOKUP(B1603,Database!$B$2:$K$604,3,FALSE)</f>
        <v>#N/A</v>
      </c>
      <c r="F1603" s="16"/>
      <c r="G1603" s="16"/>
      <c r="H1603" s="5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7.25" hidden="1" customHeight="1" x14ac:dyDescent="0.25">
      <c r="A1604" s="62"/>
      <c r="B1604" s="5"/>
      <c r="C1604" s="16" t="e">
        <f>VLOOKUP(B1604,Database!$B$2:$K$604,2,FALSE)</f>
        <v>#N/A</v>
      </c>
      <c r="D1604" s="60"/>
      <c r="E1604" s="28" t="e">
        <f>VLOOKUP(B1604,Database!$B$2:$K$604,3,FALSE)</f>
        <v>#N/A</v>
      </c>
      <c r="F1604" s="16"/>
      <c r="G1604" s="16"/>
      <c r="H1604" s="5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7.25" hidden="1" customHeight="1" x14ac:dyDescent="0.25">
      <c r="A1605" s="62"/>
      <c r="B1605" s="16"/>
      <c r="C1605" s="16" t="e">
        <f>VLOOKUP(B1605,Database!$B$2:$K$604,2,FALSE)</f>
        <v>#N/A</v>
      </c>
      <c r="D1605" s="60"/>
      <c r="E1605" s="28" t="e">
        <f>VLOOKUP(B1605,Database!$B$2:$K$604,3,FALSE)</f>
        <v>#N/A</v>
      </c>
      <c r="F1605" s="16"/>
      <c r="G1605" s="16"/>
      <c r="H1605" s="5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7.25" hidden="1" customHeight="1" x14ac:dyDescent="0.25">
      <c r="A1606" s="62"/>
      <c r="B1606" s="5"/>
      <c r="C1606" s="16" t="e">
        <f>VLOOKUP(B1606,Database!$B$2:$K$604,2,FALSE)</f>
        <v>#N/A</v>
      </c>
      <c r="D1606" s="60"/>
      <c r="E1606" s="28" t="e">
        <f>VLOOKUP(B1606,Database!$B$2:$K$604,3,FALSE)</f>
        <v>#N/A</v>
      </c>
      <c r="F1606" s="16"/>
      <c r="G1606" s="16"/>
      <c r="H1606" s="5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7.25" hidden="1" customHeight="1" x14ac:dyDescent="0.25">
      <c r="A1607" s="62"/>
      <c r="B1607" s="5"/>
      <c r="C1607" s="16" t="e">
        <f>VLOOKUP(B1607,Database!$B$2:$K$604,2,FALSE)</f>
        <v>#N/A</v>
      </c>
      <c r="D1607" s="60"/>
      <c r="E1607" s="28" t="e">
        <f>VLOOKUP(B1607,Database!$B$2:$K$604,3,FALSE)</f>
        <v>#N/A</v>
      </c>
      <c r="F1607" s="16"/>
      <c r="G1607" s="16"/>
      <c r="H1607" s="5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7.25" hidden="1" customHeight="1" x14ac:dyDescent="0.25">
      <c r="A1608" s="62"/>
      <c r="B1608" s="16"/>
      <c r="C1608" s="16" t="e">
        <f>VLOOKUP(B1608,Database!$B$2:$K$604,2,FALSE)</f>
        <v>#N/A</v>
      </c>
      <c r="D1608" s="60"/>
      <c r="E1608" s="28" t="e">
        <f>VLOOKUP(B1608,Database!$B$2:$K$604,3,FALSE)</f>
        <v>#N/A</v>
      </c>
      <c r="F1608" s="16"/>
      <c r="G1608" s="16"/>
      <c r="H1608" s="5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7.25" hidden="1" customHeight="1" x14ac:dyDescent="0.25">
      <c r="A1609" s="62"/>
      <c r="B1609" s="16"/>
      <c r="C1609" s="16" t="e">
        <f>VLOOKUP(B1609,Database!$B$2:$K$604,2,FALSE)</f>
        <v>#N/A</v>
      </c>
      <c r="D1609" s="63"/>
      <c r="E1609" s="28" t="e">
        <f>VLOOKUP(B1609,Database!$B$2:$K$604,3,FALSE)</f>
        <v>#N/A</v>
      </c>
      <c r="F1609" s="16"/>
      <c r="G1609" s="16"/>
      <c r="H1609" s="5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7.25" hidden="1" customHeight="1" x14ac:dyDescent="0.25">
      <c r="A1610" s="62"/>
      <c r="B1610" s="16"/>
      <c r="C1610" s="16" t="e">
        <f>VLOOKUP(B1610,Database!$B$2:$K$604,2,FALSE)</f>
        <v>#N/A</v>
      </c>
      <c r="D1610" s="60"/>
      <c r="E1610" s="28" t="e">
        <f>VLOOKUP(B1610,Database!$B$2:$K$604,3,FALSE)</f>
        <v>#N/A</v>
      </c>
      <c r="F1610" s="16"/>
      <c r="G1610" s="16"/>
      <c r="H1610" s="5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7.25" hidden="1" customHeight="1" x14ac:dyDescent="0.25">
      <c r="A1611" s="62"/>
      <c r="B1611" s="16"/>
      <c r="C1611" s="16" t="e">
        <f>VLOOKUP(B1611,Database!$B$2:$K$604,2,FALSE)</f>
        <v>#N/A</v>
      </c>
      <c r="D1611" s="60"/>
      <c r="E1611" s="28" t="e">
        <f>VLOOKUP(B1611,Database!$B$2:$K$604,3,FALSE)</f>
        <v>#N/A</v>
      </c>
      <c r="F1611" s="16"/>
      <c r="G1611" s="16"/>
      <c r="H1611" s="5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7.25" hidden="1" customHeight="1" x14ac:dyDescent="0.25">
      <c r="A1612" s="62"/>
      <c r="B1612" s="16"/>
      <c r="C1612" s="16" t="e">
        <f>VLOOKUP(B1612,Database!$B$2:$K$604,2,FALSE)</f>
        <v>#N/A</v>
      </c>
      <c r="D1612" s="63"/>
      <c r="E1612" s="28" t="e">
        <f>VLOOKUP(B1612,Database!$B$2:$K$604,3,FALSE)</f>
        <v>#N/A</v>
      </c>
      <c r="F1612" s="16"/>
      <c r="G1612" s="16"/>
      <c r="H1612" s="5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7.25" hidden="1" customHeight="1" x14ac:dyDescent="0.25">
      <c r="A1613" s="62"/>
      <c r="B1613" s="5"/>
      <c r="C1613" s="16" t="e">
        <f>VLOOKUP(B1613,Database!$B$2:$K$604,2,FALSE)</f>
        <v>#N/A</v>
      </c>
      <c r="D1613" s="60"/>
      <c r="E1613" s="28" t="e">
        <f>VLOOKUP(B1613,Database!$B$2:$K$604,3,FALSE)</f>
        <v>#N/A</v>
      </c>
      <c r="F1613" s="16"/>
      <c r="G1613" s="16"/>
      <c r="H1613" s="5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7.25" hidden="1" customHeight="1" x14ac:dyDescent="0.25">
      <c r="A1614" s="62"/>
      <c r="B1614" s="16"/>
      <c r="C1614" s="16" t="e">
        <f>VLOOKUP(B1614,Database!$B$2:$K$604,2,FALSE)</f>
        <v>#N/A</v>
      </c>
      <c r="D1614" s="60"/>
      <c r="E1614" s="28" t="e">
        <f>VLOOKUP(B1614,Database!$B$2:$K$604,3,FALSE)</f>
        <v>#N/A</v>
      </c>
      <c r="F1614" s="16"/>
      <c r="G1614" s="16"/>
      <c r="H1614" s="5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7.25" hidden="1" customHeight="1" x14ac:dyDescent="0.25">
      <c r="A1615" s="62"/>
      <c r="B1615" s="16"/>
      <c r="C1615" s="16" t="e">
        <f>VLOOKUP(B1615,Database!$B$2:$K$604,2,FALSE)</f>
        <v>#N/A</v>
      </c>
      <c r="D1615" s="60"/>
      <c r="E1615" s="28" t="e">
        <f>VLOOKUP(B1615,Database!$B$2:$K$604,3,FALSE)</f>
        <v>#N/A</v>
      </c>
      <c r="F1615" s="16"/>
      <c r="G1615" s="16"/>
      <c r="H1615" s="5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7.25" hidden="1" customHeight="1" x14ac:dyDescent="0.25">
      <c r="A1616" s="62"/>
      <c r="B1616" s="5"/>
      <c r="C1616" s="16" t="e">
        <f>VLOOKUP(B1616,Database!$B$2:$K$604,2,FALSE)</f>
        <v>#N/A</v>
      </c>
      <c r="D1616" s="60"/>
      <c r="E1616" s="28" t="e">
        <f>VLOOKUP(B1616,Database!$B$2:$K$604,3,FALSE)</f>
        <v>#N/A</v>
      </c>
      <c r="F1616" s="16"/>
      <c r="G1616" s="16"/>
      <c r="H1616" s="5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7.25" hidden="1" customHeight="1" x14ac:dyDescent="0.25">
      <c r="A1617" s="62"/>
      <c r="B1617" s="16"/>
      <c r="C1617" s="16" t="e">
        <f>VLOOKUP(B1617,Database!$B$2:$K$604,2,FALSE)</f>
        <v>#N/A</v>
      </c>
      <c r="D1617" s="60"/>
      <c r="E1617" s="28" t="e">
        <f>VLOOKUP(B1617,Database!$B$2:$K$604,3,FALSE)</f>
        <v>#N/A</v>
      </c>
      <c r="F1617" s="16"/>
      <c r="G1617" s="16"/>
      <c r="H1617" s="5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7.25" hidden="1" customHeight="1" x14ac:dyDescent="0.25">
      <c r="A1618" s="62"/>
      <c r="B1618" s="16"/>
      <c r="C1618" s="16" t="e">
        <f>VLOOKUP(B1618,Database!$B$2:$K$604,2,FALSE)</f>
        <v>#N/A</v>
      </c>
      <c r="D1618" s="60"/>
      <c r="E1618" s="28" t="e">
        <f>VLOOKUP(B1618,Database!$B$2:$K$604,3,FALSE)</f>
        <v>#N/A</v>
      </c>
      <c r="F1618" s="16"/>
      <c r="G1618" s="16"/>
      <c r="H1618" s="5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7.25" hidden="1" customHeight="1" x14ac:dyDescent="0.25">
      <c r="A1619" s="62"/>
      <c r="B1619" s="16"/>
      <c r="C1619" s="16" t="e">
        <f>VLOOKUP(B1619,Database!$B$2:$K$604,2,FALSE)</f>
        <v>#N/A</v>
      </c>
      <c r="D1619" s="60"/>
      <c r="E1619" s="28" t="e">
        <f>VLOOKUP(B1619,Database!$B$2:$K$604,3,FALSE)</f>
        <v>#N/A</v>
      </c>
      <c r="F1619" s="16"/>
      <c r="G1619" s="16"/>
      <c r="H1619" s="5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7.25" hidden="1" customHeight="1" x14ac:dyDescent="0.25">
      <c r="A1620" s="62"/>
      <c r="B1620" s="16"/>
      <c r="C1620" s="16" t="e">
        <f>VLOOKUP(B1620,Database!$B$2:$K$604,2,FALSE)</f>
        <v>#N/A</v>
      </c>
      <c r="D1620" s="60"/>
      <c r="E1620" s="28" t="e">
        <f>VLOOKUP(B1620,Database!$B$2:$K$604,3,FALSE)</f>
        <v>#N/A</v>
      </c>
      <c r="F1620" s="16"/>
      <c r="G1620" s="16"/>
      <c r="H1620" s="5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7.25" hidden="1" customHeight="1" x14ac:dyDescent="0.25">
      <c r="A1621" s="62"/>
      <c r="B1621" s="16"/>
      <c r="C1621" s="16" t="e">
        <f>VLOOKUP(B1621,Database!$B$2:$K$604,2,FALSE)</f>
        <v>#N/A</v>
      </c>
      <c r="D1621" s="60"/>
      <c r="E1621" s="28" t="e">
        <f>VLOOKUP(B1621,Database!$B$2:$K$604,3,FALSE)</f>
        <v>#N/A</v>
      </c>
      <c r="F1621" s="16"/>
      <c r="G1621" s="16"/>
      <c r="H1621" s="5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7.25" hidden="1" customHeight="1" x14ac:dyDescent="0.25">
      <c r="A1622" s="62"/>
      <c r="B1622" s="16"/>
      <c r="C1622" s="16" t="e">
        <f>VLOOKUP(B1622,Database!$B$2:$K$604,2,FALSE)</f>
        <v>#N/A</v>
      </c>
      <c r="D1622" s="60"/>
      <c r="E1622" s="28" t="e">
        <f>VLOOKUP(B1622,Database!$B$2:$K$604,3,FALSE)</f>
        <v>#N/A</v>
      </c>
      <c r="F1622" s="16"/>
      <c r="G1622" s="16"/>
      <c r="H1622" s="5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7.25" hidden="1" customHeight="1" x14ac:dyDescent="0.25">
      <c r="A1623" s="62"/>
      <c r="B1623" s="5"/>
      <c r="C1623" s="16" t="e">
        <f>VLOOKUP(B1623,Database!$B$2:$K$604,2,FALSE)</f>
        <v>#N/A</v>
      </c>
      <c r="D1623" s="60"/>
      <c r="E1623" s="28" t="e">
        <f>VLOOKUP(B1623,Database!$B$2:$K$604,3,FALSE)</f>
        <v>#N/A</v>
      </c>
      <c r="F1623" s="16"/>
      <c r="G1623" s="16"/>
      <c r="H1623" s="5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7.25" hidden="1" customHeight="1" x14ac:dyDescent="0.25">
      <c r="A1624" s="62"/>
      <c r="B1624" s="5"/>
      <c r="C1624" s="16" t="e">
        <f>VLOOKUP(B1624,Database!$B$2:$K$604,2,FALSE)</f>
        <v>#N/A</v>
      </c>
      <c r="D1624" s="60"/>
      <c r="E1624" s="28" t="e">
        <f>VLOOKUP(B1624,Database!$B$2:$K$604,3,FALSE)</f>
        <v>#N/A</v>
      </c>
      <c r="F1624" s="16"/>
      <c r="G1624" s="16"/>
      <c r="H1624" s="5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7.25" hidden="1" customHeight="1" x14ac:dyDescent="0.25">
      <c r="A1625" s="62"/>
      <c r="B1625" s="5"/>
      <c r="C1625" s="16" t="e">
        <f>VLOOKUP(B1625,Database!$B$2:$K$604,2,FALSE)</f>
        <v>#N/A</v>
      </c>
      <c r="D1625" s="60"/>
      <c r="E1625" s="28" t="e">
        <f>VLOOKUP(B1625,Database!$B$2:$K$604,3,FALSE)</f>
        <v>#N/A</v>
      </c>
      <c r="F1625" s="16"/>
      <c r="G1625" s="16"/>
      <c r="H1625" s="5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7.25" hidden="1" customHeight="1" x14ac:dyDescent="0.25">
      <c r="A1626" s="62"/>
      <c r="B1626" s="5"/>
      <c r="C1626" s="16" t="e">
        <f>VLOOKUP(B1626,Database!$B$2:$K$604,2,FALSE)</f>
        <v>#N/A</v>
      </c>
      <c r="D1626" s="60"/>
      <c r="E1626" s="28" t="e">
        <f>VLOOKUP(B1626,Database!$B$2:$K$604,3,FALSE)</f>
        <v>#N/A</v>
      </c>
      <c r="F1626" s="16"/>
      <c r="G1626" s="16"/>
      <c r="H1626" s="5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7.25" hidden="1" customHeight="1" x14ac:dyDescent="0.25">
      <c r="A1627" s="62"/>
      <c r="B1627" s="5"/>
      <c r="C1627" s="16" t="e">
        <f>VLOOKUP(B1627,Database!$B$2:$K$604,2,FALSE)</f>
        <v>#N/A</v>
      </c>
      <c r="D1627" s="60"/>
      <c r="E1627" s="28" t="e">
        <f>VLOOKUP(B1627,Database!$B$2:$K$604,3,FALSE)</f>
        <v>#N/A</v>
      </c>
      <c r="F1627" s="16"/>
      <c r="G1627" s="16"/>
      <c r="H1627" s="5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7.25" hidden="1" customHeight="1" x14ac:dyDescent="0.25">
      <c r="A1628" s="62"/>
      <c r="B1628" s="5"/>
      <c r="C1628" s="16" t="e">
        <f>VLOOKUP(B1628,Database!$B$2:$K$604,2,FALSE)</f>
        <v>#N/A</v>
      </c>
      <c r="D1628" s="60"/>
      <c r="E1628" s="28" t="e">
        <f>VLOOKUP(B1628,Database!$B$2:$K$604,3,FALSE)</f>
        <v>#N/A</v>
      </c>
      <c r="F1628" s="16"/>
      <c r="G1628" s="16"/>
      <c r="H1628" s="5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7.25" hidden="1" customHeight="1" x14ac:dyDescent="0.25">
      <c r="A1629" s="62"/>
      <c r="B1629" s="5"/>
      <c r="C1629" s="16" t="e">
        <f>VLOOKUP(B1629,Database!$B$2:$K$604,2,FALSE)</f>
        <v>#N/A</v>
      </c>
      <c r="D1629" s="60"/>
      <c r="E1629" s="28" t="e">
        <f>VLOOKUP(B1629,Database!$B$2:$K$604,3,FALSE)</f>
        <v>#N/A</v>
      </c>
      <c r="F1629" s="16"/>
      <c r="G1629" s="16"/>
      <c r="H1629" s="5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7.25" hidden="1" customHeight="1" x14ac:dyDescent="0.25">
      <c r="A1630" s="62"/>
      <c r="B1630" s="5"/>
      <c r="C1630" s="16" t="e">
        <f>VLOOKUP(B1630,Database!$B$2:$K$604,2,FALSE)</f>
        <v>#N/A</v>
      </c>
      <c r="D1630" s="60"/>
      <c r="E1630" s="28" t="e">
        <f>VLOOKUP(B1630,Database!$B$2:$K$604,3,FALSE)</f>
        <v>#N/A</v>
      </c>
      <c r="F1630" s="16"/>
      <c r="G1630" s="16"/>
      <c r="H1630" s="5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7.25" hidden="1" customHeight="1" x14ac:dyDescent="0.25">
      <c r="A1631" s="62"/>
      <c r="B1631" s="5"/>
      <c r="C1631" s="16" t="e">
        <f>VLOOKUP(B1631,Database!$B$2:$K$604,2,FALSE)</f>
        <v>#N/A</v>
      </c>
      <c r="D1631" s="60"/>
      <c r="E1631" s="28" t="e">
        <f>VLOOKUP(B1631,Database!$B$2:$K$604,3,FALSE)</f>
        <v>#N/A</v>
      </c>
      <c r="F1631" s="16"/>
      <c r="G1631" s="16"/>
      <c r="H1631" s="5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7.25" hidden="1" customHeight="1" x14ac:dyDescent="0.25">
      <c r="A1632" s="62"/>
      <c r="B1632" s="16"/>
      <c r="C1632" s="16" t="e">
        <f>VLOOKUP(B1632,Database!$B$2:$K$604,2,FALSE)</f>
        <v>#N/A</v>
      </c>
      <c r="D1632" s="60"/>
      <c r="E1632" s="28" t="e">
        <f>VLOOKUP(B1632,Database!$B$2:$K$604,3,FALSE)</f>
        <v>#N/A</v>
      </c>
      <c r="F1632" s="16"/>
      <c r="G1632" s="16"/>
      <c r="H1632" s="5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7.25" hidden="1" customHeight="1" x14ac:dyDescent="0.25">
      <c r="A1633" s="62"/>
      <c r="B1633" s="16"/>
      <c r="C1633" s="16" t="e">
        <f>VLOOKUP(B1633,Database!$B$2:$K$604,2,FALSE)</f>
        <v>#N/A</v>
      </c>
      <c r="D1633" s="60"/>
      <c r="E1633" s="28" t="e">
        <f>VLOOKUP(B1633,Database!$B$2:$K$604,3,FALSE)</f>
        <v>#N/A</v>
      </c>
      <c r="F1633" s="16"/>
      <c r="G1633" s="16"/>
      <c r="H1633" s="5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7.25" hidden="1" customHeight="1" x14ac:dyDescent="0.25">
      <c r="A1634" s="62"/>
      <c r="B1634" s="16"/>
      <c r="C1634" s="16" t="e">
        <f>VLOOKUP(B1634,Database!$B$2:$K$604,2,FALSE)</f>
        <v>#N/A</v>
      </c>
      <c r="D1634" s="60"/>
      <c r="E1634" s="28" t="e">
        <f>VLOOKUP(B1634,Database!$B$2:$K$604,3,FALSE)</f>
        <v>#N/A</v>
      </c>
      <c r="F1634" s="16"/>
      <c r="G1634" s="16"/>
      <c r="H1634" s="5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7.25" hidden="1" customHeight="1" x14ac:dyDescent="0.25">
      <c r="A1635" s="62"/>
      <c r="B1635" s="16"/>
      <c r="C1635" s="16" t="e">
        <f>VLOOKUP(B1635,Database!$B$2:$K$604,2,FALSE)</f>
        <v>#N/A</v>
      </c>
      <c r="D1635" s="60"/>
      <c r="E1635" s="28" t="e">
        <f>VLOOKUP(B1635,Database!$B$2:$K$604,3,FALSE)</f>
        <v>#N/A</v>
      </c>
      <c r="F1635" s="16"/>
      <c r="G1635" s="16"/>
      <c r="H1635" s="5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7.25" hidden="1" customHeight="1" x14ac:dyDescent="0.25">
      <c r="A1636" s="62"/>
      <c r="B1636" s="5"/>
      <c r="C1636" s="16" t="e">
        <f>VLOOKUP(B1636,Database!$B$2:$K$604,2,FALSE)</f>
        <v>#N/A</v>
      </c>
      <c r="D1636" s="60"/>
      <c r="E1636" s="28" t="e">
        <f>VLOOKUP(B1636,Database!$B$2:$K$604,3,FALSE)</f>
        <v>#N/A</v>
      </c>
      <c r="F1636" s="16"/>
      <c r="G1636" s="16"/>
      <c r="H1636" s="5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7.25" hidden="1" customHeight="1" x14ac:dyDescent="0.25">
      <c r="A1637" s="62"/>
      <c r="B1637" s="5"/>
      <c r="C1637" s="16" t="e">
        <f>VLOOKUP(B1637,Database!$B$2:$K$604,2,FALSE)</f>
        <v>#N/A</v>
      </c>
      <c r="D1637" s="60"/>
      <c r="E1637" s="28" t="e">
        <f>VLOOKUP(B1637,Database!$B$2:$K$604,3,FALSE)</f>
        <v>#N/A</v>
      </c>
      <c r="F1637" s="16"/>
      <c r="G1637" s="16"/>
      <c r="H1637" s="5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7.25" hidden="1" customHeight="1" x14ac:dyDescent="0.25">
      <c r="A1638" s="62"/>
      <c r="B1638" s="5"/>
      <c r="C1638" s="16" t="e">
        <f>VLOOKUP(B1638,Database!$B$2:$K$604,2,FALSE)</f>
        <v>#N/A</v>
      </c>
      <c r="D1638" s="60"/>
      <c r="E1638" s="28" t="e">
        <f>VLOOKUP(B1638,Database!$B$2:$K$604,3,FALSE)</f>
        <v>#N/A</v>
      </c>
      <c r="F1638" s="16"/>
      <c r="G1638" s="16"/>
      <c r="H1638" s="5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7.25" hidden="1" customHeight="1" x14ac:dyDescent="0.25">
      <c r="A1639" s="62"/>
      <c r="B1639" s="5"/>
      <c r="C1639" s="16" t="e">
        <f>VLOOKUP(B1639,Database!$B$2:$K$604,2,FALSE)</f>
        <v>#N/A</v>
      </c>
      <c r="D1639" s="60"/>
      <c r="E1639" s="28" t="e">
        <f>VLOOKUP(B1639,Database!$B$2:$K$604,3,FALSE)</f>
        <v>#N/A</v>
      </c>
      <c r="F1639" s="16"/>
      <c r="G1639" s="16"/>
      <c r="H1639" s="5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7.25" hidden="1" customHeight="1" x14ac:dyDescent="0.25">
      <c r="A1640" s="62"/>
      <c r="B1640" s="5"/>
      <c r="C1640" s="16" t="e">
        <f>VLOOKUP(B1640,Database!$B$2:$K$604,2,FALSE)</f>
        <v>#N/A</v>
      </c>
      <c r="D1640" s="63"/>
      <c r="E1640" s="28" t="e">
        <f>VLOOKUP(B1640,Database!$B$2:$K$604,3,FALSE)</f>
        <v>#N/A</v>
      </c>
      <c r="F1640" s="16"/>
      <c r="G1640" s="16"/>
      <c r="H1640" s="5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7.25" hidden="1" customHeight="1" x14ac:dyDescent="0.25">
      <c r="A1641" s="62"/>
      <c r="B1641" s="16"/>
      <c r="C1641" s="16" t="e">
        <f>VLOOKUP(B1641,Database!$B$2:$K$604,2,FALSE)</f>
        <v>#N/A</v>
      </c>
      <c r="D1641" s="60"/>
      <c r="E1641" s="28" t="e">
        <f>VLOOKUP(B1641,Database!$B$2:$K$604,3,FALSE)</f>
        <v>#N/A</v>
      </c>
      <c r="F1641" s="16"/>
      <c r="G1641" s="16"/>
      <c r="H1641" s="5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7.25" hidden="1" customHeight="1" x14ac:dyDescent="0.25">
      <c r="A1642" s="62"/>
      <c r="B1642" s="16"/>
      <c r="C1642" s="16" t="e">
        <f>VLOOKUP(B1642,Database!$B$2:$K$604,2,FALSE)</f>
        <v>#N/A</v>
      </c>
      <c r="D1642" s="60"/>
      <c r="E1642" s="28" t="e">
        <f>VLOOKUP(B1642,Database!$B$2:$K$604,3,FALSE)</f>
        <v>#N/A</v>
      </c>
      <c r="F1642" s="16"/>
      <c r="G1642" s="16"/>
      <c r="H1642" s="5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7.25" hidden="1" customHeight="1" x14ac:dyDescent="0.25">
      <c r="A1643" s="62"/>
      <c r="B1643" s="16"/>
      <c r="C1643" s="16" t="e">
        <f>VLOOKUP(B1643,Database!$B$2:$K$604,2,FALSE)</f>
        <v>#N/A</v>
      </c>
      <c r="D1643" s="60"/>
      <c r="E1643" s="28" t="e">
        <f>VLOOKUP(B1643,Database!$B$2:$K$604,3,FALSE)</f>
        <v>#N/A</v>
      </c>
      <c r="F1643" s="16"/>
      <c r="G1643" s="16"/>
      <c r="H1643" s="5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7.25" hidden="1" customHeight="1" x14ac:dyDescent="0.25">
      <c r="A1644" s="62"/>
      <c r="B1644" s="16"/>
      <c r="C1644" s="16" t="e">
        <f>VLOOKUP(B1644,Database!$B$2:$K$604,2,FALSE)</f>
        <v>#N/A</v>
      </c>
      <c r="D1644" s="60"/>
      <c r="E1644" s="28" t="e">
        <f>VLOOKUP(B1644,Database!$B$2:$K$604,3,FALSE)</f>
        <v>#N/A</v>
      </c>
      <c r="F1644" s="16"/>
      <c r="G1644" s="16"/>
      <c r="H1644" s="5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7.25" hidden="1" customHeight="1" x14ac:dyDescent="0.25">
      <c r="A1645" s="62"/>
      <c r="B1645" s="5"/>
      <c r="C1645" s="16" t="e">
        <f>VLOOKUP(B1645,Database!$B$2:$K$604,2,FALSE)</f>
        <v>#N/A</v>
      </c>
      <c r="D1645" s="60"/>
      <c r="E1645" s="28" t="e">
        <f>VLOOKUP(B1645,Database!$B$2:$K$604,3,FALSE)</f>
        <v>#N/A</v>
      </c>
      <c r="F1645" s="16"/>
      <c r="G1645" s="16"/>
      <c r="H1645" s="5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7.25" hidden="1" customHeight="1" x14ac:dyDescent="0.25">
      <c r="A1646" s="62"/>
      <c r="B1646" s="16"/>
      <c r="C1646" s="16" t="e">
        <f>VLOOKUP(B1646,Database!$B$2:$K$604,2,FALSE)</f>
        <v>#N/A</v>
      </c>
      <c r="D1646" s="60"/>
      <c r="E1646" s="28" t="e">
        <f>VLOOKUP(B1646,Database!$B$2:$K$604,3,FALSE)</f>
        <v>#N/A</v>
      </c>
      <c r="F1646" s="16"/>
      <c r="G1646" s="16"/>
      <c r="H1646" s="5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7.25" hidden="1" customHeight="1" x14ac:dyDescent="0.25">
      <c r="A1647" s="62"/>
      <c r="B1647" s="16"/>
      <c r="C1647" s="16" t="e">
        <f>VLOOKUP(B1647,Database!$B$2:$K$604,2,FALSE)</f>
        <v>#N/A</v>
      </c>
      <c r="D1647" s="60"/>
      <c r="E1647" s="28" t="e">
        <f>VLOOKUP(B1647,Database!$B$2:$K$604,3,FALSE)</f>
        <v>#N/A</v>
      </c>
      <c r="F1647" s="16"/>
      <c r="G1647" s="16"/>
      <c r="H1647" s="5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7.25" hidden="1" customHeight="1" x14ac:dyDescent="0.25">
      <c r="A1648" s="62"/>
      <c r="B1648" s="5"/>
      <c r="C1648" s="16" t="e">
        <f>VLOOKUP(B1648,Database!$B$2:$K$604,2,FALSE)</f>
        <v>#N/A</v>
      </c>
      <c r="D1648" s="60"/>
      <c r="E1648" s="28" t="e">
        <f>VLOOKUP(B1648,Database!$B$2:$K$604,3,FALSE)</f>
        <v>#N/A</v>
      </c>
      <c r="F1648" s="16"/>
      <c r="G1648" s="16"/>
      <c r="H1648" s="5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7.25" hidden="1" customHeight="1" x14ac:dyDescent="0.25">
      <c r="A1649" s="62"/>
      <c r="B1649" s="5"/>
      <c r="C1649" s="16" t="e">
        <f>VLOOKUP(B1649,Database!$B$2:$K$604,2,FALSE)</f>
        <v>#N/A</v>
      </c>
      <c r="D1649" s="60"/>
      <c r="E1649" s="28" t="e">
        <f>VLOOKUP(B1649,Database!$B$2:$K$604,3,FALSE)</f>
        <v>#N/A</v>
      </c>
      <c r="F1649" s="16"/>
      <c r="G1649" s="16"/>
      <c r="H1649" s="5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7.25" hidden="1" customHeight="1" x14ac:dyDescent="0.25">
      <c r="A1650" s="62"/>
      <c r="B1650" s="16"/>
      <c r="C1650" s="16" t="e">
        <f>VLOOKUP(B1650,Database!$B$2:$K$604,2,FALSE)</f>
        <v>#N/A</v>
      </c>
      <c r="D1650" s="60"/>
      <c r="E1650" s="28" t="e">
        <f>VLOOKUP(B1650,Database!$B$2:$K$604,3,FALSE)</f>
        <v>#N/A</v>
      </c>
      <c r="F1650" s="16"/>
      <c r="G1650" s="16"/>
      <c r="H1650" s="5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7.25" hidden="1" customHeight="1" x14ac:dyDescent="0.25">
      <c r="A1651" s="62"/>
      <c r="B1651" s="16"/>
      <c r="C1651" s="16" t="e">
        <f>VLOOKUP(B1651,Database!$B$2:$K$604,2,FALSE)</f>
        <v>#N/A</v>
      </c>
      <c r="D1651" s="60"/>
      <c r="E1651" s="28" t="e">
        <f>VLOOKUP(B1651,Database!$B$2:$K$604,3,FALSE)</f>
        <v>#N/A</v>
      </c>
      <c r="F1651" s="16"/>
      <c r="G1651" s="16"/>
      <c r="H1651" s="5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7.25" hidden="1" customHeight="1" x14ac:dyDescent="0.25">
      <c r="A1652" s="62"/>
      <c r="B1652" s="16"/>
      <c r="C1652" s="16" t="e">
        <f>VLOOKUP(B1652,Database!$B$2:$K$604,2,FALSE)</f>
        <v>#N/A</v>
      </c>
      <c r="D1652" s="63"/>
      <c r="E1652" s="28" t="e">
        <f>VLOOKUP(B1652,Database!$B$2:$K$604,3,FALSE)</f>
        <v>#N/A</v>
      </c>
      <c r="F1652" s="16"/>
      <c r="G1652" s="16"/>
      <c r="H1652" s="5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7.25" hidden="1" customHeight="1" x14ac:dyDescent="0.25">
      <c r="A1653" s="62"/>
      <c r="B1653" s="16"/>
      <c r="C1653" s="16" t="e">
        <f>VLOOKUP(B1653,Database!$B$2:$K$604,2,FALSE)</f>
        <v>#N/A</v>
      </c>
      <c r="D1653" s="60"/>
      <c r="E1653" s="28" t="e">
        <f>VLOOKUP(B1653,Database!$B$2:$K$604,3,FALSE)</f>
        <v>#N/A</v>
      </c>
      <c r="F1653" s="16"/>
      <c r="G1653" s="16"/>
      <c r="H1653" s="5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7.25" hidden="1" customHeight="1" x14ac:dyDescent="0.25">
      <c r="A1654" s="62"/>
      <c r="B1654" s="16"/>
      <c r="C1654" s="16" t="e">
        <f>VLOOKUP(B1654,Database!$B$2:$K$604,2,FALSE)</f>
        <v>#N/A</v>
      </c>
      <c r="D1654" s="64"/>
      <c r="E1654" s="28" t="e">
        <f>VLOOKUP(B1654,Database!$B$2:$K$604,3,FALSE)</f>
        <v>#N/A</v>
      </c>
      <c r="F1654" s="16"/>
      <c r="G1654" s="16"/>
      <c r="H1654" s="5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7.25" hidden="1" customHeight="1" x14ac:dyDescent="0.25">
      <c r="A1655" s="62"/>
      <c r="B1655" s="16"/>
      <c r="C1655" s="16" t="e">
        <f>VLOOKUP(B1655,Database!$B$2:$K$604,2,FALSE)</f>
        <v>#N/A</v>
      </c>
      <c r="D1655" s="60"/>
      <c r="E1655" s="28" t="e">
        <f>VLOOKUP(B1655,Database!$B$2:$K$604,3,FALSE)</f>
        <v>#N/A</v>
      </c>
      <c r="F1655" s="16"/>
      <c r="G1655" s="16"/>
      <c r="H1655" s="5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7.25" hidden="1" customHeight="1" x14ac:dyDescent="0.25">
      <c r="A1656" s="62"/>
      <c r="B1656" s="16"/>
      <c r="C1656" s="16" t="e">
        <f>VLOOKUP(B1656,Database!$B$2:$K$604,2,FALSE)</f>
        <v>#N/A</v>
      </c>
      <c r="D1656" s="60"/>
      <c r="E1656" s="28" t="e">
        <f>VLOOKUP(B1656,Database!$B$2:$K$604,3,FALSE)</f>
        <v>#N/A</v>
      </c>
      <c r="F1656" s="16"/>
      <c r="G1656" s="16"/>
      <c r="H1656" s="5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7.25" hidden="1" customHeight="1" x14ac:dyDescent="0.25">
      <c r="A1657" s="62"/>
      <c r="B1657" s="16"/>
      <c r="C1657" s="16" t="e">
        <f>VLOOKUP(B1657,Database!$B$2:$K$604,2,FALSE)</f>
        <v>#N/A</v>
      </c>
      <c r="D1657" s="63"/>
      <c r="E1657" s="28" t="e">
        <f>VLOOKUP(B1657,Database!$B$2:$K$604,3,FALSE)</f>
        <v>#N/A</v>
      </c>
      <c r="F1657" s="16"/>
      <c r="G1657" s="16"/>
      <c r="H1657" s="5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7.25" hidden="1" customHeight="1" x14ac:dyDescent="0.25">
      <c r="A1658" s="62"/>
      <c r="B1658" s="16"/>
      <c r="C1658" s="16" t="e">
        <f>VLOOKUP(B1658,Database!$B$2:$K$604,2,FALSE)</f>
        <v>#N/A</v>
      </c>
      <c r="D1658" s="60"/>
      <c r="E1658" s="28" t="e">
        <f>VLOOKUP(B1658,Database!$B$2:$K$604,3,FALSE)</f>
        <v>#N/A</v>
      </c>
      <c r="F1658" s="16"/>
      <c r="G1658" s="16"/>
      <c r="H1658" s="5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7.25" hidden="1" customHeight="1" x14ac:dyDescent="0.25">
      <c r="A1659" s="62"/>
      <c r="B1659" s="16"/>
      <c r="C1659" s="16" t="e">
        <f>VLOOKUP(B1659,Database!$B$2:$K$604,2,FALSE)</f>
        <v>#N/A</v>
      </c>
      <c r="D1659" s="60"/>
      <c r="E1659" s="28" t="e">
        <f>VLOOKUP(B1659,Database!$B$2:$K$604,3,FALSE)</f>
        <v>#N/A</v>
      </c>
      <c r="F1659" s="16"/>
      <c r="G1659" s="16"/>
      <c r="H1659" s="5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7.25" hidden="1" customHeight="1" x14ac:dyDescent="0.25">
      <c r="A1660" s="62"/>
      <c r="B1660" s="16"/>
      <c r="C1660" s="16" t="e">
        <f>VLOOKUP(B1660,Database!$B$2:$K$604,2,FALSE)</f>
        <v>#N/A</v>
      </c>
      <c r="D1660" s="60"/>
      <c r="E1660" s="28" t="e">
        <f>VLOOKUP(B1660,Database!$B$2:$K$604,3,FALSE)</f>
        <v>#N/A</v>
      </c>
      <c r="F1660" s="16"/>
      <c r="G1660" s="16"/>
      <c r="H1660" s="5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7.25" hidden="1" customHeight="1" x14ac:dyDescent="0.25">
      <c r="A1661" s="62"/>
      <c r="B1661" s="16"/>
      <c r="C1661" s="16" t="e">
        <f>VLOOKUP(B1661,Database!$B$2:$K$604,2,FALSE)</f>
        <v>#N/A</v>
      </c>
      <c r="D1661" s="60"/>
      <c r="E1661" s="28" t="e">
        <f>VLOOKUP(B1661,Database!$B$2:$K$604,3,FALSE)</f>
        <v>#N/A</v>
      </c>
      <c r="F1661" s="16"/>
      <c r="G1661" s="16"/>
      <c r="H1661" s="5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7.25" hidden="1" customHeight="1" x14ac:dyDescent="0.25">
      <c r="A1662" s="62"/>
      <c r="B1662" s="5"/>
      <c r="C1662" s="16" t="e">
        <f>VLOOKUP(B1662,Database!$B$2:$K$604,2,FALSE)</f>
        <v>#N/A</v>
      </c>
      <c r="D1662" s="60"/>
      <c r="E1662" s="28" t="e">
        <f>VLOOKUP(B1662,Database!$B$2:$K$604,3,FALSE)</f>
        <v>#N/A</v>
      </c>
      <c r="F1662" s="16"/>
      <c r="G1662" s="16"/>
      <c r="H1662" s="5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7.25" hidden="1" customHeight="1" x14ac:dyDescent="0.25">
      <c r="A1663" s="62"/>
      <c r="B1663" s="16"/>
      <c r="C1663" s="16" t="e">
        <f>VLOOKUP(B1663,Database!$B$2:$K$604,2,FALSE)</f>
        <v>#N/A</v>
      </c>
      <c r="D1663" s="60"/>
      <c r="E1663" s="28" t="e">
        <f>VLOOKUP(B1663,Database!$B$2:$K$604,3,FALSE)</f>
        <v>#N/A</v>
      </c>
      <c r="F1663" s="16"/>
      <c r="G1663" s="16"/>
      <c r="H1663" s="5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7.25" hidden="1" customHeight="1" x14ac:dyDescent="0.25">
      <c r="A1664" s="62"/>
      <c r="B1664" s="5"/>
      <c r="C1664" s="16" t="e">
        <f>VLOOKUP(B1664,Database!$B$2:$K$604,2,FALSE)</f>
        <v>#N/A</v>
      </c>
      <c r="D1664" s="60"/>
      <c r="E1664" s="28" t="e">
        <f>VLOOKUP(B1664,Database!$B$2:$K$604,3,FALSE)</f>
        <v>#N/A</v>
      </c>
      <c r="F1664" s="16"/>
      <c r="G1664" s="16"/>
      <c r="H1664" s="5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7.25" hidden="1" customHeight="1" x14ac:dyDescent="0.25">
      <c r="A1665" s="62"/>
      <c r="B1665" s="16"/>
      <c r="C1665" s="16" t="e">
        <f>VLOOKUP(B1665,Database!$B$2:$K$604,2,FALSE)</f>
        <v>#N/A</v>
      </c>
      <c r="D1665" s="60"/>
      <c r="E1665" s="28" t="e">
        <f>VLOOKUP(B1665,Database!$B$2:$K$604,3,FALSE)</f>
        <v>#N/A</v>
      </c>
      <c r="F1665" s="16"/>
      <c r="G1665" s="16"/>
      <c r="H1665" s="5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7.25" hidden="1" customHeight="1" x14ac:dyDescent="0.25">
      <c r="A1666" s="62"/>
      <c r="B1666" s="16"/>
      <c r="C1666" s="16" t="e">
        <f>VLOOKUP(B1666,Database!$B$2:$K$604,2,FALSE)</f>
        <v>#N/A</v>
      </c>
      <c r="D1666" s="60"/>
      <c r="E1666" s="28" t="e">
        <f>VLOOKUP(B1666,Database!$B$2:$K$604,3,FALSE)</f>
        <v>#N/A</v>
      </c>
      <c r="F1666" s="16"/>
      <c r="G1666" s="16"/>
      <c r="H1666" s="5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7.25" hidden="1" customHeight="1" x14ac:dyDescent="0.25">
      <c r="A1667" s="62"/>
      <c r="B1667" s="5"/>
      <c r="C1667" s="16" t="e">
        <f>VLOOKUP(B1667,Database!$B$2:$K$604,2,FALSE)</f>
        <v>#N/A</v>
      </c>
      <c r="D1667" s="60"/>
      <c r="E1667" s="28" t="e">
        <f>VLOOKUP(B1667,Database!$B$2:$K$604,3,FALSE)</f>
        <v>#N/A</v>
      </c>
      <c r="F1667" s="16"/>
      <c r="G1667" s="16"/>
      <c r="H1667" s="5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7.25" hidden="1" customHeight="1" x14ac:dyDescent="0.25">
      <c r="A1668" s="62"/>
      <c r="B1668" s="16"/>
      <c r="C1668" s="16" t="e">
        <f>VLOOKUP(B1668,Database!$B$2:$K$604,2,FALSE)</f>
        <v>#N/A</v>
      </c>
      <c r="D1668" s="60"/>
      <c r="E1668" s="28" t="e">
        <f>VLOOKUP(B1668,Database!$B$2:$K$604,3,FALSE)</f>
        <v>#N/A</v>
      </c>
      <c r="F1668" s="16"/>
      <c r="G1668" s="16"/>
      <c r="H1668" s="5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7.25" hidden="1" customHeight="1" x14ac:dyDescent="0.25">
      <c r="A1669" s="62"/>
      <c r="B1669" s="16"/>
      <c r="C1669" s="16" t="e">
        <f>VLOOKUP(B1669,Database!$B$2:$K$604,2,FALSE)</f>
        <v>#N/A</v>
      </c>
      <c r="D1669" s="60"/>
      <c r="E1669" s="28" t="e">
        <f>VLOOKUP(B1669,Database!$B$2:$K$604,3,FALSE)</f>
        <v>#N/A</v>
      </c>
      <c r="F1669" s="16"/>
      <c r="G1669" s="16"/>
      <c r="H1669" s="5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7.25" hidden="1" customHeight="1" x14ac:dyDescent="0.25">
      <c r="A1670" s="62"/>
      <c r="B1670" s="16"/>
      <c r="C1670" s="16" t="e">
        <f>VLOOKUP(B1670,Database!$B$2:$K$604,2,FALSE)</f>
        <v>#N/A</v>
      </c>
      <c r="D1670" s="60"/>
      <c r="E1670" s="28" t="e">
        <f>VLOOKUP(B1670,Database!$B$2:$K$604,3,FALSE)</f>
        <v>#N/A</v>
      </c>
      <c r="F1670" s="16"/>
      <c r="G1670" s="16"/>
      <c r="H1670" s="5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7.25" hidden="1" customHeight="1" x14ac:dyDescent="0.25">
      <c r="A1671" s="62"/>
      <c r="B1671" s="16"/>
      <c r="C1671" s="16" t="e">
        <f>VLOOKUP(B1671,Database!$B$2:$K$604,2,FALSE)</f>
        <v>#N/A</v>
      </c>
      <c r="D1671" s="60"/>
      <c r="E1671" s="28" t="e">
        <f>VLOOKUP(B1671,Database!$B$2:$K$604,3,FALSE)</f>
        <v>#N/A</v>
      </c>
      <c r="F1671" s="16"/>
      <c r="G1671" s="16"/>
      <c r="H1671" s="5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7.25" hidden="1" customHeight="1" x14ac:dyDescent="0.25">
      <c r="A1672" s="62"/>
      <c r="B1672" s="16"/>
      <c r="C1672" s="16" t="e">
        <f>VLOOKUP(B1672,Database!$B$2:$K$604,2,FALSE)</f>
        <v>#N/A</v>
      </c>
      <c r="D1672" s="60"/>
      <c r="E1672" s="28" t="e">
        <f>VLOOKUP(B1672,Database!$B$2:$K$604,3,FALSE)</f>
        <v>#N/A</v>
      </c>
      <c r="F1672" s="16"/>
      <c r="G1672" s="16"/>
      <c r="H1672" s="5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7.25" hidden="1" customHeight="1" x14ac:dyDescent="0.25">
      <c r="A1673" s="62"/>
      <c r="B1673" s="5"/>
      <c r="C1673" s="16" t="e">
        <f>VLOOKUP(B1673,Database!$B$2:$K$604,2,FALSE)</f>
        <v>#N/A</v>
      </c>
      <c r="D1673" s="60"/>
      <c r="E1673" s="28" t="e">
        <f>VLOOKUP(B1673,Database!$B$2:$K$604,3,FALSE)</f>
        <v>#N/A</v>
      </c>
      <c r="F1673" s="16"/>
      <c r="G1673" s="16"/>
      <c r="H1673" s="5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7.25" hidden="1" customHeight="1" x14ac:dyDescent="0.25">
      <c r="A1674" s="62"/>
      <c r="B1674" s="16"/>
      <c r="C1674" s="16" t="e">
        <f>VLOOKUP(B1674,Database!$B$2:$K$604,2,FALSE)</f>
        <v>#N/A</v>
      </c>
      <c r="D1674" s="60"/>
      <c r="E1674" s="28" t="e">
        <f>VLOOKUP(B1674,Database!$B$2:$K$604,3,FALSE)</f>
        <v>#N/A</v>
      </c>
      <c r="F1674" s="16"/>
      <c r="G1674" s="16"/>
      <c r="H1674" s="5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7.25" hidden="1" customHeight="1" x14ac:dyDescent="0.25">
      <c r="A1675" s="62"/>
      <c r="B1675" s="16"/>
      <c r="C1675" s="16" t="e">
        <f>VLOOKUP(B1675,Database!$B$2:$K$604,2,FALSE)</f>
        <v>#N/A</v>
      </c>
      <c r="D1675" s="60"/>
      <c r="E1675" s="28" t="e">
        <f>VLOOKUP(B1675,Database!$B$2:$K$604,3,FALSE)</f>
        <v>#N/A</v>
      </c>
      <c r="F1675" s="16"/>
      <c r="G1675" s="16"/>
      <c r="H1675" s="5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7.25" hidden="1" customHeight="1" x14ac:dyDescent="0.25">
      <c r="A1676" s="62"/>
      <c r="B1676" s="16"/>
      <c r="C1676" s="16" t="e">
        <f>VLOOKUP(B1676,Database!$B$2:$K$604,2,FALSE)</f>
        <v>#N/A</v>
      </c>
      <c r="D1676" s="60"/>
      <c r="E1676" s="28" t="e">
        <f>VLOOKUP(B1676,Database!$B$2:$K$604,3,FALSE)</f>
        <v>#N/A</v>
      </c>
      <c r="F1676" s="16"/>
      <c r="G1676" s="16"/>
      <c r="H1676" s="5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7.25" hidden="1" customHeight="1" x14ac:dyDescent="0.25">
      <c r="A1677" s="62"/>
      <c r="B1677" s="16"/>
      <c r="C1677" s="16" t="e">
        <f>VLOOKUP(B1677,Database!$B$2:$K$604,2,FALSE)</f>
        <v>#N/A</v>
      </c>
      <c r="D1677" s="60"/>
      <c r="E1677" s="28" t="e">
        <f>VLOOKUP(B1677,Database!$B$2:$K$604,3,FALSE)</f>
        <v>#N/A</v>
      </c>
      <c r="F1677" s="16"/>
      <c r="G1677" s="16"/>
      <c r="H1677" s="5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7.25" hidden="1" customHeight="1" x14ac:dyDescent="0.25">
      <c r="A1678" s="62"/>
      <c r="B1678" s="16"/>
      <c r="C1678" s="16" t="e">
        <f>VLOOKUP(B1678,Database!$B$2:$K$604,2,FALSE)</f>
        <v>#N/A</v>
      </c>
      <c r="D1678" s="60"/>
      <c r="E1678" s="28" t="e">
        <f>VLOOKUP(B1678,Database!$B$2:$K$604,3,FALSE)</f>
        <v>#N/A</v>
      </c>
      <c r="F1678" s="16"/>
      <c r="G1678" s="16"/>
      <c r="H1678" s="5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7.25" hidden="1" customHeight="1" x14ac:dyDescent="0.25">
      <c r="A1679" s="62"/>
      <c r="B1679" s="5"/>
      <c r="C1679" s="16" t="e">
        <f>VLOOKUP(B1679,Database!$B$2:$K$604,2,FALSE)</f>
        <v>#N/A</v>
      </c>
      <c r="D1679" s="60"/>
      <c r="E1679" s="28" t="e">
        <f>VLOOKUP(B1679,Database!$B$2:$K$604,3,FALSE)</f>
        <v>#N/A</v>
      </c>
      <c r="F1679" s="16"/>
      <c r="G1679" s="16"/>
      <c r="H1679" s="5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7.25" hidden="1" customHeight="1" x14ac:dyDescent="0.25">
      <c r="A1680" s="62"/>
      <c r="B1680" s="16"/>
      <c r="C1680" s="16" t="e">
        <f>VLOOKUP(B1680,Database!$B$2:$K$604,2,FALSE)</f>
        <v>#N/A</v>
      </c>
      <c r="D1680" s="60"/>
      <c r="E1680" s="28" t="e">
        <f>VLOOKUP(B1680,Database!$B$2:$K$604,3,FALSE)</f>
        <v>#N/A</v>
      </c>
      <c r="F1680" s="16"/>
      <c r="G1680" s="16"/>
      <c r="H1680" s="5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7.25" hidden="1" customHeight="1" x14ac:dyDescent="0.25">
      <c r="A1681" s="62"/>
      <c r="B1681" s="16"/>
      <c r="C1681" s="16" t="e">
        <f>VLOOKUP(B1681,Database!$B$2:$K$604,2,FALSE)</f>
        <v>#N/A</v>
      </c>
      <c r="D1681" s="60"/>
      <c r="E1681" s="28" t="e">
        <f>VLOOKUP(B1681,Database!$B$2:$K$604,3,FALSE)</f>
        <v>#N/A</v>
      </c>
      <c r="F1681" s="16"/>
      <c r="G1681" s="16"/>
      <c r="H1681" s="5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7.25" hidden="1" customHeight="1" x14ac:dyDescent="0.25">
      <c r="A1682" s="62"/>
      <c r="B1682" s="16"/>
      <c r="C1682" s="16" t="e">
        <f>VLOOKUP(B1682,Database!$B$2:$K$604,2,FALSE)</f>
        <v>#N/A</v>
      </c>
      <c r="D1682" s="60"/>
      <c r="E1682" s="28" t="e">
        <f>VLOOKUP(B1682,Database!$B$2:$K$604,3,FALSE)</f>
        <v>#N/A</v>
      </c>
      <c r="F1682" s="16"/>
      <c r="G1682" s="16"/>
      <c r="H1682" s="5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7.25" hidden="1" customHeight="1" x14ac:dyDescent="0.25">
      <c r="A1683" s="62"/>
      <c r="B1683" s="16"/>
      <c r="C1683" s="16" t="e">
        <f>VLOOKUP(B1683,Database!$B$2:$K$604,2,FALSE)</f>
        <v>#N/A</v>
      </c>
      <c r="D1683" s="63"/>
      <c r="E1683" s="28" t="e">
        <f>VLOOKUP(B1683,Database!$B$2:$K$604,3,FALSE)</f>
        <v>#N/A</v>
      </c>
      <c r="F1683" s="16"/>
      <c r="G1683" s="16"/>
      <c r="H1683" s="5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7.25" hidden="1" customHeight="1" x14ac:dyDescent="0.25">
      <c r="A1684" s="62"/>
      <c r="B1684" s="16"/>
      <c r="C1684" s="16" t="e">
        <f>VLOOKUP(B1684,Database!$B$2:$K$604,2,FALSE)</f>
        <v>#N/A</v>
      </c>
      <c r="D1684" s="60"/>
      <c r="E1684" s="28" t="e">
        <f>VLOOKUP(B1684,Database!$B$2:$K$604,3,FALSE)</f>
        <v>#N/A</v>
      </c>
      <c r="F1684" s="16"/>
      <c r="G1684" s="16"/>
      <c r="H1684" s="5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7.25" hidden="1" customHeight="1" x14ac:dyDescent="0.25">
      <c r="A1685" s="62"/>
      <c r="B1685" s="16"/>
      <c r="C1685" s="16" t="e">
        <f>VLOOKUP(B1685,Database!$B$2:$K$604,2,FALSE)</f>
        <v>#N/A</v>
      </c>
      <c r="D1685" s="60"/>
      <c r="E1685" s="28" t="e">
        <f>VLOOKUP(B1685,Database!$B$2:$K$604,3,FALSE)</f>
        <v>#N/A</v>
      </c>
      <c r="F1685" s="16"/>
      <c r="G1685" s="16"/>
      <c r="H1685" s="5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7.25" hidden="1" customHeight="1" x14ac:dyDescent="0.25">
      <c r="A1686" s="62"/>
      <c r="B1686" s="16"/>
      <c r="C1686" s="16" t="e">
        <f>VLOOKUP(B1686,Database!$B$2:$K$604,2,FALSE)</f>
        <v>#N/A</v>
      </c>
      <c r="D1686" s="60"/>
      <c r="E1686" s="28" t="e">
        <f>VLOOKUP(B1686,Database!$B$2:$K$604,3,FALSE)</f>
        <v>#N/A</v>
      </c>
      <c r="F1686" s="16"/>
      <c r="G1686" s="16"/>
      <c r="H1686" s="5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7.25" hidden="1" customHeight="1" x14ac:dyDescent="0.25">
      <c r="A1687" s="62"/>
      <c r="B1687" s="16"/>
      <c r="C1687" s="16" t="e">
        <f>VLOOKUP(B1687,Database!$B$2:$K$604,2,FALSE)</f>
        <v>#N/A</v>
      </c>
      <c r="D1687" s="60"/>
      <c r="E1687" s="28" t="e">
        <f>VLOOKUP(B1687,Database!$B$2:$K$604,3,FALSE)</f>
        <v>#N/A</v>
      </c>
      <c r="F1687" s="16"/>
      <c r="G1687" s="16"/>
      <c r="H1687" s="5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7.25" hidden="1" customHeight="1" x14ac:dyDescent="0.25">
      <c r="A1688" s="62"/>
      <c r="B1688" s="16"/>
      <c r="C1688" s="16" t="e">
        <f>VLOOKUP(B1688,Database!$B$2:$K$604,2,FALSE)</f>
        <v>#N/A</v>
      </c>
      <c r="D1688" s="60"/>
      <c r="E1688" s="28" t="e">
        <f>VLOOKUP(B1688,Database!$B$2:$K$604,3,FALSE)</f>
        <v>#N/A</v>
      </c>
      <c r="F1688" s="16"/>
      <c r="G1688" s="16"/>
      <c r="H1688" s="5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7.25" hidden="1" customHeight="1" x14ac:dyDescent="0.25">
      <c r="A1689" s="62"/>
      <c r="B1689" s="16"/>
      <c r="C1689" s="16" t="e">
        <f>VLOOKUP(B1689,Database!$B$2:$K$604,2,FALSE)</f>
        <v>#N/A</v>
      </c>
      <c r="D1689" s="60"/>
      <c r="E1689" s="28" t="e">
        <f>VLOOKUP(B1689,Database!$B$2:$K$604,3,FALSE)</f>
        <v>#N/A</v>
      </c>
      <c r="F1689" s="16"/>
      <c r="G1689" s="16"/>
      <c r="H1689" s="5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7.25" hidden="1" customHeight="1" x14ac:dyDescent="0.25">
      <c r="A1690" s="62"/>
      <c r="B1690" s="5"/>
      <c r="C1690" s="16" t="e">
        <f>VLOOKUP(B1690,Database!$B$2:$K$604,2,FALSE)</f>
        <v>#N/A</v>
      </c>
      <c r="D1690" s="60"/>
      <c r="E1690" s="28" t="e">
        <f>VLOOKUP(B1690,Database!$B$2:$K$604,3,FALSE)</f>
        <v>#N/A</v>
      </c>
      <c r="F1690" s="16"/>
      <c r="G1690" s="16"/>
      <c r="H1690" s="5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7.25" hidden="1" customHeight="1" x14ac:dyDescent="0.25">
      <c r="A1691" s="62"/>
      <c r="B1691" s="5"/>
      <c r="C1691" s="16" t="e">
        <f>VLOOKUP(B1691,Database!$B$2:$K$604,2,FALSE)</f>
        <v>#N/A</v>
      </c>
      <c r="D1691" s="60"/>
      <c r="E1691" s="28" t="e">
        <f>VLOOKUP(B1691,Database!$B$2:$K$604,3,FALSE)</f>
        <v>#N/A</v>
      </c>
      <c r="F1691" s="16"/>
      <c r="G1691" s="16"/>
      <c r="H1691" s="5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7.25" hidden="1" customHeight="1" x14ac:dyDescent="0.25">
      <c r="A1692" s="62"/>
      <c r="B1692" s="16"/>
      <c r="C1692" s="16" t="e">
        <f>VLOOKUP(B1692,Database!$B$2:$K$604,2,FALSE)</f>
        <v>#N/A</v>
      </c>
      <c r="D1692" s="60"/>
      <c r="E1692" s="28" t="e">
        <f>VLOOKUP(B1692,Database!$B$2:$K$604,3,FALSE)</f>
        <v>#N/A</v>
      </c>
      <c r="F1692" s="16"/>
      <c r="G1692" s="16"/>
      <c r="H1692" s="5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7.25" hidden="1" customHeight="1" x14ac:dyDescent="0.25">
      <c r="A1693" s="62"/>
      <c r="B1693" s="16"/>
      <c r="C1693" s="16" t="e">
        <f>VLOOKUP(B1693,Database!$B$2:$K$604,2,FALSE)</f>
        <v>#N/A</v>
      </c>
      <c r="D1693" s="63"/>
      <c r="E1693" s="28" t="e">
        <f>VLOOKUP(B1693,Database!$B$2:$K$604,3,FALSE)</f>
        <v>#N/A</v>
      </c>
      <c r="F1693" s="16"/>
      <c r="G1693" s="16"/>
      <c r="H1693" s="5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7.25" hidden="1" customHeight="1" x14ac:dyDescent="0.25">
      <c r="A1694" s="62"/>
      <c r="B1694" s="16"/>
      <c r="C1694" s="16" t="e">
        <f>VLOOKUP(B1694,Database!$B$2:$K$604,2,FALSE)</f>
        <v>#N/A</v>
      </c>
      <c r="D1694" s="60"/>
      <c r="E1694" s="28" t="e">
        <f>VLOOKUP(B1694,Database!$B$2:$K$604,3,FALSE)</f>
        <v>#N/A</v>
      </c>
      <c r="F1694" s="16"/>
      <c r="G1694" s="16"/>
      <c r="H1694" s="5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7.25" hidden="1" customHeight="1" x14ac:dyDescent="0.25">
      <c r="A1695" s="62"/>
      <c r="B1695" s="16"/>
      <c r="C1695" s="16" t="e">
        <f>VLOOKUP(B1695,Database!$B$2:$K$604,2,FALSE)</f>
        <v>#N/A</v>
      </c>
      <c r="D1695" s="60"/>
      <c r="E1695" s="28" t="e">
        <f>VLOOKUP(B1695,Database!$B$2:$K$604,3,FALSE)</f>
        <v>#N/A</v>
      </c>
      <c r="F1695" s="16"/>
      <c r="G1695" s="16"/>
      <c r="H1695" s="5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7.25" hidden="1" customHeight="1" x14ac:dyDescent="0.25">
      <c r="A1696" s="62"/>
      <c r="B1696" s="16"/>
      <c r="C1696" s="16" t="e">
        <f>VLOOKUP(B1696,Database!$B$2:$K$604,2,FALSE)</f>
        <v>#N/A</v>
      </c>
      <c r="D1696" s="60"/>
      <c r="E1696" s="28" t="e">
        <f>VLOOKUP(B1696,Database!$B$2:$K$604,3,FALSE)</f>
        <v>#N/A</v>
      </c>
      <c r="F1696" s="16"/>
      <c r="G1696" s="16"/>
      <c r="H1696" s="5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7.25" hidden="1" customHeight="1" x14ac:dyDescent="0.25">
      <c r="A1697" s="62"/>
      <c r="B1697" s="16"/>
      <c r="C1697" s="16" t="e">
        <f>VLOOKUP(B1697,Database!$B$2:$K$604,2,FALSE)</f>
        <v>#N/A</v>
      </c>
      <c r="D1697" s="60"/>
      <c r="E1697" s="28" t="e">
        <f>VLOOKUP(B1697,Database!$B$2:$K$604,3,FALSE)</f>
        <v>#N/A</v>
      </c>
      <c r="F1697" s="16"/>
      <c r="G1697" s="16"/>
      <c r="H1697" s="5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7.25" hidden="1" customHeight="1" x14ac:dyDescent="0.25">
      <c r="A1698" s="62"/>
      <c r="B1698" s="16"/>
      <c r="C1698" s="16" t="e">
        <f>VLOOKUP(B1698,Database!$B$2:$K$604,2,FALSE)</f>
        <v>#N/A</v>
      </c>
      <c r="D1698" s="60"/>
      <c r="E1698" s="28" t="e">
        <f>VLOOKUP(B1698,Database!$B$2:$K$604,3,FALSE)</f>
        <v>#N/A</v>
      </c>
      <c r="F1698" s="16"/>
      <c r="G1698" s="16"/>
      <c r="H1698" s="5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7.25" hidden="1" customHeight="1" x14ac:dyDescent="0.25">
      <c r="A1699" s="62"/>
      <c r="B1699" s="5"/>
      <c r="C1699" s="16" t="e">
        <f>VLOOKUP(B1699,Database!$B$2:$K$604,2,FALSE)</f>
        <v>#N/A</v>
      </c>
      <c r="D1699" s="60"/>
      <c r="E1699" s="28" t="e">
        <f>VLOOKUP(B1699,Database!$B$2:$K$604,3,FALSE)</f>
        <v>#N/A</v>
      </c>
      <c r="F1699" s="16"/>
      <c r="G1699" s="16"/>
      <c r="H1699" s="5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7.25" hidden="1" customHeight="1" x14ac:dyDescent="0.25">
      <c r="A1700" s="62"/>
      <c r="B1700" s="16"/>
      <c r="C1700" s="16" t="e">
        <f>VLOOKUP(B1700,Database!$B$2:$K$604,2,FALSE)</f>
        <v>#N/A</v>
      </c>
      <c r="D1700" s="60"/>
      <c r="E1700" s="28" t="e">
        <f>VLOOKUP(B1700,Database!$B$2:$K$604,3,FALSE)</f>
        <v>#N/A</v>
      </c>
      <c r="F1700" s="16"/>
      <c r="G1700" s="16"/>
      <c r="H1700" s="5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7.25" hidden="1" customHeight="1" x14ac:dyDescent="0.25">
      <c r="A1701" s="62"/>
      <c r="B1701" s="16"/>
      <c r="C1701" s="16" t="e">
        <f>VLOOKUP(B1701,Database!$B$2:$K$604,2,FALSE)</f>
        <v>#N/A</v>
      </c>
      <c r="D1701" s="60"/>
      <c r="E1701" s="28" t="e">
        <f>VLOOKUP(B1701,Database!$B$2:$K$604,3,FALSE)</f>
        <v>#N/A</v>
      </c>
      <c r="F1701" s="16"/>
      <c r="G1701" s="16"/>
      <c r="H1701" s="5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7.25" hidden="1" customHeight="1" x14ac:dyDescent="0.25">
      <c r="A1702" s="62"/>
      <c r="B1702" s="16"/>
      <c r="C1702" s="16" t="e">
        <f>VLOOKUP(B1702,Database!$B$2:$K$604,2,FALSE)</f>
        <v>#N/A</v>
      </c>
      <c r="D1702" s="60"/>
      <c r="E1702" s="28" t="e">
        <f>VLOOKUP(B1702,Database!$B$2:$K$604,3,FALSE)</f>
        <v>#N/A</v>
      </c>
      <c r="F1702" s="16"/>
      <c r="G1702" s="16"/>
      <c r="H1702" s="5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7.25" hidden="1" customHeight="1" x14ac:dyDescent="0.25">
      <c r="A1703" s="62"/>
      <c r="B1703" s="16"/>
      <c r="C1703" s="16" t="e">
        <f>VLOOKUP(B1703,Database!$B$2:$K$604,2,FALSE)</f>
        <v>#N/A</v>
      </c>
      <c r="D1703" s="60"/>
      <c r="E1703" s="28" t="e">
        <f>VLOOKUP(B1703,Database!$B$2:$K$604,3,FALSE)</f>
        <v>#N/A</v>
      </c>
      <c r="F1703" s="16"/>
      <c r="G1703" s="16"/>
      <c r="H1703" s="5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7.25" hidden="1" customHeight="1" x14ac:dyDescent="0.25">
      <c r="A1704" s="62"/>
      <c r="B1704" s="16"/>
      <c r="C1704" s="16" t="e">
        <f>VLOOKUP(B1704,Database!$B$2:$K$604,2,FALSE)</f>
        <v>#N/A</v>
      </c>
      <c r="D1704" s="60"/>
      <c r="E1704" s="28" t="e">
        <f>VLOOKUP(B1704,Database!$B$2:$K$604,3,FALSE)</f>
        <v>#N/A</v>
      </c>
      <c r="F1704" s="16"/>
      <c r="G1704" s="16"/>
      <c r="H1704" s="5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7.25" hidden="1" customHeight="1" x14ac:dyDescent="0.25">
      <c r="A1705" s="62"/>
      <c r="B1705" s="16"/>
      <c r="C1705" s="16" t="e">
        <f>VLOOKUP(B1705,Database!$B$2:$K$604,2,FALSE)</f>
        <v>#N/A</v>
      </c>
      <c r="D1705" s="60"/>
      <c r="E1705" s="28" t="e">
        <f>VLOOKUP(B1705,Database!$B$2:$K$604,3,FALSE)</f>
        <v>#N/A</v>
      </c>
      <c r="F1705" s="16"/>
      <c r="G1705" s="16"/>
      <c r="H1705" s="5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7.25" hidden="1" customHeight="1" x14ac:dyDescent="0.25">
      <c r="A1706" s="62"/>
      <c r="B1706" s="16"/>
      <c r="C1706" s="16" t="e">
        <f>VLOOKUP(B1706,Database!$B$2:$K$604,2,FALSE)</f>
        <v>#N/A</v>
      </c>
      <c r="D1706" s="60"/>
      <c r="E1706" s="28" t="e">
        <f>VLOOKUP(B1706,Database!$B$2:$K$604,3,FALSE)</f>
        <v>#N/A</v>
      </c>
      <c r="F1706" s="16"/>
      <c r="G1706" s="16"/>
      <c r="H1706" s="5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7.25" hidden="1" customHeight="1" x14ac:dyDescent="0.25">
      <c r="A1707" s="62"/>
      <c r="B1707" s="16"/>
      <c r="C1707" s="16" t="e">
        <f>VLOOKUP(B1707,Database!$B$2:$K$604,2,FALSE)</f>
        <v>#N/A</v>
      </c>
      <c r="D1707" s="63"/>
      <c r="E1707" s="28" t="e">
        <f>VLOOKUP(B1707,Database!$B$2:$K$604,3,FALSE)</f>
        <v>#N/A</v>
      </c>
      <c r="F1707" s="16"/>
      <c r="G1707" s="16"/>
      <c r="H1707" s="5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7.25" hidden="1" customHeight="1" x14ac:dyDescent="0.25">
      <c r="A1708" s="62"/>
      <c r="B1708" s="16"/>
      <c r="C1708" s="16" t="e">
        <f>VLOOKUP(B1708,Database!$B$2:$K$604,2,FALSE)</f>
        <v>#N/A</v>
      </c>
      <c r="D1708" s="60"/>
      <c r="E1708" s="28" t="e">
        <f>VLOOKUP(B1708,Database!$B$2:$K$604,3,FALSE)</f>
        <v>#N/A</v>
      </c>
      <c r="F1708" s="16"/>
      <c r="G1708" s="16"/>
      <c r="H1708" s="5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7.25" hidden="1" customHeight="1" x14ac:dyDescent="0.25">
      <c r="A1709" s="62"/>
      <c r="B1709" s="16"/>
      <c r="C1709" s="16" t="e">
        <f>VLOOKUP(B1709,Database!$B$2:$K$604,2,FALSE)</f>
        <v>#N/A</v>
      </c>
      <c r="D1709" s="60"/>
      <c r="E1709" s="28" t="e">
        <f>VLOOKUP(B1709,Database!$B$2:$K$604,3,FALSE)</f>
        <v>#N/A</v>
      </c>
      <c r="F1709" s="16"/>
      <c r="G1709" s="16"/>
      <c r="H1709" s="5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7.25" hidden="1" customHeight="1" x14ac:dyDescent="0.25">
      <c r="A1710" s="62"/>
      <c r="B1710" s="16"/>
      <c r="C1710" s="16" t="e">
        <f>VLOOKUP(B1710,Database!$B$2:$K$604,2,FALSE)</f>
        <v>#N/A</v>
      </c>
      <c r="D1710" s="60"/>
      <c r="E1710" s="28" t="e">
        <f>VLOOKUP(B1710,Database!$B$2:$K$604,3,FALSE)</f>
        <v>#N/A</v>
      </c>
      <c r="F1710" s="16"/>
      <c r="G1710" s="16"/>
      <c r="H1710" s="5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7.25" hidden="1" customHeight="1" x14ac:dyDescent="0.25">
      <c r="A1711" s="62"/>
      <c r="B1711" s="16"/>
      <c r="C1711" s="16" t="e">
        <f>VLOOKUP(B1711,Database!$B$2:$K$604,2,FALSE)</f>
        <v>#N/A</v>
      </c>
      <c r="D1711" s="60"/>
      <c r="E1711" s="28" t="e">
        <f>VLOOKUP(B1711,Database!$B$2:$K$604,3,FALSE)</f>
        <v>#N/A</v>
      </c>
      <c r="F1711" s="16"/>
      <c r="G1711" s="16"/>
      <c r="H1711" s="5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7.25" hidden="1" customHeight="1" x14ac:dyDescent="0.25">
      <c r="A1712" s="62"/>
      <c r="B1712" s="16"/>
      <c r="C1712" s="16" t="e">
        <f>VLOOKUP(B1712,Database!$B$2:$K$604,2,FALSE)</f>
        <v>#N/A</v>
      </c>
      <c r="D1712" s="63"/>
      <c r="E1712" s="28" t="e">
        <f>VLOOKUP(B1712,Database!$B$2:$K$604,3,FALSE)</f>
        <v>#N/A</v>
      </c>
      <c r="F1712" s="16"/>
      <c r="G1712" s="16"/>
      <c r="H1712" s="5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7.25" hidden="1" customHeight="1" x14ac:dyDescent="0.25">
      <c r="A1713" s="62"/>
      <c r="B1713" s="5"/>
      <c r="C1713" s="16" t="e">
        <f>VLOOKUP(B1713,Database!$B$2:$K$604,2,FALSE)</f>
        <v>#N/A</v>
      </c>
      <c r="D1713" s="60"/>
      <c r="E1713" s="28" t="e">
        <f>VLOOKUP(B1713,Database!$B$2:$K$604,3,FALSE)</f>
        <v>#N/A</v>
      </c>
      <c r="F1713" s="16"/>
      <c r="G1713" s="16"/>
      <c r="H1713" s="5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7.25" hidden="1" customHeight="1" x14ac:dyDescent="0.25">
      <c r="A1714" s="62"/>
      <c r="B1714" s="5"/>
      <c r="C1714" s="16" t="e">
        <f>VLOOKUP(B1714,Database!$B$2:$K$604,2,FALSE)</f>
        <v>#N/A</v>
      </c>
      <c r="D1714" s="64"/>
      <c r="E1714" s="28" t="e">
        <f>VLOOKUP(B1714,Database!$B$2:$K$604,3,FALSE)</f>
        <v>#N/A</v>
      </c>
      <c r="F1714" s="16"/>
      <c r="G1714" s="16"/>
      <c r="H1714" s="5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7.25" hidden="1" customHeight="1" x14ac:dyDescent="0.25">
      <c r="A1715" s="62"/>
      <c r="B1715" s="16"/>
      <c r="C1715" s="16" t="e">
        <f>VLOOKUP(B1715,Database!$B$2:$K$604,2,FALSE)</f>
        <v>#N/A</v>
      </c>
      <c r="D1715" s="60"/>
      <c r="E1715" s="28" t="e">
        <f>VLOOKUP(B1715,Database!$B$2:$K$604,3,FALSE)</f>
        <v>#N/A</v>
      </c>
      <c r="F1715" s="16"/>
      <c r="G1715" s="16"/>
      <c r="H1715" s="5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7.25" hidden="1" customHeight="1" x14ac:dyDescent="0.25">
      <c r="A1716" s="62"/>
      <c r="B1716" s="16"/>
      <c r="C1716" s="16" t="e">
        <f>VLOOKUP(B1716,Database!$B$2:$K$604,2,FALSE)</f>
        <v>#N/A</v>
      </c>
      <c r="D1716" s="60"/>
      <c r="E1716" s="28" t="e">
        <f>VLOOKUP(B1716,Database!$B$2:$K$604,3,FALSE)</f>
        <v>#N/A</v>
      </c>
      <c r="F1716" s="16"/>
      <c r="G1716" s="16"/>
      <c r="H1716" s="5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7.25" hidden="1" customHeight="1" x14ac:dyDescent="0.25">
      <c r="A1717" s="62"/>
      <c r="B1717" s="16"/>
      <c r="C1717" s="16" t="e">
        <f>VLOOKUP(B1717,Database!$B$2:$K$604,2,FALSE)</f>
        <v>#N/A</v>
      </c>
      <c r="D1717" s="60"/>
      <c r="E1717" s="28" t="e">
        <f>VLOOKUP(B1717,Database!$B$2:$K$604,3,FALSE)</f>
        <v>#N/A</v>
      </c>
      <c r="F1717" s="16"/>
      <c r="G1717" s="16"/>
      <c r="H1717" s="5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7.25" hidden="1" customHeight="1" x14ac:dyDescent="0.25">
      <c r="A1718" s="62"/>
      <c r="B1718" s="5"/>
      <c r="C1718" s="16" t="e">
        <f>VLOOKUP(B1718,Database!$B$2:$K$604,2,FALSE)</f>
        <v>#N/A</v>
      </c>
      <c r="D1718" s="60"/>
      <c r="E1718" s="28" t="e">
        <f>VLOOKUP(B1718,Database!$B$2:$K$604,3,FALSE)</f>
        <v>#N/A</v>
      </c>
      <c r="F1718" s="16"/>
      <c r="G1718" s="16"/>
      <c r="H1718" s="5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7.25" hidden="1" customHeight="1" x14ac:dyDescent="0.25">
      <c r="A1719" s="62"/>
      <c r="B1719" s="16"/>
      <c r="C1719" s="16" t="e">
        <f>VLOOKUP(B1719,Database!$B$2:$K$604,2,FALSE)</f>
        <v>#N/A</v>
      </c>
      <c r="D1719" s="64"/>
      <c r="E1719" s="28" t="e">
        <f>VLOOKUP(B1719,Database!$B$2:$K$604,3,FALSE)</f>
        <v>#N/A</v>
      </c>
      <c r="F1719" s="16"/>
      <c r="G1719" s="16"/>
      <c r="H1719" s="5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7.25" hidden="1" customHeight="1" x14ac:dyDescent="0.25">
      <c r="A1720" s="62"/>
      <c r="B1720" s="16"/>
      <c r="C1720" s="16" t="e">
        <f>VLOOKUP(B1720,Database!$B$2:$K$604,2,FALSE)</f>
        <v>#N/A</v>
      </c>
      <c r="D1720" s="60"/>
      <c r="E1720" s="28" t="e">
        <f>VLOOKUP(B1720,Database!$B$2:$K$604,3,FALSE)</f>
        <v>#N/A</v>
      </c>
      <c r="F1720" s="16"/>
      <c r="G1720" s="16"/>
      <c r="H1720" s="5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7.25" hidden="1" customHeight="1" x14ac:dyDescent="0.25">
      <c r="A1721" s="62"/>
      <c r="B1721" s="16"/>
      <c r="C1721" s="16" t="e">
        <f>VLOOKUP(B1721,Database!$B$2:$K$604,2,FALSE)</f>
        <v>#N/A</v>
      </c>
      <c r="D1721" s="60"/>
      <c r="E1721" s="28" t="e">
        <f>VLOOKUP(B1721,Database!$B$2:$K$604,3,FALSE)</f>
        <v>#N/A</v>
      </c>
      <c r="F1721" s="16"/>
      <c r="G1721" s="16"/>
      <c r="H1721" s="5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7.25" hidden="1" customHeight="1" x14ac:dyDescent="0.25">
      <c r="A1722" s="62"/>
      <c r="B1722" s="16"/>
      <c r="C1722" s="16" t="e">
        <f>VLOOKUP(B1722,Database!$B$2:$K$604,2,FALSE)</f>
        <v>#N/A</v>
      </c>
      <c r="D1722" s="60"/>
      <c r="E1722" s="28" t="e">
        <f>VLOOKUP(B1722,Database!$B$2:$K$604,3,FALSE)</f>
        <v>#N/A</v>
      </c>
      <c r="F1722" s="16"/>
      <c r="G1722" s="16"/>
      <c r="H1722" s="5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7.25" hidden="1" customHeight="1" x14ac:dyDescent="0.25">
      <c r="A1723" s="62"/>
      <c r="B1723" s="16"/>
      <c r="C1723" s="16" t="e">
        <f>VLOOKUP(B1723,Database!$B$2:$K$604,2,FALSE)</f>
        <v>#N/A</v>
      </c>
      <c r="D1723" s="60"/>
      <c r="E1723" s="28" t="e">
        <f>VLOOKUP(B1723,Database!$B$2:$K$604,3,FALSE)</f>
        <v>#N/A</v>
      </c>
      <c r="F1723" s="16"/>
      <c r="G1723" s="16"/>
      <c r="H1723" s="5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7.25" hidden="1" customHeight="1" x14ac:dyDescent="0.25">
      <c r="A1724" s="62"/>
      <c r="B1724" s="16"/>
      <c r="C1724" s="16" t="e">
        <f>VLOOKUP(B1724,Database!$B$2:$K$604,2,FALSE)</f>
        <v>#N/A</v>
      </c>
      <c r="D1724" s="60"/>
      <c r="E1724" s="28" t="e">
        <f>VLOOKUP(B1724,Database!$B$2:$K$604,3,FALSE)</f>
        <v>#N/A</v>
      </c>
      <c r="F1724" s="16"/>
      <c r="G1724" s="16"/>
      <c r="H1724" s="5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7.25" hidden="1" customHeight="1" x14ac:dyDescent="0.25">
      <c r="A1725" s="62"/>
      <c r="B1725" s="5"/>
      <c r="C1725" s="16" t="e">
        <f>VLOOKUP(B1725,Database!$B$2:$K$604,2,FALSE)</f>
        <v>#N/A</v>
      </c>
      <c r="D1725" s="60"/>
      <c r="E1725" s="28" t="e">
        <f>VLOOKUP(B1725,Database!$B$2:$K$604,3,FALSE)</f>
        <v>#N/A</v>
      </c>
      <c r="F1725" s="16"/>
      <c r="G1725" s="16"/>
      <c r="H1725" s="5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7.25" hidden="1" customHeight="1" x14ac:dyDescent="0.25">
      <c r="A1726" s="62"/>
      <c r="B1726" s="5"/>
      <c r="C1726" s="16" t="e">
        <f>VLOOKUP(B1726,Database!$B$2:$K$604,2,FALSE)</f>
        <v>#N/A</v>
      </c>
      <c r="D1726" s="60"/>
      <c r="E1726" s="28" t="e">
        <f>VLOOKUP(B1726,Database!$B$2:$K$604,3,FALSE)</f>
        <v>#N/A</v>
      </c>
      <c r="F1726" s="16"/>
      <c r="G1726" s="16"/>
      <c r="H1726" s="5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7.25" hidden="1" customHeight="1" x14ac:dyDescent="0.25">
      <c r="A1727" s="62"/>
      <c r="B1727" s="16"/>
      <c r="C1727" s="16" t="e">
        <f>VLOOKUP(B1727,Database!$B$2:$K$604,2,FALSE)</f>
        <v>#N/A</v>
      </c>
      <c r="D1727" s="60"/>
      <c r="E1727" s="28" t="e">
        <f>VLOOKUP(B1727,Database!$B$2:$K$604,3,FALSE)</f>
        <v>#N/A</v>
      </c>
      <c r="F1727" s="16"/>
      <c r="G1727" s="16"/>
      <c r="H1727" s="5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7.25" hidden="1" customHeight="1" x14ac:dyDescent="0.25">
      <c r="A1728" s="62"/>
      <c r="B1728" s="5"/>
      <c r="C1728" s="16" t="e">
        <f>VLOOKUP(B1728,Database!$B$2:$K$604,2,FALSE)</f>
        <v>#N/A</v>
      </c>
      <c r="D1728" s="60"/>
      <c r="E1728" s="28" t="e">
        <f>VLOOKUP(B1728,Database!$B$2:$K$604,3,FALSE)</f>
        <v>#N/A</v>
      </c>
      <c r="F1728" s="16"/>
      <c r="G1728" s="16"/>
      <c r="H1728" s="5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7.25" hidden="1" customHeight="1" x14ac:dyDescent="0.25">
      <c r="A1729" s="62"/>
      <c r="B1729" s="16"/>
      <c r="C1729" s="16" t="e">
        <f>VLOOKUP(B1729,Database!$B$2:$K$604,2,FALSE)</f>
        <v>#N/A</v>
      </c>
      <c r="D1729" s="60"/>
      <c r="E1729" s="28" t="e">
        <f>VLOOKUP(B1729,Database!$B$2:$K$604,3,FALSE)</f>
        <v>#N/A</v>
      </c>
      <c r="F1729" s="16"/>
      <c r="G1729" s="16"/>
      <c r="H1729" s="5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7.25" hidden="1" customHeight="1" x14ac:dyDescent="0.25">
      <c r="A1730" s="62"/>
      <c r="B1730" s="5"/>
      <c r="C1730" s="16" t="e">
        <f>VLOOKUP(B1730,Database!$B$2:$K$604,2,FALSE)</f>
        <v>#N/A</v>
      </c>
      <c r="D1730" s="60"/>
      <c r="E1730" s="28" t="e">
        <f>VLOOKUP(B1730,Database!$B$2:$K$604,3,FALSE)</f>
        <v>#N/A</v>
      </c>
      <c r="F1730" s="16"/>
      <c r="G1730" s="16"/>
      <c r="H1730" s="5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7.25" hidden="1" customHeight="1" x14ac:dyDescent="0.25">
      <c r="A1731" s="62"/>
      <c r="B1731" s="16"/>
      <c r="C1731" s="16" t="e">
        <f>VLOOKUP(B1731,Database!$B$2:$K$604,2,FALSE)</f>
        <v>#N/A</v>
      </c>
      <c r="D1731" s="60"/>
      <c r="E1731" s="28" t="e">
        <f>VLOOKUP(B1731,Database!$B$2:$K$604,3,FALSE)</f>
        <v>#N/A</v>
      </c>
      <c r="F1731" s="16"/>
      <c r="G1731" s="16"/>
      <c r="H1731" s="5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7.25" hidden="1" customHeight="1" x14ac:dyDescent="0.25">
      <c r="A1732" s="62"/>
      <c r="B1732" s="16"/>
      <c r="C1732" s="16" t="e">
        <f>VLOOKUP(B1732,Database!$B$2:$K$604,2,FALSE)</f>
        <v>#N/A</v>
      </c>
      <c r="D1732" s="60"/>
      <c r="E1732" s="28" t="e">
        <f>VLOOKUP(B1732,Database!$B$2:$K$604,3,FALSE)</f>
        <v>#N/A</v>
      </c>
      <c r="F1732" s="16"/>
      <c r="G1732" s="16"/>
      <c r="H1732" s="5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7.25" hidden="1" customHeight="1" x14ac:dyDescent="0.25">
      <c r="A1733" s="62"/>
      <c r="B1733" s="16"/>
      <c r="C1733" s="16" t="e">
        <f>VLOOKUP(B1733,Database!$B$2:$K$604,2,FALSE)</f>
        <v>#N/A</v>
      </c>
      <c r="D1733" s="60"/>
      <c r="E1733" s="28" t="e">
        <f>VLOOKUP(B1733,Database!$B$2:$K$604,3,FALSE)</f>
        <v>#N/A</v>
      </c>
      <c r="F1733" s="16"/>
      <c r="G1733" s="16"/>
      <c r="H1733" s="5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7.25" hidden="1" customHeight="1" x14ac:dyDescent="0.25">
      <c r="A1734" s="62"/>
      <c r="B1734" s="16"/>
      <c r="C1734" s="16" t="e">
        <f>VLOOKUP(B1734,Database!$B$2:$K$604,2,FALSE)</f>
        <v>#N/A</v>
      </c>
      <c r="D1734" s="60"/>
      <c r="E1734" s="28" t="e">
        <f>VLOOKUP(B1734,Database!$B$2:$K$604,3,FALSE)</f>
        <v>#N/A</v>
      </c>
      <c r="F1734" s="16"/>
      <c r="G1734" s="16"/>
      <c r="H1734" s="5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7.25" hidden="1" customHeight="1" x14ac:dyDescent="0.25">
      <c r="A1735" s="62"/>
      <c r="B1735" s="16"/>
      <c r="C1735" s="16" t="e">
        <f>VLOOKUP(B1735,Database!$B$2:$K$604,2,FALSE)</f>
        <v>#N/A</v>
      </c>
      <c r="D1735" s="60"/>
      <c r="E1735" s="28" t="e">
        <f>VLOOKUP(B1735,Database!$B$2:$K$604,3,FALSE)</f>
        <v>#N/A</v>
      </c>
      <c r="F1735" s="16"/>
      <c r="G1735" s="16"/>
      <c r="H1735" s="5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7.25" hidden="1" customHeight="1" x14ac:dyDescent="0.25">
      <c r="A1736" s="62"/>
      <c r="B1736" s="16"/>
      <c r="C1736" s="16" t="e">
        <f>VLOOKUP(B1736,Database!$B$2:$K$604,2,FALSE)</f>
        <v>#N/A</v>
      </c>
      <c r="D1736" s="60"/>
      <c r="E1736" s="28" t="e">
        <f>VLOOKUP(B1736,Database!$B$2:$K$604,3,FALSE)</f>
        <v>#N/A</v>
      </c>
      <c r="F1736" s="16"/>
      <c r="G1736" s="16"/>
      <c r="H1736" s="5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7.25" hidden="1" customHeight="1" x14ac:dyDescent="0.25">
      <c r="A1737" s="62"/>
      <c r="B1737" s="16"/>
      <c r="C1737" s="16" t="e">
        <f>VLOOKUP(B1737,Database!$B$2:$K$604,2,FALSE)</f>
        <v>#N/A</v>
      </c>
      <c r="D1737" s="63"/>
      <c r="E1737" s="28" t="e">
        <f>VLOOKUP(B1737,Database!$B$2:$K$604,3,FALSE)</f>
        <v>#N/A</v>
      </c>
      <c r="F1737" s="16"/>
      <c r="G1737" s="16"/>
      <c r="H1737" s="5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7.25" hidden="1" customHeight="1" x14ac:dyDescent="0.25">
      <c r="A1738" s="62"/>
      <c r="B1738" s="16"/>
      <c r="C1738" s="16" t="e">
        <f>VLOOKUP(B1738,Database!$B$2:$K$604,2,FALSE)</f>
        <v>#N/A</v>
      </c>
      <c r="D1738" s="60"/>
      <c r="E1738" s="28" t="e">
        <f>VLOOKUP(B1738,Database!$B$2:$K$604,3,FALSE)</f>
        <v>#N/A</v>
      </c>
      <c r="F1738" s="16"/>
      <c r="G1738" s="16"/>
      <c r="H1738" s="5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7.25" hidden="1" customHeight="1" x14ac:dyDescent="0.25">
      <c r="A1739" s="62"/>
      <c r="B1739" s="16"/>
      <c r="C1739" s="16" t="e">
        <f>VLOOKUP(B1739,Database!$B$2:$K$604,2,FALSE)</f>
        <v>#N/A</v>
      </c>
      <c r="D1739" s="60"/>
      <c r="E1739" s="28" t="e">
        <f>VLOOKUP(B1739,Database!$B$2:$K$604,3,FALSE)</f>
        <v>#N/A</v>
      </c>
      <c r="F1739" s="16"/>
      <c r="G1739" s="16"/>
      <c r="H1739" s="5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7.25" hidden="1" customHeight="1" x14ac:dyDescent="0.25">
      <c r="A1740" s="62"/>
      <c r="B1740" s="5"/>
      <c r="C1740" s="16" t="e">
        <f>VLOOKUP(B1740,Database!$B$2:$K$604,2,FALSE)</f>
        <v>#N/A</v>
      </c>
      <c r="D1740" s="60"/>
      <c r="E1740" s="28" t="e">
        <f>VLOOKUP(B1740,Database!$B$2:$K$604,3,FALSE)</f>
        <v>#N/A</v>
      </c>
      <c r="F1740" s="16"/>
      <c r="G1740" s="16"/>
      <c r="H1740" s="5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7.25" hidden="1" customHeight="1" x14ac:dyDescent="0.25">
      <c r="A1741" s="62"/>
      <c r="B1741" s="16"/>
      <c r="C1741" s="16" t="e">
        <f>VLOOKUP(B1741,Database!$B$2:$K$604,2,FALSE)</f>
        <v>#N/A</v>
      </c>
      <c r="D1741" s="60"/>
      <c r="E1741" s="28" t="e">
        <f>VLOOKUP(B1741,Database!$B$2:$K$604,3,FALSE)</f>
        <v>#N/A</v>
      </c>
      <c r="F1741" s="16"/>
      <c r="G1741" s="16"/>
      <c r="H1741" s="5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7.25" hidden="1" customHeight="1" x14ac:dyDescent="0.25">
      <c r="A1742" s="62"/>
      <c r="B1742" s="5"/>
      <c r="C1742" s="16" t="e">
        <f>VLOOKUP(B1742,Database!$B$2:$K$604,2,FALSE)</f>
        <v>#N/A</v>
      </c>
      <c r="D1742" s="60"/>
      <c r="E1742" s="28" t="e">
        <f>VLOOKUP(B1742,Database!$B$2:$K$604,3,FALSE)</f>
        <v>#N/A</v>
      </c>
      <c r="F1742" s="16"/>
      <c r="G1742" s="16"/>
      <c r="H1742" s="5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7.25" hidden="1" customHeight="1" x14ac:dyDescent="0.25">
      <c r="A1743" s="62"/>
      <c r="B1743" s="5"/>
      <c r="C1743" s="16" t="e">
        <f>VLOOKUP(B1743,Database!$B$2:$K$604,2,FALSE)</f>
        <v>#N/A</v>
      </c>
      <c r="D1743" s="60"/>
      <c r="E1743" s="28" t="e">
        <f>VLOOKUP(B1743,Database!$B$2:$K$604,3,FALSE)</f>
        <v>#N/A</v>
      </c>
      <c r="F1743" s="16"/>
      <c r="G1743" s="16"/>
      <c r="H1743" s="5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7.25" hidden="1" customHeight="1" x14ac:dyDescent="0.25">
      <c r="A1744" s="62"/>
      <c r="B1744" s="16"/>
      <c r="C1744" s="16" t="e">
        <f>VLOOKUP(B1744,Database!$B$2:$K$604,2,FALSE)</f>
        <v>#N/A</v>
      </c>
      <c r="D1744" s="60"/>
      <c r="E1744" s="28" t="e">
        <f>VLOOKUP(B1744,Database!$B$2:$K$604,3,FALSE)</f>
        <v>#N/A</v>
      </c>
      <c r="F1744" s="16"/>
      <c r="G1744" s="16"/>
      <c r="H1744" s="5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7.25" hidden="1" customHeight="1" x14ac:dyDescent="0.25">
      <c r="A1745" s="62"/>
      <c r="B1745" s="16"/>
      <c r="C1745" s="16" t="e">
        <f>VLOOKUP(B1745,Database!$B$2:$K$604,2,FALSE)</f>
        <v>#N/A</v>
      </c>
      <c r="D1745" s="60"/>
      <c r="E1745" s="28" t="e">
        <f>VLOOKUP(B1745,Database!$B$2:$K$604,3,FALSE)</f>
        <v>#N/A</v>
      </c>
      <c r="F1745" s="16"/>
      <c r="G1745" s="16"/>
      <c r="H1745" s="5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7.25" hidden="1" customHeight="1" x14ac:dyDescent="0.25">
      <c r="A1746" s="62"/>
      <c r="B1746" s="5"/>
      <c r="C1746" s="16" t="e">
        <f>VLOOKUP(B1746,Database!$B$2:$K$604,2,FALSE)</f>
        <v>#N/A</v>
      </c>
      <c r="D1746" s="60"/>
      <c r="E1746" s="28" t="e">
        <f>VLOOKUP(B1746,Database!$B$2:$K$604,3,FALSE)</f>
        <v>#N/A</v>
      </c>
      <c r="F1746" s="16"/>
      <c r="G1746" s="16"/>
      <c r="H1746" s="5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7.25" hidden="1" customHeight="1" x14ac:dyDescent="0.25">
      <c r="A1747" s="62"/>
      <c r="B1747" s="5"/>
      <c r="C1747" s="16" t="e">
        <f>VLOOKUP(B1747,Database!$B$2:$K$604,2,FALSE)</f>
        <v>#N/A</v>
      </c>
      <c r="D1747" s="60"/>
      <c r="E1747" s="28" t="e">
        <f>VLOOKUP(B1747,Database!$B$2:$K$604,3,FALSE)</f>
        <v>#N/A</v>
      </c>
      <c r="F1747" s="16"/>
      <c r="G1747" s="16"/>
      <c r="H1747" s="5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7.25" hidden="1" customHeight="1" x14ac:dyDescent="0.25">
      <c r="A1748" s="62"/>
      <c r="B1748" s="16"/>
      <c r="C1748" s="16" t="e">
        <f>VLOOKUP(B1748,Database!$B$2:$K$604,2,FALSE)</f>
        <v>#N/A</v>
      </c>
      <c r="D1748" s="63"/>
      <c r="E1748" s="28" t="e">
        <f>VLOOKUP(B1748,Database!$B$2:$K$604,3,FALSE)</f>
        <v>#N/A</v>
      </c>
      <c r="F1748" s="16"/>
      <c r="G1748" s="16"/>
      <c r="H1748" s="5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7.25" hidden="1" customHeight="1" x14ac:dyDescent="0.25">
      <c r="A1749" s="62"/>
      <c r="B1749" s="16"/>
      <c r="C1749" s="16" t="e">
        <f>VLOOKUP(B1749,Database!$B$2:$K$604,2,FALSE)</f>
        <v>#N/A</v>
      </c>
      <c r="D1749" s="60"/>
      <c r="E1749" s="28" t="e">
        <f>VLOOKUP(B1749,Database!$B$2:$K$604,3,FALSE)</f>
        <v>#N/A</v>
      </c>
      <c r="F1749" s="16"/>
      <c r="G1749" s="16"/>
      <c r="H1749" s="5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7.25" hidden="1" customHeight="1" x14ac:dyDescent="0.25">
      <c r="A1750" s="62"/>
      <c r="B1750" s="16"/>
      <c r="C1750" s="16" t="e">
        <f>VLOOKUP(B1750,Database!$B$2:$K$604,2,FALSE)</f>
        <v>#N/A</v>
      </c>
      <c r="D1750" s="60"/>
      <c r="E1750" s="28" t="e">
        <f>VLOOKUP(B1750,Database!$B$2:$K$604,3,FALSE)</f>
        <v>#N/A</v>
      </c>
      <c r="F1750" s="16"/>
      <c r="G1750" s="16"/>
      <c r="H1750" s="5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7.25" hidden="1" customHeight="1" x14ac:dyDescent="0.25">
      <c r="A1751" s="62"/>
      <c r="B1751" s="16"/>
      <c r="C1751" s="16" t="e">
        <f>VLOOKUP(B1751,Database!$B$2:$K$604,2,FALSE)</f>
        <v>#N/A</v>
      </c>
      <c r="D1751" s="60"/>
      <c r="E1751" s="28" t="e">
        <f>VLOOKUP(B1751,Database!$B$2:$K$604,3,FALSE)</f>
        <v>#N/A</v>
      </c>
      <c r="F1751" s="16"/>
      <c r="G1751" s="16"/>
      <c r="H1751" s="5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7.25" hidden="1" customHeight="1" x14ac:dyDescent="0.25">
      <c r="A1752" s="62"/>
      <c r="B1752" s="16"/>
      <c r="C1752" s="16" t="e">
        <f>VLOOKUP(B1752,Database!$B$2:$K$604,2,FALSE)</f>
        <v>#N/A</v>
      </c>
      <c r="D1752" s="60"/>
      <c r="E1752" s="28" t="e">
        <f>VLOOKUP(B1752,Database!$B$2:$K$604,3,FALSE)</f>
        <v>#N/A</v>
      </c>
      <c r="F1752" s="16"/>
      <c r="G1752" s="16"/>
      <c r="H1752" s="5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7.25" hidden="1" customHeight="1" x14ac:dyDescent="0.25">
      <c r="A1753" s="62"/>
      <c r="B1753" s="16"/>
      <c r="C1753" s="16" t="e">
        <f>VLOOKUP(B1753,Database!$B$2:$K$604,2,FALSE)</f>
        <v>#N/A</v>
      </c>
      <c r="D1753" s="60"/>
      <c r="E1753" s="28" t="e">
        <f>VLOOKUP(B1753,Database!$B$2:$K$604,3,FALSE)</f>
        <v>#N/A</v>
      </c>
      <c r="F1753" s="16"/>
      <c r="G1753" s="16"/>
      <c r="H1753" s="5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7.25" hidden="1" customHeight="1" x14ac:dyDescent="0.25">
      <c r="A1754" s="62"/>
      <c r="B1754" s="5"/>
      <c r="C1754" s="16" t="e">
        <f>VLOOKUP(B1754,Database!$B$2:$K$604,2,FALSE)</f>
        <v>#N/A</v>
      </c>
      <c r="D1754" s="60"/>
      <c r="E1754" s="28" t="e">
        <f>VLOOKUP(B1754,Database!$B$2:$K$604,3,FALSE)</f>
        <v>#N/A</v>
      </c>
      <c r="F1754" s="16"/>
      <c r="G1754" s="16"/>
      <c r="H1754" s="5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7.25" hidden="1" customHeight="1" x14ac:dyDescent="0.25">
      <c r="A1755" s="62"/>
      <c r="B1755" s="5"/>
      <c r="C1755" s="16" t="e">
        <f>VLOOKUP(B1755,Database!$B$2:$K$604,2,FALSE)</f>
        <v>#N/A</v>
      </c>
      <c r="D1755" s="60"/>
      <c r="E1755" s="28" t="e">
        <f>VLOOKUP(B1755,Database!$B$2:$K$604,3,FALSE)</f>
        <v>#N/A</v>
      </c>
      <c r="F1755" s="16"/>
      <c r="G1755" s="16"/>
      <c r="H1755" s="5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7.25" hidden="1" customHeight="1" x14ac:dyDescent="0.25">
      <c r="A1756" s="62"/>
      <c r="B1756" s="16"/>
      <c r="C1756" s="16" t="e">
        <f>VLOOKUP(B1756,Database!$B$2:$K$604,2,FALSE)</f>
        <v>#N/A</v>
      </c>
      <c r="D1756" s="60"/>
      <c r="E1756" s="28" t="e">
        <f>VLOOKUP(B1756,Database!$B$2:$K$604,3,FALSE)</f>
        <v>#N/A</v>
      </c>
      <c r="F1756" s="16"/>
      <c r="G1756" s="16"/>
      <c r="H1756" s="5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7.25" hidden="1" customHeight="1" x14ac:dyDescent="0.25">
      <c r="A1757" s="62"/>
      <c r="B1757" s="16"/>
      <c r="C1757" s="16" t="e">
        <f>VLOOKUP(B1757,Database!$B$2:$K$604,2,FALSE)</f>
        <v>#N/A</v>
      </c>
      <c r="D1757" s="60"/>
      <c r="E1757" s="28" t="e">
        <f>VLOOKUP(B1757,Database!$B$2:$K$604,3,FALSE)</f>
        <v>#N/A</v>
      </c>
      <c r="F1757" s="16"/>
      <c r="G1757" s="16"/>
      <c r="H1757" s="5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7.25" hidden="1" customHeight="1" x14ac:dyDescent="0.25">
      <c r="A1758" s="62"/>
      <c r="B1758" s="16"/>
      <c r="C1758" s="16" t="e">
        <f>VLOOKUP(B1758,Database!$B$2:$K$604,2,FALSE)</f>
        <v>#N/A</v>
      </c>
      <c r="D1758" s="60"/>
      <c r="E1758" s="28" t="e">
        <f>VLOOKUP(B1758,Database!$B$2:$K$604,3,FALSE)</f>
        <v>#N/A</v>
      </c>
      <c r="F1758" s="16"/>
      <c r="G1758" s="16"/>
      <c r="H1758" s="5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7.25" hidden="1" customHeight="1" x14ac:dyDescent="0.25">
      <c r="A1759" s="62"/>
      <c r="B1759" s="16"/>
      <c r="C1759" s="16" t="e">
        <f>VLOOKUP(B1759,Database!$B$2:$K$604,2,FALSE)</f>
        <v>#N/A</v>
      </c>
      <c r="D1759" s="60"/>
      <c r="E1759" s="28" t="e">
        <f>VLOOKUP(B1759,Database!$B$2:$K$604,3,FALSE)</f>
        <v>#N/A</v>
      </c>
      <c r="F1759" s="16"/>
      <c r="G1759" s="16"/>
      <c r="H1759" s="5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7.25" hidden="1" customHeight="1" x14ac:dyDescent="0.25">
      <c r="A1760" s="62"/>
      <c r="B1760" s="16"/>
      <c r="C1760" s="16" t="e">
        <f>VLOOKUP(B1760,Database!$B$2:$K$604,2,FALSE)</f>
        <v>#N/A</v>
      </c>
      <c r="D1760" s="60"/>
      <c r="E1760" s="28" t="e">
        <f>VLOOKUP(B1760,Database!$B$2:$K$604,3,FALSE)</f>
        <v>#N/A</v>
      </c>
      <c r="F1760" s="16"/>
      <c r="G1760" s="16"/>
      <c r="H1760" s="5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7.25" hidden="1" customHeight="1" x14ac:dyDescent="0.25">
      <c r="A1761" s="62"/>
      <c r="B1761" s="16"/>
      <c r="C1761" s="16" t="e">
        <f>VLOOKUP(B1761,Database!$B$2:$K$604,2,FALSE)</f>
        <v>#N/A</v>
      </c>
      <c r="D1761" s="60"/>
      <c r="E1761" s="28" t="e">
        <f>VLOOKUP(B1761,Database!$B$2:$K$604,3,FALSE)</f>
        <v>#N/A</v>
      </c>
      <c r="F1761" s="16"/>
      <c r="G1761" s="16"/>
      <c r="H1761" s="5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7.25" hidden="1" customHeight="1" x14ac:dyDescent="0.25">
      <c r="A1762" s="62"/>
      <c r="B1762" s="16"/>
      <c r="C1762" s="16" t="e">
        <f>VLOOKUP(B1762,Database!$B$2:$K$604,2,FALSE)</f>
        <v>#N/A</v>
      </c>
      <c r="D1762" s="60"/>
      <c r="E1762" s="28" t="e">
        <f>VLOOKUP(B1762,Database!$B$2:$K$604,3,FALSE)</f>
        <v>#N/A</v>
      </c>
      <c r="F1762" s="16"/>
      <c r="G1762" s="16"/>
      <c r="H1762" s="5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7.25" hidden="1" customHeight="1" x14ac:dyDescent="0.25">
      <c r="A1763" s="62"/>
      <c r="B1763" s="16"/>
      <c r="C1763" s="16" t="e">
        <f>VLOOKUP(B1763,Database!$B$2:$K$604,2,FALSE)</f>
        <v>#N/A</v>
      </c>
      <c r="D1763" s="60"/>
      <c r="E1763" s="28" t="e">
        <f>VLOOKUP(B1763,Database!$B$2:$K$604,3,FALSE)</f>
        <v>#N/A</v>
      </c>
      <c r="F1763" s="16"/>
      <c r="G1763" s="16"/>
      <c r="H1763" s="5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7.25" hidden="1" customHeight="1" x14ac:dyDescent="0.25">
      <c r="A1764" s="62"/>
      <c r="B1764" s="16"/>
      <c r="C1764" s="16" t="e">
        <f>VLOOKUP(B1764,Database!$B$2:$K$604,2,FALSE)</f>
        <v>#N/A</v>
      </c>
      <c r="D1764" s="63"/>
      <c r="E1764" s="28" t="e">
        <f>VLOOKUP(B1764,Database!$B$2:$K$604,3,FALSE)</f>
        <v>#N/A</v>
      </c>
      <c r="F1764" s="16"/>
      <c r="G1764" s="16"/>
      <c r="H1764" s="5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7.25" hidden="1" customHeight="1" x14ac:dyDescent="0.25">
      <c r="A1765" s="62"/>
      <c r="B1765" s="16"/>
      <c r="C1765" s="16" t="e">
        <f>VLOOKUP(B1765,Database!$B$2:$K$604,2,FALSE)</f>
        <v>#N/A</v>
      </c>
      <c r="D1765" s="60"/>
      <c r="E1765" s="28" t="e">
        <f>VLOOKUP(B1765,Database!$B$2:$K$604,3,FALSE)</f>
        <v>#N/A</v>
      </c>
      <c r="F1765" s="16"/>
      <c r="G1765" s="16"/>
      <c r="H1765" s="5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7.25" hidden="1" customHeight="1" x14ac:dyDescent="0.25">
      <c r="A1766" s="62"/>
      <c r="B1766" s="5"/>
      <c r="C1766" s="16" t="e">
        <f>VLOOKUP(B1766,Database!$B$2:$K$604,2,FALSE)</f>
        <v>#N/A</v>
      </c>
      <c r="D1766" s="60"/>
      <c r="E1766" s="28" t="e">
        <f>VLOOKUP(B1766,Database!$B$2:$K$604,3,FALSE)</f>
        <v>#N/A</v>
      </c>
      <c r="F1766" s="16"/>
      <c r="G1766" s="16"/>
      <c r="H1766" s="5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7.25" hidden="1" customHeight="1" x14ac:dyDescent="0.25">
      <c r="A1767" s="62"/>
      <c r="B1767" s="5"/>
      <c r="C1767" s="16" t="e">
        <f>VLOOKUP(B1767,Database!$B$2:$K$604,2,FALSE)</f>
        <v>#N/A</v>
      </c>
      <c r="D1767" s="60"/>
      <c r="E1767" s="28" t="e">
        <f>VLOOKUP(B1767,Database!$B$2:$K$604,3,FALSE)</f>
        <v>#N/A</v>
      </c>
      <c r="F1767" s="16"/>
      <c r="G1767" s="16"/>
      <c r="H1767" s="5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7.25" hidden="1" customHeight="1" x14ac:dyDescent="0.25">
      <c r="A1768" s="62"/>
      <c r="B1768" s="16"/>
      <c r="C1768" s="16" t="e">
        <f>VLOOKUP(B1768,Database!$B$2:$K$604,2,FALSE)</f>
        <v>#N/A</v>
      </c>
      <c r="D1768" s="60"/>
      <c r="E1768" s="28" t="e">
        <f>VLOOKUP(B1768,Database!$B$2:$K$604,3,FALSE)</f>
        <v>#N/A</v>
      </c>
      <c r="F1768" s="16"/>
      <c r="G1768" s="16"/>
      <c r="H1768" s="5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7.25" hidden="1" customHeight="1" x14ac:dyDescent="0.25">
      <c r="A1769" s="62"/>
      <c r="B1769" s="16"/>
      <c r="C1769" s="16" t="e">
        <f>VLOOKUP(B1769,Database!$B$2:$K$604,2,FALSE)</f>
        <v>#N/A</v>
      </c>
      <c r="D1769" s="60"/>
      <c r="E1769" s="28" t="e">
        <f>VLOOKUP(B1769,Database!$B$2:$K$604,3,FALSE)</f>
        <v>#N/A</v>
      </c>
      <c r="F1769" s="16"/>
      <c r="G1769" s="16"/>
      <c r="H1769" s="5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7.25" hidden="1" customHeight="1" x14ac:dyDescent="0.25">
      <c r="A1770" s="62"/>
      <c r="B1770" s="16"/>
      <c r="C1770" s="16" t="e">
        <f>VLOOKUP(B1770,Database!$B$2:$K$604,2,FALSE)</f>
        <v>#N/A</v>
      </c>
      <c r="D1770" s="60"/>
      <c r="E1770" s="28" t="e">
        <f>VLOOKUP(B1770,Database!$B$2:$K$604,3,FALSE)</f>
        <v>#N/A</v>
      </c>
      <c r="F1770" s="16"/>
      <c r="G1770" s="16"/>
      <c r="H1770" s="5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7.25" hidden="1" customHeight="1" x14ac:dyDescent="0.25">
      <c r="A1771" s="62"/>
      <c r="B1771" s="5"/>
      <c r="C1771" s="16" t="e">
        <f>VLOOKUP(B1771,Database!$B$2:$K$604,2,FALSE)</f>
        <v>#N/A</v>
      </c>
      <c r="D1771" s="60"/>
      <c r="E1771" s="28" t="e">
        <f>VLOOKUP(B1771,Database!$B$2:$K$604,3,FALSE)</f>
        <v>#N/A</v>
      </c>
      <c r="F1771" s="16"/>
      <c r="G1771" s="16"/>
      <c r="H1771" s="5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7.25" hidden="1" customHeight="1" x14ac:dyDescent="0.25">
      <c r="A1772" s="62"/>
      <c r="B1772" s="16"/>
      <c r="C1772" s="16" t="e">
        <f>VLOOKUP(B1772,Database!$B$2:$K$604,2,FALSE)</f>
        <v>#N/A</v>
      </c>
      <c r="D1772" s="60"/>
      <c r="E1772" s="28" t="e">
        <f>VLOOKUP(B1772,Database!$B$2:$K$604,3,FALSE)</f>
        <v>#N/A</v>
      </c>
      <c r="F1772" s="16"/>
      <c r="G1772" s="16"/>
      <c r="H1772" s="5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7.25" hidden="1" customHeight="1" x14ac:dyDescent="0.25">
      <c r="A1773" s="62"/>
      <c r="B1773" s="16"/>
      <c r="C1773" s="16" t="e">
        <f>VLOOKUP(B1773,Database!$B$2:$K$604,2,FALSE)</f>
        <v>#N/A</v>
      </c>
      <c r="D1773" s="60"/>
      <c r="E1773" s="28" t="e">
        <f>VLOOKUP(B1773,Database!$B$2:$K$604,3,FALSE)</f>
        <v>#N/A</v>
      </c>
      <c r="F1773" s="16"/>
      <c r="G1773" s="16"/>
      <c r="H1773" s="5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7.25" hidden="1" customHeight="1" x14ac:dyDescent="0.25">
      <c r="A1774" s="62"/>
      <c r="B1774" s="16"/>
      <c r="C1774" s="16" t="e">
        <f>VLOOKUP(B1774,Database!$B$2:$K$604,2,FALSE)</f>
        <v>#N/A</v>
      </c>
      <c r="D1774" s="60"/>
      <c r="E1774" s="28" t="e">
        <f>VLOOKUP(B1774,Database!$B$2:$K$604,3,FALSE)</f>
        <v>#N/A</v>
      </c>
      <c r="F1774" s="16"/>
      <c r="G1774" s="16"/>
      <c r="H1774" s="5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7.25" hidden="1" customHeight="1" x14ac:dyDescent="0.25">
      <c r="A1775" s="62"/>
      <c r="B1775" s="16"/>
      <c r="C1775" s="16" t="e">
        <f>VLOOKUP(B1775,Database!$B$2:$K$604,2,FALSE)</f>
        <v>#N/A</v>
      </c>
      <c r="D1775" s="60"/>
      <c r="E1775" s="28" t="e">
        <f>VLOOKUP(B1775,Database!$B$2:$K$604,3,FALSE)</f>
        <v>#N/A</v>
      </c>
      <c r="F1775" s="16"/>
      <c r="G1775" s="16"/>
      <c r="H1775" s="5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7.25" hidden="1" customHeight="1" x14ac:dyDescent="0.25">
      <c r="A1776" s="62"/>
      <c r="B1776" s="16"/>
      <c r="C1776" s="16" t="e">
        <f>VLOOKUP(B1776,Database!$B$2:$K$604,2,FALSE)</f>
        <v>#N/A</v>
      </c>
      <c r="D1776" s="60"/>
      <c r="E1776" s="28" t="e">
        <f>VLOOKUP(B1776,Database!$B$2:$K$604,3,FALSE)</f>
        <v>#N/A</v>
      </c>
      <c r="F1776" s="16"/>
      <c r="G1776" s="16"/>
      <c r="H1776" s="5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7.25" hidden="1" customHeight="1" x14ac:dyDescent="0.25">
      <c r="A1777" s="62"/>
      <c r="B1777" s="16"/>
      <c r="C1777" s="16" t="e">
        <f>VLOOKUP(B1777,Database!$B$2:$K$604,2,FALSE)</f>
        <v>#N/A</v>
      </c>
      <c r="D1777" s="60"/>
      <c r="E1777" s="28" t="e">
        <f>VLOOKUP(B1777,Database!$B$2:$K$604,3,FALSE)</f>
        <v>#N/A</v>
      </c>
      <c r="F1777" s="16"/>
      <c r="G1777" s="16"/>
      <c r="H1777" s="5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7.25" hidden="1" customHeight="1" x14ac:dyDescent="0.25">
      <c r="A1778" s="62"/>
      <c r="B1778" s="16"/>
      <c r="C1778" s="16" t="e">
        <f>VLOOKUP(B1778,Database!$B$2:$K$604,2,FALSE)</f>
        <v>#N/A</v>
      </c>
      <c r="D1778" s="60"/>
      <c r="E1778" s="28" t="e">
        <f>VLOOKUP(B1778,Database!$B$2:$K$604,3,FALSE)</f>
        <v>#N/A</v>
      </c>
      <c r="F1778" s="16"/>
      <c r="G1778" s="16"/>
      <c r="H1778" s="5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7.25" hidden="1" customHeight="1" x14ac:dyDescent="0.25">
      <c r="A1779" s="62"/>
      <c r="B1779" s="16"/>
      <c r="C1779" s="16" t="e">
        <f>VLOOKUP(B1779,Database!$B$2:$K$604,2,FALSE)</f>
        <v>#N/A</v>
      </c>
      <c r="D1779" s="60"/>
      <c r="E1779" s="28" t="e">
        <f>VLOOKUP(B1779,Database!$B$2:$K$604,3,FALSE)</f>
        <v>#N/A</v>
      </c>
      <c r="F1779" s="16"/>
      <c r="G1779" s="16"/>
      <c r="H1779" s="5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7.25" hidden="1" customHeight="1" x14ac:dyDescent="0.25">
      <c r="A1780" s="62"/>
      <c r="B1780" s="16"/>
      <c r="C1780" s="16" t="e">
        <f>VLOOKUP(B1780,Database!$B$2:$K$604,2,FALSE)</f>
        <v>#N/A</v>
      </c>
      <c r="D1780" s="60"/>
      <c r="E1780" s="28" t="e">
        <f>VLOOKUP(B1780,Database!$B$2:$K$604,3,FALSE)</f>
        <v>#N/A</v>
      </c>
      <c r="F1780" s="16"/>
      <c r="G1780" s="16"/>
      <c r="H1780" s="5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7.25" hidden="1" customHeight="1" x14ac:dyDescent="0.25">
      <c r="A1781" s="62"/>
      <c r="B1781" s="5"/>
      <c r="C1781" s="16" t="e">
        <f>VLOOKUP(B1781,Database!$B$2:$K$604,2,FALSE)</f>
        <v>#N/A</v>
      </c>
      <c r="D1781" s="60"/>
      <c r="E1781" s="28" t="e">
        <f>VLOOKUP(B1781,Database!$B$2:$K$604,3,FALSE)</f>
        <v>#N/A</v>
      </c>
      <c r="F1781" s="16"/>
      <c r="G1781" s="16"/>
      <c r="H1781" s="5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7.25" hidden="1" customHeight="1" x14ac:dyDescent="0.25">
      <c r="A1782" s="62"/>
      <c r="B1782" s="16"/>
      <c r="C1782" s="16" t="e">
        <f>VLOOKUP(B1782,Database!$B$2:$K$604,2,FALSE)</f>
        <v>#N/A</v>
      </c>
      <c r="D1782" s="60"/>
      <c r="E1782" s="28" t="e">
        <f>VLOOKUP(B1782,Database!$B$2:$K$604,3,FALSE)</f>
        <v>#N/A</v>
      </c>
      <c r="F1782" s="16"/>
      <c r="G1782" s="16"/>
      <c r="H1782" s="5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7.25" hidden="1" customHeight="1" x14ac:dyDescent="0.25">
      <c r="A1783" s="62"/>
      <c r="B1783" s="16"/>
      <c r="C1783" s="16" t="e">
        <f>VLOOKUP(B1783,Database!$B$2:$K$604,2,FALSE)</f>
        <v>#N/A</v>
      </c>
      <c r="D1783" s="60"/>
      <c r="E1783" s="28" t="e">
        <f>VLOOKUP(B1783,Database!$B$2:$K$604,3,FALSE)</f>
        <v>#N/A</v>
      </c>
      <c r="F1783" s="16"/>
      <c r="G1783" s="16"/>
      <c r="H1783" s="5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7.25" hidden="1" customHeight="1" x14ac:dyDescent="0.25">
      <c r="A1784" s="62"/>
      <c r="B1784" s="16"/>
      <c r="C1784" s="16" t="e">
        <f>VLOOKUP(B1784,Database!$B$2:$K$604,2,FALSE)</f>
        <v>#N/A</v>
      </c>
      <c r="D1784" s="60"/>
      <c r="E1784" s="28" t="e">
        <f>VLOOKUP(B1784,Database!$B$2:$K$604,3,FALSE)</f>
        <v>#N/A</v>
      </c>
      <c r="F1784" s="16"/>
      <c r="G1784" s="16"/>
      <c r="H1784" s="5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7.25" hidden="1" customHeight="1" x14ac:dyDescent="0.25">
      <c r="A1785" s="62"/>
      <c r="B1785" s="16"/>
      <c r="C1785" s="16" t="e">
        <f>VLOOKUP(B1785,Database!$B$2:$K$604,2,FALSE)</f>
        <v>#N/A</v>
      </c>
      <c r="D1785" s="60"/>
      <c r="E1785" s="28" t="e">
        <f>VLOOKUP(B1785,Database!$B$2:$K$604,3,FALSE)</f>
        <v>#N/A</v>
      </c>
      <c r="F1785" s="16"/>
      <c r="G1785" s="16"/>
      <c r="H1785" s="5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7.25" hidden="1" customHeight="1" x14ac:dyDescent="0.25">
      <c r="A1786" s="62"/>
      <c r="B1786" s="16"/>
      <c r="C1786" s="16" t="e">
        <f>VLOOKUP(B1786,Database!$B$2:$K$604,2,FALSE)</f>
        <v>#N/A</v>
      </c>
      <c r="D1786" s="60"/>
      <c r="E1786" s="28" t="e">
        <f>VLOOKUP(B1786,Database!$B$2:$K$604,3,FALSE)</f>
        <v>#N/A</v>
      </c>
      <c r="F1786" s="16"/>
      <c r="G1786" s="16"/>
      <c r="H1786" s="5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7.25" hidden="1" customHeight="1" x14ac:dyDescent="0.25">
      <c r="A1787" s="62"/>
      <c r="B1787" s="5"/>
      <c r="C1787" s="16" t="e">
        <f>VLOOKUP(B1787,Database!$B$2:$K$604,2,FALSE)</f>
        <v>#N/A</v>
      </c>
      <c r="D1787" s="60"/>
      <c r="E1787" s="28" t="e">
        <f>VLOOKUP(B1787,Database!$B$2:$K$604,3,FALSE)</f>
        <v>#N/A</v>
      </c>
      <c r="F1787" s="16"/>
      <c r="G1787" s="16"/>
      <c r="H1787" s="5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7.25" hidden="1" customHeight="1" x14ac:dyDescent="0.25">
      <c r="A1788" s="62"/>
      <c r="B1788" s="16"/>
      <c r="C1788" s="16" t="e">
        <f>VLOOKUP(B1788,Database!$B$2:$K$604,2,FALSE)</f>
        <v>#N/A</v>
      </c>
      <c r="D1788" s="60"/>
      <c r="E1788" s="28" t="e">
        <f>VLOOKUP(B1788,Database!$B$2:$K$604,3,FALSE)</f>
        <v>#N/A</v>
      </c>
      <c r="F1788" s="16"/>
      <c r="G1788" s="16"/>
      <c r="H1788" s="5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7.25" hidden="1" customHeight="1" x14ac:dyDescent="0.25">
      <c r="A1789" s="62"/>
      <c r="B1789" s="16"/>
      <c r="C1789" s="16" t="e">
        <f>VLOOKUP(B1789,Database!$B$2:$K$604,2,FALSE)</f>
        <v>#N/A</v>
      </c>
      <c r="D1789" s="60"/>
      <c r="E1789" s="28" t="e">
        <f>VLOOKUP(B1789,Database!$B$2:$K$604,3,FALSE)</f>
        <v>#N/A</v>
      </c>
      <c r="F1789" s="16"/>
      <c r="G1789" s="16"/>
      <c r="H1789" s="5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7.25" hidden="1" customHeight="1" x14ac:dyDescent="0.25">
      <c r="A1790" s="62"/>
      <c r="B1790" s="16"/>
      <c r="C1790" s="16" t="e">
        <f>VLOOKUP(B1790,Database!$B$2:$K$604,2,FALSE)</f>
        <v>#N/A</v>
      </c>
      <c r="D1790" s="60"/>
      <c r="E1790" s="28" t="e">
        <f>VLOOKUP(B1790,Database!$B$2:$K$604,3,FALSE)</f>
        <v>#N/A</v>
      </c>
      <c r="F1790" s="16"/>
      <c r="G1790" s="16"/>
      <c r="H1790" s="5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7.25" hidden="1" customHeight="1" x14ac:dyDescent="0.25">
      <c r="A1791" s="62"/>
      <c r="B1791" s="16"/>
      <c r="C1791" s="16" t="e">
        <f>VLOOKUP(B1791,Database!$B$2:$K$604,2,FALSE)</f>
        <v>#N/A</v>
      </c>
      <c r="D1791" s="60"/>
      <c r="E1791" s="28" t="e">
        <f>VLOOKUP(B1791,Database!$B$2:$K$604,3,FALSE)</f>
        <v>#N/A</v>
      </c>
      <c r="F1791" s="16"/>
      <c r="G1791" s="16"/>
      <c r="H1791" s="5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7.25" hidden="1" customHeight="1" x14ac:dyDescent="0.25">
      <c r="A1792" s="62"/>
      <c r="B1792" s="16"/>
      <c r="C1792" s="16" t="e">
        <f>VLOOKUP(B1792,Database!$B$2:$K$604,2,FALSE)</f>
        <v>#N/A</v>
      </c>
      <c r="D1792" s="60"/>
      <c r="E1792" s="28" t="e">
        <f>VLOOKUP(B1792,Database!$B$2:$K$604,3,FALSE)</f>
        <v>#N/A</v>
      </c>
      <c r="F1792" s="16"/>
      <c r="G1792" s="16"/>
      <c r="H1792" s="5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7.25" hidden="1" customHeight="1" x14ac:dyDescent="0.25">
      <c r="A1793" s="62"/>
      <c r="B1793" s="5"/>
      <c r="C1793" s="16" t="e">
        <f>VLOOKUP(B1793,Database!$B$2:$K$604,2,FALSE)</f>
        <v>#N/A</v>
      </c>
      <c r="D1793" s="60"/>
      <c r="E1793" s="28" t="e">
        <f>VLOOKUP(B1793,Database!$B$2:$K$604,3,FALSE)</f>
        <v>#N/A</v>
      </c>
      <c r="F1793" s="16"/>
      <c r="G1793" s="16"/>
      <c r="H1793" s="5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7.25" hidden="1" customHeight="1" x14ac:dyDescent="0.25">
      <c r="A1794" s="62"/>
      <c r="B1794" s="16"/>
      <c r="C1794" s="16" t="e">
        <f>VLOOKUP(B1794,Database!$B$2:$K$604,2,FALSE)</f>
        <v>#N/A</v>
      </c>
      <c r="D1794" s="60"/>
      <c r="E1794" s="28" t="e">
        <f>VLOOKUP(B1794,Database!$B$2:$K$604,3,FALSE)</f>
        <v>#N/A</v>
      </c>
      <c r="F1794" s="16"/>
      <c r="G1794" s="16"/>
      <c r="H1794" s="5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7.25" hidden="1" customHeight="1" x14ac:dyDescent="0.25">
      <c r="A1795" s="62"/>
      <c r="B1795" s="5"/>
      <c r="C1795" s="16" t="e">
        <f>VLOOKUP(B1795,Database!$B$2:$K$604,2,FALSE)</f>
        <v>#N/A</v>
      </c>
      <c r="D1795" s="60"/>
      <c r="E1795" s="28" t="e">
        <f>VLOOKUP(B1795,Database!$B$2:$K$604,3,FALSE)</f>
        <v>#N/A</v>
      </c>
      <c r="F1795" s="16"/>
      <c r="G1795" s="16"/>
      <c r="H1795" s="5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7.25" hidden="1" customHeight="1" x14ac:dyDescent="0.25">
      <c r="A1796" s="62"/>
      <c r="B1796" s="5"/>
      <c r="C1796" s="16" t="e">
        <f>VLOOKUP(B1796,Database!$B$2:$K$604,2,FALSE)</f>
        <v>#N/A</v>
      </c>
      <c r="D1796" s="60"/>
      <c r="E1796" s="28" t="e">
        <f>VLOOKUP(B1796,Database!$B$2:$K$604,3,FALSE)</f>
        <v>#N/A</v>
      </c>
      <c r="F1796" s="16"/>
      <c r="G1796" s="16"/>
      <c r="H1796" s="5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7.25" hidden="1" customHeight="1" x14ac:dyDescent="0.25">
      <c r="A1797" s="62"/>
      <c r="B1797" s="5"/>
      <c r="C1797" s="16" t="e">
        <f>VLOOKUP(B1797,Database!$B$2:$K$604,2,FALSE)</f>
        <v>#N/A</v>
      </c>
      <c r="D1797" s="60"/>
      <c r="E1797" s="28" t="e">
        <f>VLOOKUP(B1797,Database!$B$2:$K$604,3,FALSE)</f>
        <v>#N/A</v>
      </c>
      <c r="F1797" s="16"/>
      <c r="G1797" s="16"/>
      <c r="H1797" s="5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7.25" hidden="1" customHeight="1" x14ac:dyDescent="0.25">
      <c r="A1798" s="62"/>
      <c r="B1798" s="5"/>
      <c r="C1798" s="16" t="e">
        <f>VLOOKUP(B1798,Database!$B$2:$K$604,2,FALSE)</f>
        <v>#N/A</v>
      </c>
      <c r="D1798" s="60"/>
      <c r="E1798" s="28" t="e">
        <f>VLOOKUP(B1798,Database!$B$2:$K$604,3,FALSE)</f>
        <v>#N/A</v>
      </c>
      <c r="F1798" s="16"/>
      <c r="G1798" s="16"/>
      <c r="H1798" s="5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7.25" hidden="1" customHeight="1" x14ac:dyDescent="0.25">
      <c r="A1799" s="62"/>
      <c r="B1799" s="5"/>
      <c r="C1799" s="16" t="e">
        <f>VLOOKUP(B1799,Database!$B$2:$K$604,2,FALSE)</f>
        <v>#N/A</v>
      </c>
      <c r="D1799" s="60"/>
      <c r="E1799" s="28" t="e">
        <f>VLOOKUP(B1799,Database!$B$2:$K$604,3,FALSE)</f>
        <v>#N/A</v>
      </c>
      <c r="F1799" s="16"/>
      <c r="G1799" s="16"/>
      <c r="H1799" s="5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7.25" hidden="1" customHeight="1" x14ac:dyDescent="0.25">
      <c r="A1800" s="62"/>
      <c r="B1800" s="65"/>
      <c r="C1800" s="16" t="e">
        <f>VLOOKUP(B1800,Database!$B$2:$K$604,2,FALSE)</f>
        <v>#N/A</v>
      </c>
      <c r="D1800" s="60"/>
      <c r="E1800" s="28" t="e">
        <f>VLOOKUP(B1800,Database!$B$2:$K$604,3,FALSE)</f>
        <v>#N/A</v>
      </c>
      <c r="F1800" s="16"/>
      <c r="G1800" s="16"/>
      <c r="H1800" s="5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7.25" hidden="1" customHeight="1" x14ac:dyDescent="0.25">
      <c r="A1801" s="62"/>
      <c r="B1801" s="65"/>
      <c r="C1801" s="16" t="e">
        <f>VLOOKUP(B1801,Database!$B$2:$K$604,2,FALSE)</f>
        <v>#N/A</v>
      </c>
      <c r="D1801" s="60"/>
      <c r="E1801" s="28" t="e">
        <f>VLOOKUP(B1801,Database!$B$2:$K$604,3,FALSE)</f>
        <v>#N/A</v>
      </c>
      <c r="F1801" s="16"/>
      <c r="G1801" s="16"/>
      <c r="H1801" s="5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7.25" hidden="1" customHeight="1" x14ac:dyDescent="0.25">
      <c r="A1802" s="62"/>
      <c r="B1802" s="65"/>
      <c r="C1802" s="16" t="e">
        <f>VLOOKUP(B1802,Database!$B$2:$K$604,2,FALSE)</f>
        <v>#N/A</v>
      </c>
      <c r="D1802" s="60"/>
      <c r="E1802" s="28" t="e">
        <f>VLOOKUP(B1802,Database!$B$2:$K$604,3,FALSE)</f>
        <v>#N/A</v>
      </c>
      <c r="F1802" s="16"/>
      <c r="G1802" s="16"/>
      <c r="H1802" s="5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7.25" hidden="1" customHeight="1" x14ac:dyDescent="0.25">
      <c r="A1803" s="62"/>
      <c r="B1803" s="16"/>
      <c r="C1803" s="16" t="e">
        <f>VLOOKUP(B1803,Database!$B$2:$K$604,2,FALSE)</f>
        <v>#N/A</v>
      </c>
      <c r="D1803" s="60"/>
      <c r="E1803" s="28" t="e">
        <f>VLOOKUP(B1803,Database!$B$2:$K$604,3,FALSE)</f>
        <v>#N/A</v>
      </c>
      <c r="F1803" s="16"/>
      <c r="G1803" s="16"/>
      <c r="H1803" s="5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7.25" hidden="1" customHeight="1" x14ac:dyDescent="0.25">
      <c r="A1804" s="62"/>
      <c r="B1804" s="5"/>
      <c r="C1804" s="16" t="e">
        <f>VLOOKUP(B1804,Database!$B$2:$K$604,2,FALSE)</f>
        <v>#N/A</v>
      </c>
      <c r="D1804" s="60"/>
      <c r="E1804" s="28" t="e">
        <f>VLOOKUP(B1804,Database!$B$2:$K$604,3,FALSE)</f>
        <v>#N/A</v>
      </c>
      <c r="F1804" s="16"/>
      <c r="G1804" s="16"/>
      <c r="H1804" s="5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7.25" hidden="1" customHeight="1" x14ac:dyDescent="0.25">
      <c r="A1805" s="62"/>
      <c r="B1805" s="16"/>
      <c r="C1805" s="16" t="e">
        <f>VLOOKUP(B1805,Database!$B$2:$K$604,2,FALSE)</f>
        <v>#N/A</v>
      </c>
      <c r="D1805" s="60"/>
      <c r="E1805" s="28" t="e">
        <f>VLOOKUP(B1805,Database!$B$2:$K$604,3,FALSE)</f>
        <v>#N/A</v>
      </c>
      <c r="F1805" s="16"/>
      <c r="G1805" s="16"/>
      <c r="H1805" s="5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7.25" hidden="1" customHeight="1" x14ac:dyDescent="0.25">
      <c r="A1806" s="62"/>
      <c r="B1806" s="16"/>
      <c r="C1806" s="16" t="e">
        <f>VLOOKUP(B1806,Database!$B$2:$K$604,2,FALSE)</f>
        <v>#N/A</v>
      </c>
      <c r="D1806" s="60"/>
      <c r="E1806" s="28" t="e">
        <f>VLOOKUP(B1806,Database!$B$2:$K$604,3,FALSE)</f>
        <v>#N/A</v>
      </c>
      <c r="F1806" s="16"/>
      <c r="G1806" s="16"/>
      <c r="H1806" s="5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7.25" hidden="1" customHeight="1" x14ac:dyDescent="0.25">
      <c r="A1807" s="62"/>
      <c r="B1807" s="16"/>
      <c r="C1807" s="16" t="e">
        <f>VLOOKUP(B1807,Database!$B$2:$K$604,2,FALSE)</f>
        <v>#N/A</v>
      </c>
      <c r="D1807" s="60"/>
      <c r="E1807" s="28" t="e">
        <f>VLOOKUP(B1807,Database!$B$2:$K$604,3,FALSE)</f>
        <v>#N/A</v>
      </c>
      <c r="F1807" s="16"/>
      <c r="G1807" s="16"/>
      <c r="H1807" s="5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7.25" hidden="1" customHeight="1" x14ac:dyDescent="0.25">
      <c r="A1808" s="62"/>
      <c r="B1808" s="5"/>
      <c r="C1808" s="16" t="e">
        <f>VLOOKUP(B1808,Database!$B$2:$K$604,2,FALSE)</f>
        <v>#N/A</v>
      </c>
      <c r="D1808" s="60"/>
      <c r="E1808" s="28" t="e">
        <f>VLOOKUP(B1808,Database!$B$2:$K$604,3,FALSE)</f>
        <v>#N/A</v>
      </c>
      <c r="F1808" s="16"/>
      <c r="G1808" s="16"/>
      <c r="H1808" s="5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7.25" hidden="1" customHeight="1" x14ac:dyDescent="0.25">
      <c r="A1809" s="62"/>
      <c r="B1809" s="16"/>
      <c r="C1809" s="16" t="e">
        <f>VLOOKUP(B1809,Database!$B$2:$K$604,2,FALSE)</f>
        <v>#N/A</v>
      </c>
      <c r="D1809" s="60"/>
      <c r="E1809" s="28" t="e">
        <f>VLOOKUP(B1809,Database!$B$2:$K$604,3,FALSE)</f>
        <v>#N/A</v>
      </c>
      <c r="F1809" s="16"/>
      <c r="G1809" s="16"/>
      <c r="H1809" s="5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7.25" hidden="1" customHeight="1" x14ac:dyDescent="0.25">
      <c r="A1810" s="62"/>
      <c r="B1810" s="16"/>
      <c r="C1810" s="16" t="e">
        <f>VLOOKUP(B1810,Database!$B$2:$K$604,2,FALSE)</f>
        <v>#N/A</v>
      </c>
      <c r="D1810" s="60"/>
      <c r="E1810" s="28" t="e">
        <f>VLOOKUP(B1810,Database!$B$2:$K$604,3,FALSE)</f>
        <v>#N/A</v>
      </c>
      <c r="F1810" s="16"/>
      <c r="G1810" s="16"/>
      <c r="H1810" s="5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7.25" hidden="1" customHeight="1" x14ac:dyDescent="0.25">
      <c r="A1811" s="62"/>
      <c r="B1811" s="16"/>
      <c r="C1811" s="16" t="e">
        <f>VLOOKUP(B1811,Database!$B$2:$K$604,2,FALSE)</f>
        <v>#N/A</v>
      </c>
      <c r="D1811" s="60"/>
      <c r="E1811" s="28" t="e">
        <f>VLOOKUP(B1811,Database!$B$2:$K$604,3,FALSE)</f>
        <v>#N/A</v>
      </c>
      <c r="F1811" s="16"/>
      <c r="G1811" s="16"/>
      <c r="H1811" s="5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7.25" hidden="1" customHeight="1" x14ac:dyDescent="0.25">
      <c r="A1812" s="62"/>
      <c r="B1812" s="16"/>
      <c r="C1812" s="16" t="e">
        <f>VLOOKUP(B1812,Database!$B$2:$K$604,2,FALSE)</f>
        <v>#N/A</v>
      </c>
      <c r="D1812" s="60"/>
      <c r="E1812" s="28" t="e">
        <f>VLOOKUP(B1812,Database!$B$2:$K$604,3,FALSE)</f>
        <v>#N/A</v>
      </c>
      <c r="F1812" s="16"/>
      <c r="G1812" s="16"/>
      <c r="H1812" s="5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7.25" hidden="1" customHeight="1" x14ac:dyDescent="0.25">
      <c r="A1813" s="62"/>
      <c r="B1813" s="5"/>
      <c r="C1813" s="16" t="e">
        <f>VLOOKUP(B1813,Database!$B$2:$K$604,2,FALSE)</f>
        <v>#N/A</v>
      </c>
      <c r="D1813" s="60"/>
      <c r="E1813" s="28" t="e">
        <f>VLOOKUP(B1813,Database!$B$2:$K$604,3,FALSE)</f>
        <v>#N/A</v>
      </c>
      <c r="F1813" s="16"/>
      <c r="G1813" s="16"/>
      <c r="H1813" s="5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7.25" hidden="1" customHeight="1" x14ac:dyDescent="0.25">
      <c r="A1814" s="62"/>
      <c r="B1814" s="5"/>
      <c r="C1814" s="16" t="e">
        <f>VLOOKUP(B1814,Database!$B$2:$K$604,2,FALSE)</f>
        <v>#N/A</v>
      </c>
      <c r="D1814" s="60"/>
      <c r="E1814" s="28" t="e">
        <f>VLOOKUP(B1814,Database!$B$2:$K$604,3,FALSE)</f>
        <v>#N/A</v>
      </c>
      <c r="F1814" s="16"/>
      <c r="G1814" s="16"/>
      <c r="H1814" s="5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7.25" hidden="1" customHeight="1" x14ac:dyDescent="0.25">
      <c r="A1815" s="62"/>
      <c r="B1815" s="16"/>
      <c r="C1815" s="16" t="e">
        <f>VLOOKUP(B1815,Database!$B$2:$K$604,2,FALSE)</f>
        <v>#N/A</v>
      </c>
      <c r="D1815" s="60"/>
      <c r="E1815" s="28" t="e">
        <f>VLOOKUP(B1815,Database!$B$2:$K$604,3,FALSE)</f>
        <v>#N/A</v>
      </c>
      <c r="F1815" s="16"/>
      <c r="G1815" s="16"/>
      <c r="H1815" s="5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7.25" hidden="1" customHeight="1" x14ac:dyDescent="0.25">
      <c r="A1816" s="62"/>
      <c r="B1816" s="16"/>
      <c r="C1816" s="16" t="e">
        <f>VLOOKUP(B1816,Database!$B$2:$K$604,2,FALSE)</f>
        <v>#N/A</v>
      </c>
      <c r="D1816" s="63"/>
      <c r="E1816" s="28" t="e">
        <f>VLOOKUP(B1816,Database!$B$2:$K$604,3,FALSE)</f>
        <v>#N/A</v>
      </c>
      <c r="F1816" s="16"/>
      <c r="G1816" s="16"/>
      <c r="H1816" s="5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7.25" hidden="1" customHeight="1" x14ac:dyDescent="0.25">
      <c r="A1817" s="62"/>
      <c r="B1817" s="16"/>
      <c r="C1817" s="16" t="e">
        <f>VLOOKUP(B1817,Database!$B$2:$K$604,2,FALSE)</f>
        <v>#N/A</v>
      </c>
      <c r="D1817" s="60"/>
      <c r="E1817" s="28" t="e">
        <f>VLOOKUP(B1817,Database!$B$2:$K$604,3,FALSE)</f>
        <v>#N/A</v>
      </c>
      <c r="F1817" s="16"/>
      <c r="G1817" s="16"/>
      <c r="H1817" s="5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7.25" hidden="1" customHeight="1" x14ac:dyDescent="0.25">
      <c r="A1818" s="62"/>
      <c r="B1818" s="16"/>
      <c r="C1818" s="16" t="e">
        <f>VLOOKUP(B1818,Database!$B$2:$K$604,2,FALSE)</f>
        <v>#N/A</v>
      </c>
      <c r="D1818" s="60"/>
      <c r="E1818" s="28" t="e">
        <f>VLOOKUP(B1818,Database!$B$2:$K$604,3,FALSE)</f>
        <v>#N/A</v>
      </c>
      <c r="F1818" s="16"/>
      <c r="G1818" s="16"/>
      <c r="H1818" s="5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7.25" hidden="1" customHeight="1" x14ac:dyDescent="0.25">
      <c r="A1819" s="62"/>
      <c r="B1819" s="5"/>
      <c r="C1819" s="16" t="e">
        <f>VLOOKUP(B1819,Database!$B$2:$K$604,2,FALSE)</f>
        <v>#N/A</v>
      </c>
      <c r="D1819" s="60"/>
      <c r="E1819" s="28" t="e">
        <f>VLOOKUP(B1819,Database!$B$2:$K$604,3,FALSE)</f>
        <v>#N/A</v>
      </c>
      <c r="F1819" s="16"/>
      <c r="G1819" s="16"/>
      <c r="H1819" s="5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7.25" hidden="1" customHeight="1" x14ac:dyDescent="0.25">
      <c r="A1820" s="62"/>
      <c r="B1820" s="5"/>
      <c r="C1820" s="16" t="e">
        <f>VLOOKUP(B1820,Database!$B$2:$K$604,2,FALSE)</f>
        <v>#N/A</v>
      </c>
      <c r="D1820" s="60"/>
      <c r="E1820" s="28" t="e">
        <f>VLOOKUP(B1820,Database!$B$2:$K$604,3,FALSE)</f>
        <v>#N/A</v>
      </c>
      <c r="F1820" s="16"/>
      <c r="G1820" s="16"/>
      <c r="H1820" s="5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7.25" hidden="1" customHeight="1" x14ac:dyDescent="0.25">
      <c r="A1821" s="62"/>
      <c r="B1821" s="16"/>
      <c r="C1821" s="16" t="e">
        <f>VLOOKUP(B1821,Database!$B$2:$K$604,2,FALSE)</f>
        <v>#N/A</v>
      </c>
      <c r="D1821" s="60"/>
      <c r="E1821" s="28" t="e">
        <f>VLOOKUP(B1821,Database!$B$2:$K$604,3,FALSE)</f>
        <v>#N/A</v>
      </c>
      <c r="F1821" s="16"/>
      <c r="G1821" s="16"/>
      <c r="H1821" s="5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7.25" hidden="1" customHeight="1" x14ac:dyDescent="0.25">
      <c r="A1822" s="62"/>
      <c r="B1822" s="16"/>
      <c r="C1822" s="16" t="e">
        <f>VLOOKUP(B1822,Database!$B$2:$K$604,2,FALSE)</f>
        <v>#N/A</v>
      </c>
      <c r="D1822" s="60"/>
      <c r="E1822" s="28" t="e">
        <f>VLOOKUP(B1822,Database!$B$2:$K$604,3,FALSE)</f>
        <v>#N/A</v>
      </c>
      <c r="F1822" s="16"/>
      <c r="G1822" s="16"/>
      <c r="H1822" s="5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7.25" hidden="1" customHeight="1" x14ac:dyDescent="0.25">
      <c r="A1823" s="62"/>
      <c r="B1823" s="16"/>
      <c r="C1823" s="16" t="e">
        <f>VLOOKUP(B1823,Database!$B$2:$K$604,2,FALSE)</f>
        <v>#N/A</v>
      </c>
      <c r="D1823" s="60"/>
      <c r="E1823" s="28" t="e">
        <f>VLOOKUP(B1823,Database!$B$2:$K$604,3,FALSE)</f>
        <v>#N/A</v>
      </c>
      <c r="F1823" s="16"/>
      <c r="G1823" s="16"/>
      <c r="H1823" s="5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7.25" hidden="1" customHeight="1" x14ac:dyDescent="0.25">
      <c r="A1824" s="62"/>
      <c r="B1824" s="16"/>
      <c r="C1824" s="16" t="e">
        <f>VLOOKUP(B1824,Database!$B$2:$K$604,2,FALSE)</f>
        <v>#N/A</v>
      </c>
      <c r="D1824" s="60"/>
      <c r="E1824" s="28" t="e">
        <f>VLOOKUP(B1824,Database!$B$2:$K$604,3,FALSE)</f>
        <v>#N/A</v>
      </c>
      <c r="F1824" s="16"/>
      <c r="G1824" s="16"/>
      <c r="H1824" s="5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7.25" hidden="1" customHeight="1" x14ac:dyDescent="0.25">
      <c r="A1825" s="62"/>
      <c r="B1825" s="16"/>
      <c r="C1825" s="16" t="e">
        <f>VLOOKUP(B1825,Database!$B$2:$K$604,2,FALSE)</f>
        <v>#N/A</v>
      </c>
      <c r="D1825" s="63"/>
      <c r="E1825" s="28" t="e">
        <f>VLOOKUP(B1825,Database!$B$2:$K$604,3,FALSE)</f>
        <v>#N/A</v>
      </c>
      <c r="F1825" s="16"/>
      <c r="G1825" s="16"/>
      <c r="H1825" s="5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7.25" hidden="1" customHeight="1" x14ac:dyDescent="0.25">
      <c r="A1826" s="62"/>
      <c r="B1826" s="16"/>
      <c r="C1826" s="16" t="e">
        <f>VLOOKUP(B1826,Database!$B$2:$K$604,2,FALSE)</f>
        <v>#N/A</v>
      </c>
      <c r="D1826" s="60"/>
      <c r="E1826" s="28" t="e">
        <f>VLOOKUP(B1826,Database!$B$2:$K$604,3,FALSE)</f>
        <v>#N/A</v>
      </c>
      <c r="F1826" s="16"/>
      <c r="G1826" s="16"/>
      <c r="H1826" s="5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7.25" hidden="1" customHeight="1" x14ac:dyDescent="0.25">
      <c r="A1827" s="62"/>
      <c r="B1827" s="16"/>
      <c r="C1827" s="16" t="e">
        <f>VLOOKUP(B1827,Database!$B$2:$K$604,2,FALSE)</f>
        <v>#N/A</v>
      </c>
      <c r="D1827" s="60"/>
      <c r="E1827" s="28" t="e">
        <f>VLOOKUP(B1827,Database!$B$2:$K$604,3,FALSE)</f>
        <v>#N/A</v>
      </c>
      <c r="F1827" s="16"/>
      <c r="G1827" s="16"/>
      <c r="H1827" s="5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7.25" hidden="1" customHeight="1" x14ac:dyDescent="0.25">
      <c r="A1828" s="62"/>
      <c r="B1828" s="16"/>
      <c r="C1828" s="16" t="e">
        <f>VLOOKUP(B1828,Database!$B$2:$K$604,2,FALSE)</f>
        <v>#N/A</v>
      </c>
      <c r="D1828" s="60"/>
      <c r="E1828" s="28" t="e">
        <f>VLOOKUP(B1828,Database!$B$2:$K$604,3,FALSE)</f>
        <v>#N/A</v>
      </c>
      <c r="F1828" s="16"/>
      <c r="G1828" s="16"/>
      <c r="H1828" s="5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7.25" hidden="1" customHeight="1" x14ac:dyDescent="0.25">
      <c r="A1829" s="62"/>
      <c r="B1829" s="16"/>
      <c r="C1829" s="16" t="e">
        <f>VLOOKUP(B1829,Database!$B$2:$K$604,2,FALSE)</f>
        <v>#N/A</v>
      </c>
      <c r="D1829" s="60"/>
      <c r="E1829" s="28" t="e">
        <f>VLOOKUP(B1829,Database!$B$2:$K$604,3,FALSE)</f>
        <v>#N/A</v>
      </c>
      <c r="F1829" s="16"/>
      <c r="G1829" s="16"/>
      <c r="H1829" s="5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7.25" hidden="1" customHeight="1" x14ac:dyDescent="0.25">
      <c r="A1830" s="62"/>
      <c r="B1830" s="16"/>
      <c r="C1830" s="16" t="e">
        <f>VLOOKUP(B1830,Database!$B$2:$K$604,2,FALSE)</f>
        <v>#N/A</v>
      </c>
      <c r="D1830" s="60"/>
      <c r="E1830" s="28" t="e">
        <f>VLOOKUP(B1830,Database!$B$2:$K$604,3,FALSE)</f>
        <v>#N/A</v>
      </c>
      <c r="F1830" s="16"/>
      <c r="G1830" s="16"/>
      <c r="H1830" s="5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7.25" hidden="1" customHeight="1" x14ac:dyDescent="0.25">
      <c r="A1831" s="62"/>
      <c r="B1831" s="16"/>
      <c r="C1831" s="16" t="e">
        <f>VLOOKUP(B1831,Database!$B$2:$K$604,2,FALSE)</f>
        <v>#N/A</v>
      </c>
      <c r="D1831" s="63"/>
      <c r="E1831" s="28" t="e">
        <f>VLOOKUP(B1831,Database!$B$2:$K$604,3,FALSE)</f>
        <v>#N/A</v>
      </c>
      <c r="F1831" s="16"/>
      <c r="G1831" s="16"/>
      <c r="H1831" s="5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7.25" hidden="1" customHeight="1" x14ac:dyDescent="0.25">
      <c r="A1832" s="62"/>
      <c r="B1832" s="5"/>
      <c r="C1832" s="16" t="e">
        <f>VLOOKUP(B1832,Database!$B$2:$K$604,2,FALSE)</f>
        <v>#N/A</v>
      </c>
      <c r="D1832" s="60"/>
      <c r="E1832" s="28" t="e">
        <f>VLOOKUP(B1832,Database!$B$2:$K$604,3,FALSE)</f>
        <v>#N/A</v>
      </c>
      <c r="F1832" s="16"/>
      <c r="G1832" s="16"/>
      <c r="H1832" s="5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7.25" hidden="1" customHeight="1" x14ac:dyDescent="0.25">
      <c r="A1833" s="62"/>
      <c r="B1833" s="16"/>
      <c r="C1833" s="16" t="e">
        <f>VLOOKUP(B1833,Database!$B$2:$K$604,2,FALSE)</f>
        <v>#N/A</v>
      </c>
      <c r="D1833" s="60"/>
      <c r="E1833" s="28" t="e">
        <f>VLOOKUP(B1833,Database!$B$2:$K$604,3,FALSE)</f>
        <v>#N/A</v>
      </c>
      <c r="F1833" s="16"/>
      <c r="G1833" s="16"/>
      <c r="H1833" s="5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7.25" hidden="1" customHeight="1" x14ac:dyDescent="0.25">
      <c r="A1834" s="62"/>
      <c r="B1834" s="16"/>
      <c r="C1834" s="16" t="e">
        <f>VLOOKUP(B1834,Database!$B$2:$K$604,2,FALSE)</f>
        <v>#N/A</v>
      </c>
      <c r="D1834" s="60"/>
      <c r="E1834" s="28" t="e">
        <f>VLOOKUP(B1834,Database!$B$2:$K$604,3,FALSE)</f>
        <v>#N/A</v>
      </c>
      <c r="F1834" s="16"/>
      <c r="G1834" s="16"/>
      <c r="H1834" s="5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7.25" hidden="1" customHeight="1" x14ac:dyDescent="0.25">
      <c r="A1835" s="62"/>
      <c r="B1835" s="16"/>
      <c r="C1835" s="16" t="e">
        <f>VLOOKUP(B1835,Database!$B$2:$K$604,2,FALSE)</f>
        <v>#N/A</v>
      </c>
      <c r="D1835" s="60"/>
      <c r="E1835" s="28" t="e">
        <f>VLOOKUP(B1835,Database!$B$2:$K$604,3,FALSE)</f>
        <v>#N/A</v>
      </c>
      <c r="F1835" s="16"/>
      <c r="G1835" s="16"/>
      <c r="H1835" s="5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7.25" hidden="1" customHeight="1" x14ac:dyDescent="0.25">
      <c r="A1836" s="62"/>
      <c r="B1836" s="16"/>
      <c r="C1836" s="16" t="e">
        <f>VLOOKUP(B1836,Database!$B$2:$K$604,2,FALSE)</f>
        <v>#N/A</v>
      </c>
      <c r="D1836" s="63"/>
      <c r="E1836" s="28" t="e">
        <f>VLOOKUP(B1836,Database!$B$2:$K$604,3,FALSE)</f>
        <v>#N/A</v>
      </c>
      <c r="F1836" s="16"/>
      <c r="G1836" s="16"/>
      <c r="H1836" s="5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7.25" hidden="1" customHeight="1" x14ac:dyDescent="0.25">
      <c r="A1837" s="62"/>
      <c r="B1837" s="16"/>
      <c r="C1837" s="16" t="e">
        <f>VLOOKUP(B1837,Database!$B$2:$K$604,2,FALSE)</f>
        <v>#N/A</v>
      </c>
      <c r="D1837" s="60"/>
      <c r="E1837" s="28" t="e">
        <f>VLOOKUP(B1837,Database!$B$2:$K$604,3,FALSE)</f>
        <v>#N/A</v>
      </c>
      <c r="F1837" s="16"/>
      <c r="G1837" s="16"/>
      <c r="H1837" s="5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7.25" hidden="1" customHeight="1" x14ac:dyDescent="0.25">
      <c r="A1838" s="62"/>
      <c r="B1838" s="5"/>
      <c r="C1838" s="16" t="e">
        <f>VLOOKUP(B1838,Database!$B$2:$K$604,2,FALSE)</f>
        <v>#N/A</v>
      </c>
      <c r="D1838" s="60"/>
      <c r="E1838" s="28" t="e">
        <f>VLOOKUP(B1838,Database!$B$2:$K$604,3,FALSE)</f>
        <v>#N/A</v>
      </c>
      <c r="F1838" s="16"/>
      <c r="G1838" s="16"/>
      <c r="H1838" s="5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7.25" hidden="1" customHeight="1" x14ac:dyDescent="0.25">
      <c r="A1839" s="62"/>
      <c r="B1839" s="16"/>
      <c r="C1839" s="16" t="e">
        <f>VLOOKUP(B1839,Database!$B$2:$K$604,2,FALSE)</f>
        <v>#N/A</v>
      </c>
      <c r="D1839" s="60"/>
      <c r="E1839" s="28" t="e">
        <f>VLOOKUP(B1839,Database!$B$2:$K$604,3,FALSE)</f>
        <v>#N/A</v>
      </c>
      <c r="F1839" s="16"/>
      <c r="G1839" s="16"/>
      <c r="H1839" s="5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7.25" hidden="1" customHeight="1" x14ac:dyDescent="0.25">
      <c r="A1840" s="62"/>
      <c r="B1840" s="5"/>
      <c r="C1840" s="16" t="e">
        <f>VLOOKUP(B1840,Database!$B$2:$K$604,2,FALSE)</f>
        <v>#N/A</v>
      </c>
      <c r="D1840" s="60"/>
      <c r="E1840" s="28" t="e">
        <f>VLOOKUP(B1840,Database!$B$2:$K$604,3,FALSE)</f>
        <v>#N/A</v>
      </c>
      <c r="F1840" s="16"/>
      <c r="G1840" s="16"/>
      <c r="H1840" s="5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7.25" hidden="1" customHeight="1" x14ac:dyDescent="0.25">
      <c r="A1841" s="62"/>
      <c r="B1841" s="5"/>
      <c r="C1841" s="16" t="e">
        <f>VLOOKUP(B1841,Database!$B$2:$K$604,2,FALSE)</f>
        <v>#N/A</v>
      </c>
      <c r="D1841" s="60"/>
      <c r="E1841" s="28" t="e">
        <f>VLOOKUP(B1841,Database!$B$2:$K$604,3,FALSE)</f>
        <v>#N/A</v>
      </c>
      <c r="F1841" s="16"/>
      <c r="G1841" s="16"/>
      <c r="H1841" s="5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7.25" hidden="1" customHeight="1" x14ac:dyDescent="0.25">
      <c r="A1842" s="62"/>
      <c r="B1842" s="5"/>
      <c r="C1842" s="16" t="e">
        <f>VLOOKUP(B1842,Database!$B$2:$K$604,2,FALSE)</f>
        <v>#N/A</v>
      </c>
      <c r="D1842" s="60"/>
      <c r="E1842" s="28" t="e">
        <f>VLOOKUP(B1842,Database!$B$2:$K$604,3,FALSE)</f>
        <v>#N/A</v>
      </c>
      <c r="F1842" s="16"/>
      <c r="G1842" s="16"/>
      <c r="H1842" s="5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7.25" hidden="1" customHeight="1" x14ac:dyDescent="0.25">
      <c r="A1843" s="62"/>
      <c r="B1843" s="5"/>
      <c r="C1843" s="16" t="e">
        <f>VLOOKUP(B1843,Database!$B$2:$K$604,2,FALSE)</f>
        <v>#N/A</v>
      </c>
      <c r="D1843" s="60"/>
      <c r="E1843" s="28" t="e">
        <f>VLOOKUP(B1843,Database!$B$2:$K$604,3,FALSE)</f>
        <v>#N/A</v>
      </c>
      <c r="F1843" s="16"/>
      <c r="G1843" s="16"/>
      <c r="H1843" s="5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7.25" hidden="1" customHeight="1" x14ac:dyDescent="0.25">
      <c r="A1844" s="62"/>
      <c r="B1844" s="5"/>
      <c r="C1844" s="16" t="e">
        <f>VLOOKUP(B1844,Database!$B$2:$K$604,2,FALSE)</f>
        <v>#N/A</v>
      </c>
      <c r="D1844" s="60"/>
      <c r="E1844" s="28" t="e">
        <f>VLOOKUP(B1844,Database!$B$2:$K$604,3,FALSE)</f>
        <v>#N/A</v>
      </c>
      <c r="F1844" s="16"/>
      <c r="G1844" s="16"/>
      <c r="H1844" s="5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7.25" hidden="1" customHeight="1" x14ac:dyDescent="0.25">
      <c r="A1845" s="62"/>
      <c r="B1845" s="5"/>
      <c r="C1845" s="16" t="e">
        <f>VLOOKUP(B1845,Database!$B$2:$K$604,2,FALSE)</f>
        <v>#N/A</v>
      </c>
      <c r="D1845" s="60"/>
      <c r="E1845" s="28" t="e">
        <f>VLOOKUP(B1845,Database!$B$2:$K$604,3,FALSE)</f>
        <v>#N/A</v>
      </c>
      <c r="F1845" s="16"/>
      <c r="G1845" s="16"/>
      <c r="H1845" s="5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7.25" hidden="1" customHeight="1" x14ac:dyDescent="0.25">
      <c r="A1846" s="62"/>
      <c r="B1846" s="16"/>
      <c r="C1846" s="16" t="e">
        <f>VLOOKUP(B1846,Database!$B$2:$K$604,2,FALSE)</f>
        <v>#N/A</v>
      </c>
      <c r="D1846" s="60"/>
      <c r="E1846" s="28" t="e">
        <f>VLOOKUP(B1846,Database!$B$2:$K$604,3,FALSE)</f>
        <v>#N/A</v>
      </c>
      <c r="F1846" s="16"/>
      <c r="G1846" s="16"/>
      <c r="H1846" s="5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7.25" hidden="1" customHeight="1" x14ac:dyDescent="0.25">
      <c r="A1847" s="62"/>
      <c r="B1847" s="5"/>
      <c r="C1847" s="16" t="e">
        <f>VLOOKUP(B1847,Database!$B$2:$K$604,2,FALSE)</f>
        <v>#N/A</v>
      </c>
      <c r="D1847" s="60"/>
      <c r="E1847" s="28" t="e">
        <f>VLOOKUP(B1847,Database!$B$2:$K$604,3,FALSE)</f>
        <v>#N/A</v>
      </c>
      <c r="F1847" s="16"/>
      <c r="G1847" s="16"/>
      <c r="H1847" s="5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7.25" hidden="1" customHeight="1" x14ac:dyDescent="0.25">
      <c r="A1848" s="62"/>
      <c r="B1848" s="16"/>
      <c r="C1848" s="16" t="e">
        <f>VLOOKUP(B1848,Database!$B$2:$K$604,2,FALSE)</f>
        <v>#N/A</v>
      </c>
      <c r="D1848" s="60"/>
      <c r="E1848" s="28" t="e">
        <f>VLOOKUP(B1848,Database!$B$2:$K$604,3,FALSE)</f>
        <v>#N/A</v>
      </c>
      <c r="F1848" s="16"/>
      <c r="G1848" s="16"/>
      <c r="H1848" s="5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7.25" hidden="1" customHeight="1" x14ac:dyDescent="0.25">
      <c r="A1849" s="62"/>
      <c r="B1849" s="16"/>
      <c r="C1849" s="16" t="e">
        <f>VLOOKUP(B1849,Database!$B$2:$K$604,2,FALSE)</f>
        <v>#N/A</v>
      </c>
      <c r="D1849" s="60"/>
      <c r="E1849" s="28" t="e">
        <f>VLOOKUP(B1849,Database!$B$2:$K$604,3,FALSE)</f>
        <v>#N/A</v>
      </c>
      <c r="F1849" s="16"/>
      <c r="G1849" s="16"/>
      <c r="H1849" s="5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7.25" hidden="1" customHeight="1" x14ac:dyDescent="0.25">
      <c r="A1850" s="62"/>
      <c r="B1850" s="16"/>
      <c r="C1850" s="16" t="e">
        <f>VLOOKUP(B1850,Database!$B$2:$K$604,2,FALSE)</f>
        <v>#N/A</v>
      </c>
      <c r="D1850" s="63"/>
      <c r="E1850" s="28" t="e">
        <f>VLOOKUP(B1850,Database!$B$2:$K$604,3,FALSE)</f>
        <v>#N/A</v>
      </c>
      <c r="F1850" s="16"/>
      <c r="G1850" s="16"/>
      <c r="H1850" s="5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7.25" hidden="1" customHeight="1" x14ac:dyDescent="0.25">
      <c r="A1851" s="62"/>
      <c r="B1851" s="16"/>
      <c r="C1851" s="16" t="e">
        <f>VLOOKUP(B1851,Database!$B$2:$K$604,2,FALSE)</f>
        <v>#N/A</v>
      </c>
      <c r="D1851" s="60"/>
      <c r="E1851" s="28" t="e">
        <f>VLOOKUP(B1851,Database!$B$2:$K$604,3,FALSE)</f>
        <v>#N/A</v>
      </c>
      <c r="F1851" s="16"/>
      <c r="G1851" s="16"/>
      <c r="H1851" s="5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7.25" hidden="1" customHeight="1" x14ac:dyDescent="0.25">
      <c r="A1852" s="62"/>
      <c r="B1852" s="5"/>
      <c r="C1852" s="16" t="e">
        <f>VLOOKUP(B1852,Database!$B$2:$K$604,2,FALSE)</f>
        <v>#N/A</v>
      </c>
      <c r="D1852" s="60"/>
      <c r="E1852" s="28" t="e">
        <f>VLOOKUP(B1852,Database!$B$2:$K$604,3,FALSE)</f>
        <v>#N/A</v>
      </c>
      <c r="F1852" s="16"/>
      <c r="G1852" s="16"/>
      <c r="H1852" s="5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7.25" hidden="1" customHeight="1" x14ac:dyDescent="0.25">
      <c r="A1853" s="62"/>
      <c r="B1853" s="16"/>
      <c r="C1853" s="16" t="e">
        <f>VLOOKUP(B1853,Database!$B$2:$K$604,2,FALSE)</f>
        <v>#N/A</v>
      </c>
      <c r="D1853" s="60"/>
      <c r="E1853" s="28" t="e">
        <f>VLOOKUP(B1853,Database!$B$2:$K$604,3,FALSE)</f>
        <v>#N/A</v>
      </c>
      <c r="F1853" s="16"/>
      <c r="G1853" s="16"/>
      <c r="H1853" s="5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7.25" hidden="1" customHeight="1" x14ac:dyDescent="0.25">
      <c r="A1854" s="62"/>
      <c r="B1854" s="16"/>
      <c r="C1854" s="16" t="e">
        <f>VLOOKUP(B1854,Database!$B$2:$K$604,2,FALSE)</f>
        <v>#N/A</v>
      </c>
      <c r="D1854" s="60"/>
      <c r="E1854" s="28" t="e">
        <f>VLOOKUP(B1854,Database!$B$2:$K$604,3,FALSE)</f>
        <v>#N/A</v>
      </c>
      <c r="F1854" s="16"/>
      <c r="G1854" s="16"/>
      <c r="H1854" s="5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7.25" hidden="1" customHeight="1" x14ac:dyDescent="0.25">
      <c r="A1855" s="62"/>
      <c r="B1855" s="16"/>
      <c r="C1855" s="16" t="e">
        <f>VLOOKUP(B1855,Database!$B$2:$K$604,2,FALSE)</f>
        <v>#N/A</v>
      </c>
      <c r="D1855" s="60"/>
      <c r="E1855" s="28" t="e">
        <f>VLOOKUP(B1855,Database!$B$2:$K$604,3,FALSE)</f>
        <v>#N/A</v>
      </c>
      <c r="F1855" s="16"/>
      <c r="G1855" s="16"/>
      <c r="H1855" s="5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7.25" hidden="1" customHeight="1" x14ac:dyDescent="0.25">
      <c r="A1856" s="62"/>
      <c r="B1856" s="16"/>
      <c r="C1856" s="16" t="e">
        <f>VLOOKUP(B1856,Database!$B$2:$K$604,2,FALSE)</f>
        <v>#N/A</v>
      </c>
      <c r="D1856" s="60"/>
      <c r="E1856" s="28" t="e">
        <f>VLOOKUP(B1856,Database!$B$2:$K$604,3,FALSE)</f>
        <v>#N/A</v>
      </c>
      <c r="F1856" s="16"/>
      <c r="G1856" s="16"/>
      <c r="H1856" s="5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7.25" hidden="1" customHeight="1" x14ac:dyDescent="0.25">
      <c r="A1857" s="62"/>
      <c r="B1857" s="5"/>
      <c r="C1857" s="16" t="e">
        <f>VLOOKUP(B1857,Database!$B$2:$K$604,2,FALSE)</f>
        <v>#N/A</v>
      </c>
      <c r="D1857" s="60"/>
      <c r="E1857" s="28" t="e">
        <f>VLOOKUP(B1857,Database!$B$2:$K$604,3,FALSE)</f>
        <v>#N/A</v>
      </c>
      <c r="F1857" s="16"/>
      <c r="G1857" s="16"/>
      <c r="H1857" s="5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7.25" hidden="1" customHeight="1" x14ac:dyDescent="0.25">
      <c r="A1858" s="62"/>
      <c r="B1858" s="5"/>
      <c r="C1858" s="16" t="e">
        <f>VLOOKUP(B1858,Database!$B$2:$K$604,2,FALSE)</f>
        <v>#N/A</v>
      </c>
      <c r="D1858" s="60"/>
      <c r="E1858" s="28" t="e">
        <f>VLOOKUP(B1858,Database!$B$2:$K$604,3,FALSE)</f>
        <v>#N/A</v>
      </c>
      <c r="F1858" s="16"/>
      <c r="G1858" s="16"/>
      <c r="H1858" s="5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7.25" hidden="1" customHeight="1" x14ac:dyDescent="0.25">
      <c r="A1859" s="62"/>
      <c r="B1859" s="16"/>
      <c r="C1859" s="16" t="e">
        <f>VLOOKUP(B1859,Database!$B$2:$K$604,2,FALSE)</f>
        <v>#N/A</v>
      </c>
      <c r="D1859" s="60"/>
      <c r="E1859" s="28" t="e">
        <f>VLOOKUP(B1859,Database!$B$2:$K$604,3,FALSE)</f>
        <v>#N/A</v>
      </c>
      <c r="F1859" s="16"/>
      <c r="G1859" s="16"/>
      <c r="H1859" s="5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7.25" hidden="1" customHeight="1" x14ac:dyDescent="0.25">
      <c r="A1860" s="62"/>
      <c r="B1860" s="16"/>
      <c r="C1860" s="16" t="e">
        <f>VLOOKUP(B1860,Database!$B$2:$K$604,2,FALSE)</f>
        <v>#N/A</v>
      </c>
      <c r="D1860" s="60"/>
      <c r="E1860" s="28" t="e">
        <f>VLOOKUP(B1860,Database!$B$2:$K$604,3,FALSE)</f>
        <v>#N/A</v>
      </c>
      <c r="F1860" s="16"/>
      <c r="G1860" s="16"/>
      <c r="H1860" s="5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7.25" hidden="1" customHeight="1" x14ac:dyDescent="0.25">
      <c r="A1861" s="62"/>
      <c r="B1861" s="5"/>
      <c r="C1861" s="16" t="e">
        <f>VLOOKUP(B1861,Database!$B$2:$K$604,2,FALSE)</f>
        <v>#N/A</v>
      </c>
      <c r="D1861" s="60"/>
      <c r="E1861" s="28" t="e">
        <f>VLOOKUP(B1861,Database!$B$2:$K$604,3,FALSE)</f>
        <v>#N/A</v>
      </c>
      <c r="F1861" s="16"/>
      <c r="G1861" s="16"/>
      <c r="H1861" s="5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7.25" hidden="1" customHeight="1" x14ac:dyDescent="0.25">
      <c r="A1862" s="62"/>
      <c r="B1862" s="5"/>
      <c r="C1862" s="16" t="e">
        <f>VLOOKUP(B1862,Database!$B$2:$K$604,2,FALSE)</f>
        <v>#N/A</v>
      </c>
      <c r="D1862" s="60"/>
      <c r="E1862" s="28" t="e">
        <f>VLOOKUP(B1862,Database!$B$2:$K$604,3,FALSE)</f>
        <v>#N/A</v>
      </c>
      <c r="F1862" s="16"/>
      <c r="G1862" s="16"/>
      <c r="H1862" s="5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7.25" hidden="1" customHeight="1" x14ac:dyDescent="0.25">
      <c r="A1863" s="62"/>
      <c r="B1863" s="16"/>
      <c r="C1863" s="16" t="e">
        <f>VLOOKUP(B1863,Database!$B$2:$K$604,2,FALSE)</f>
        <v>#N/A</v>
      </c>
      <c r="D1863" s="60"/>
      <c r="E1863" s="28" t="e">
        <f>VLOOKUP(B1863,Database!$B$2:$K$604,3,FALSE)</f>
        <v>#N/A</v>
      </c>
      <c r="F1863" s="16"/>
      <c r="G1863" s="16"/>
      <c r="H1863" s="5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7.25" hidden="1" customHeight="1" x14ac:dyDescent="0.25">
      <c r="A1864" s="62"/>
      <c r="B1864" s="16"/>
      <c r="C1864" s="16" t="e">
        <f>VLOOKUP(B1864,Database!$B$2:$K$604,2,FALSE)</f>
        <v>#N/A</v>
      </c>
      <c r="D1864" s="60"/>
      <c r="E1864" s="28" t="e">
        <f>VLOOKUP(B1864,Database!$B$2:$K$604,3,FALSE)</f>
        <v>#N/A</v>
      </c>
      <c r="F1864" s="16"/>
      <c r="G1864" s="16"/>
      <c r="H1864" s="5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7.25" hidden="1" customHeight="1" x14ac:dyDescent="0.25">
      <c r="A1865" s="62"/>
      <c r="B1865" s="16"/>
      <c r="C1865" s="16" t="e">
        <f>VLOOKUP(B1865,Database!$B$2:$K$604,2,FALSE)</f>
        <v>#N/A</v>
      </c>
      <c r="D1865" s="60"/>
      <c r="E1865" s="28" t="e">
        <f>VLOOKUP(B1865,Database!$B$2:$K$604,3,FALSE)</f>
        <v>#N/A</v>
      </c>
      <c r="F1865" s="16"/>
      <c r="G1865" s="16"/>
      <c r="H1865" s="5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7.25" hidden="1" customHeight="1" x14ac:dyDescent="0.25">
      <c r="A1866" s="62"/>
      <c r="B1866" s="16"/>
      <c r="C1866" s="16" t="e">
        <f>VLOOKUP(B1866,Database!$B$2:$K$604,2,FALSE)</f>
        <v>#N/A</v>
      </c>
      <c r="D1866" s="60"/>
      <c r="E1866" s="28" t="e">
        <f>VLOOKUP(B1866,Database!$B$2:$K$604,3,FALSE)</f>
        <v>#N/A</v>
      </c>
      <c r="F1866" s="16"/>
      <c r="G1866" s="16"/>
      <c r="H1866" s="5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7.25" hidden="1" customHeight="1" x14ac:dyDescent="0.25">
      <c r="A1867" s="62"/>
      <c r="B1867" s="16"/>
      <c r="C1867" s="16" t="e">
        <f>VLOOKUP(B1867,Database!$B$2:$K$604,2,FALSE)</f>
        <v>#N/A</v>
      </c>
      <c r="D1867" s="63"/>
      <c r="E1867" s="28" t="e">
        <f>VLOOKUP(B1867,Database!$B$2:$K$604,3,FALSE)</f>
        <v>#N/A</v>
      </c>
      <c r="F1867" s="16"/>
      <c r="G1867" s="16"/>
      <c r="H1867" s="5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7.25" hidden="1" customHeight="1" x14ac:dyDescent="0.25">
      <c r="A1868" s="62"/>
      <c r="B1868" s="16"/>
      <c r="C1868" s="16" t="e">
        <f>VLOOKUP(B1868,Database!$B$2:$K$604,2,FALSE)</f>
        <v>#N/A</v>
      </c>
      <c r="D1868" s="60"/>
      <c r="E1868" s="28" t="e">
        <f>VLOOKUP(B1868,Database!$B$2:$K$604,3,FALSE)</f>
        <v>#N/A</v>
      </c>
      <c r="F1868" s="16"/>
      <c r="G1868" s="16"/>
      <c r="H1868" s="5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7.25" hidden="1" customHeight="1" x14ac:dyDescent="0.25">
      <c r="A1869" s="62"/>
      <c r="B1869" s="16"/>
      <c r="C1869" s="16" t="e">
        <f>VLOOKUP(B1869,Database!$B$2:$K$604,2,FALSE)</f>
        <v>#N/A</v>
      </c>
      <c r="D1869" s="60"/>
      <c r="E1869" s="28" t="e">
        <f>VLOOKUP(B1869,Database!$B$2:$K$604,3,FALSE)</f>
        <v>#N/A</v>
      </c>
      <c r="F1869" s="16"/>
      <c r="G1869" s="16"/>
      <c r="H1869" s="5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7.25" hidden="1" customHeight="1" x14ac:dyDescent="0.25">
      <c r="A1870" s="62"/>
      <c r="B1870" s="16"/>
      <c r="C1870" s="16" t="e">
        <f>VLOOKUP(B1870,Database!$B$2:$K$604,2,FALSE)</f>
        <v>#N/A</v>
      </c>
      <c r="D1870" s="60"/>
      <c r="E1870" s="28" t="e">
        <f>VLOOKUP(B1870,Database!$B$2:$K$604,3,FALSE)</f>
        <v>#N/A</v>
      </c>
      <c r="F1870" s="16"/>
      <c r="G1870" s="16"/>
      <c r="H1870" s="5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7.25" hidden="1" customHeight="1" x14ac:dyDescent="0.25">
      <c r="A1871" s="62"/>
      <c r="B1871" s="5"/>
      <c r="C1871" s="16" t="e">
        <f>VLOOKUP(B1871,Database!$B$2:$K$604,2,FALSE)</f>
        <v>#N/A</v>
      </c>
      <c r="D1871" s="60"/>
      <c r="E1871" s="28" t="e">
        <f>VLOOKUP(B1871,Database!$B$2:$K$604,3,FALSE)</f>
        <v>#N/A</v>
      </c>
      <c r="F1871" s="16"/>
      <c r="G1871" s="16"/>
      <c r="H1871" s="5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7.25" hidden="1" customHeight="1" x14ac:dyDescent="0.25">
      <c r="A1872" s="62"/>
      <c r="B1872" s="16"/>
      <c r="C1872" s="16" t="e">
        <f>VLOOKUP(B1872,Database!$B$2:$K$604,2,FALSE)</f>
        <v>#N/A</v>
      </c>
      <c r="D1872" s="60"/>
      <c r="E1872" s="28" t="e">
        <f>VLOOKUP(B1872,Database!$B$2:$K$604,3,FALSE)</f>
        <v>#N/A</v>
      </c>
      <c r="F1872" s="16"/>
      <c r="G1872" s="16"/>
      <c r="H1872" s="5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7.25" hidden="1" customHeight="1" x14ac:dyDescent="0.25">
      <c r="A1873" s="62"/>
      <c r="B1873" s="16"/>
      <c r="C1873" s="16" t="e">
        <f>VLOOKUP(B1873,Database!$B$2:$K$604,2,FALSE)</f>
        <v>#N/A</v>
      </c>
      <c r="D1873" s="60"/>
      <c r="E1873" s="28" t="e">
        <f>VLOOKUP(B1873,Database!$B$2:$K$604,3,FALSE)</f>
        <v>#N/A</v>
      </c>
      <c r="F1873" s="16"/>
      <c r="G1873" s="16"/>
      <c r="H1873" s="5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7.25" hidden="1" customHeight="1" x14ac:dyDescent="0.25">
      <c r="A1874" s="62"/>
      <c r="B1874" s="16"/>
      <c r="C1874" s="16" t="e">
        <f>VLOOKUP(B1874,Database!$B$2:$K$604,2,FALSE)</f>
        <v>#N/A</v>
      </c>
      <c r="D1874" s="60"/>
      <c r="E1874" s="28" t="e">
        <f>VLOOKUP(B1874,Database!$B$2:$K$604,3,FALSE)</f>
        <v>#N/A</v>
      </c>
      <c r="F1874" s="16"/>
      <c r="G1874" s="16"/>
      <c r="H1874" s="5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7.25" hidden="1" customHeight="1" x14ac:dyDescent="0.25">
      <c r="A1875" s="62"/>
      <c r="B1875" s="5"/>
      <c r="C1875" s="16" t="e">
        <f>VLOOKUP(B1875,Database!$B$2:$K$604,2,FALSE)</f>
        <v>#N/A</v>
      </c>
      <c r="D1875" s="60"/>
      <c r="E1875" s="28" t="e">
        <f>VLOOKUP(B1875,Database!$B$2:$K$604,3,FALSE)</f>
        <v>#N/A</v>
      </c>
      <c r="F1875" s="16"/>
      <c r="G1875" s="16"/>
      <c r="H1875" s="5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7.25" hidden="1" customHeight="1" x14ac:dyDescent="0.25">
      <c r="A1876" s="62"/>
      <c r="B1876" s="16"/>
      <c r="C1876" s="16" t="e">
        <f>VLOOKUP(B1876,Database!$B$2:$K$604,2,FALSE)</f>
        <v>#N/A</v>
      </c>
      <c r="D1876" s="60"/>
      <c r="E1876" s="28" t="e">
        <f>VLOOKUP(B1876,Database!$B$2:$K$604,3,FALSE)</f>
        <v>#N/A</v>
      </c>
      <c r="F1876" s="16"/>
      <c r="G1876" s="16"/>
      <c r="H1876" s="5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7.25" hidden="1" customHeight="1" x14ac:dyDescent="0.25">
      <c r="A1877" s="62"/>
      <c r="B1877" s="5"/>
      <c r="C1877" s="16" t="e">
        <f>VLOOKUP(B1877,Database!$B$2:$K$604,2,FALSE)</f>
        <v>#N/A</v>
      </c>
      <c r="D1877" s="60"/>
      <c r="E1877" s="28" t="e">
        <f>VLOOKUP(B1877,Database!$B$2:$K$604,3,FALSE)</f>
        <v>#N/A</v>
      </c>
      <c r="F1877" s="16"/>
      <c r="G1877" s="16"/>
      <c r="H1877" s="5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7.25" hidden="1" customHeight="1" x14ac:dyDescent="0.25">
      <c r="A1878" s="62"/>
      <c r="B1878" s="16"/>
      <c r="C1878" s="16" t="e">
        <f>VLOOKUP(B1878,Database!$B$2:$K$604,2,FALSE)</f>
        <v>#N/A</v>
      </c>
      <c r="D1878" s="60"/>
      <c r="E1878" s="28" t="e">
        <f>VLOOKUP(B1878,Database!$B$2:$K$604,3,FALSE)</f>
        <v>#N/A</v>
      </c>
      <c r="F1878" s="16"/>
      <c r="G1878" s="16"/>
      <c r="H1878" s="5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7.25" hidden="1" customHeight="1" x14ac:dyDescent="0.25">
      <c r="A1879" s="62"/>
      <c r="B1879" s="5"/>
      <c r="C1879" s="16" t="e">
        <f>VLOOKUP(B1879,Database!$B$2:$K$604,2,FALSE)</f>
        <v>#N/A</v>
      </c>
      <c r="D1879" s="60"/>
      <c r="E1879" s="28" t="e">
        <f>VLOOKUP(B1879,Database!$B$2:$K$604,3,FALSE)</f>
        <v>#N/A</v>
      </c>
      <c r="F1879" s="16"/>
      <c r="G1879" s="16"/>
      <c r="H1879" s="5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7.25" hidden="1" customHeight="1" x14ac:dyDescent="0.25">
      <c r="A1880" s="62"/>
      <c r="B1880" s="16"/>
      <c r="C1880" s="16" t="e">
        <f>VLOOKUP(B1880,Database!$B$2:$K$604,2,FALSE)</f>
        <v>#N/A</v>
      </c>
      <c r="D1880" s="64"/>
      <c r="E1880" s="28" t="e">
        <f>VLOOKUP(B1880,Database!$B$2:$K$604,3,FALSE)</f>
        <v>#N/A</v>
      </c>
      <c r="F1880" s="16"/>
      <c r="G1880" s="16"/>
      <c r="H1880" s="5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7.25" hidden="1" customHeight="1" x14ac:dyDescent="0.25">
      <c r="A1881" s="62"/>
      <c r="B1881" s="16"/>
      <c r="C1881" s="16" t="e">
        <f>VLOOKUP(B1881,Database!$B$2:$K$604,2,FALSE)</f>
        <v>#N/A</v>
      </c>
      <c r="D1881" s="63"/>
      <c r="E1881" s="28" t="e">
        <f>VLOOKUP(B1881,Database!$B$2:$K$604,3,FALSE)</f>
        <v>#N/A</v>
      </c>
      <c r="F1881" s="16"/>
      <c r="G1881" s="16"/>
      <c r="H1881" s="5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7.25" hidden="1" customHeight="1" x14ac:dyDescent="0.25">
      <c r="A1882" s="62"/>
      <c r="B1882" s="16"/>
      <c r="C1882" s="16" t="e">
        <f>VLOOKUP(B1882,Database!$B$2:$K$604,2,FALSE)</f>
        <v>#N/A</v>
      </c>
      <c r="D1882" s="60"/>
      <c r="E1882" s="28" t="e">
        <f>VLOOKUP(B1882,Database!$B$2:$K$604,3,FALSE)</f>
        <v>#N/A</v>
      </c>
      <c r="F1882" s="16"/>
      <c r="G1882" s="16"/>
      <c r="H1882" s="5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7.25" hidden="1" customHeight="1" x14ac:dyDescent="0.25">
      <c r="A1883" s="62"/>
      <c r="B1883" s="16"/>
      <c r="C1883" s="16" t="e">
        <f>VLOOKUP(B1883,Database!$B$2:$K$604,2,FALSE)</f>
        <v>#N/A</v>
      </c>
      <c r="D1883" s="60"/>
      <c r="E1883" s="28" t="e">
        <f>VLOOKUP(B1883,Database!$B$2:$K$604,3,FALSE)</f>
        <v>#N/A</v>
      </c>
      <c r="F1883" s="16"/>
      <c r="G1883" s="16"/>
      <c r="H1883" s="5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7.25" hidden="1" customHeight="1" x14ac:dyDescent="0.25">
      <c r="A1884" s="62"/>
      <c r="B1884" s="5"/>
      <c r="C1884" s="16" t="e">
        <f>VLOOKUP(B1884,Database!$B$2:$K$604,2,FALSE)</f>
        <v>#N/A</v>
      </c>
      <c r="D1884" s="60"/>
      <c r="E1884" s="28" t="e">
        <f>VLOOKUP(B1884,Database!$B$2:$K$604,3,FALSE)</f>
        <v>#N/A</v>
      </c>
      <c r="F1884" s="16"/>
      <c r="G1884" s="16"/>
      <c r="H1884" s="5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7.25" hidden="1" customHeight="1" x14ac:dyDescent="0.25">
      <c r="A1885" s="62"/>
      <c r="B1885" s="65"/>
      <c r="C1885" s="16" t="e">
        <f>VLOOKUP(B1885,Database!$B$2:$K$604,2,FALSE)</f>
        <v>#N/A</v>
      </c>
      <c r="D1885" s="60"/>
      <c r="E1885" s="28" t="e">
        <f>VLOOKUP(B1885,Database!$B$2:$K$604,3,FALSE)</f>
        <v>#N/A</v>
      </c>
      <c r="F1885" s="16"/>
      <c r="G1885" s="16"/>
      <c r="H1885" s="5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7.25" hidden="1" customHeight="1" x14ac:dyDescent="0.25">
      <c r="A1886" s="62"/>
      <c r="B1886" s="65"/>
      <c r="C1886" s="16" t="e">
        <f>VLOOKUP(B1886,Database!$B$2:$K$604,2,FALSE)</f>
        <v>#N/A</v>
      </c>
      <c r="D1886" s="60"/>
      <c r="E1886" s="28" t="e">
        <f>VLOOKUP(B1886,Database!$B$2:$K$604,3,FALSE)</f>
        <v>#N/A</v>
      </c>
      <c r="F1886" s="16"/>
      <c r="G1886" s="16"/>
      <c r="H1886" s="5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7.25" hidden="1" customHeight="1" x14ac:dyDescent="0.25">
      <c r="A1887" s="62"/>
      <c r="B1887" s="5"/>
      <c r="C1887" s="16" t="e">
        <f>VLOOKUP(B1887,Database!$B$2:$K$604,2,FALSE)</f>
        <v>#N/A</v>
      </c>
      <c r="D1887" s="60"/>
      <c r="E1887" s="28" t="e">
        <f>VLOOKUP(B1887,Database!$B$2:$K$604,3,FALSE)</f>
        <v>#N/A</v>
      </c>
      <c r="F1887" s="16"/>
      <c r="G1887" s="16"/>
      <c r="H1887" s="5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7.25" hidden="1" customHeight="1" x14ac:dyDescent="0.25">
      <c r="A1888" s="62"/>
      <c r="B1888" s="5"/>
      <c r="C1888" s="16" t="e">
        <f>VLOOKUP(B1888,Database!$B$2:$K$604,2,FALSE)</f>
        <v>#N/A</v>
      </c>
      <c r="D1888" s="60"/>
      <c r="E1888" s="28" t="e">
        <f>VLOOKUP(B1888,Database!$B$2:$K$604,3,FALSE)</f>
        <v>#N/A</v>
      </c>
      <c r="F1888" s="16"/>
      <c r="G1888" s="16"/>
      <c r="H1888" s="5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7.25" hidden="1" customHeight="1" x14ac:dyDescent="0.25">
      <c r="A1889" s="62"/>
      <c r="B1889" s="5"/>
      <c r="C1889" s="16" t="e">
        <f>VLOOKUP(B1889,Database!$B$2:$K$604,2,FALSE)</f>
        <v>#N/A</v>
      </c>
      <c r="D1889" s="64"/>
      <c r="E1889" s="28" t="e">
        <f>VLOOKUP(B1889,Database!$B$2:$K$604,3,FALSE)</f>
        <v>#N/A</v>
      </c>
      <c r="F1889" s="16"/>
      <c r="G1889" s="16"/>
      <c r="H1889" s="5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7.25" hidden="1" customHeight="1" x14ac:dyDescent="0.25">
      <c r="A1890" s="62"/>
      <c r="B1890" s="16"/>
      <c r="C1890" s="16" t="e">
        <f>VLOOKUP(B1890,Database!$B$2:$K$604,2,FALSE)</f>
        <v>#N/A</v>
      </c>
      <c r="D1890" s="60"/>
      <c r="E1890" s="28" t="e">
        <f>VLOOKUP(B1890,Database!$B$2:$K$604,3,FALSE)</f>
        <v>#N/A</v>
      </c>
      <c r="F1890" s="16"/>
      <c r="G1890" s="16"/>
      <c r="H1890" s="5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7.25" hidden="1" customHeight="1" x14ac:dyDescent="0.25">
      <c r="A1891" s="62"/>
      <c r="B1891" s="16"/>
      <c r="C1891" s="16" t="e">
        <f>VLOOKUP(B1891,Database!$B$2:$K$604,2,FALSE)</f>
        <v>#N/A</v>
      </c>
      <c r="D1891" s="60"/>
      <c r="E1891" s="28" t="e">
        <f>VLOOKUP(B1891,Database!$B$2:$K$604,3,FALSE)</f>
        <v>#N/A</v>
      </c>
      <c r="F1891" s="16"/>
      <c r="G1891" s="16"/>
      <c r="H1891" s="5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7.25" hidden="1" customHeight="1" x14ac:dyDescent="0.25">
      <c r="A1892" s="62"/>
      <c r="B1892" s="16"/>
      <c r="C1892" s="16" t="e">
        <f>VLOOKUP(B1892,Database!$B$2:$K$604,2,FALSE)</f>
        <v>#N/A</v>
      </c>
      <c r="D1892" s="60"/>
      <c r="E1892" s="28" t="e">
        <f>VLOOKUP(B1892,Database!$B$2:$K$604,3,FALSE)</f>
        <v>#N/A</v>
      </c>
      <c r="F1892" s="16"/>
      <c r="G1892" s="16"/>
      <c r="H1892" s="5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7.25" hidden="1" customHeight="1" x14ac:dyDescent="0.25">
      <c r="A1893" s="62"/>
      <c r="B1893" s="16"/>
      <c r="C1893" s="16" t="e">
        <f>VLOOKUP(B1893,Database!$B$2:$K$604,2,FALSE)</f>
        <v>#N/A</v>
      </c>
      <c r="D1893" s="60"/>
      <c r="E1893" s="28" t="e">
        <f>VLOOKUP(B1893,Database!$B$2:$K$604,3,FALSE)</f>
        <v>#N/A</v>
      </c>
      <c r="F1893" s="16"/>
      <c r="G1893" s="16"/>
      <c r="H1893" s="5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7.25" hidden="1" customHeight="1" x14ac:dyDescent="0.25">
      <c r="A1894" s="62"/>
      <c r="B1894" s="5"/>
      <c r="C1894" s="16" t="e">
        <f>VLOOKUP(B1894,Database!$B$2:$K$604,2,FALSE)</f>
        <v>#N/A</v>
      </c>
      <c r="D1894" s="60"/>
      <c r="E1894" s="28" t="e">
        <f>VLOOKUP(B1894,Database!$B$2:$K$604,3,FALSE)</f>
        <v>#N/A</v>
      </c>
      <c r="F1894" s="16"/>
      <c r="G1894" s="16"/>
      <c r="H1894" s="5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7.25" hidden="1" customHeight="1" x14ac:dyDescent="0.25">
      <c r="A1895" s="62"/>
      <c r="B1895" s="16"/>
      <c r="C1895" s="16" t="e">
        <f>VLOOKUP(B1895,Database!$B$2:$K$604,2,FALSE)</f>
        <v>#N/A</v>
      </c>
      <c r="D1895" s="60"/>
      <c r="E1895" s="28" t="e">
        <f>VLOOKUP(B1895,Database!$B$2:$K$604,3,FALSE)</f>
        <v>#N/A</v>
      </c>
      <c r="F1895" s="16"/>
      <c r="G1895" s="16"/>
      <c r="H1895" s="5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7.25" hidden="1" customHeight="1" x14ac:dyDescent="0.25">
      <c r="A1896" s="62"/>
      <c r="B1896" s="16"/>
      <c r="C1896" s="16" t="e">
        <f>VLOOKUP(B1896,Database!$B$2:$K$604,2,FALSE)</f>
        <v>#N/A</v>
      </c>
      <c r="D1896" s="60"/>
      <c r="E1896" s="28" t="e">
        <f>VLOOKUP(B1896,Database!$B$2:$K$604,3,FALSE)</f>
        <v>#N/A</v>
      </c>
      <c r="F1896" s="16"/>
      <c r="G1896" s="16"/>
      <c r="H1896" s="5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7.25" hidden="1" customHeight="1" x14ac:dyDescent="0.25">
      <c r="A1897" s="62"/>
      <c r="B1897" s="16"/>
      <c r="C1897" s="16" t="e">
        <f>VLOOKUP(B1897,Database!$B$2:$K$604,2,FALSE)</f>
        <v>#N/A</v>
      </c>
      <c r="D1897" s="60"/>
      <c r="E1897" s="28" t="e">
        <f>VLOOKUP(B1897,Database!$B$2:$K$604,3,FALSE)</f>
        <v>#N/A</v>
      </c>
      <c r="F1897" s="16"/>
      <c r="G1897" s="16"/>
      <c r="H1897" s="5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7.25" hidden="1" customHeight="1" x14ac:dyDescent="0.25">
      <c r="A1898" s="62"/>
      <c r="B1898" s="16"/>
      <c r="C1898" s="16" t="e">
        <f>VLOOKUP(B1898,Database!$B$2:$K$604,2,FALSE)</f>
        <v>#N/A</v>
      </c>
      <c r="D1898" s="60"/>
      <c r="E1898" s="28" t="e">
        <f>VLOOKUP(B1898,Database!$B$2:$K$604,3,FALSE)</f>
        <v>#N/A</v>
      </c>
      <c r="F1898" s="16"/>
      <c r="G1898" s="16"/>
      <c r="H1898" s="5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7.25" hidden="1" customHeight="1" x14ac:dyDescent="0.25">
      <c r="A1899" s="62"/>
      <c r="B1899" s="16"/>
      <c r="C1899" s="16" t="e">
        <f>VLOOKUP(B1899,Database!$B$2:$K$604,2,FALSE)</f>
        <v>#N/A</v>
      </c>
      <c r="D1899" s="60"/>
      <c r="E1899" s="28" t="e">
        <f>VLOOKUP(B1899,Database!$B$2:$K$604,3,FALSE)</f>
        <v>#N/A</v>
      </c>
      <c r="F1899" s="16"/>
      <c r="G1899" s="16"/>
      <c r="H1899" s="5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7.25" hidden="1" customHeight="1" x14ac:dyDescent="0.25">
      <c r="A1900" s="62"/>
      <c r="B1900" s="16"/>
      <c r="C1900" s="16" t="e">
        <f>VLOOKUP(B1900,Database!$B$2:$K$604,2,FALSE)</f>
        <v>#N/A</v>
      </c>
      <c r="D1900" s="60"/>
      <c r="E1900" s="28" t="e">
        <f>VLOOKUP(B1900,Database!$B$2:$K$604,3,FALSE)</f>
        <v>#N/A</v>
      </c>
      <c r="F1900" s="16"/>
      <c r="G1900" s="16"/>
      <c r="H1900" s="5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7.25" hidden="1" customHeight="1" x14ac:dyDescent="0.25">
      <c r="A1901" s="62"/>
      <c r="B1901" s="5"/>
      <c r="C1901" s="16" t="e">
        <f>VLOOKUP(B1901,Database!$B$2:$K$604,2,FALSE)</f>
        <v>#N/A</v>
      </c>
      <c r="D1901" s="64"/>
      <c r="E1901" s="28" t="e">
        <f>VLOOKUP(B1901,Database!$B$2:$K$604,3,FALSE)</f>
        <v>#N/A</v>
      </c>
      <c r="F1901" s="16"/>
      <c r="G1901" s="16"/>
      <c r="H1901" s="5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7.25" hidden="1" customHeight="1" x14ac:dyDescent="0.25">
      <c r="A1902" s="62"/>
      <c r="B1902" s="16"/>
      <c r="C1902" s="16" t="e">
        <f>VLOOKUP(B1902,Database!$B$2:$K$604,2,FALSE)</f>
        <v>#N/A</v>
      </c>
      <c r="D1902" s="60"/>
      <c r="E1902" s="28" t="e">
        <f>VLOOKUP(B1902,Database!$B$2:$K$604,3,FALSE)</f>
        <v>#N/A</v>
      </c>
      <c r="F1902" s="16"/>
      <c r="G1902" s="16"/>
      <c r="H1902" s="5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7.25" hidden="1" customHeight="1" x14ac:dyDescent="0.25">
      <c r="A1903" s="62"/>
      <c r="B1903" s="5"/>
      <c r="C1903" s="16" t="e">
        <f>VLOOKUP(B1903,Database!$B$2:$K$604,2,FALSE)</f>
        <v>#N/A</v>
      </c>
      <c r="D1903" s="60"/>
      <c r="E1903" s="28" t="e">
        <f>VLOOKUP(B1903,Database!$B$2:$K$604,3,FALSE)</f>
        <v>#N/A</v>
      </c>
      <c r="F1903" s="16"/>
      <c r="G1903" s="16"/>
      <c r="H1903" s="5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7.25" hidden="1" customHeight="1" x14ac:dyDescent="0.25">
      <c r="A1904" s="62"/>
      <c r="B1904" s="5"/>
      <c r="C1904" s="16" t="e">
        <f>VLOOKUP(B1904,Database!$B$2:$K$604,2,FALSE)</f>
        <v>#N/A</v>
      </c>
      <c r="D1904" s="60"/>
      <c r="E1904" s="28" t="e">
        <f>VLOOKUP(B1904,Database!$B$2:$K$604,3,FALSE)</f>
        <v>#N/A</v>
      </c>
      <c r="F1904" s="16"/>
      <c r="G1904" s="16"/>
      <c r="H1904" s="5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7.25" hidden="1" customHeight="1" x14ac:dyDescent="0.25">
      <c r="A1905" s="62"/>
      <c r="B1905" s="5"/>
      <c r="C1905" s="16" t="e">
        <f>VLOOKUP(B1905,Database!$B$2:$K$604,2,FALSE)</f>
        <v>#N/A</v>
      </c>
      <c r="D1905" s="60"/>
      <c r="E1905" s="28" t="e">
        <f>VLOOKUP(B1905,Database!$B$2:$K$604,3,FALSE)</f>
        <v>#N/A</v>
      </c>
      <c r="F1905" s="16"/>
      <c r="G1905" s="16"/>
      <c r="H1905" s="5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7.25" hidden="1" customHeight="1" x14ac:dyDescent="0.25">
      <c r="A1906" s="62"/>
      <c r="B1906" s="16"/>
      <c r="C1906" s="16" t="e">
        <f>VLOOKUP(B1906,Database!$B$2:$K$604,2,FALSE)</f>
        <v>#N/A</v>
      </c>
      <c r="D1906" s="60"/>
      <c r="E1906" s="28" t="e">
        <f>VLOOKUP(B1906,Database!$B$2:$K$604,3,FALSE)</f>
        <v>#N/A</v>
      </c>
      <c r="F1906" s="16"/>
      <c r="G1906" s="16"/>
      <c r="H1906" s="5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7.25" hidden="1" customHeight="1" x14ac:dyDescent="0.25">
      <c r="A1907" s="62"/>
      <c r="B1907" s="16"/>
      <c r="C1907" s="16" t="e">
        <f>VLOOKUP(B1907,Database!$B$2:$K$604,2,FALSE)</f>
        <v>#N/A</v>
      </c>
      <c r="D1907" s="60"/>
      <c r="E1907" s="28" t="e">
        <f>VLOOKUP(B1907,Database!$B$2:$K$604,3,FALSE)</f>
        <v>#N/A</v>
      </c>
      <c r="F1907" s="16"/>
      <c r="G1907" s="16"/>
      <c r="H1907" s="5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7.25" hidden="1" customHeight="1" x14ac:dyDescent="0.25">
      <c r="A1908" s="62"/>
      <c r="B1908" s="16"/>
      <c r="C1908" s="16" t="e">
        <f>VLOOKUP(B1908,Database!$B$2:$K$604,2,FALSE)</f>
        <v>#N/A</v>
      </c>
      <c r="D1908" s="63"/>
      <c r="E1908" s="28" t="e">
        <f>VLOOKUP(B1908,Database!$B$2:$K$604,3,FALSE)</f>
        <v>#N/A</v>
      </c>
      <c r="F1908" s="16"/>
      <c r="G1908" s="16"/>
      <c r="H1908" s="5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7.25" hidden="1" customHeight="1" x14ac:dyDescent="0.25">
      <c r="A1909" s="62"/>
      <c r="B1909" s="16"/>
      <c r="C1909" s="16" t="e">
        <f>VLOOKUP(B1909,Database!$B$2:$K$604,2,FALSE)</f>
        <v>#N/A</v>
      </c>
      <c r="D1909" s="60"/>
      <c r="E1909" s="28" t="e">
        <f>VLOOKUP(B1909,Database!$B$2:$K$604,3,FALSE)</f>
        <v>#N/A</v>
      </c>
      <c r="F1909" s="16"/>
      <c r="G1909" s="16"/>
      <c r="H1909" s="5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7.25" hidden="1" customHeight="1" x14ac:dyDescent="0.25">
      <c r="A1910" s="62"/>
      <c r="B1910" s="16"/>
      <c r="C1910" s="16" t="e">
        <f>VLOOKUP(B1910,Database!$B$2:$K$604,2,FALSE)</f>
        <v>#N/A</v>
      </c>
      <c r="D1910" s="60"/>
      <c r="E1910" s="28" t="e">
        <f>VLOOKUP(B1910,Database!$B$2:$K$604,3,FALSE)</f>
        <v>#N/A</v>
      </c>
      <c r="F1910" s="16"/>
      <c r="G1910" s="16"/>
      <c r="H1910" s="5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7.25" hidden="1" customHeight="1" x14ac:dyDescent="0.25">
      <c r="A1911" s="62"/>
      <c r="B1911" s="5"/>
      <c r="C1911" s="16" t="e">
        <f>VLOOKUP(B1911,Database!$B$2:$K$604,2,FALSE)</f>
        <v>#N/A</v>
      </c>
      <c r="D1911" s="60"/>
      <c r="E1911" s="28" t="e">
        <f>VLOOKUP(B1911,Database!$B$2:$K$604,3,FALSE)</f>
        <v>#N/A</v>
      </c>
      <c r="F1911" s="16"/>
      <c r="G1911" s="16"/>
      <c r="H1911" s="5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7.25" hidden="1" customHeight="1" x14ac:dyDescent="0.25">
      <c r="A1912" s="62"/>
      <c r="B1912" s="16"/>
      <c r="C1912" s="16" t="e">
        <f>VLOOKUP(B1912,Database!$B$2:$K$604,2,FALSE)</f>
        <v>#N/A</v>
      </c>
      <c r="D1912" s="60"/>
      <c r="E1912" s="28" t="e">
        <f>VLOOKUP(B1912,Database!$B$2:$K$604,3,FALSE)</f>
        <v>#N/A</v>
      </c>
      <c r="F1912" s="16"/>
      <c r="G1912" s="16"/>
      <c r="H1912" s="5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7.25" hidden="1" customHeight="1" x14ac:dyDescent="0.25">
      <c r="A1913" s="62"/>
      <c r="B1913" s="16"/>
      <c r="C1913" s="16" t="e">
        <f>VLOOKUP(B1913,Database!$B$2:$K$604,2,FALSE)</f>
        <v>#N/A</v>
      </c>
      <c r="D1913" s="60"/>
      <c r="E1913" s="28" t="e">
        <f>VLOOKUP(B1913,Database!$B$2:$K$604,3,FALSE)</f>
        <v>#N/A</v>
      </c>
      <c r="F1913" s="16"/>
      <c r="G1913" s="16"/>
      <c r="H1913" s="5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7.25" hidden="1" customHeight="1" x14ac:dyDescent="0.25">
      <c r="A1914" s="62"/>
      <c r="B1914" s="16"/>
      <c r="C1914" s="16" t="e">
        <f>VLOOKUP(B1914,Database!$B$2:$K$604,2,FALSE)</f>
        <v>#N/A</v>
      </c>
      <c r="D1914" s="60"/>
      <c r="E1914" s="28" t="e">
        <f>VLOOKUP(B1914,Database!$B$2:$K$604,3,FALSE)</f>
        <v>#N/A</v>
      </c>
      <c r="F1914" s="16"/>
      <c r="G1914" s="16"/>
      <c r="H1914" s="5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7.25" hidden="1" customHeight="1" x14ac:dyDescent="0.25">
      <c r="A1915" s="62"/>
      <c r="B1915" s="16"/>
      <c r="C1915" s="16" t="e">
        <f>VLOOKUP(B1915,Database!$B$2:$K$604,2,FALSE)</f>
        <v>#N/A</v>
      </c>
      <c r="D1915" s="60"/>
      <c r="E1915" s="28" t="e">
        <f>VLOOKUP(B1915,Database!$B$2:$K$604,3,FALSE)</f>
        <v>#N/A</v>
      </c>
      <c r="F1915" s="16"/>
      <c r="G1915" s="16"/>
      <c r="H1915" s="5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7.25" hidden="1" customHeight="1" x14ac:dyDescent="0.25">
      <c r="A1916" s="62"/>
      <c r="B1916" s="16"/>
      <c r="C1916" s="16" t="e">
        <f>VLOOKUP(B1916,Database!$B$2:$K$604,2,FALSE)</f>
        <v>#N/A</v>
      </c>
      <c r="D1916" s="60"/>
      <c r="E1916" s="28" t="e">
        <f>VLOOKUP(B1916,Database!$B$2:$K$604,3,FALSE)</f>
        <v>#N/A</v>
      </c>
      <c r="F1916" s="16"/>
      <c r="G1916" s="16"/>
      <c r="H1916" s="5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7.25" hidden="1" customHeight="1" x14ac:dyDescent="0.25">
      <c r="A1917" s="62"/>
      <c r="B1917" s="16"/>
      <c r="C1917" s="16" t="e">
        <f>VLOOKUP(B1917,Database!$B$2:$K$604,2,FALSE)</f>
        <v>#N/A</v>
      </c>
      <c r="D1917" s="60"/>
      <c r="E1917" s="28" t="e">
        <f>VLOOKUP(B1917,Database!$B$2:$K$604,3,FALSE)</f>
        <v>#N/A</v>
      </c>
      <c r="F1917" s="16"/>
      <c r="G1917" s="16"/>
      <c r="H1917" s="5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7.25" hidden="1" customHeight="1" x14ac:dyDescent="0.25">
      <c r="A1918" s="62"/>
      <c r="B1918" s="16"/>
      <c r="C1918" s="16" t="e">
        <f>VLOOKUP(B1918,Database!$B$2:$K$604,2,FALSE)</f>
        <v>#N/A</v>
      </c>
      <c r="D1918" s="60"/>
      <c r="E1918" s="28" t="e">
        <f>VLOOKUP(B1918,Database!$B$2:$K$604,3,FALSE)</f>
        <v>#N/A</v>
      </c>
      <c r="F1918" s="16"/>
      <c r="G1918" s="16"/>
      <c r="H1918" s="5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7.25" hidden="1" customHeight="1" x14ac:dyDescent="0.25">
      <c r="A1919" s="62"/>
      <c r="B1919" s="16"/>
      <c r="C1919" s="16" t="e">
        <f>VLOOKUP(B1919,Database!$B$2:$K$604,2,FALSE)</f>
        <v>#N/A</v>
      </c>
      <c r="D1919" s="60"/>
      <c r="E1919" s="28" t="e">
        <f>VLOOKUP(B1919,Database!$B$2:$K$604,3,FALSE)</f>
        <v>#N/A</v>
      </c>
      <c r="F1919" s="16"/>
      <c r="G1919" s="16"/>
      <c r="H1919" s="5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7.25" hidden="1" customHeight="1" x14ac:dyDescent="0.25">
      <c r="A1920" s="62"/>
      <c r="B1920" s="5"/>
      <c r="C1920" s="16" t="e">
        <f>VLOOKUP(B1920,Database!$B$2:$K$604,2,FALSE)</f>
        <v>#N/A</v>
      </c>
      <c r="D1920" s="60"/>
      <c r="E1920" s="28" t="e">
        <f>VLOOKUP(B1920,Database!$B$2:$K$604,3,FALSE)</f>
        <v>#N/A</v>
      </c>
      <c r="F1920" s="16"/>
      <c r="G1920" s="16"/>
      <c r="H1920" s="5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7.25" hidden="1" customHeight="1" x14ac:dyDescent="0.25">
      <c r="A1921" s="62"/>
      <c r="B1921" s="16"/>
      <c r="C1921" s="16" t="e">
        <f>VLOOKUP(B1921,Database!$B$2:$K$604,2,FALSE)</f>
        <v>#N/A</v>
      </c>
      <c r="D1921" s="63"/>
      <c r="E1921" s="28" t="e">
        <f>VLOOKUP(B1921,Database!$B$2:$K$604,3,FALSE)</f>
        <v>#N/A</v>
      </c>
      <c r="F1921" s="16"/>
      <c r="G1921" s="16"/>
      <c r="H1921" s="5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7.25" hidden="1" customHeight="1" x14ac:dyDescent="0.25">
      <c r="A1922" s="62"/>
      <c r="B1922" s="5"/>
      <c r="C1922" s="16" t="e">
        <f>VLOOKUP(B1922,Database!$B$2:$K$604,2,FALSE)</f>
        <v>#N/A</v>
      </c>
      <c r="D1922" s="60"/>
      <c r="E1922" s="28" t="e">
        <f>VLOOKUP(B1922,Database!$B$2:$K$604,3,FALSE)</f>
        <v>#N/A</v>
      </c>
      <c r="F1922" s="16"/>
      <c r="G1922" s="16"/>
      <c r="H1922" s="5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7.25" hidden="1" customHeight="1" x14ac:dyDescent="0.25">
      <c r="A1923" s="62"/>
      <c r="B1923" s="16"/>
      <c r="C1923" s="16" t="e">
        <f>VLOOKUP(B1923,Database!$B$2:$K$604,2,FALSE)</f>
        <v>#N/A</v>
      </c>
      <c r="D1923" s="60"/>
      <c r="E1923" s="28" t="e">
        <f>VLOOKUP(B1923,Database!$B$2:$K$604,3,FALSE)</f>
        <v>#N/A</v>
      </c>
      <c r="F1923" s="16"/>
      <c r="G1923" s="16"/>
      <c r="H1923" s="5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7.25" hidden="1" customHeight="1" x14ac:dyDescent="0.25">
      <c r="A1924" s="62"/>
      <c r="B1924" s="5"/>
      <c r="C1924" s="16" t="e">
        <f>VLOOKUP(B1924,Database!$B$2:$K$604,2,FALSE)</f>
        <v>#N/A</v>
      </c>
      <c r="D1924" s="60"/>
      <c r="E1924" s="28" t="e">
        <f>VLOOKUP(B1924,Database!$B$2:$K$604,3,FALSE)</f>
        <v>#N/A</v>
      </c>
      <c r="F1924" s="16"/>
      <c r="G1924" s="16"/>
      <c r="H1924" s="5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7.25" hidden="1" customHeight="1" x14ac:dyDescent="0.25">
      <c r="A1925" s="62"/>
      <c r="B1925" s="16"/>
      <c r="C1925" s="16" t="e">
        <f>VLOOKUP(B1925,Database!$B$2:$K$604,2,FALSE)</f>
        <v>#N/A</v>
      </c>
      <c r="D1925" s="60"/>
      <c r="E1925" s="28" t="e">
        <f>VLOOKUP(B1925,Database!$B$2:$K$604,3,FALSE)</f>
        <v>#N/A</v>
      </c>
      <c r="F1925" s="16"/>
      <c r="G1925" s="16"/>
      <c r="H1925" s="5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7.25" hidden="1" customHeight="1" x14ac:dyDescent="0.25">
      <c r="A1926" s="62"/>
      <c r="B1926" s="16"/>
      <c r="C1926" s="16" t="e">
        <f>VLOOKUP(B1926,Database!$B$2:$K$604,2,FALSE)</f>
        <v>#N/A</v>
      </c>
      <c r="D1926" s="60"/>
      <c r="E1926" s="28" t="e">
        <f>VLOOKUP(B1926,Database!$B$2:$K$604,3,FALSE)</f>
        <v>#N/A</v>
      </c>
      <c r="F1926" s="16"/>
      <c r="G1926" s="16"/>
      <c r="H1926" s="5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7.25" hidden="1" customHeight="1" x14ac:dyDescent="0.25">
      <c r="A1927" s="62"/>
      <c r="B1927" s="16"/>
      <c r="C1927" s="16" t="e">
        <f>VLOOKUP(B1927,Database!$B$2:$K$604,2,FALSE)</f>
        <v>#N/A</v>
      </c>
      <c r="D1927" s="60"/>
      <c r="E1927" s="28" t="e">
        <f>VLOOKUP(B1927,Database!$B$2:$K$604,3,FALSE)</f>
        <v>#N/A</v>
      </c>
      <c r="F1927" s="16"/>
      <c r="G1927" s="16"/>
      <c r="H1927" s="5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7.25" hidden="1" customHeight="1" x14ac:dyDescent="0.25">
      <c r="A1928" s="62"/>
      <c r="B1928" s="5"/>
      <c r="C1928" s="16" t="e">
        <f>VLOOKUP(B1928,Database!$B$2:$K$604,2,FALSE)</f>
        <v>#N/A</v>
      </c>
      <c r="D1928" s="60"/>
      <c r="E1928" s="28" t="e">
        <f>VLOOKUP(B1928,Database!$B$2:$K$604,3,FALSE)</f>
        <v>#N/A</v>
      </c>
      <c r="F1928" s="16"/>
      <c r="G1928" s="16"/>
      <c r="H1928" s="5" t="s">
        <v>1501</v>
      </c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7.25" hidden="1" customHeight="1" x14ac:dyDescent="0.25">
      <c r="A1929" s="62"/>
      <c r="B1929" s="5"/>
      <c r="C1929" s="16" t="e">
        <f>VLOOKUP(B1929,Database!$B$2:$K$604,2,FALSE)</f>
        <v>#N/A</v>
      </c>
      <c r="D1929" s="60"/>
      <c r="E1929" s="28" t="e">
        <f>VLOOKUP(B1929,Database!$B$2:$K$604,3,FALSE)</f>
        <v>#N/A</v>
      </c>
      <c r="F1929" s="16"/>
      <c r="G1929" s="16"/>
      <c r="H1929" s="5" t="s">
        <v>1502</v>
      </c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7.25" hidden="1" customHeight="1" x14ac:dyDescent="0.25">
      <c r="A1930" s="62"/>
      <c r="B1930" s="16"/>
      <c r="C1930" s="16" t="e">
        <f>VLOOKUP(B1930,Database!$B$2:$K$604,2,FALSE)</f>
        <v>#N/A</v>
      </c>
      <c r="D1930" s="60"/>
      <c r="E1930" s="28" t="e">
        <f>VLOOKUP(B1930,Database!$B$2:$K$604,3,FALSE)</f>
        <v>#N/A</v>
      </c>
      <c r="F1930" s="16"/>
      <c r="G1930" s="16"/>
      <c r="H1930" s="5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7.25" hidden="1" customHeight="1" x14ac:dyDescent="0.25">
      <c r="A1931" s="62"/>
      <c r="B1931" s="5"/>
      <c r="C1931" s="16" t="e">
        <f>VLOOKUP(B1931,Database!$B$2:$K$604,2,FALSE)</f>
        <v>#N/A</v>
      </c>
      <c r="D1931" s="60"/>
      <c r="E1931" s="28" t="e">
        <f>VLOOKUP(B1931,Database!$B$2:$K$604,3,FALSE)</f>
        <v>#N/A</v>
      </c>
      <c r="F1931" s="16"/>
      <c r="G1931" s="16"/>
      <c r="H1931" s="5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7.25" hidden="1" customHeight="1" x14ac:dyDescent="0.25">
      <c r="A1932" s="62"/>
      <c r="B1932" s="16"/>
      <c r="C1932" s="16" t="e">
        <f>VLOOKUP(B1932,Database!$B$2:$K$604,2,FALSE)</f>
        <v>#N/A</v>
      </c>
      <c r="D1932" s="60"/>
      <c r="E1932" s="28" t="e">
        <f>VLOOKUP(B1932,Database!$B$2:$K$604,3,FALSE)</f>
        <v>#N/A</v>
      </c>
      <c r="F1932" s="16"/>
      <c r="G1932" s="16"/>
      <c r="H1932" s="5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7.25" hidden="1" customHeight="1" x14ac:dyDescent="0.25">
      <c r="A1933" s="62"/>
      <c r="B1933" s="16"/>
      <c r="C1933" s="16" t="e">
        <f>VLOOKUP(B1933,Database!$B$2:$K$604,2,FALSE)</f>
        <v>#N/A</v>
      </c>
      <c r="D1933" s="60"/>
      <c r="E1933" s="28" t="e">
        <f>VLOOKUP(B1933,Database!$B$2:$K$604,3,FALSE)</f>
        <v>#N/A</v>
      </c>
      <c r="F1933" s="16"/>
      <c r="G1933" s="16"/>
      <c r="H1933" s="5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7.25" hidden="1" customHeight="1" x14ac:dyDescent="0.25">
      <c r="A1934" s="62"/>
      <c r="B1934" s="16"/>
      <c r="C1934" s="16" t="e">
        <f>VLOOKUP(B1934,Database!$B$2:$K$604,2,FALSE)</f>
        <v>#N/A</v>
      </c>
      <c r="D1934" s="60"/>
      <c r="E1934" s="28" t="e">
        <f>VLOOKUP(B1934,Database!$B$2:$K$604,3,FALSE)</f>
        <v>#N/A</v>
      </c>
      <c r="F1934" s="16"/>
      <c r="G1934" s="16"/>
      <c r="H1934" s="5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7.25" hidden="1" customHeight="1" x14ac:dyDescent="0.25">
      <c r="A1935" s="62"/>
      <c r="B1935" s="16"/>
      <c r="C1935" s="16" t="e">
        <f>VLOOKUP(B1935,Database!$B$2:$K$604,2,FALSE)</f>
        <v>#N/A</v>
      </c>
      <c r="D1935" s="60"/>
      <c r="E1935" s="28" t="e">
        <f>VLOOKUP(B1935,Database!$B$2:$K$604,3,FALSE)</f>
        <v>#N/A</v>
      </c>
      <c r="F1935" s="16"/>
      <c r="G1935" s="16"/>
      <c r="H1935" s="5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7.25" hidden="1" customHeight="1" x14ac:dyDescent="0.25">
      <c r="A1936" s="62"/>
      <c r="B1936" s="16"/>
      <c r="C1936" s="16" t="e">
        <f>VLOOKUP(B1936,Database!$B$2:$K$604,2,FALSE)</f>
        <v>#N/A</v>
      </c>
      <c r="D1936" s="60"/>
      <c r="E1936" s="28" t="e">
        <f>VLOOKUP(B1936,Database!$B$2:$K$604,3,FALSE)</f>
        <v>#N/A</v>
      </c>
      <c r="F1936" s="16"/>
      <c r="G1936" s="16"/>
      <c r="H1936" s="5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7.25" hidden="1" customHeight="1" x14ac:dyDescent="0.25">
      <c r="A1937" s="62"/>
      <c r="B1937" s="16"/>
      <c r="C1937" s="16" t="e">
        <f>VLOOKUP(B1937,Database!$B$2:$K$604,2,FALSE)</f>
        <v>#N/A</v>
      </c>
      <c r="D1937" s="63"/>
      <c r="E1937" s="28" t="e">
        <f>VLOOKUP(B1937,Database!$B$2:$K$604,3,FALSE)</f>
        <v>#N/A</v>
      </c>
      <c r="F1937" s="16"/>
      <c r="G1937" s="16"/>
      <c r="H1937" s="5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7.25" hidden="1" customHeight="1" x14ac:dyDescent="0.25">
      <c r="A1938" s="62"/>
      <c r="B1938" s="5"/>
      <c r="C1938" s="16" t="e">
        <f>VLOOKUP(B1938,Database!$B$2:$K$604,2,FALSE)</f>
        <v>#N/A</v>
      </c>
      <c r="D1938" s="60"/>
      <c r="E1938" s="28" t="e">
        <f>VLOOKUP(B1938,Database!$B$2:$K$604,3,FALSE)</f>
        <v>#N/A</v>
      </c>
      <c r="F1938" s="16"/>
      <c r="G1938" s="16"/>
      <c r="H1938" s="5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7.25" hidden="1" customHeight="1" x14ac:dyDescent="0.25">
      <c r="A1939" s="62"/>
      <c r="B1939" s="16"/>
      <c r="C1939" s="16" t="e">
        <f>VLOOKUP(B1939,Database!$B$2:$K$604,2,FALSE)</f>
        <v>#N/A</v>
      </c>
      <c r="D1939" s="60"/>
      <c r="E1939" s="28" t="e">
        <f>VLOOKUP(B1939,Database!$B$2:$K$604,3,FALSE)</f>
        <v>#N/A</v>
      </c>
      <c r="F1939" s="16"/>
      <c r="G1939" s="16"/>
      <c r="H1939" s="5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7.25" hidden="1" customHeight="1" x14ac:dyDescent="0.25">
      <c r="A1940" s="62"/>
      <c r="B1940" s="16"/>
      <c r="C1940" s="16" t="e">
        <f>VLOOKUP(B1940,Database!$B$2:$K$604,2,FALSE)</f>
        <v>#N/A</v>
      </c>
      <c r="D1940" s="60"/>
      <c r="E1940" s="28" t="e">
        <f>VLOOKUP(B1940,Database!$B$2:$K$604,3,FALSE)</f>
        <v>#N/A</v>
      </c>
      <c r="F1940" s="16"/>
      <c r="G1940" s="16"/>
      <c r="H1940" s="5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7.25" hidden="1" customHeight="1" x14ac:dyDescent="0.25">
      <c r="A1941" s="62"/>
      <c r="B1941" s="16"/>
      <c r="C1941" s="16" t="e">
        <f>VLOOKUP(B1941,Database!$B$2:$K$604,2,FALSE)</f>
        <v>#N/A</v>
      </c>
      <c r="D1941" s="60"/>
      <c r="E1941" s="28" t="e">
        <f>VLOOKUP(B1941,Database!$B$2:$K$604,3,FALSE)</f>
        <v>#N/A</v>
      </c>
      <c r="F1941" s="16"/>
      <c r="G1941" s="16"/>
      <c r="H1941" s="5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7.25" hidden="1" customHeight="1" x14ac:dyDescent="0.25">
      <c r="A1942" s="62"/>
      <c r="B1942" s="5"/>
      <c r="C1942" s="16" t="e">
        <f>VLOOKUP(B1942,Database!$B$2:$K$604,2,FALSE)</f>
        <v>#N/A</v>
      </c>
      <c r="D1942" s="60"/>
      <c r="E1942" s="28" t="e">
        <f>VLOOKUP(B1942,Database!$B$2:$K$604,3,FALSE)</f>
        <v>#N/A</v>
      </c>
      <c r="F1942" s="16"/>
      <c r="G1942" s="16"/>
      <c r="H1942" s="5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7.25" hidden="1" customHeight="1" x14ac:dyDescent="0.25">
      <c r="A1943" s="62"/>
      <c r="B1943" s="5"/>
      <c r="C1943" s="16" t="e">
        <f>VLOOKUP(B1943,Database!$B$2:$K$604,2,FALSE)</f>
        <v>#N/A</v>
      </c>
      <c r="D1943" s="60"/>
      <c r="E1943" s="28" t="e">
        <f>VLOOKUP(B1943,Database!$B$2:$K$604,3,FALSE)</f>
        <v>#N/A</v>
      </c>
      <c r="F1943" s="16"/>
      <c r="G1943" s="16"/>
      <c r="H1943" s="5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7.25" hidden="1" customHeight="1" x14ac:dyDescent="0.25">
      <c r="A1944" s="62"/>
      <c r="B1944" s="16"/>
      <c r="C1944" s="16" t="e">
        <f>VLOOKUP(B1944,Database!$B$2:$K$604,2,FALSE)</f>
        <v>#N/A</v>
      </c>
      <c r="D1944" s="60"/>
      <c r="E1944" s="28" t="e">
        <f>VLOOKUP(B1944,Database!$B$2:$K$604,3,FALSE)</f>
        <v>#N/A</v>
      </c>
      <c r="F1944" s="16"/>
      <c r="G1944" s="16"/>
      <c r="H1944" s="5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7.25" hidden="1" customHeight="1" x14ac:dyDescent="0.25">
      <c r="A1945" s="62"/>
      <c r="B1945" s="5"/>
      <c r="C1945" s="16" t="e">
        <f>VLOOKUP(B1945,Database!$B$2:$K$604,2,FALSE)</f>
        <v>#N/A</v>
      </c>
      <c r="D1945" s="60"/>
      <c r="E1945" s="28" t="e">
        <f>VLOOKUP(B1945,Database!$B$2:$K$604,3,FALSE)</f>
        <v>#N/A</v>
      </c>
      <c r="F1945" s="16"/>
      <c r="G1945" s="16"/>
      <c r="H1945" s="5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7.25" hidden="1" customHeight="1" x14ac:dyDescent="0.25">
      <c r="A1946" s="62"/>
      <c r="B1946" s="16"/>
      <c r="C1946" s="16" t="e">
        <f>VLOOKUP(B1946,Database!$B$2:$K$604,2,FALSE)</f>
        <v>#N/A</v>
      </c>
      <c r="D1946" s="60"/>
      <c r="E1946" s="28" t="e">
        <f>VLOOKUP(B1946,Database!$B$2:$K$604,3,FALSE)</f>
        <v>#N/A</v>
      </c>
      <c r="F1946" s="16"/>
      <c r="G1946" s="16"/>
      <c r="H1946" s="5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7.25" hidden="1" customHeight="1" x14ac:dyDescent="0.25">
      <c r="A1947" s="62"/>
      <c r="B1947" s="5"/>
      <c r="C1947" s="16" t="e">
        <f>VLOOKUP(B1947,Database!$B$2:$K$604,2,FALSE)</f>
        <v>#N/A</v>
      </c>
      <c r="D1947" s="68"/>
      <c r="E1947" s="28" t="e">
        <f>VLOOKUP(B1947,Database!$B$2:$K$604,3,FALSE)</f>
        <v>#N/A</v>
      </c>
      <c r="F1947" s="16"/>
      <c r="G1947" s="16"/>
      <c r="H1947" s="5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7.25" hidden="1" customHeight="1" x14ac:dyDescent="0.25">
      <c r="A1948" s="62"/>
      <c r="B1948" s="5"/>
      <c r="C1948" s="16" t="e">
        <f>VLOOKUP(B1948,Database!$B$2:$K$604,2,FALSE)</f>
        <v>#N/A</v>
      </c>
      <c r="D1948" s="60"/>
      <c r="E1948" s="28" t="e">
        <f>VLOOKUP(B1948,Database!$B$2:$K$604,3,FALSE)</f>
        <v>#N/A</v>
      </c>
      <c r="F1948" s="16"/>
      <c r="G1948" s="16"/>
      <c r="H1948" s="5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7.25" hidden="1" customHeight="1" x14ac:dyDescent="0.25">
      <c r="A1949" s="62"/>
      <c r="B1949" s="16"/>
      <c r="C1949" s="16" t="e">
        <f>VLOOKUP(B1949,Database!$B$2:$K$604,2,FALSE)</f>
        <v>#N/A</v>
      </c>
      <c r="D1949" s="60"/>
      <c r="E1949" s="28" t="e">
        <f>VLOOKUP(B1949,Database!$B$2:$K$604,3,FALSE)</f>
        <v>#N/A</v>
      </c>
      <c r="F1949" s="16"/>
      <c r="G1949" s="16"/>
      <c r="H1949" s="5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7.25" hidden="1" customHeight="1" x14ac:dyDescent="0.25">
      <c r="A1950" s="62"/>
      <c r="B1950" s="5"/>
      <c r="C1950" s="16" t="e">
        <f>VLOOKUP(B1950,Database!$B$2:$K$604,2,FALSE)</f>
        <v>#N/A</v>
      </c>
      <c r="D1950" s="60"/>
      <c r="E1950" s="28" t="e">
        <f>VLOOKUP(B1950,Database!$B$2:$K$604,3,FALSE)</f>
        <v>#N/A</v>
      </c>
      <c r="F1950" s="16"/>
      <c r="G1950" s="16"/>
      <c r="H1950" s="5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7.25" hidden="1" customHeight="1" x14ac:dyDescent="0.25">
      <c r="A1951" s="62"/>
      <c r="B1951" s="16"/>
      <c r="C1951" s="16" t="e">
        <f>VLOOKUP(B1951,Database!$B$2:$K$604,2,FALSE)</f>
        <v>#N/A</v>
      </c>
      <c r="D1951" s="60"/>
      <c r="E1951" s="28" t="e">
        <f>VLOOKUP(B1951,Database!$B$2:$K$604,3,FALSE)</f>
        <v>#N/A</v>
      </c>
      <c r="F1951" s="16"/>
      <c r="G1951" s="16"/>
      <c r="H1951" s="5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7.25" hidden="1" customHeight="1" x14ac:dyDescent="0.25">
      <c r="A1952" s="62"/>
      <c r="B1952" s="16"/>
      <c r="C1952" s="16" t="e">
        <f>VLOOKUP(B1952,Database!$B$2:$K$604,2,FALSE)</f>
        <v>#N/A</v>
      </c>
      <c r="D1952" s="60"/>
      <c r="E1952" s="28" t="e">
        <f>VLOOKUP(B1952,Database!$B$2:$K$604,3,FALSE)</f>
        <v>#N/A</v>
      </c>
      <c r="F1952" s="16"/>
      <c r="G1952" s="16"/>
      <c r="H1952" s="5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7.25" hidden="1" customHeight="1" x14ac:dyDescent="0.25">
      <c r="A1953" s="62"/>
      <c r="B1953" s="16"/>
      <c r="C1953" s="16" t="e">
        <f>VLOOKUP(B1953,Database!$B$2:$K$604,2,FALSE)</f>
        <v>#N/A</v>
      </c>
      <c r="D1953" s="60"/>
      <c r="E1953" s="28" t="e">
        <f>VLOOKUP(B1953,Database!$B$2:$K$604,3,FALSE)</f>
        <v>#N/A</v>
      </c>
      <c r="F1953" s="16"/>
      <c r="G1953" s="16"/>
      <c r="H1953" s="5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7.25" hidden="1" customHeight="1" x14ac:dyDescent="0.25">
      <c r="A1954" s="62"/>
      <c r="B1954" s="16"/>
      <c r="C1954" s="16" t="e">
        <f>VLOOKUP(B1954,Database!$B$2:$K$604,2,FALSE)</f>
        <v>#N/A</v>
      </c>
      <c r="D1954" s="60"/>
      <c r="E1954" s="28" t="e">
        <f>VLOOKUP(B1954,Database!$B$2:$K$604,3,FALSE)</f>
        <v>#N/A</v>
      </c>
      <c r="F1954" s="16"/>
      <c r="G1954" s="16"/>
      <c r="H1954" s="5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7.25" hidden="1" customHeight="1" x14ac:dyDescent="0.25">
      <c r="A1955" s="62"/>
      <c r="B1955" s="16"/>
      <c r="C1955" s="16" t="e">
        <f>VLOOKUP(B1955,Database!$B$2:$K$604,2,FALSE)</f>
        <v>#N/A</v>
      </c>
      <c r="D1955" s="60"/>
      <c r="E1955" s="28" t="e">
        <f>VLOOKUP(B1955,Database!$B$2:$K$604,3,FALSE)</f>
        <v>#N/A</v>
      </c>
      <c r="F1955" s="16"/>
      <c r="G1955" s="16"/>
      <c r="H1955" s="5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7.25" hidden="1" customHeight="1" x14ac:dyDescent="0.25">
      <c r="A1956" s="62"/>
      <c r="B1956" s="5"/>
      <c r="C1956" s="16" t="e">
        <f>VLOOKUP(B1956,Database!$B$2:$K$604,2,FALSE)</f>
        <v>#N/A</v>
      </c>
      <c r="D1956" s="60"/>
      <c r="E1956" s="28" t="e">
        <f>VLOOKUP(B1956,Database!$B$2:$K$604,3,FALSE)</f>
        <v>#N/A</v>
      </c>
      <c r="F1956" s="16"/>
      <c r="G1956" s="16"/>
      <c r="H1956" s="5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7.25" hidden="1" customHeight="1" x14ac:dyDescent="0.25">
      <c r="A1957" s="62"/>
      <c r="B1957" s="16"/>
      <c r="C1957" s="16" t="e">
        <f>VLOOKUP(B1957,Database!$B$2:$K$604,2,FALSE)</f>
        <v>#N/A</v>
      </c>
      <c r="D1957" s="60"/>
      <c r="E1957" s="28" t="e">
        <f>VLOOKUP(B1957,Database!$B$2:$K$604,3,FALSE)</f>
        <v>#N/A</v>
      </c>
      <c r="F1957" s="16"/>
      <c r="G1957" s="16"/>
      <c r="H1957" s="5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7.25" hidden="1" customHeight="1" x14ac:dyDescent="0.25">
      <c r="A1958" s="62"/>
      <c r="B1958" s="5"/>
      <c r="C1958" s="16" t="e">
        <f>VLOOKUP(B1958,Database!$B$2:$K$604,2,FALSE)</f>
        <v>#N/A</v>
      </c>
      <c r="D1958" s="60"/>
      <c r="E1958" s="28" t="e">
        <f>VLOOKUP(B1958,Database!$B$2:$K$604,3,FALSE)</f>
        <v>#N/A</v>
      </c>
      <c r="F1958" s="16"/>
      <c r="G1958" s="16"/>
      <c r="H1958" s="5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7.25" hidden="1" customHeight="1" x14ac:dyDescent="0.25">
      <c r="A1959" s="62"/>
      <c r="B1959" s="16"/>
      <c r="C1959" s="16" t="e">
        <f>VLOOKUP(B1959,Database!$B$2:$K$604,2,FALSE)</f>
        <v>#N/A</v>
      </c>
      <c r="D1959" s="60"/>
      <c r="E1959" s="28" t="e">
        <f>VLOOKUP(B1959,Database!$B$2:$K$604,3,FALSE)</f>
        <v>#N/A</v>
      </c>
      <c r="F1959" s="16"/>
      <c r="G1959" s="16"/>
      <c r="H1959" s="5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7.25" hidden="1" customHeight="1" x14ac:dyDescent="0.25">
      <c r="A1960" s="62"/>
      <c r="B1960" s="16"/>
      <c r="C1960" s="16" t="e">
        <f>VLOOKUP(B1960,Database!$B$2:$K$604,2,FALSE)</f>
        <v>#N/A</v>
      </c>
      <c r="D1960" s="60"/>
      <c r="E1960" s="28" t="e">
        <f>VLOOKUP(B1960,Database!$B$2:$K$604,3,FALSE)</f>
        <v>#N/A</v>
      </c>
      <c r="F1960" s="16"/>
      <c r="G1960" s="16"/>
      <c r="H1960" s="5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7.25" hidden="1" customHeight="1" x14ac:dyDescent="0.25">
      <c r="A1961" s="62"/>
      <c r="B1961" s="16"/>
      <c r="C1961" s="16" t="e">
        <f>VLOOKUP(B1961,Database!$B$2:$K$604,2,FALSE)</f>
        <v>#N/A</v>
      </c>
      <c r="D1961" s="60"/>
      <c r="E1961" s="28" t="e">
        <f>VLOOKUP(B1961,Database!$B$2:$K$604,3,FALSE)</f>
        <v>#N/A</v>
      </c>
      <c r="F1961" s="16"/>
      <c r="G1961" s="16"/>
      <c r="H1961" s="5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7.25" hidden="1" customHeight="1" x14ac:dyDescent="0.25">
      <c r="A1962" s="62"/>
      <c r="B1962" s="16"/>
      <c r="C1962" s="16" t="e">
        <f>VLOOKUP(B1962,Database!$B$2:$K$604,2,FALSE)</f>
        <v>#N/A</v>
      </c>
      <c r="D1962" s="60"/>
      <c r="E1962" s="28" t="e">
        <f>VLOOKUP(B1962,Database!$B$2:$K$604,3,FALSE)</f>
        <v>#N/A</v>
      </c>
      <c r="F1962" s="16"/>
      <c r="G1962" s="16"/>
      <c r="H1962" s="5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7.25" hidden="1" customHeight="1" x14ac:dyDescent="0.25">
      <c r="A1963" s="62"/>
      <c r="B1963" s="5"/>
      <c r="C1963" s="16" t="e">
        <f>VLOOKUP(B1963,Database!$B$2:$K$604,2,FALSE)</f>
        <v>#N/A</v>
      </c>
      <c r="D1963" s="60"/>
      <c r="E1963" s="28" t="e">
        <f>VLOOKUP(B1963,Database!$B$2:$K$604,3,FALSE)</f>
        <v>#N/A</v>
      </c>
      <c r="F1963" s="16"/>
      <c r="G1963" s="16"/>
      <c r="H1963" s="5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7.25" hidden="1" customHeight="1" x14ac:dyDescent="0.25">
      <c r="A1964" s="62"/>
      <c r="B1964" s="5"/>
      <c r="C1964" s="16" t="e">
        <f>VLOOKUP(B1964,Database!$B$2:$K$604,2,FALSE)</f>
        <v>#N/A</v>
      </c>
      <c r="D1964" s="60"/>
      <c r="E1964" s="28" t="e">
        <f>VLOOKUP(B1964,Database!$B$2:$K$604,3,FALSE)</f>
        <v>#N/A</v>
      </c>
      <c r="F1964" s="16"/>
      <c r="G1964" s="16"/>
      <c r="H1964" s="5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7.25" hidden="1" customHeight="1" x14ac:dyDescent="0.25">
      <c r="A1965" s="62"/>
      <c r="B1965" s="16"/>
      <c r="C1965" s="16" t="e">
        <f>VLOOKUP(B1965,Database!$B$2:$K$604,2,FALSE)</f>
        <v>#N/A</v>
      </c>
      <c r="D1965" s="60"/>
      <c r="E1965" s="28" t="e">
        <f>VLOOKUP(B1965,Database!$B$2:$K$604,3,FALSE)</f>
        <v>#N/A</v>
      </c>
      <c r="F1965" s="16"/>
      <c r="G1965" s="16"/>
      <c r="H1965" s="5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7.25" hidden="1" customHeight="1" x14ac:dyDescent="0.25">
      <c r="A1966" s="62"/>
      <c r="B1966" s="16"/>
      <c r="C1966" s="16" t="e">
        <f>VLOOKUP(B1966,Database!$B$2:$K$604,2,FALSE)</f>
        <v>#N/A</v>
      </c>
      <c r="D1966" s="60"/>
      <c r="E1966" s="28" t="e">
        <f>VLOOKUP(B1966,Database!$B$2:$K$604,3,FALSE)</f>
        <v>#N/A</v>
      </c>
      <c r="F1966" s="16"/>
      <c r="G1966" s="16"/>
      <c r="H1966" s="5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7.25" hidden="1" customHeight="1" x14ac:dyDescent="0.25">
      <c r="A1967" s="62"/>
      <c r="B1967" s="16"/>
      <c r="C1967" s="16" t="e">
        <f>VLOOKUP(B1967,Database!$B$2:$K$604,2,FALSE)</f>
        <v>#N/A</v>
      </c>
      <c r="D1967" s="64"/>
      <c r="E1967" s="28" t="e">
        <f>VLOOKUP(B1967,Database!$B$2:$K$604,3,FALSE)</f>
        <v>#N/A</v>
      </c>
      <c r="F1967" s="16"/>
      <c r="G1967" s="16"/>
      <c r="H1967" s="5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7.25" hidden="1" customHeight="1" x14ac:dyDescent="0.25">
      <c r="A1968" s="62"/>
      <c r="B1968" s="5"/>
      <c r="C1968" s="16" t="e">
        <f>VLOOKUP(B1968,Database!$B$2:$K$604,2,FALSE)</f>
        <v>#N/A</v>
      </c>
      <c r="D1968" s="60"/>
      <c r="E1968" s="28" t="e">
        <f>VLOOKUP(B1968,Database!$B$2:$K$604,3,FALSE)</f>
        <v>#N/A</v>
      </c>
      <c r="F1968" s="16"/>
      <c r="G1968" s="16"/>
      <c r="H1968" s="5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7.25" hidden="1" customHeight="1" x14ac:dyDescent="0.25">
      <c r="A1969" s="62"/>
      <c r="B1969" s="5"/>
      <c r="C1969" s="16" t="e">
        <f>VLOOKUP(B1969,Database!$B$2:$K$604,2,FALSE)</f>
        <v>#N/A</v>
      </c>
      <c r="D1969" s="60"/>
      <c r="E1969" s="28" t="e">
        <f>VLOOKUP(B1969,Database!$B$2:$K$604,3,FALSE)</f>
        <v>#N/A</v>
      </c>
      <c r="F1969" s="16"/>
      <c r="G1969" s="16"/>
      <c r="H1969" s="5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7.25" hidden="1" customHeight="1" x14ac:dyDescent="0.25">
      <c r="A1970" s="62"/>
      <c r="B1970" s="16"/>
      <c r="C1970" s="16" t="e">
        <f>VLOOKUP(B1970,Database!$B$2:$K$604,2,FALSE)</f>
        <v>#N/A</v>
      </c>
      <c r="D1970" s="60"/>
      <c r="E1970" s="28" t="e">
        <f>VLOOKUP(B1970,Database!$B$2:$K$604,3,FALSE)</f>
        <v>#N/A</v>
      </c>
      <c r="F1970" s="16"/>
      <c r="G1970" s="16"/>
      <c r="H1970" s="5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7.25" hidden="1" customHeight="1" x14ac:dyDescent="0.25">
      <c r="A1971" s="62"/>
      <c r="B1971" s="16"/>
      <c r="C1971" s="16" t="e">
        <f>VLOOKUP(B1971,Database!$B$2:$K$604,2,FALSE)</f>
        <v>#N/A</v>
      </c>
      <c r="D1971" s="60"/>
      <c r="E1971" s="28" t="e">
        <f>VLOOKUP(B1971,Database!$B$2:$K$604,3,FALSE)</f>
        <v>#N/A</v>
      </c>
      <c r="F1971" s="16"/>
      <c r="G1971" s="16"/>
      <c r="H1971" s="5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7.25" hidden="1" customHeight="1" x14ac:dyDescent="0.25">
      <c r="A1972" s="62"/>
      <c r="B1972" s="16"/>
      <c r="C1972" s="16" t="e">
        <f>VLOOKUP(B1972,Database!$B$2:$K$604,2,FALSE)</f>
        <v>#N/A</v>
      </c>
      <c r="D1972" s="60"/>
      <c r="E1972" s="28" t="e">
        <f>VLOOKUP(B1972,Database!$B$2:$K$604,3,FALSE)</f>
        <v>#N/A</v>
      </c>
      <c r="F1972" s="16"/>
      <c r="G1972" s="16"/>
      <c r="H1972" s="5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7.25" hidden="1" customHeight="1" x14ac:dyDescent="0.25">
      <c r="A1973" s="62"/>
      <c r="B1973" s="16"/>
      <c r="C1973" s="16" t="e">
        <f>VLOOKUP(B1973,Database!$B$2:$K$604,2,FALSE)</f>
        <v>#N/A</v>
      </c>
      <c r="D1973" s="60"/>
      <c r="E1973" s="28" t="e">
        <f>VLOOKUP(B1973,Database!$B$2:$K$604,3,FALSE)</f>
        <v>#N/A</v>
      </c>
      <c r="F1973" s="16"/>
      <c r="G1973" s="16"/>
      <c r="H1973" s="5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7.25" hidden="1" customHeight="1" x14ac:dyDescent="0.25">
      <c r="A1974" s="62"/>
      <c r="B1974" s="16"/>
      <c r="C1974" s="16" t="e">
        <f>VLOOKUP(B1974,Database!$B$2:$K$604,2,FALSE)</f>
        <v>#N/A</v>
      </c>
      <c r="D1974" s="60"/>
      <c r="E1974" s="28" t="e">
        <f>VLOOKUP(B1974,Database!$B$2:$K$604,3,FALSE)</f>
        <v>#N/A</v>
      </c>
      <c r="F1974" s="16"/>
      <c r="G1974" s="16"/>
      <c r="H1974" s="5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7.25" hidden="1" customHeight="1" x14ac:dyDescent="0.25">
      <c r="A1975" s="62"/>
      <c r="B1975" s="16"/>
      <c r="C1975" s="16" t="e">
        <f>VLOOKUP(B1975,Database!$B$2:$K$604,2,FALSE)</f>
        <v>#N/A</v>
      </c>
      <c r="D1975" s="60"/>
      <c r="E1975" s="28" t="e">
        <f>VLOOKUP(B1975,Database!$B$2:$K$604,3,FALSE)</f>
        <v>#N/A</v>
      </c>
      <c r="F1975" s="16"/>
      <c r="G1975" s="16"/>
      <c r="H1975" s="5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7.25" hidden="1" customHeight="1" x14ac:dyDescent="0.25">
      <c r="A1976" s="62"/>
      <c r="B1976" s="16"/>
      <c r="C1976" s="16" t="e">
        <f>VLOOKUP(B1976,Database!$B$2:$K$604,2,FALSE)</f>
        <v>#N/A</v>
      </c>
      <c r="D1976" s="60"/>
      <c r="E1976" s="28" t="e">
        <f>VLOOKUP(B1976,Database!$B$2:$K$604,3,FALSE)</f>
        <v>#N/A</v>
      </c>
      <c r="F1976" s="16"/>
      <c r="G1976" s="16"/>
      <c r="H1976" s="5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7.25" hidden="1" customHeight="1" x14ac:dyDescent="0.25">
      <c r="A1977" s="62"/>
      <c r="B1977" s="5"/>
      <c r="C1977" s="16" t="e">
        <f>VLOOKUP(B1977,Database!$B$2:$K$604,2,FALSE)</f>
        <v>#N/A</v>
      </c>
      <c r="D1977" s="60"/>
      <c r="E1977" s="28" t="e">
        <f>VLOOKUP(B1977,Database!$B$2:$K$604,3,FALSE)</f>
        <v>#N/A</v>
      </c>
      <c r="F1977" s="16"/>
      <c r="G1977" s="16"/>
      <c r="H1977" s="5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7.25" hidden="1" customHeight="1" x14ac:dyDescent="0.25">
      <c r="A1978" s="62"/>
      <c r="B1978" s="5"/>
      <c r="C1978" s="16" t="e">
        <f>VLOOKUP(B1978,Database!$B$2:$K$604,2,FALSE)</f>
        <v>#N/A</v>
      </c>
      <c r="D1978" s="60"/>
      <c r="E1978" s="28" t="e">
        <f>VLOOKUP(B1978,Database!$B$2:$K$604,3,FALSE)</f>
        <v>#N/A</v>
      </c>
      <c r="F1978" s="16"/>
      <c r="G1978" s="16"/>
      <c r="H1978" s="5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7.25" hidden="1" customHeight="1" x14ac:dyDescent="0.25">
      <c r="A1979" s="62"/>
      <c r="B1979" s="16"/>
      <c r="C1979" s="16" t="e">
        <f>VLOOKUP(B1979,Database!$B$2:$K$604,2,FALSE)</f>
        <v>#N/A</v>
      </c>
      <c r="D1979" s="60"/>
      <c r="E1979" s="28" t="e">
        <f>VLOOKUP(B1979,Database!$B$2:$K$604,3,FALSE)</f>
        <v>#N/A</v>
      </c>
      <c r="F1979" s="16"/>
      <c r="G1979" s="16"/>
      <c r="H1979" s="5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7.25" hidden="1" customHeight="1" x14ac:dyDescent="0.25">
      <c r="A1980" s="62"/>
      <c r="B1980" s="16"/>
      <c r="C1980" s="16" t="e">
        <f>VLOOKUP(B1980,Database!$B$2:$K$604,2,FALSE)</f>
        <v>#N/A</v>
      </c>
      <c r="D1980" s="60"/>
      <c r="E1980" s="28" t="e">
        <f>VLOOKUP(B1980,Database!$B$2:$K$604,3,FALSE)</f>
        <v>#N/A</v>
      </c>
      <c r="F1980" s="16"/>
      <c r="G1980" s="16"/>
      <c r="H1980" s="5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7.25" hidden="1" customHeight="1" x14ac:dyDescent="0.25">
      <c r="A1981" s="62"/>
      <c r="B1981" s="16"/>
      <c r="C1981" s="16" t="e">
        <f>VLOOKUP(B1981,Database!$B$2:$K$604,2,FALSE)</f>
        <v>#N/A</v>
      </c>
      <c r="D1981" s="60"/>
      <c r="E1981" s="28" t="e">
        <f>VLOOKUP(B1981,Database!$B$2:$K$604,3,FALSE)</f>
        <v>#N/A</v>
      </c>
      <c r="F1981" s="16"/>
      <c r="G1981" s="16"/>
      <c r="H1981" s="5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7.25" hidden="1" customHeight="1" x14ac:dyDescent="0.25">
      <c r="A1982" s="62"/>
      <c r="B1982" s="16"/>
      <c r="C1982" s="16" t="e">
        <f>VLOOKUP(B1982,Database!$B$2:$K$604,2,FALSE)</f>
        <v>#N/A</v>
      </c>
      <c r="D1982" s="60"/>
      <c r="E1982" s="28" t="e">
        <f>VLOOKUP(B1982,Database!$B$2:$K$604,3,FALSE)</f>
        <v>#N/A</v>
      </c>
      <c r="F1982" s="16"/>
      <c r="G1982" s="16"/>
      <c r="H1982" s="5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7.25" hidden="1" customHeight="1" x14ac:dyDescent="0.25">
      <c r="A1983" s="62"/>
      <c r="B1983" s="16"/>
      <c r="C1983" s="16" t="e">
        <f>VLOOKUP(B1983,Database!$B$2:$K$604,2,FALSE)</f>
        <v>#N/A</v>
      </c>
      <c r="D1983" s="60"/>
      <c r="E1983" s="28" t="e">
        <f>VLOOKUP(B1983,Database!$B$2:$K$604,3,FALSE)</f>
        <v>#N/A</v>
      </c>
      <c r="F1983" s="16"/>
      <c r="G1983" s="16"/>
      <c r="H1983" s="5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7.25" hidden="1" customHeight="1" x14ac:dyDescent="0.25">
      <c r="A1984" s="62"/>
      <c r="B1984" s="5"/>
      <c r="C1984" s="16" t="e">
        <f>VLOOKUP(B1984,Database!$B$2:$K$604,2,FALSE)</f>
        <v>#N/A</v>
      </c>
      <c r="D1984" s="60"/>
      <c r="E1984" s="28" t="e">
        <f>VLOOKUP(B1984,Database!$B$2:$K$604,3,FALSE)</f>
        <v>#N/A</v>
      </c>
      <c r="F1984" s="16"/>
      <c r="G1984" s="16"/>
      <c r="H1984" s="5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7.25" hidden="1" customHeight="1" x14ac:dyDescent="0.25">
      <c r="A1985" s="62"/>
      <c r="B1985" s="16"/>
      <c r="C1985" s="16" t="e">
        <f>VLOOKUP(B1985,Database!$B$2:$K$604,2,FALSE)</f>
        <v>#N/A</v>
      </c>
      <c r="D1985" s="60"/>
      <c r="E1985" s="28" t="e">
        <f>VLOOKUP(B1985,Database!$B$2:$K$604,3,FALSE)</f>
        <v>#N/A</v>
      </c>
      <c r="F1985" s="16"/>
      <c r="G1985" s="16"/>
      <c r="H1985" s="5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7.25" hidden="1" customHeight="1" x14ac:dyDescent="0.25">
      <c r="A1986" s="62"/>
      <c r="B1986" s="5"/>
      <c r="C1986" s="16" t="e">
        <f>VLOOKUP(B1986,Database!$B$2:$K$604,2,FALSE)</f>
        <v>#N/A</v>
      </c>
      <c r="D1986" s="60"/>
      <c r="E1986" s="28" t="e">
        <f>VLOOKUP(B1986,Database!$B$2:$K$604,3,FALSE)</f>
        <v>#N/A</v>
      </c>
      <c r="F1986" s="16"/>
      <c r="G1986" s="16"/>
      <c r="H1986" s="5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7.25" hidden="1" customHeight="1" x14ac:dyDescent="0.25">
      <c r="A1987" s="62"/>
      <c r="B1987" s="16"/>
      <c r="C1987" s="16" t="e">
        <f>VLOOKUP(B1987,Database!$B$2:$K$604,2,FALSE)</f>
        <v>#N/A</v>
      </c>
      <c r="D1987" s="60"/>
      <c r="E1987" s="28" t="e">
        <f>VLOOKUP(B1987,Database!$B$2:$K$604,3,FALSE)</f>
        <v>#N/A</v>
      </c>
      <c r="F1987" s="16"/>
      <c r="G1987" s="16"/>
      <c r="H1987" s="5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7.25" hidden="1" customHeight="1" x14ac:dyDescent="0.25">
      <c r="A1988" s="62"/>
      <c r="B1988" s="16"/>
      <c r="C1988" s="16" t="e">
        <f>VLOOKUP(B1988,Database!$B$2:$K$604,2,FALSE)</f>
        <v>#N/A</v>
      </c>
      <c r="D1988" s="60"/>
      <c r="E1988" s="28" t="e">
        <f>VLOOKUP(B1988,Database!$B$2:$K$604,3,FALSE)</f>
        <v>#N/A</v>
      </c>
      <c r="F1988" s="16"/>
      <c r="G1988" s="16"/>
      <c r="H1988" s="5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7.25" hidden="1" customHeight="1" x14ac:dyDescent="0.25">
      <c r="A1989" s="62"/>
      <c r="B1989" s="16"/>
      <c r="C1989" s="16" t="e">
        <f>VLOOKUP(B1989,Database!$B$2:$K$604,2,FALSE)</f>
        <v>#N/A</v>
      </c>
      <c r="D1989" s="60"/>
      <c r="E1989" s="28" t="e">
        <f>VLOOKUP(B1989,Database!$B$2:$K$604,3,FALSE)</f>
        <v>#N/A</v>
      </c>
      <c r="F1989" s="16"/>
      <c r="G1989" s="16"/>
      <c r="H1989" s="5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7.25" hidden="1" customHeight="1" x14ac:dyDescent="0.25">
      <c r="A1990" s="62"/>
      <c r="B1990" s="5"/>
      <c r="C1990" s="16" t="e">
        <f>VLOOKUP(B1990,Database!$B$2:$K$604,2,FALSE)</f>
        <v>#N/A</v>
      </c>
      <c r="D1990" s="60"/>
      <c r="E1990" s="28" t="e">
        <f>VLOOKUP(B1990,Database!$B$2:$K$604,3,FALSE)</f>
        <v>#N/A</v>
      </c>
      <c r="F1990" s="16"/>
      <c r="G1990" s="16"/>
      <c r="H1990" s="5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7.25" hidden="1" customHeight="1" x14ac:dyDescent="0.25">
      <c r="A1991" s="62"/>
      <c r="B1991" s="5"/>
      <c r="C1991" s="16" t="e">
        <f>VLOOKUP(B1991,Database!$B$2:$K$604,2,FALSE)</f>
        <v>#N/A</v>
      </c>
      <c r="D1991" s="60"/>
      <c r="E1991" s="28" t="e">
        <f>VLOOKUP(B1991,Database!$B$2:$K$604,3,FALSE)</f>
        <v>#N/A</v>
      </c>
      <c r="F1991" s="16"/>
      <c r="G1991" s="16"/>
      <c r="H1991" s="5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7.25" hidden="1" customHeight="1" x14ac:dyDescent="0.25">
      <c r="A1992" s="62"/>
      <c r="B1992" s="16"/>
      <c r="C1992" s="16" t="e">
        <f>VLOOKUP(B1992,Database!$B$2:$K$604,2,FALSE)</f>
        <v>#N/A</v>
      </c>
      <c r="D1992" s="60"/>
      <c r="E1992" s="28" t="e">
        <f>VLOOKUP(B1992,Database!$B$2:$K$604,3,FALSE)</f>
        <v>#N/A</v>
      </c>
      <c r="F1992" s="16"/>
      <c r="G1992" s="16"/>
      <c r="H1992" s="5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7.25" hidden="1" customHeight="1" x14ac:dyDescent="0.25">
      <c r="A1993" s="62"/>
      <c r="B1993" s="16"/>
      <c r="C1993" s="16" t="e">
        <f>VLOOKUP(B1993,Database!$B$2:$K$604,2,FALSE)</f>
        <v>#N/A</v>
      </c>
      <c r="D1993" s="60"/>
      <c r="E1993" s="28" t="e">
        <f>VLOOKUP(B1993,Database!$B$2:$K$604,3,FALSE)</f>
        <v>#N/A</v>
      </c>
      <c r="F1993" s="16"/>
      <c r="G1993" s="16"/>
      <c r="H1993" s="5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7.25" hidden="1" customHeight="1" x14ac:dyDescent="0.25">
      <c r="A1994" s="62"/>
      <c r="B1994" s="16"/>
      <c r="C1994" s="16" t="e">
        <f>VLOOKUP(B1994,Database!$B$2:$K$604,2,FALSE)</f>
        <v>#N/A</v>
      </c>
      <c r="D1994" s="60"/>
      <c r="E1994" s="28" t="e">
        <f>VLOOKUP(B1994,Database!$B$2:$K$604,3,FALSE)</f>
        <v>#N/A</v>
      </c>
      <c r="F1994" s="16"/>
      <c r="G1994" s="16"/>
      <c r="H1994" s="5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7.25" hidden="1" customHeight="1" x14ac:dyDescent="0.25">
      <c r="A1995" s="62"/>
      <c r="B1995" s="16"/>
      <c r="C1995" s="16" t="e">
        <f>VLOOKUP(B1995,Database!$B$2:$K$604,2,FALSE)</f>
        <v>#N/A</v>
      </c>
      <c r="D1995" s="60"/>
      <c r="E1995" s="28" t="e">
        <f>VLOOKUP(B1995,Database!$B$2:$K$604,3,FALSE)</f>
        <v>#N/A</v>
      </c>
      <c r="F1995" s="16"/>
      <c r="G1995" s="16"/>
      <c r="H1995" s="5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7.25" hidden="1" customHeight="1" x14ac:dyDescent="0.25">
      <c r="A1996" s="62"/>
      <c r="B1996" s="16"/>
      <c r="C1996" s="16" t="e">
        <f>VLOOKUP(B1996,Database!$B$2:$K$604,2,FALSE)</f>
        <v>#N/A</v>
      </c>
      <c r="D1996" s="60"/>
      <c r="E1996" s="28" t="e">
        <f>VLOOKUP(B1996,Database!$B$2:$K$604,3,FALSE)</f>
        <v>#N/A</v>
      </c>
      <c r="F1996" s="16"/>
      <c r="G1996" s="16"/>
      <c r="H1996" s="5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7.25" hidden="1" customHeight="1" x14ac:dyDescent="0.25">
      <c r="A1997" s="62"/>
      <c r="B1997" s="16"/>
      <c r="C1997" s="16" t="e">
        <f>VLOOKUP(B1997,Database!$B$2:$K$604,2,FALSE)</f>
        <v>#N/A</v>
      </c>
      <c r="D1997" s="60"/>
      <c r="E1997" s="28" t="e">
        <f>VLOOKUP(B1997,Database!$B$2:$K$604,3,FALSE)</f>
        <v>#N/A</v>
      </c>
      <c r="F1997" s="16"/>
      <c r="G1997" s="16"/>
      <c r="H1997" s="5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7.25" hidden="1" customHeight="1" x14ac:dyDescent="0.25">
      <c r="A1998" s="62"/>
      <c r="B1998" s="5"/>
      <c r="C1998" s="16" t="e">
        <f>VLOOKUP(B1998,Database!$B$2:$K$604,2,FALSE)</f>
        <v>#N/A</v>
      </c>
      <c r="D1998" s="60"/>
      <c r="E1998" s="28" t="e">
        <f>VLOOKUP(B1998,Database!$B$2:$K$604,3,FALSE)</f>
        <v>#N/A</v>
      </c>
      <c r="F1998" s="16"/>
      <c r="G1998" s="16"/>
      <c r="H1998" s="5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7.25" hidden="1" customHeight="1" x14ac:dyDescent="0.25">
      <c r="A1999" s="62"/>
      <c r="B1999" s="5"/>
      <c r="C1999" s="16" t="e">
        <f>VLOOKUP(B1999,Database!$B$2:$K$604,2,FALSE)</f>
        <v>#N/A</v>
      </c>
      <c r="D1999" s="60"/>
      <c r="E1999" s="28" t="e">
        <f>VLOOKUP(B1999,Database!$B$2:$K$604,3,FALSE)</f>
        <v>#N/A</v>
      </c>
      <c r="F1999" s="16"/>
      <c r="G1999" s="16"/>
      <c r="H1999" s="5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7.25" hidden="1" customHeight="1" x14ac:dyDescent="0.25">
      <c r="A2000" s="62"/>
      <c r="B2000" s="5"/>
      <c r="C2000" s="16" t="e">
        <f>VLOOKUP(B2000,Database!$B$2:$K$604,2,FALSE)</f>
        <v>#N/A</v>
      </c>
      <c r="D2000" s="60"/>
      <c r="E2000" s="28" t="e">
        <f>VLOOKUP(B2000,Database!$B$2:$K$604,3,FALSE)</f>
        <v>#N/A</v>
      </c>
      <c r="F2000" s="16"/>
      <c r="G2000" s="16"/>
      <c r="H2000" s="5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7.25" hidden="1" customHeight="1" x14ac:dyDescent="0.25">
      <c r="A2001" s="62"/>
      <c r="B2001" s="5"/>
      <c r="C2001" s="16" t="e">
        <f>VLOOKUP(B2001,Database!$B$2:$K$604,2,FALSE)</f>
        <v>#N/A</v>
      </c>
      <c r="D2001" s="60"/>
      <c r="E2001" s="28" t="e">
        <f>VLOOKUP(B2001,Database!$B$2:$K$604,3,FALSE)</f>
        <v>#N/A</v>
      </c>
      <c r="F2001" s="16"/>
      <c r="G2001" s="16"/>
      <c r="H2001" s="5" t="s">
        <v>1503</v>
      </c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7.25" hidden="1" customHeight="1" x14ac:dyDescent="0.25">
      <c r="A2002" s="62"/>
      <c r="B2002" s="16"/>
      <c r="C2002" s="16" t="e">
        <f>VLOOKUP(B2002,Database!$B$2:$K$604,2,FALSE)</f>
        <v>#N/A</v>
      </c>
      <c r="D2002" s="60"/>
      <c r="E2002" s="28" t="e">
        <f>VLOOKUP(B2002,Database!$B$2:$K$604,3,FALSE)</f>
        <v>#N/A</v>
      </c>
      <c r="F2002" s="16"/>
      <c r="G2002" s="16"/>
      <c r="H2002" s="5" t="s">
        <v>1503</v>
      </c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7.25" hidden="1" customHeight="1" x14ac:dyDescent="0.25">
      <c r="A2003" s="62"/>
      <c r="B2003" s="16"/>
      <c r="C2003" s="16" t="e">
        <f>VLOOKUP(B2003,Database!$B$2:$K$604,2,FALSE)</f>
        <v>#N/A</v>
      </c>
      <c r="D2003" s="60"/>
      <c r="E2003" s="28" t="e">
        <f>VLOOKUP(B2003,Database!$B$2:$K$604,3,FALSE)</f>
        <v>#N/A</v>
      </c>
      <c r="F2003" s="16"/>
      <c r="G2003" s="16"/>
      <c r="H2003" s="5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7.25" hidden="1" customHeight="1" x14ac:dyDescent="0.25">
      <c r="A2004" s="62"/>
      <c r="B2004" s="16"/>
      <c r="C2004" s="16" t="e">
        <f>VLOOKUP(B2004,Database!$B$2:$K$604,2,FALSE)</f>
        <v>#N/A</v>
      </c>
      <c r="D2004" s="64"/>
      <c r="E2004" s="28" t="e">
        <f>VLOOKUP(B2004,Database!$B$2:$K$604,3,FALSE)</f>
        <v>#N/A</v>
      </c>
      <c r="F2004" s="16"/>
      <c r="G2004" s="16"/>
      <c r="H2004" s="5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7.25" hidden="1" customHeight="1" x14ac:dyDescent="0.25">
      <c r="A2005" s="62"/>
      <c r="B2005" s="16"/>
      <c r="C2005" s="16" t="e">
        <f>VLOOKUP(B2005,Database!$B$2:$K$604,2,FALSE)</f>
        <v>#N/A</v>
      </c>
      <c r="D2005" s="60"/>
      <c r="E2005" s="28" t="e">
        <f>VLOOKUP(B2005,Database!$B$2:$K$604,3,FALSE)</f>
        <v>#N/A</v>
      </c>
      <c r="F2005" s="16"/>
      <c r="G2005" s="16"/>
      <c r="H2005" s="5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7.25" hidden="1" customHeight="1" x14ac:dyDescent="0.25">
      <c r="A2006" s="62"/>
      <c r="B2006" s="5"/>
      <c r="C2006" s="16" t="e">
        <f>VLOOKUP(B2006,Database!$B$2:$K$604,2,FALSE)</f>
        <v>#N/A</v>
      </c>
      <c r="D2006" s="60"/>
      <c r="E2006" s="28" t="e">
        <f>VLOOKUP(B2006,Database!$B$2:$K$604,3,FALSE)</f>
        <v>#N/A</v>
      </c>
      <c r="F2006" s="16"/>
      <c r="G2006" s="16"/>
      <c r="H2006" s="5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7.25" hidden="1" customHeight="1" x14ac:dyDescent="0.25">
      <c r="A2007" s="62"/>
      <c r="B2007" s="16"/>
      <c r="C2007" s="16" t="e">
        <f>VLOOKUP(B2007,Database!$B$2:$K$604,2,FALSE)</f>
        <v>#N/A</v>
      </c>
      <c r="D2007" s="60"/>
      <c r="E2007" s="28" t="e">
        <f>VLOOKUP(B2007,Database!$B$2:$K$604,3,FALSE)</f>
        <v>#N/A</v>
      </c>
      <c r="F2007" s="16"/>
      <c r="G2007" s="16"/>
      <c r="H2007" s="5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7.25" hidden="1" customHeight="1" x14ac:dyDescent="0.25">
      <c r="A2008" s="62"/>
      <c r="B2008" s="5"/>
      <c r="C2008" s="16" t="e">
        <f>VLOOKUP(B2008,Database!$B$2:$K$604,2,FALSE)</f>
        <v>#N/A</v>
      </c>
      <c r="D2008" s="60"/>
      <c r="E2008" s="28" t="e">
        <f>VLOOKUP(B2008,Database!$B$2:$K$604,3,FALSE)</f>
        <v>#N/A</v>
      </c>
      <c r="F2008" s="16"/>
      <c r="G2008" s="16"/>
      <c r="H2008" s="5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7.25" hidden="1" customHeight="1" x14ac:dyDescent="0.25">
      <c r="A2009" s="62"/>
      <c r="B2009" s="5"/>
      <c r="C2009" s="16" t="e">
        <f>VLOOKUP(B2009,Database!$B$2:$K$604,2,FALSE)</f>
        <v>#N/A</v>
      </c>
      <c r="D2009" s="60"/>
      <c r="E2009" s="28" t="e">
        <f>VLOOKUP(B2009,Database!$B$2:$K$604,3,FALSE)</f>
        <v>#N/A</v>
      </c>
      <c r="F2009" s="16"/>
      <c r="G2009" s="16"/>
      <c r="H2009" s="5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7.25" hidden="1" customHeight="1" x14ac:dyDescent="0.25">
      <c r="A2010" s="62"/>
      <c r="B2010" s="16"/>
      <c r="C2010" s="16" t="e">
        <f>VLOOKUP(B2010,Database!$B$2:$K$604,2,FALSE)</f>
        <v>#N/A</v>
      </c>
      <c r="D2010" s="63"/>
      <c r="E2010" s="28" t="e">
        <f>VLOOKUP(B2010,Database!$B$2:$K$604,3,FALSE)</f>
        <v>#N/A</v>
      </c>
      <c r="F2010" s="16"/>
      <c r="G2010" s="16"/>
      <c r="H2010" s="5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7.25" hidden="1" customHeight="1" x14ac:dyDescent="0.25">
      <c r="A2011" s="62"/>
      <c r="B2011" s="16"/>
      <c r="C2011" s="16" t="e">
        <f>VLOOKUP(B2011,Database!$B$2:$K$604,2,FALSE)</f>
        <v>#N/A</v>
      </c>
      <c r="D2011" s="60"/>
      <c r="E2011" s="28" t="e">
        <f>VLOOKUP(B2011,Database!$B$2:$K$604,3,FALSE)</f>
        <v>#N/A</v>
      </c>
      <c r="F2011" s="16"/>
      <c r="G2011" s="16"/>
      <c r="H2011" s="5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7.25" hidden="1" customHeight="1" x14ac:dyDescent="0.25">
      <c r="A2012" s="62"/>
      <c r="B2012" s="16"/>
      <c r="C2012" s="16" t="e">
        <f>VLOOKUP(B2012,Database!$B$2:$K$604,2,FALSE)</f>
        <v>#N/A</v>
      </c>
      <c r="D2012" s="60"/>
      <c r="E2012" s="28" t="e">
        <f>VLOOKUP(B2012,Database!$B$2:$K$604,3,FALSE)</f>
        <v>#N/A</v>
      </c>
      <c r="F2012" s="16"/>
      <c r="G2012" s="16"/>
      <c r="H2012" s="5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7.25" hidden="1" customHeight="1" x14ac:dyDescent="0.25">
      <c r="A2013" s="62"/>
      <c r="B2013" s="16"/>
      <c r="C2013" s="16" t="e">
        <f>VLOOKUP(B2013,Database!$B$2:$K$604,2,FALSE)</f>
        <v>#N/A</v>
      </c>
      <c r="D2013" s="60"/>
      <c r="E2013" s="28" t="e">
        <f>VLOOKUP(B2013,Database!$B$2:$K$604,3,FALSE)</f>
        <v>#N/A</v>
      </c>
      <c r="F2013" s="16"/>
      <c r="G2013" s="16"/>
      <c r="H2013" s="5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7.25" hidden="1" customHeight="1" x14ac:dyDescent="0.25">
      <c r="A2014" s="62"/>
      <c r="B2014" s="16"/>
      <c r="C2014" s="16" t="e">
        <f>VLOOKUP(B2014,Database!$B$2:$K$604,2,FALSE)</f>
        <v>#N/A</v>
      </c>
      <c r="D2014" s="60"/>
      <c r="E2014" s="28" t="e">
        <f>VLOOKUP(B2014,Database!$B$2:$K$604,3,FALSE)</f>
        <v>#N/A</v>
      </c>
      <c r="F2014" s="16"/>
      <c r="G2014" s="16"/>
      <c r="H2014" s="5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7.25" hidden="1" customHeight="1" x14ac:dyDescent="0.25">
      <c r="A2015" s="62"/>
      <c r="B2015" s="16"/>
      <c r="C2015" s="16" t="e">
        <f>VLOOKUP(B2015,Database!$B$2:$K$604,2,FALSE)</f>
        <v>#N/A</v>
      </c>
      <c r="D2015" s="60"/>
      <c r="E2015" s="28" t="e">
        <f>VLOOKUP(B2015,Database!$B$2:$K$604,3,FALSE)</f>
        <v>#N/A</v>
      </c>
      <c r="F2015" s="16"/>
      <c r="G2015" s="16"/>
      <c r="H2015" s="5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7.25" hidden="1" customHeight="1" x14ac:dyDescent="0.25">
      <c r="A2016" s="62"/>
      <c r="B2016" s="5"/>
      <c r="C2016" s="16" t="e">
        <f>VLOOKUP(B2016,Database!$B$2:$K$604,2,FALSE)</f>
        <v>#N/A</v>
      </c>
      <c r="D2016" s="60"/>
      <c r="E2016" s="28" t="e">
        <f>VLOOKUP(B2016,Database!$B$2:$K$604,3,FALSE)</f>
        <v>#N/A</v>
      </c>
      <c r="F2016" s="16"/>
      <c r="G2016" s="16"/>
      <c r="H2016" s="5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7.25" hidden="1" customHeight="1" x14ac:dyDescent="0.25">
      <c r="A2017" s="62"/>
      <c r="B2017" s="16"/>
      <c r="C2017" s="16" t="e">
        <f>VLOOKUP(B2017,Database!$B$2:$K$604,2,FALSE)</f>
        <v>#N/A</v>
      </c>
      <c r="D2017" s="60"/>
      <c r="E2017" s="28" t="e">
        <f>VLOOKUP(B2017,Database!$B$2:$K$604,3,FALSE)</f>
        <v>#N/A</v>
      </c>
      <c r="F2017" s="16"/>
      <c r="G2017" s="16"/>
      <c r="H2017" s="5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7.25" hidden="1" customHeight="1" x14ac:dyDescent="0.25">
      <c r="A2018" s="62"/>
      <c r="B2018" s="5"/>
      <c r="C2018" s="16" t="e">
        <f>VLOOKUP(B2018,Database!$B$2:$K$604,2,FALSE)</f>
        <v>#N/A</v>
      </c>
      <c r="D2018" s="60"/>
      <c r="E2018" s="28" t="e">
        <f>VLOOKUP(B2018,Database!$B$2:$K$604,3,FALSE)</f>
        <v>#N/A</v>
      </c>
      <c r="F2018" s="16"/>
      <c r="G2018" s="16"/>
      <c r="H2018" s="5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7.25" hidden="1" customHeight="1" x14ac:dyDescent="0.25">
      <c r="A2019" s="62"/>
      <c r="B2019" s="5"/>
      <c r="C2019" s="16" t="e">
        <f>VLOOKUP(B2019,Database!$B$2:$K$604,2,FALSE)</f>
        <v>#N/A</v>
      </c>
      <c r="D2019" s="60"/>
      <c r="E2019" s="28" t="e">
        <f>VLOOKUP(B2019,Database!$B$2:$K$604,3,FALSE)</f>
        <v>#N/A</v>
      </c>
      <c r="F2019" s="16"/>
      <c r="G2019" s="16"/>
      <c r="H2019" s="5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7.25" hidden="1" customHeight="1" x14ac:dyDescent="0.25">
      <c r="A2020" s="62"/>
      <c r="B2020" s="5"/>
      <c r="C2020" s="16" t="e">
        <f>VLOOKUP(B2020,Database!$B$2:$K$604,2,FALSE)</f>
        <v>#N/A</v>
      </c>
      <c r="D2020" s="60"/>
      <c r="E2020" s="28" t="e">
        <f>VLOOKUP(B2020,Database!$B$2:$K$604,3,FALSE)</f>
        <v>#N/A</v>
      </c>
      <c r="F2020" s="16"/>
      <c r="G2020" s="16"/>
      <c r="H2020" s="5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7.25" hidden="1" customHeight="1" x14ac:dyDescent="0.25">
      <c r="A2021" s="62"/>
      <c r="B2021" s="5"/>
      <c r="C2021" s="16" t="e">
        <f>VLOOKUP(B2021,Database!$B$2:$K$604,2,FALSE)</f>
        <v>#N/A</v>
      </c>
      <c r="D2021" s="60"/>
      <c r="E2021" s="28" t="e">
        <f>VLOOKUP(B2021,Database!$B$2:$K$604,3,FALSE)</f>
        <v>#N/A</v>
      </c>
      <c r="F2021" s="16"/>
      <c r="G2021" s="16"/>
      <c r="H2021" s="5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7.25" hidden="1" customHeight="1" x14ac:dyDescent="0.25">
      <c r="A2022" s="62"/>
      <c r="B2022" s="16"/>
      <c r="C2022" s="16" t="e">
        <f>VLOOKUP(B2022,Database!$B$2:$K$604,2,FALSE)</f>
        <v>#N/A</v>
      </c>
      <c r="D2022" s="60"/>
      <c r="E2022" s="28" t="e">
        <f>VLOOKUP(B2022,Database!$B$2:$K$604,3,FALSE)</f>
        <v>#N/A</v>
      </c>
      <c r="F2022" s="16"/>
      <c r="G2022" s="16"/>
      <c r="H2022" s="5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7.25" hidden="1" customHeight="1" x14ac:dyDescent="0.25">
      <c r="A2023" s="62"/>
      <c r="B2023" s="16"/>
      <c r="C2023" s="16" t="e">
        <f>VLOOKUP(B2023,Database!$B$2:$K$604,2,FALSE)</f>
        <v>#N/A</v>
      </c>
      <c r="D2023" s="64"/>
      <c r="E2023" s="28" t="e">
        <f>VLOOKUP(B2023,Database!$B$2:$K$604,3,FALSE)</f>
        <v>#N/A</v>
      </c>
      <c r="F2023" s="16"/>
      <c r="G2023" s="16"/>
      <c r="H2023" s="5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7.25" hidden="1" customHeight="1" x14ac:dyDescent="0.25">
      <c r="A2024" s="62"/>
      <c r="B2024" s="16"/>
      <c r="C2024" s="16" t="e">
        <f>VLOOKUP(B2024,Database!$B$2:$K$604,2,FALSE)</f>
        <v>#N/A</v>
      </c>
      <c r="D2024" s="60"/>
      <c r="E2024" s="28" t="e">
        <f>VLOOKUP(B2024,Database!$B$2:$K$604,3,FALSE)</f>
        <v>#N/A</v>
      </c>
      <c r="F2024" s="16"/>
      <c r="G2024" s="16"/>
      <c r="H2024" s="5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7.25" hidden="1" customHeight="1" x14ac:dyDescent="0.25">
      <c r="A2025" s="62"/>
      <c r="B2025" s="16"/>
      <c r="C2025" s="16" t="e">
        <f>VLOOKUP(B2025,Database!$B$2:$K$604,2,FALSE)</f>
        <v>#N/A</v>
      </c>
      <c r="D2025" s="60"/>
      <c r="E2025" s="28" t="e">
        <f>VLOOKUP(B2025,Database!$B$2:$K$604,3,FALSE)</f>
        <v>#N/A</v>
      </c>
      <c r="F2025" s="16"/>
      <c r="G2025" s="16"/>
      <c r="H2025" s="5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7.25" hidden="1" customHeight="1" x14ac:dyDescent="0.25">
      <c r="A2026" s="62"/>
      <c r="B2026" s="5"/>
      <c r="C2026" s="16" t="e">
        <f>VLOOKUP(B2026,Database!$B$2:$K$604,2,FALSE)</f>
        <v>#N/A</v>
      </c>
      <c r="D2026" s="60"/>
      <c r="E2026" s="28" t="e">
        <f>VLOOKUP(B2026,Database!$B$2:$K$604,3,FALSE)</f>
        <v>#N/A</v>
      </c>
      <c r="F2026" s="16"/>
      <c r="G2026" s="16"/>
      <c r="H2026" s="5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7.25" hidden="1" customHeight="1" x14ac:dyDescent="0.25">
      <c r="A2027" s="62"/>
      <c r="B2027" s="16"/>
      <c r="C2027" s="16" t="e">
        <f>VLOOKUP(B2027,Database!$B$2:$K$604,2,FALSE)</f>
        <v>#N/A</v>
      </c>
      <c r="D2027" s="60"/>
      <c r="E2027" s="28" t="e">
        <f>VLOOKUP(B2027,Database!$B$2:$K$604,3,FALSE)</f>
        <v>#N/A</v>
      </c>
      <c r="F2027" s="16"/>
      <c r="G2027" s="16"/>
      <c r="H2027" s="5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7.25" hidden="1" customHeight="1" x14ac:dyDescent="0.25">
      <c r="A2028" s="62"/>
      <c r="B2028" s="16"/>
      <c r="C2028" s="16" t="e">
        <f>VLOOKUP(B2028,Database!$B$2:$K$604,2,FALSE)</f>
        <v>#N/A</v>
      </c>
      <c r="D2028" s="60"/>
      <c r="E2028" s="28" t="e">
        <f>VLOOKUP(B2028,Database!$B$2:$K$604,3,FALSE)</f>
        <v>#N/A</v>
      </c>
      <c r="F2028" s="16"/>
      <c r="G2028" s="16"/>
      <c r="H2028" s="5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7.25" hidden="1" customHeight="1" x14ac:dyDescent="0.25">
      <c r="A2029" s="62"/>
      <c r="B2029" s="16"/>
      <c r="C2029" s="16" t="e">
        <f>VLOOKUP(B2029,Database!$B$2:$K$604,2,FALSE)</f>
        <v>#N/A</v>
      </c>
      <c r="D2029" s="60"/>
      <c r="E2029" s="28" t="e">
        <f>VLOOKUP(B2029,Database!$B$2:$K$604,3,FALSE)</f>
        <v>#N/A</v>
      </c>
      <c r="F2029" s="16"/>
      <c r="G2029" s="16"/>
      <c r="H2029" s="5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7.25" hidden="1" customHeight="1" x14ac:dyDescent="0.25">
      <c r="A2030" s="62"/>
      <c r="B2030" s="16"/>
      <c r="C2030" s="16" t="e">
        <f>VLOOKUP(B2030,Database!$B$2:$K$604,2,FALSE)</f>
        <v>#N/A</v>
      </c>
      <c r="D2030" s="60"/>
      <c r="E2030" s="28" t="e">
        <f>VLOOKUP(B2030,Database!$B$2:$K$604,3,FALSE)</f>
        <v>#N/A</v>
      </c>
      <c r="F2030" s="16"/>
      <c r="G2030" s="16"/>
      <c r="H2030" s="5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7.25" hidden="1" customHeight="1" x14ac:dyDescent="0.25">
      <c r="A2031" s="62"/>
      <c r="B2031" s="16"/>
      <c r="C2031" s="16" t="e">
        <f>VLOOKUP(B2031,Database!$B$2:$K$604,2,FALSE)</f>
        <v>#N/A</v>
      </c>
      <c r="D2031" s="60"/>
      <c r="E2031" s="28" t="e">
        <f>VLOOKUP(B2031,Database!$B$2:$K$604,3,FALSE)</f>
        <v>#N/A</v>
      </c>
      <c r="F2031" s="16"/>
      <c r="G2031" s="16"/>
      <c r="H2031" s="5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7.25" hidden="1" customHeight="1" x14ac:dyDescent="0.25">
      <c r="A2032" s="62"/>
      <c r="B2032" s="16"/>
      <c r="C2032" s="16" t="e">
        <f>VLOOKUP(B2032,Database!$B$2:$K$604,2,FALSE)</f>
        <v>#N/A</v>
      </c>
      <c r="D2032" s="60"/>
      <c r="E2032" s="28" t="e">
        <f>VLOOKUP(B2032,Database!$B$2:$K$604,3,FALSE)</f>
        <v>#N/A</v>
      </c>
      <c r="F2032" s="16"/>
      <c r="G2032" s="16"/>
      <c r="H2032" s="5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7.25" hidden="1" customHeight="1" x14ac:dyDescent="0.25">
      <c r="A2033" s="62"/>
      <c r="B2033" s="16"/>
      <c r="C2033" s="16" t="e">
        <f>VLOOKUP(B2033,Database!$B$2:$K$604,2,FALSE)</f>
        <v>#N/A</v>
      </c>
      <c r="D2033" s="60"/>
      <c r="E2033" s="28" t="e">
        <f>VLOOKUP(B2033,Database!$B$2:$K$604,3,FALSE)</f>
        <v>#N/A</v>
      </c>
      <c r="F2033" s="16"/>
      <c r="G2033" s="16"/>
      <c r="H2033" s="5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7.25" hidden="1" customHeight="1" x14ac:dyDescent="0.25">
      <c r="A2034" s="62"/>
      <c r="B2034" s="16"/>
      <c r="C2034" s="16" t="e">
        <f>VLOOKUP(B2034,Database!$B$2:$K$604,2,FALSE)</f>
        <v>#N/A</v>
      </c>
      <c r="D2034" s="60"/>
      <c r="E2034" s="28" t="e">
        <f>VLOOKUP(B2034,Database!$B$2:$K$604,3,FALSE)</f>
        <v>#N/A</v>
      </c>
      <c r="F2034" s="16"/>
      <c r="G2034" s="16"/>
      <c r="H2034" s="5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7.25" hidden="1" customHeight="1" x14ac:dyDescent="0.25">
      <c r="A2035" s="62"/>
      <c r="B2035" s="16"/>
      <c r="C2035" s="16" t="e">
        <f>VLOOKUP(B2035,Database!$B$2:$K$604,2,FALSE)</f>
        <v>#N/A</v>
      </c>
      <c r="D2035" s="63"/>
      <c r="E2035" s="28" t="e">
        <f>VLOOKUP(B2035,Database!$B$2:$K$604,3,FALSE)</f>
        <v>#N/A</v>
      </c>
      <c r="F2035" s="16"/>
      <c r="G2035" s="16"/>
      <c r="H2035" s="5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7.25" hidden="1" customHeight="1" x14ac:dyDescent="0.25">
      <c r="A2036" s="62"/>
      <c r="B2036" s="16"/>
      <c r="C2036" s="16" t="e">
        <f>VLOOKUP(B2036,Database!$B$2:$K$604,2,FALSE)</f>
        <v>#N/A</v>
      </c>
      <c r="D2036" s="60"/>
      <c r="E2036" s="28" t="e">
        <f>VLOOKUP(B2036,Database!$B$2:$K$604,3,FALSE)</f>
        <v>#N/A</v>
      </c>
      <c r="F2036" s="16"/>
      <c r="G2036" s="16"/>
      <c r="H2036" s="5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7.25" hidden="1" customHeight="1" x14ac:dyDescent="0.25">
      <c r="A2037" s="62"/>
      <c r="B2037" s="16"/>
      <c r="C2037" s="16" t="e">
        <f>VLOOKUP(B2037,Database!$B$2:$K$604,2,FALSE)</f>
        <v>#N/A</v>
      </c>
      <c r="D2037" s="60"/>
      <c r="E2037" s="28" t="e">
        <f>VLOOKUP(B2037,Database!$B$2:$K$604,3,FALSE)</f>
        <v>#N/A</v>
      </c>
      <c r="F2037" s="16"/>
      <c r="G2037" s="16"/>
      <c r="H2037" s="5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7.25" hidden="1" customHeight="1" x14ac:dyDescent="0.25">
      <c r="A2038" s="62"/>
      <c r="B2038" s="16"/>
      <c r="C2038" s="16" t="e">
        <f>VLOOKUP(B2038,Database!$B$2:$K$604,2,FALSE)</f>
        <v>#N/A</v>
      </c>
      <c r="D2038" s="60"/>
      <c r="E2038" s="28" t="e">
        <f>VLOOKUP(B2038,Database!$B$2:$K$604,3,FALSE)</f>
        <v>#N/A</v>
      </c>
      <c r="F2038" s="16"/>
      <c r="G2038" s="16"/>
      <c r="H2038" s="5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7.25" hidden="1" customHeight="1" x14ac:dyDescent="0.25">
      <c r="A2039" s="62"/>
      <c r="B2039" s="5"/>
      <c r="C2039" s="16" t="e">
        <f>VLOOKUP(B2039,Database!$B$2:$K$604,2,FALSE)</f>
        <v>#N/A</v>
      </c>
      <c r="D2039" s="60"/>
      <c r="E2039" s="28" t="e">
        <f>VLOOKUP(B2039,Database!$B$2:$K$604,3,FALSE)</f>
        <v>#N/A</v>
      </c>
      <c r="F2039" s="16"/>
      <c r="G2039" s="16"/>
      <c r="H2039" s="5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7.25" hidden="1" customHeight="1" x14ac:dyDescent="0.25">
      <c r="A2040" s="62"/>
      <c r="B2040" s="5"/>
      <c r="C2040" s="16" t="e">
        <f>VLOOKUP(B2040,Database!$B$2:$K$604,2,FALSE)</f>
        <v>#N/A</v>
      </c>
      <c r="D2040" s="60"/>
      <c r="E2040" s="28" t="e">
        <f>VLOOKUP(B2040,Database!$B$2:$K$604,3,FALSE)</f>
        <v>#N/A</v>
      </c>
      <c r="F2040" s="16"/>
      <c r="G2040" s="16"/>
      <c r="H2040" s="5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7.25" hidden="1" customHeight="1" x14ac:dyDescent="0.25">
      <c r="A2041" s="62"/>
      <c r="B2041" s="5"/>
      <c r="C2041" s="16" t="e">
        <f>VLOOKUP(B2041,Database!$B$2:$K$604,2,FALSE)</f>
        <v>#N/A</v>
      </c>
      <c r="D2041" s="60"/>
      <c r="E2041" s="28" t="e">
        <f>VLOOKUP(B2041,Database!$B$2:$K$604,3,FALSE)</f>
        <v>#N/A</v>
      </c>
      <c r="F2041" s="16"/>
      <c r="G2041" s="16"/>
      <c r="H2041" s="5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7.25" hidden="1" customHeight="1" x14ac:dyDescent="0.25">
      <c r="A2042" s="62"/>
      <c r="B2042" s="5"/>
      <c r="C2042" s="16" t="e">
        <f>VLOOKUP(B2042,Database!$B$2:$K$604,2,FALSE)</f>
        <v>#N/A</v>
      </c>
      <c r="D2042" s="60"/>
      <c r="E2042" s="28" t="e">
        <f>VLOOKUP(B2042,Database!$B$2:$K$604,3,FALSE)</f>
        <v>#N/A</v>
      </c>
      <c r="F2042" s="16"/>
      <c r="G2042" s="16"/>
      <c r="H2042" s="5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7.25" hidden="1" customHeight="1" x14ac:dyDescent="0.25">
      <c r="A2043" s="62"/>
      <c r="B2043" s="16"/>
      <c r="C2043" s="16" t="e">
        <f>VLOOKUP(B2043,Database!$B$2:$K$604,2,FALSE)</f>
        <v>#N/A</v>
      </c>
      <c r="D2043" s="60"/>
      <c r="E2043" s="28" t="e">
        <f>VLOOKUP(B2043,Database!$B$2:$K$604,3,FALSE)</f>
        <v>#N/A</v>
      </c>
      <c r="F2043" s="16"/>
      <c r="G2043" s="16"/>
      <c r="H2043" s="5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7.25" hidden="1" customHeight="1" x14ac:dyDescent="0.25">
      <c r="A2044" s="62"/>
      <c r="B2044" s="16"/>
      <c r="C2044" s="16" t="e">
        <f>VLOOKUP(B2044,Database!$B$2:$K$604,2,FALSE)</f>
        <v>#N/A</v>
      </c>
      <c r="D2044" s="60"/>
      <c r="E2044" s="28" t="e">
        <f>VLOOKUP(B2044,Database!$B$2:$K$604,3,FALSE)</f>
        <v>#N/A</v>
      </c>
      <c r="F2044" s="16"/>
      <c r="G2044" s="16"/>
      <c r="H2044" s="5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7.25" hidden="1" customHeight="1" x14ac:dyDescent="0.25">
      <c r="A2045" s="62"/>
      <c r="B2045" s="16"/>
      <c r="C2045" s="16" t="e">
        <f>VLOOKUP(B2045,Database!$B$2:$K$604,2,FALSE)</f>
        <v>#N/A</v>
      </c>
      <c r="D2045" s="60"/>
      <c r="E2045" s="28" t="e">
        <f>VLOOKUP(B2045,Database!$B$2:$K$604,3,FALSE)</f>
        <v>#N/A</v>
      </c>
      <c r="F2045" s="16"/>
      <c r="G2045" s="16"/>
      <c r="H2045" s="5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7.25" hidden="1" customHeight="1" x14ac:dyDescent="0.25">
      <c r="A2046" s="62"/>
      <c r="B2046" s="16"/>
      <c r="C2046" s="16" t="e">
        <f>VLOOKUP(B2046,Database!$B$2:$K$604,2,FALSE)</f>
        <v>#N/A</v>
      </c>
      <c r="D2046" s="60"/>
      <c r="E2046" s="28" t="e">
        <f>VLOOKUP(B2046,Database!$B$2:$K$604,3,FALSE)</f>
        <v>#N/A</v>
      </c>
      <c r="F2046" s="16"/>
      <c r="G2046" s="16"/>
      <c r="H2046" s="5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7.25" hidden="1" customHeight="1" x14ac:dyDescent="0.25">
      <c r="A2047" s="62"/>
      <c r="B2047" s="16"/>
      <c r="C2047" s="16" t="e">
        <f>VLOOKUP(B2047,Database!$B$2:$K$604,2,FALSE)</f>
        <v>#N/A</v>
      </c>
      <c r="D2047" s="60"/>
      <c r="E2047" s="28" t="e">
        <f>VLOOKUP(B2047,Database!$B$2:$K$604,3,FALSE)</f>
        <v>#N/A</v>
      </c>
      <c r="F2047" s="16"/>
      <c r="G2047" s="16"/>
      <c r="H2047" s="5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7.25" hidden="1" customHeight="1" x14ac:dyDescent="0.25">
      <c r="A2048" s="62"/>
      <c r="B2048" s="16"/>
      <c r="C2048" s="16" t="e">
        <f>VLOOKUP(B2048,Database!$B$2:$K$604,2,FALSE)</f>
        <v>#N/A</v>
      </c>
      <c r="D2048" s="60"/>
      <c r="E2048" s="28" t="e">
        <f>VLOOKUP(B2048,Database!$B$2:$K$604,3,FALSE)</f>
        <v>#N/A</v>
      </c>
      <c r="F2048" s="16"/>
      <c r="G2048" s="16"/>
      <c r="H2048" s="5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7.25" hidden="1" customHeight="1" x14ac:dyDescent="0.25">
      <c r="A2049" s="62"/>
      <c r="B2049" s="16"/>
      <c r="C2049" s="16" t="e">
        <f>VLOOKUP(B2049,Database!$B$2:$K$604,2,FALSE)</f>
        <v>#N/A</v>
      </c>
      <c r="D2049" s="60"/>
      <c r="E2049" s="28" t="e">
        <f>VLOOKUP(B2049,Database!$B$2:$K$604,3,FALSE)</f>
        <v>#N/A</v>
      </c>
      <c r="F2049" s="16"/>
      <c r="G2049" s="16"/>
      <c r="H2049" s="5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7.25" hidden="1" customHeight="1" x14ac:dyDescent="0.25">
      <c r="A2050" s="62"/>
      <c r="B2050" s="16"/>
      <c r="C2050" s="16" t="e">
        <f>VLOOKUP(B2050,Database!$B$2:$K$604,2,FALSE)</f>
        <v>#N/A</v>
      </c>
      <c r="D2050" s="60"/>
      <c r="E2050" s="28" t="e">
        <f>VLOOKUP(B2050,Database!$B$2:$K$604,3,FALSE)</f>
        <v>#N/A</v>
      </c>
      <c r="F2050" s="16"/>
      <c r="G2050" s="16"/>
      <c r="H2050" s="5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7.25" hidden="1" customHeight="1" x14ac:dyDescent="0.25">
      <c r="A2051" s="62"/>
      <c r="B2051" s="16"/>
      <c r="C2051" s="16" t="e">
        <f>VLOOKUP(B2051,Database!$B$2:$K$604,2,FALSE)</f>
        <v>#N/A</v>
      </c>
      <c r="D2051" s="60"/>
      <c r="E2051" s="28" t="e">
        <f>VLOOKUP(B2051,Database!$B$2:$K$604,3,FALSE)</f>
        <v>#N/A</v>
      </c>
      <c r="F2051" s="16"/>
      <c r="G2051" s="16"/>
      <c r="H2051" s="5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7.25" hidden="1" customHeight="1" x14ac:dyDescent="0.25">
      <c r="A2052" s="62"/>
      <c r="B2052" s="16"/>
      <c r="C2052" s="16" t="e">
        <f>VLOOKUP(B2052,Database!$B$2:$K$604,2,FALSE)</f>
        <v>#N/A</v>
      </c>
      <c r="D2052" s="60"/>
      <c r="E2052" s="28" t="e">
        <f>VLOOKUP(B2052,Database!$B$2:$K$604,3,FALSE)</f>
        <v>#N/A</v>
      </c>
      <c r="F2052" s="16"/>
      <c r="G2052" s="16"/>
      <c r="H2052" s="5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7.25" hidden="1" customHeight="1" x14ac:dyDescent="0.25">
      <c r="A2053" s="62"/>
      <c r="B2053" s="5"/>
      <c r="C2053" s="16" t="e">
        <f>VLOOKUP(B2053,Database!$B$2:$K$604,2,FALSE)</f>
        <v>#N/A</v>
      </c>
      <c r="D2053" s="60"/>
      <c r="E2053" s="28" t="e">
        <f>VLOOKUP(B2053,Database!$B$2:$K$604,3,FALSE)</f>
        <v>#N/A</v>
      </c>
      <c r="F2053" s="16"/>
      <c r="G2053" s="16"/>
      <c r="H2053" s="5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7.25" hidden="1" customHeight="1" x14ac:dyDescent="0.25">
      <c r="A2054" s="62"/>
      <c r="B2054" s="5"/>
      <c r="C2054" s="16" t="e">
        <f>VLOOKUP(B2054,Database!$B$2:$K$604,2,FALSE)</f>
        <v>#N/A</v>
      </c>
      <c r="D2054" s="60"/>
      <c r="E2054" s="28" t="e">
        <f>VLOOKUP(B2054,Database!$B$2:$K$604,3,FALSE)</f>
        <v>#N/A</v>
      </c>
      <c r="F2054" s="16"/>
      <c r="G2054" s="16"/>
      <c r="H2054" s="5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7.25" hidden="1" customHeight="1" x14ac:dyDescent="0.25">
      <c r="A2055" s="62"/>
      <c r="B2055" s="5"/>
      <c r="C2055" s="16" t="e">
        <f>VLOOKUP(B2055,Database!$B$2:$K$604,2,FALSE)</f>
        <v>#N/A</v>
      </c>
      <c r="D2055" s="60"/>
      <c r="E2055" s="28" t="e">
        <f>VLOOKUP(B2055,Database!$B$2:$K$604,3,FALSE)</f>
        <v>#N/A</v>
      </c>
      <c r="F2055" s="16"/>
      <c r="G2055" s="16"/>
      <c r="H2055" s="5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7.25" hidden="1" customHeight="1" x14ac:dyDescent="0.25">
      <c r="A2056" s="62"/>
      <c r="B2056" s="16"/>
      <c r="C2056" s="16" t="e">
        <f>VLOOKUP(B2056,Database!$B$2:$K$604,2,FALSE)</f>
        <v>#N/A</v>
      </c>
      <c r="D2056" s="60"/>
      <c r="E2056" s="28" t="e">
        <f>VLOOKUP(B2056,Database!$B$2:$K$604,3,FALSE)</f>
        <v>#N/A</v>
      </c>
      <c r="F2056" s="16"/>
      <c r="G2056" s="16"/>
      <c r="H2056" s="5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7.25" hidden="1" customHeight="1" x14ac:dyDescent="0.25">
      <c r="A2057" s="62"/>
      <c r="B2057" s="16"/>
      <c r="C2057" s="16" t="e">
        <f>VLOOKUP(B2057,Database!$B$2:$K$604,2,FALSE)</f>
        <v>#N/A</v>
      </c>
      <c r="D2057" s="60"/>
      <c r="E2057" s="28" t="e">
        <f>VLOOKUP(B2057,Database!$B$2:$K$604,3,FALSE)</f>
        <v>#N/A</v>
      </c>
      <c r="F2057" s="16"/>
      <c r="G2057" s="16"/>
      <c r="H2057" s="5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7.25" hidden="1" customHeight="1" x14ac:dyDescent="0.25">
      <c r="A2058" s="62"/>
      <c r="B2058" s="16"/>
      <c r="C2058" s="16" t="e">
        <f>VLOOKUP(B2058,Database!$B$2:$K$604,2,FALSE)</f>
        <v>#N/A</v>
      </c>
      <c r="D2058" s="63"/>
      <c r="E2058" s="28" t="e">
        <f>VLOOKUP(B2058,Database!$B$2:$K$604,3,FALSE)</f>
        <v>#N/A</v>
      </c>
      <c r="F2058" s="16"/>
      <c r="G2058" s="16"/>
      <c r="H2058" s="5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7.25" hidden="1" customHeight="1" x14ac:dyDescent="0.25">
      <c r="A2059" s="62"/>
      <c r="B2059" s="16"/>
      <c r="C2059" s="16" t="e">
        <f>VLOOKUP(B2059,Database!$B$2:$K$604,2,FALSE)</f>
        <v>#N/A</v>
      </c>
      <c r="D2059" s="60"/>
      <c r="E2059" s="28" t="e">
        <f>VLOOKUP(B2059,Database!$B$2:$K$604,3,FALSE)</f>
        <v>#N/A</v>
      </c>
      <c r="F2059" s="16"/>
      <c r="G2059" s="16"/>
      <c r="H2059" s="5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7.25" hidden="1" customHeight="1" x14ac:dyDescent="0.25">
      <c r="A2060" s="62"/>
      <c r="B2060" s="16"/>
      <c r="C2060" s="16" t="e">
        <f>VLOOKUP(B2060,Database!$B$2:$K$604,2,FALSE)</f>
        <v>#N/A</v>
      </c>
      <c r="D2060" s="60"/>
      <c r="E2060" s="28" t="e">
        <f>VLOOKUP(B2060,Database!$B$2:$K$604,3,FALSE)</f>
        <v>#N/A</v>
      </c>
      <c r="F2060" s="16"/>
      <c r="G2060" s="16"/>
      <c r="H2060" s="5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7.25" hidden="1" customHeight="1" x14ac:dyDescent="0.25">
      <c r="A2061" s="62"/>
      <c r="B2061" s="5"/>
      <c r="C2061" s="16" t="e">
        <f>VLOOKUP(B2061,Database!$B$2:$K$604,2,FALSE)</f>
        <v>#N/A</v>
      </c>
      <c r="D2061" s="60"/>
      <c r="E2061" s="28" t="e">
        <f>VLOOKUP(B2061,Database!$B$2:$K$604,3,FALSE)</f>
        <v>#N/A</v>
      </c>
      <c r="F2061" s="16"/>
      <c r="G2061" s="16"/>
      <c r="H2061" s="5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7.25" hidden="1" customHeight="1" x14ac:dyDescent="0.25">
      <c r="A2062" s="62"/>
      <c r="B2062" s="16"/>
      <c r="C2062" s="16" t="e">
        <f>VLOOKUP(B2062,Database!$B$2:$K$604,2,FALSE)</f>
        <v>#N/A</v>
      </c>
      <c r="D2062" s="60"/>
      <c r="E2062" s="28" t="e">
        <f>VLOOKUP(B2062,Database!$B$2:$K$604,3,FALSE)</f>
        <v>#N/A</v>
      </c>
      <c r="F2062" s="16"/>
      <c r="G2062" s="16"/>
      <c r="H2062" s="5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7.25" hidden="1" customHeight="1" x14ac:dyDescent="0.25">
      <c r="A2063" s="62"/>
      <c r="B2063" s="16"/>
      <c r="C2063" s="16" t="e">
        <f>VLOOKUP(B2063,Database!$B$2:$K$604,2,FALSE)</f>
        <v>#N/A</v>
      </c>
      <c r="D2063" s="60"/>
      <c r="E2063" s="28" t="e">
        <f>VLOOKUP(B2063,Database!$B$2:$K$604,3,FALSE)</f>
        <v>#N/A</v>
      </c>
      <c r="F2063" s="16"/>
      <c r="G2063" s="16"/>
      <c r="H2063" s="5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7.25" hidden="1" customHeight="1" x14ac:dyDescent="0.25">
      <c r="A2064" s="62"/>
      <c r="B2064" s="16"/>
      <c r="C2064" s="16" t="e">
        <f>VLOOKUP(B2064,Database!$B$2:$K$604,2,FALSE)</f>
        <v>#N/A</v>
      </c>
      <c r="D2064" s="60"/>
      <c r="E2064" s="28" t="e">
        <f>VLOOKUP(B2064,Database!$B$2:$K$604,3,FALSE)</f>
        <v>#N/A</v>
      </c>
      <c r="F2064" s="16"/>
      <c r="G2064" s="16"/>
      <c r="H2064" s="5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7.25" hidden="1" customHeight="1" x14ac:dyDescent="0.25">
      <c r="A2065" s="62"/>
      <c r="B2065" s="16"/>
      <c r="C2065" s="16" t="e">
        <f>VLOOKUP(B2065,Database!$B$2:$K$604,2,FALSE)</f>
        <v>#N/A</v>
      </c>
      <c r="D2065" s="60"/>
      <c r="E2065" s="28" t="e">
        <f>VLOOKUP(B2065,Database!$B$2:$K$604,3,FALSE)</f>
        <v>#N/A</v>
      </c>
      <c r="F2065" s="16"/>
      <c r="G2065" s="16"/>
      <c r="H2065" s="5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7.25" hidden="1" customHeight="1" x14ac:dyDescent="0.25">
      <c r="A2066" s="62"/>
      <c r="B2066" s="5"/>
      <c r="C2066" s="16" t="e">
        <f>VLOOKUP(B2066,Database!$B$2:$K$604,2,FALSE)</f>
        <v>#N/A</v>
      </c>
      <c r="D2066" s="60"/>
      <c r="E2066" s="28" t="e">
        <f>VLOOKUP(B2066,Database!$B$2:$K$604,3,FALSE)</f>
        <v>#N/A</v>
      </c>
      <c r="F2066" s="16"/>
      <c r="G2066" s="16"/>
      <c r="H2066" s="5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7.25" hidden="1" customHeight="1" x14ac:dyDescent="0.25">
      <c r="A2067" s="62"/>
      <c r="B2067" s="16"/>
      <c r="C2067" s="16" t="e">
        <f>VLOOKUP(B2067,Database!$B$2:$K$604,2,FALSE)</f>
        <v>#N/A</v>
      </c>
      <c r="D2067" s="60"/>
      <c r="E2067" s="28" t="e">
        <f>VLOOKUP(B2067,Database!$B$2:$K$604,3,FALSE)</f>
        <v>#N/A</v>
      </c>
      <c r="F2067" s="16"/>
      <c r="G2067" s="16"/>
      <c r="H2067" s="5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7.25" hidden="1" customHeight="1" x14ac:dyDescent="0.25">
      <c r="A2068" s="62"/>
      <c r="B2068" s="5"/>
      <c r="C2068" s="16" t="e">
        <f>VLOOKUP(B2068,Database!$B$2:$K$604,2,FALSE)</f>
        <v>#N/A</v>
      </c>
      <c r="D2068" s="60"/>
      <c r="E2068" s="28" t="e">
        <f>VLOOKUP(B2068,Database!$B$2:$K$604,3,FALSE)</f>
        <v>#N/A</v>
      </c>
      <c r="F2068" s="16"/>
      <c r="G2068" s="16"/>
      <c r="H2068" s="5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7.25" hidden="1" customHeight="1" x14ac:dyDescent="0.25">
      <c r="A2069" s="62"/>
      <c r="B2069" s="16"/>
      <c r="C2069" s="16" t="e">
        <f>VLOOKUP(B2069,Database!$B$2:$K$604,2,FALSE)</f>
        <v>#N/A</v>
      </c>
      <c r="D2069" s="60"/>
      <c r="E2069" s="28" t="e">
        <f>VLOOKUP(B2069,Database!$B$2:$K$604,3,FALSE)</f>
        <v>#N/A</v>
      </c>
      <c r="F2069" s="16"/>
      <c r="G2069" s="16"/>
      <c r="H2069" s="5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7.25" hidden="1" customHeight="1" x14ac:dyDescent="0.25">
      <c r="A2070" s="62"/>
      <c r="B2070" s="16"/>
      <c r="C2070" s="16" t="e">
        <f>VLOOKUP(B2070,Database!$B$2:$K$604,2,FALSE)</f>
        <v>#N/A</v>
      </c>
      <c r="D2070" s="60"/>
      <c r="E2070" s="28" t="e">
        <f>VLOOKUP(B2070,Database!$B$2:$K$604,3,FALSE)</f>
        <v>#N/A</v>
      </c>
      <c r="F2070" s="16"/>
      <c r="G2070" s="16"/>
      <c r="H2070" s="5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7.25" hidden="1" customHeight="1" x14ac:dyDescent="0.25">
      <c r="A2071" s="62"/>
      <c r="B2071" s="5"/>
      <c r="C2071" s="16" t="e">
        <f>VLOOKUP(B2071,Database!$B$2:$K$604,2,FALSE)</f>
        <v>#N/A</v>
      </c>
      <c r="D2071" s="60"/>
      <c r="E2071" s="28" t="e">
        <f>VLOOKUP(B2071,Database!$B$2:$K$604,3,FALSE)</f>
        <v>#N/A</v>
      </c>
      <c r="F2071" s="16"/>
      <c r="G2071" s="16"/>
      <c r="H2071" s="5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7.25" hidden="1" customHeight="1" x14ac:dyDescent="0.25">
      <c r="A2072" s="62"/>
      <c r="B2072" s="16"/>
      <c r="C2072" s="16" t="e">
        <f>VLOOKUP(B2072,Database!$B$2:$K$604,2,FALSE)</f>
        <v>#N/A</v>
      </c>
      <c r="D2072" s="60"/>
      <c r="E2072" s="28" t="e">
        <f>VLOOKUP(B2072,Database!$B$2:$K$604,3,FALSE)</f>
        <v>#N/A</v>
      </c>
      <c r="F2072" s="16"/>
      <c r="G2072" s="16"/>
      <c r="H2072" s="5" t="s">
        <v>1504</v>
      </c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7.25" hidden="1" customHeight="1" x14ac:dyDescent="0.25">
      <c r="A2073" s="62"/>
      <c r="B2073" s="16"/>
      <c r="C2073" s="16" t="e">
        <f>VLOOKUP(B2073,Database!$B$2:$K$604,2,FALSE)</f>
        <v>#N/A</v>
      </c>
      <c r="D2073" s="60"/>
      <c r="E2073" s="28" t="e">
        <f>VLOOKUP(B2073,Database!$B$2:$K$604,3,FALSE)</f>
        <v>#N/A</v>
      </c>
      <c r="F2073" s="16"/>
      <c r="G2073" s="16"/>
      <c r="H2073" s="5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7.25" hidden="1" customHeight="1" x14ac:dyDescent="0.25">
      <c r="A2074" s="62"/>
      <c r="B2074" s="16"/>
      <c r="C2074" s="16" t="e">
        <f>VLOOKUP(B2074,Database!$B$2:$K$604,2,FALSE)</f>
        <v>#N/A</v>
      </c>
      <c r="D2074" s="63"/>
      <c r="E2074" s="28" t="e">
        <f>VLOOKUP(B2074,Database!$B$2:$K$604,3,FALSE)</f>
        <v>#N/A</v>
      </c>
      <c r="F2074" s="16"/>
      <c r="G2074" s="16"/>
      <c r="H2074" s="5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7.25" hidden="1" customHeight="1" x14ac:dyDescent="0.25">
      <c r="A2075" s="62"/>
      <c r="B2075" s="16"/>
      <c r="C2075" s="16" t="e">
        <f>VLOOKUP(B2075,Database!$B$2:$K$604,2,FALSE)</f>
        <v>#N/A</v>
      </c>
      <c r="D2075" s="60"/>
      <c r="E2075" s="28" t="e">
        <f>VLOOKUP(B2075,Database!$B$2:$K$604,3,FALSE)</f>
        <v>#N/A</v>
      </c>
      <c r="F2075" s="16"/>
      <c r="G2075" s="16"/>
      <c r="H2075" s="5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7.25" hidden="1" customHeight="1" x14ac:dyDescent="0.25">
      <c r="A2076" s="62"/>
      <c r="B2076" s="16"/>
      <c r="C2076" s="16" t="e">
        <f>VLOOKUP(B2076,Database!$B$2:$K$604,2,FALSE)</f>
        <v>#N/A</v>
      </c>
      <c r="D2076" s="60"/>
      <c r="E2076" s="28" t="e">
        <f>VLOOKUP(B2076,Database!$B$2:$K$604,3,FALSE)</f>
        <v>#N/A</v>
      </c>
      <c r="F2076" s="16"/>
      <c r="G2076" s="16"/>
      <c r="H2076" s="5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7.25" hidden="1" customHeight="1" x14ac:dyDescent="0.25">
      <c r="A2077" s="62"/>
      <c r="B2077" s="16"/>
      <c r="C2077" s="16" t="e">
        <f>VLOOKUP(B2077,Database!$B$2:$K$604,2,FALSE)</f>
        <v>#N/A</v>
      </c>
      <c r="D2077" s="60"/>
      <c r="E2077" s="28" t="e">
        <f>VLOOKUP(B2077,Database!$B$2:$K$604,3,FALSE)</f>
        <v>#N/A</v>
      </c>
      <c r="F2077" s="16"/>
      <c r="G2077" s="16"/>
      <c r="H2077" s="5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7.25" hidden="1" customHeight="1" x14ac:dyDescent="0.25">
      <c r="A2078" s="62"/>
      <c r="B2078" s="16"/>
      <c r="C2078" s="16" t="e">
        <f>VLOOKUP(B2078,Database!$B$2:$K$604,2,FALSE)</f>
        <v>#N/A</v>
      </c>
      <c r="D2078" s="60"/>
      <c r="E2078" s="28" t="e">
        <f>VLOOKUP(B2078,Database!$B$2:$K$604,3,FALSE)</f>
        <v>#N/A</v>
      </c>
      <c r="F2078" s="16"/>
      <c r="G2078" s="16"/>
      <c r="H2078" s="5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7.25" hidden="1" customHeight="1" x14ac:dyDescent="0.25">
      <c r="A2079" s="62"/>
      <c r="B2079" s="16"/>
      <c r="C2079" s="16" t="e">
        <f>VLOOKUP(B2079,Database!$B$2:$K$604,2,FALSE)</f>
        <v>#N/A</v>
      </c>
      <c r="D2079" s="60"/>
      <c r="E2079" s="28" t="e">
        <f>VLOOKUP(B2079,Database!$B$2:$K$604,3,FALSE)</f>
        <v>#N/A</v>
      </c>
      <c r="F2079" s="16"/>
      <c r="G2079" s="16"/>
      <c r="H2079" s="5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7.25" hidden="1" customHeight="1" x14ac:dyDescent="0.25">
      <c r="A2080" s="62"/>
      <c r="B2080" s="16"/>
      <c r="C2080" s="16" t="e">
        <f>VLOOKUP(B2080,Database!$B$2:$K$604,2,FALSE)</f>
        <v>#N/A</v>
      </c>
      <c r="D2080" s="60"/>
      <c r="E2080" s="28" t="e">
        <f>VLOOKUP(B2080,Database!$B$2:$K$604,3,FALSE)</f>
        <v>#N/A</v>
      </c>
      <c r="F2080" s="16"/>
      <c r="G2080" s="16"/>
      <c r="H2080" s="5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7.25" hidden="1" customHeight="1" x14ac:dyDescent="0.25">
      <c r="A2081" s="62"/>
      <c r="B2081" s="16"/>
      <c r="C2081" s="16" t="e">
        <f>VLOOKUP(B2081,Database!$B$2:$K$604,2,FALSE)</f>
        <v>#N/A</v>
      </c>
      <c r="D2081" s="63"/>
      <c r="E2081" s="28" t="e">
        <f>VLOOKUP(B2081,Database!$B$2:$K$604,3,FALSE)</f>
        <v>#N/A</v>
      </c>
      <c r="F2081" s="16"/>
      <c r="G2081" s="16"/>
      <c r="H2081" s="5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7.25" hidden="1" customHeight="1" x14ac:dyDescent="0.25">
      <c r="A2082" s="62"/>
      <c r="B2082" s="16"/>
      <c r="C2082" s="16" t="e">
        <f>VLOOKUP(B2082,Database!$B$2:$K$604,2,FALSE)</f>
        <v>#N/A</v>
      </c>
      <c r="D2082" s="60"/>
      <c r="E2082" s="28" t="e">
        <f>VLOOKUP(B2082,Database!$B$2:$K$604,3,FALSE)</f>
        <v>#N/A</v>
      </c>
      <c r="F2082" s="16"/>
      <c r="G2082" s="16"/>
      <c r="H2082" s="5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7.25" hidden="1" customHeight="1" x14ac:dyDescent="0.25">
      <c r="A2083" s="62"/>
      <c r="B2083" s="16"/>
      <c r="C2083" s="16" t="e">
        <f>VLOOKUP(B2083,Database!$B$2:$K$604,2,FALSE)</f>
        <v>#N/A</v>
      </c>
      <c r="D2083" s="60"/>
      <c r="E2083" s="28" t="e">
        <f>VLOOKUP(B2083,Database!$B$2:$K$604,3,FALSE)</f>
        <v>#N/A</v>
      </c>
      <c r="F2083" s="16"/>
      <c r="G2083" s="16"/>
      <c r="H2083" s="5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7.25" hidden="1" customHeight="1" x14ac:dyDescent="0.25">
      <c r="A2084" s="62"/>
      <c r="B2084" s="5"/>
      <c r="C2084" s="16" t="e">
        <f>VLOOKUP(B2084,Database!$B$2:$K$604,2,FALSE)</f>
        <v>#N/A</v>
      </c>
      <c r="D2084" s="60"/>
      <c r="E2084" s="28" t="e">
        <f>VLOOKUP(B2084,Database!$B$2:$K$604,3,FALSE)</f>
        <v>#N/A</v>
      </c>
      <c r="F2084" s="16"/>
      <c r="G2084" s="16"/>
      <c r="H2084" s="5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7.25" hidden="1" customHeight="1" x14ac:dyDescent="0.25">
      <c r="A2085" s="62"/>
      <c r="B2085" s="16"/>
      <c r="C2085" s="16" t="e">
        <f>VLOOKUP(B2085,Database!$B$2:$K$604,2,FALSE)</f>
        <v>#N/A</v>
      </c>
      <c r="D2085" s="60"/>
      <c r="E2085" s="28" t="e">
        <f>VLOOKUP(B2085,Database!$B$2:$K$604,3,FALSE)</f>
        <v>#N/A</v>
      </c>
      <c r="F2085" s="16"/>
      <c r="G2085" s="16"/>
      <c r="H2085" s="5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7.25" hidden="1" customHeight="1" x14ac:dyDescent="0.25">
      <c r="A2086" s="62"/>
      <c r="B2086" s="16"/>
      <c r="C2086" s="16" t="e">
        <f>VLOOKUP(B2086,Database!$B$2:$K$604,2,FALSE)</f>
        <v>#N/A</v>
      </c>
      <c r="D2086" s="60"/>
      <c r="E2086" s="28" t="e">
        <f>VLOOKUP(B2086,Database!$B$2:$K$604,3,FALSE)</f>
        <v>#N/A</v>
      </c>
      <c r="F2086" s="16"/>
      <c r="G2086" s="16"/>
      <c r="H2086" s="5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7.25" hidden="1" customHeight="1" x14ac:dyDescent="0.25">
      <c r="A2087" s="62"/>
      <c r="B2087" s="16"/>
      <c r="C2087" s="16" t="e">
        <f>VLOOKUP(B2087,Database!$B$2:$K$604,2,FALSE)</f>
        <v>#N/A</v>
      </c>
      <c r="D2087" s="60"/>
      <c r="E2087" s="28" t="e">
        <f>VLOOKUP(B2087,Database!$B$2:$K$604,3,FALSE)</f>
        <v>#N/A</v>
      </c>
      <c r="F2087" s="16"/>
      <c r="G2087" s="16"/>
      <c r="H2087" s="5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7.25" hidden="1" customHeight="1" x14ac:dyDescent="0.25">
      <c r="A2088" s="62"/>
      <c r="B2088" s="16"/>
      <c r="C2088" s="16" t="e">
        <f>VLOOKUP(B2088,Database!$B$2:$K$604,2,FALSE)</f>
        <v>#N/A</v>
      </c>
      <c r="D2088" s="60"/>
      <c r="E2088" s="28" t="e">
        <f>VLOOKUP(B2088,Database!$B$2:$K$604,3,FALSE)</f>
        <v>#N/A</v>
      </c>
      <c r="F2088" s="16"/>
      <c r="G2088" s="16"/>
      <c r="H2088" s="5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7.25" hidden="1" customHeight="1" x14ac:dyDescent="0.25">
      <c r="A2089" s="62"/>
      <c r="B2089" s="16"/>
      <c r="C2089" s="16" t="e">
        <f>VLOOKUP(B2089,Database!$B$2:$K$604,2,FALSE)</f>
        <v>#N/A</v>
      </c>
      <c r="D2089" s="60"/>
      <c r="E2089" s="28" t="e">
        <f>VLOOKUP(B2089,Database!$B$2:$K$604,3,FALSE)</f>
        <v>#N/A</v>
      </c>
      <c r="F2089" s="16"/>
      <c r="G2089" s="16"/>
      <c r="H2089" s="5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7.25" hidden="1" customHeight="1" x14ac:dyDescent="0.25">
      <c r="A2090" s="62"/>
      <c r="B2090" s="16"/>
      <c r="C2090" s="16" t="e">
        <f>VLOOKUP(B2090,Database!$B$2:$K$604,2,FALSE)</f>
        <v>#N/A</v>
      </c>
      <c r="D2090" s="60"/>
      <c r="E2090" s="28" t="e">
        <f>VLOOKUP(B2090,Database!$B$2:$K$604,3,FALSE)</f>
        <v>#N/A</v>
      </c>
      <c r="F2090" s="16"/>
      <c r="G2090" s="16"/>
      <c r="H2090" s="5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7.25" hidden="1" customHeight="1" x14ac:dyDescent="0.25">
      <c r="A2091" s="62"/>
      <c r="B2091" s="16"/>
      <c r="C2091" s="16" t="e">
        <f>VLOOKUP(B2091,Database!$B$2:$K$604,2,FALSE)</f>
        <v>#N/A</v>
      </c>
      <c r="D2091" s="60"/>
      <c r="E2091" s="28" t="e">
        <f>VLOOKUP(B2091,Database!$B$2:$K$604,3,FALSE)</f>
        <v>#N/A</v>
      </c>
      <c r="F2091" s="16"/>
      <c r="G2091" s="16"/>
      <c r="H2091" s="5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7.25" hidden="1" customHeight="1" x14ac:dyDescent="0.25">
      <c r="A2092" s="62"/>
      <c r="B2092" s="16"/>
      <c r="C2092" s="16" t="e">
        <f>VLOOKUP(B2092,Database!$B$2:$K$604,2,FALSE)</f>
        <v>#N/A</v>
      </c>
      <c r="D2092" s="60"/>
      <c r="E2092" s="28" t="e">
        <f>VLOOKUP(B2092,Database!$B$2:$K$604,3,FALSE)</f>
        <v>#N/A</v>
      </c>
      <c r="F2092" s="16"/>
      <c r="G2092" s="16"/>
      <c r="H2092" s="5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7.25" hidden="1" customHeight="1" x14ac:dyDescent="0.25">
      <c r="A2093" s="62"/>
      <c r="B2093" s="16"/>
      <c r="C2093" s="16" t="e">
        <f>VLOOKUP(B2093,Database!$B$2:$K$604,2,FALSE)</f>
        <v>#N/A</v>
      </c>
      <c r="D2093" s="60"/>
      <c r="E2093" s="28" t="e">
        <f>VLOOKUP(B2093,Database!$B$2:$K$604,3,FALSE)</f>
        <v>#N/A</v>
      </c>
      <c r="F2093" s="16"/>
      <c r="G2093" s="16"/>
      <c r="H2093" s="5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7.25" hidden="1" customHeight="1" x14ac:dyDescent="0.25">
      <c r="A2094" s="62"/>
      <c r="B2094" s="5"/>
      <c r="C2094" s="16" t="e">
        <f>VLOOKUP(B2094,Database!$B$2:$K$604,2,FALSE)</f>
        <v>#N/A</v>
      </c>
      <c r="D2094" s="60"/>
      <c r="E2094" s="28" t="e">
        <f>VLOOKUP(B2094,Database!$B$2:$K$604,3,FALSE)</f>
        <v>#N/A</v>
      </c>
      <c r="F2094" s="16"/>
      <c r="G2094" s="16"/>
      <c r="H2094" s="5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7.25" hidden="1" customHeight="1" x14ac:dyDescent="0.25">
      <c r="A2095" s="62"/>
      <c r="B2095" s="16"/>
      <c r="C2095" s="16" t="e">
        <f>VLOOKUP(B2095,Database!$B$2:$K$604,2,FALSE)</f>
        <v>#N/A</v>
      </c>
      <c r="D2095" s="60"/>
      <c r="E2095" s="28" t="e">
        <f>VLOOKUP(B2095,Database!$B$2:$K$604,3,FALSE)</f>
        <v>#N/A</v>
      </c>
      <c r="F2095" s="16"/>
      <c r="G2095" s="16"/>
      <c r="H2095" s="5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7.25" hidden="1" customHeight="1" x14ac:dyDescent="0.25">
      <c r="A2096" s="62"/>
      <c r="B2096" s="16"/>
      <c r="C2096" s="16" t="e">
        <f>VLOOKUP(B2096,Database!$B$2:$K$604,2,FALSE)</f>
        <v>#N/A</v>
      </c>
      <c r="D2096" s="60"/>
      <c r="E2096" s="28" t="e">
        <f>VLOOKUP(B2096,Database!$B$2:$K$604,3,FALSE)</f>
        <v>#N/A</v>
      </c>
      <c r="F2096" s="16"/>
      <c r="G2096" s="16"/>
      <c r="H2096" s="5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7.25" hidden="1" customHeight="1" x14ac:dyDescent="0.25">
      <c r="A2097" s="62"/>
      <c r="B2097" s="16"/>
      <c r="C2097" s="16" t="e">
        <f>VLOOKUP(B2097,Database!$B$2:$K$604,2,FALSE)</f>
        <v>#N/A</v>
      </c>
      <c r="D2097" s="60"/>
      <c r="E2097" s="28" t="e">
        <f>VLOOKUP(B2097,Database!$B$2:$K$604,3,FALSE)</f>
        <v>#N/A</v>
      </c>
      <c r="F2097" s="16"/>
      <c r="G2097" s="16"/>
      <c r="H2097" s="5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7.25" hidden="1" customHeight="1" x14ac:dyDescent="0.25">
      <c r="A2098" s="62"/>
      <c r="B2098" s="16"/>
      <c r="C2098" s="16" t="e">
        <f>VLOOKUP(B2098,Database!$B$2:$K$604,2,FALSE)</f>
        <v>#N/A</v>
      </c>
      <c r="D2098" s="60"/>
      <c r="E2098" s="28" t="e">
        <f>VLOOKUP(B2098,Database!$B$2:$K$604,3,FALSE)</f>
        <v>#N/A</v>
      </c>
      <c r="F2098" s="16"/>
      <c r="G2098" s="16"/>
      <c r="H2098" s="5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7.25" hidden="1" customHeight="1" x14ac:dyDescent="0.25">
      <c r="A2099" s="62"/>
      <c r="B2099" s="16"/>
      <c r="C2099" s="16" t="e">
        <f>VLOOKUP(B2099,Database!$B$2:$K$604,2,FALSE)</f>
        <v>#N/A</v>
      </c>
      <c r="D2099" s="60"/>
      <c r="E2099" s="28" t="e">
        <f>VLOOKUP(B2099,Database!$B$2:$K$604,3,FALSE)</f>
        <v>#N/A</v>
      </c>
      <c r="F2099" s="16"/>
      <c r="G2099" s="16"/>
      <c r="H2099" s="5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7.25" hidden="1" customHeight="1" x14ac:dyDescent="0.25">
      <c r="A2100" s="62"/>
      <c r="B2100" s="16"/>
      <c r="C2100" s="16" t="e">
        <f>VLOOKUP(B2100,Database!$B$2:$K$604,2,FALSE)</f>
        <v>#N/A</v>
      </c>
      <c r="D2100" s="60"/>
      <c r="E2100" s="28" t="e">
        <f>VLOOKUP(B2100,Database!$B$2:$K$604,3,FALSE)</f>
        <v>#N/A</v>
      </c>
      <c r="F2100" s="16"/>
      <c r="G2100" s="16"/>
      <c r="H2100" s="5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7.25" hidden="1" customHeight="1" x14ac:dyDescent="0.25">
      <c r="A2101" s="62"/>
      <c r="B2101" s="16"/>
      <c r="C2101" s="16" t="e">
        <f>VLOOKUP(B2101,Database!$B$2:$K$604,2,FALSE)</f>
        <v>#N/A</v>
      </c>
      <c r="D2101" s="60"/>
      <c r="E2101" s="28" t="e">
        <f>VLOOKUP(B2101,Database!$B$2:$K$604,3,FALSE)</f>
        <v>#N/A</v>
      </c>
      <c r="F2101" s="16"/>
      <c r="G2101" s="16"/>
      <c r="H2101" s="5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7.25" hidden="1" customHeight="1" x14ac:dyDescent="0.25">
      <c r="A2102" s="62"/>
      <c r="B2102" s="16"/>
      <c r="C2102" s="16" t="e">
        <f>VLOOKUP(B2102,Database!$B$2:$K$604,2,FALSE)</f>
        <v>#N/A</v>
      </c>
      <c r="D2102" s="60"/>
      <c r="E2102" s="28" t="e">
        <f>VLOOKUP(B2102,Database!$B$2:$K$604,3,FALSE)</f>
        <v>#N/A</v>
      </c>
      <c r="F2102" s="16"/>
      <c r="G2102" s="16"/>
      <c r="H2102" s="5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7.25" hidden="1" customHeight="1" x14ac:dyDescent="0.25">
      <c r="A2103" s="62"/>
      <c r="B2103" s="16"/>
      <c r="C2103" s="16" t="e">
        <f>VLOOKUP(B2103,Database!$B$2:$K$604,2,FALSE)</f>
        <v>#N/A</v>
      </c>
      <c r="D2103" s="60"/>
      <c r="E2103" s="28" t="e">
        <f>VLOOKUP(B2103,Database!$B$2:$K$604,3,FALSE)</f>
        <v>#N/A</v>
      </c>
      <c r="F2103" s="16"/>
      <c r="G2103" s="16"/>
      <c r="H2103" s="5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7.25" hidden="1" customHeight="1" x14ac:dyDescent="0.25">
      <c r="A2104" s="62"/>
      <c r="B2104" s="16"/>
      <c r="C2104" s="16" t="e">
        <f>VLOOKUP(B2104,Database!$B$2:$K$604,2,FALSE)</f>
        <v>#N/A</v>
      </c>
      <c r="D2104" s="60"/>
      <c r="E2104" s="28" t="e">
        <f>VLOOKUP(B2104,Database!$B$2:$K$604,3,FALSE)</f>
        <v>#N/A</v>
      </c>
      <c r="F2104" s="16"/>
      <c r="G2104" s="16"/>
      <c r="H2104" s="5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7.25" hidden="1" customHeight="1" x14ac:dyDescent="0.25">
      <c r="A2105" s="62"/>
      <c r="B2105" s="16"/>
      <c r="C2105" s="16" t="e">
        <f>VLOOKUP(B2105,Database!$B$2:$K$604,2,FALSE)</f>
        <v>#N/A</v>
      </c>
      <c r="D2105" s="60"/>
      <c r="E2105" s="28" t="e">
        <f>VLOOKUP(B2105,Database!$B$2:$K$604,3,FALSE)</f>
        <v>#N/A</v>
      </c>
      <c r="F2105" s="16"/>
      <c r="G2105" s="16"/>
      <c r="H2105" s="5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7.25" hidden="1" customHeight="1" x14ac:dyDescent="0.25">
      <c r="A2106" s="62"/>
      <c r="B2106" s="16"/>
      <c r="C2106" s="16" t="e">
        <f>VLOOKUP(B2106,Database!$B$2:$K$604,2,FALSE)</f>
        <v>#N/A</v>
      </c>
      <c r="D2106" s="60"/>
      <c r="E2106" s="28" t="e">
        <f>VLOOKUP(B2106,Database!$B$2:$K$604,3,FALSE)</f>
        <v>#N/A</v>
      </c>
      <c r="F2106" s="16"/>
      <c r="G2106" s="16"/>
      <c r="H2106" s="5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7.25" hidden="1" customHeight="1" x14ac:dyDescent="0.25">
      <c r="A2107" s="62"/>
      <c r="B2107" s="16"/>
      <c r="C2107" s="16" t="e">
        <f>VLOOKUP(B2107,Database!$B$2:$K$604,2,FALSE)</f>
        <v>#N/A</v>
      </c>
      <c r="D2107" s="60"/>
      <c r="E2107" s="28" t="e">
        <f>VLOOKUP(B2107,Database!$B$2:$K$604,3,FALSE)</f>
        <v>#N/A</v>
      </c>
      <c r="F2107" s="16"/>
      <c r="G2107" s="16"/>
      <c r="H2107" s="5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7.25" hidden="1" customHeight="1" x14ac:dyDescent="0.25">
      <c r="A2108" s="62"/>
      <c r="B2108" s="5"/>
      <c r="C2108" s="16" t="e">
        <f>VLOOKUP(B2108,Database!$B$2:$K$604,2,FALSE)</f>
        <v>#N/A</v>
      </c>
      <c r="D2108" s="60"/>
      <c r="E2108" s="28" t="e">
        <f>VLOOKUP(B2108,Database!$B$2:$K$604,3,FALSE)</f>
        <v>#N/A</v>
      </c>
      <c r="F2108" s="16"/>
      <c r="G2108" s="16"/>
      <c r="H2108" s="5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7.25" hidden="1" customHeight="1" x14ac:dyDescent="0.25">
      <c r="A2109" s="62"/>
      <c r="B2109" s="16"/>
      <c r="C2109" s="16" t="e">
        <f>VLOOKUP(B2109,Database!$B$2:$K$604,2,FALSE)</f>
        <v>#N/A</v>
      </c>
      <c r="D2109" s="60"/>
      <c r="E2109" s="28" t="e">
        <f>VLOOKUP(B2109,Database!$B$2:$K$604,3,FALSE)</f>
        <v>#N/A</v>
      </c>
      <c r="F2109" s="16"/>
      <c r="G2109" s="16"/>
      <c r="H2109" s="5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7.25" hidden="1" customHeight="1" x14ac:dyDescent="0.25">
      <c r="A2110" s="62"/>
      <c r="B2110" s="5"/>
      <c r="C2110" s="16" t="e">
        <f>VLOOKUP(B2110,Database!$B$2:$K$604,2,FALSE)</f>
        <v>#N/A</v>
      </c>
      <c r="D2110" s="60"/>
      <c r="E2110" s="28" t="e">
        <f>VLOOKUP(B2110,Database!$B$2:$K$604,3,FALSE)</f>
        <v>#N/A</v>
      </c>
      <c r="F2110" s="16"/>
      <c r="G2110" s="16"/>
      <c r="H2110" s="5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7.25" hidden="1" customHeight="1" x14ac:dyDescent="0.25">
      <c r="A2111" s="62"/>
      <c r="B2111" s="65"/>
      <c r="C2111" s="16" t="e">
        <f>VLOOKUP(B2111,Database!$B$2:$K$604,2,FALSE)</f>
        <v>#N/A</v>
      </c>
      <c r="D2111" s="60"/>
      <c r="E2111" s="28" t="e">
        <f>VLOOKUP(B2111,Database!$B$2:$K$604,3,FALSE)</f>
        <v>#N/A</v>
      </c>
      <c r="F2111" s="16"/>
      <c r="G2111" s="16"/>
      <c r="H2111" s="5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7.25" hidden="1" customHeight="1" x14ac:dyDescent="0.25">
      <c r="A2112" s="62"/>
      <c r="B2112" s="65"/>
      <c r="C2112" s="16" t="e">
        <f>VLOOKUP(B2112,Database!$B$2:$K$604,2,FALSE)</f>
        <v>#N/A</v>
      </c>
      <c r="D2112" s="60"/>
      <c r="E2112" s="28" t="e">
        <f>VLOOKUP(B2112,Database!$B$2:$K$604,3,FALSE)</f>
        <v>#N/A</v>
      </c>
      <c r="F2112" s="16"/>
      <c r="G2112" s="16"/>
      <c r="H2112" s="5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7.25" hidden="1" customHeight="1" x14ac:dyDescent="0.25">
      <c r="A2113" s="62"/>
      <c r="B2113" s="65"/>
      <c r="C2113" s="16" t="e">
        <f>VLOOKUP(B2113,Database!$B$2:$K$604,2,FALSE)</f>
        <v>#N/A</v>
      </c>
      <c r="D2113" s="60"/>
      <c r="E2113" s="28" t="e">
        <f>VLOOKUP(B2113,Database!$B$2:$K$604,3,FALSE)</f>
        <v>#N/A</v>
      </c>
      <c r="F2113" s="16"/>
      <c r="G2113" s="16"/>
      <c r="H2113" s="5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7.25" hidden="1" customHeight="1" x14ac:dyDescent="0.25">
      <c r="A2114" s="62"/>
      <c r="B2114" s="16"/>
      <c r="C2114" s="16" t="e">
        <f>VLOOKUP(B2114,Database!$B$2:$K$604,2,FALSE)</f>
        <v>#N/A</v>
      </c>
      <c r="D2114" s="60"/>
      <c r="E2114" s="28" t="e">
        <f>VLOOKUP(B2114,Database!$B$2:$K$604,3,FALSE)</f>
        <v>#N/A</v>
      </c>
      <c r="F2114" s="16"/>
      <c r="G2114" s="16"/>
      <c r="H2114" s="5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7.25" hidden="1" customHeight="1" x14ac:dyDescent="0.25">
      <c r="A2115" s="62"/>
      <c r="B2115" s="16"/>
      <c r="C2115" s="16" t="e">
        <f>VLOOKUP(B2115,Database!$B$2:$K$604,2,FALSE)</f>
        <v>#N/A</v>
      </c>
      <c r="D2115" s="60"/>
      <c r="E2115" s="28" t="e">
        <f>VLOOKUP(B2115,Database!$B$2:$K$604,3,FALSE)</f>
        <v>#N/A</v>
      </c>
      <c r="F2115" s="16"/>
      <c r="G2115" s="16"/>
      <c r="H2115" s="5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7.25" hidden="1" customHeight="1" x14ac:dyDescent="0.25">
      <c r="A2116" s="62"/>
      <c r="B2116" s="16"/>
      <c r="C2116" s="16" t="e">
        <f>VLOOKUP(B2116,Database!$B$2:$K$604,2,FALSE)</f>
        <v>#N/A</v>
      </c>
      <c r="D2116" s="60"/>
      <c r="E2116" s="28" t="e">
        <f>VLOOKUP(B2116,Database!$B$2:$K$604,3,FALSE)</f>
        <v>#N/A</v>
      </c>
      <c r="F2116" s="16"/>
      <c r="G2116" s="16"/>
      <c r="H2116" s="5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7.25" hidden="1" customHeight="1" x14ac:dyDescent="0.25">
      <c r="A2117" s="62"/>
      <c r="B2117" s="5"/>
      <c r="C2117" s="16" t="e">
        <f>VLOOKUP(B2117,Database!$B$2:$K$604,2,FALSE)</f>
        <v>#N/A</v>
      </c>
      <c r="D2117" s="60"/>
      <c r="E2117" s="28" t="e">
        <f>VLOOKUP(B2117,Database!$B$2:$K$604,3,FALSE)</f>
        <v>#N/A</v>
      </c>
      <c r="F2117" s="16"/>
      <c r="G2117" s="16"/>
      <c r="H2117" s="5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7.25" hidden="1" customHeight="1" x14ac:dyDescent="0.25">
      <c r="A2118" s="62"/>
      <c r="B2118" s="5"/>
      <c r="C2118" s="16" t="e">
        <f>VLOOKUP(B2118,Database!$B$2:$K$604,2,FALSE)</f>
        <v>#N/A</v>
      </c>
      <c r="D2118" s="60"/>
      <c r="E2118" s="28" t="e">
        <f>VLOOKUP(B2118,Database!$B$2:$K$604,3,FALSE)</f>
        <v>#N/A</v>
      </c>
      <c r="F2118" s="16"/>
      <c r="G2118" s="16"/>
      <c r="H2118" s="5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7.25" hidden="1" customHeight="1" x14ac:dyDescent="0.25">
      <c r="A2119" s="62"/>
      <c r="B2119" s="16"/>
      <c r="C2119" s="16" t="e">
        <f>VLOOKUP(B2119,Database!$B$2:$K$604,2,FALSE)</f>
        <v>#N/A</v>
      </c>
      <c r="D2119" s="60"/>
      <c r="E2119" s="28" t="e">
        <f>VLOOKUP(B2119,Database!$B$2:$K$604,3,FALSE)</f>
        <v>#N/A</v>
      </c>
      <c r="F2119" s="16"/>
      <c r="G2119" s="16"/>
      <c r="H2119" s="5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7.25" hidden="1" customHeight="1" x14ac:dyDescent="0.25">
      <c r="A2120" s="62"/>
      <c r="B2120" s="16"/>
      <c r="C2120" s="16" t="e">
        <f>VLOOKUP(B2120,Database!$B$2:$K$604,2,FALSE)</f>
        <v>#N/A</v>
      </c>
      <c r="D2120" s="60"/>
      <c r="E2120" s="28" t="e">
        <f>VLOOKUP(B2120,Database!$B$2:$K$604,3,FALSE)</f>
        <v>#N/A</v>
      </c>
      <c r="F2120" s="16"/>
      <c r="G2120" s="16"/>
      <c r="H2120" s="5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7.25" hidden="1" customHeight="1" x14ac:dyDescent="0.25">
      <c r="A2121" s="62"/>
      <c r="B2121" s="16"/>
      <c r="C2121" s="16" t="e">
        <f>VLOOKUP(B2121,Database!$B$2:$K$604,2,FALSE)</f>
        <v>#N/A</v>
      </c>
      <c r="D2121" s="63"/>
      <c r="E2121" s="28" t="e">
        <f>VLOOKUP(B2121,Database!$B$2:$K$604,3,FALSE)</f>
        <v>#N/A</v>
      </c>
      <c r="F2121" s="16"/>
      <c r="G2121" s="16"/>
      <c r="H2121" s="5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7.25" hidden="1" customHeight="1" x14ac:dyDescent="0.25">
      <c r="A2122" s="62"/>
      <c r="B2122" s="16"/>
      <c r="C2122" s="16" t="e">
        <f>VLOOKUP(B2122,Database!$B$2:$K$604,2,FALSE)</f>
        <v>#N/A</v>
      </c>
      <c r="D2122" s="60"/>
      <c r="E2122" s="28" t="e">
        <f>VLOOKUP(B2122,Database!$B$2:$K$604,3,FALSE)</f>
        <v>#N/A</v>
      </c>
      <c r="F2122" s="16"/>
      <c r="G2122" s="16"/>
      <c r="H2122" s="5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7.25" hidden="1" customHeight="1" x14ac:dyDescent="0.25">
      <c r="A2123" s="62"/>
      <c r="B2123" s="16"/>
      <c r="C2123" s="16" t="e">
        <f>VLOOKUP(B2123,Database!$B$2:$K$604,2,FALSE)</f>
        <v>#N/A</v>
      </c>
      <c r="D2123" s="63"/>
      <c r="E2123" s="28" t="e">
        <f>VLOOKUP(B2123,Database!$B$2:$K$604,3,FALSE)</f>
        <v>#N/A</v>
      </c>
      <c r="F2123" s="16"/>
      <c r="G2123" s="16"/>
      <c r="H2123" s="5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7.25" hidden="1" customHeight="1" x14ac:dyDescent="0.25">
      <c r="A2124" s="62"/>
      <c r="B2124" s="5"/>
      <c r="C2124" s="16" t="e">
        <f>VLOOKUP(B2124,Database!$B$2:$K$604,2,FALSE)</f>
        <v>#N/A</v>
      </c>
      <c r="D2124" s="60"/>
      <c r="E2124" s="28" t="e">
        <f>VLOOKUP(B2124,Database!$B$2:$K$604,3,FALSE)</f>
        <v>#N/A</v>
      </c>
      <c r="F2124" s="16"/>
      <c r="G2124" s="16"/>
      <c r="H2124" s="5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7.25" hidden="1" customHeight="1" x14ac:dyDescent="0.25">
      <c r="A2125" s="62"/>
      <c r="B2125" s="5"/>
      <c r="C2125" s="16" t="e">
        <f>VLOOKUP(B2125,Database!$B$2:$K$604,2,FALSE)</f>
        <v>#N/A</v>
      </c>
      <c r="D2125" s="60"/>
      <c r="E2125" s="28" t="e">
        <f>VLOOKUP(B2125,Database!$B$2:$K$604,3,FALSE)</f>
        <v>#N/A</v>
      </c>
      <c r="F2125" s="16"/>
      <c r="G2125" s="16"/>
      <c r="H2125" s="5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7.25" hidden="1" customHeight="1" x14ac:dyDescent="0.25">
      <c r="A2126" s="62"/>
      <c r="B2126" s="16"/>
      <c r="C2126" s="16" t="e">
        <f>VLOOKUP(B2126,Database!$B$2:$K$604,2,FALSE)</f>
        <v>#N/A</v>
      </c>
      <c r="D2126" s="60"/>
      <c r="E2126" s="28" t="e">
        <f>VLOOKUP(B2126,Database!$B$2:$K$604,3,FALSE)</f>
        <v>#N/A</v>
      </c>
      <c r="F2126" s="16"/>
      <c r="G2126" s="16"/>
      <c r="H2126" s="5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7.25" hidden="1" customHeight="1" x14ac:dyDescent="0.25">
      <c r="A2127" s="62"/>
      <c r="B2127" s="16"/>
      <c r="C2127" s="16" t="e">
        <f>VLOOKUP(B2127,Database!$B$2:$K$604,2,FALSE)</f>
        <v>#N/A</v>
      </c>
      <c r="D2127" s="60"/>
      <c r="E2127" s="28" t="e">
        <f>VLOOKUP(B2127,Database!$B$2:$K$604,3,FALSE)</f>
        <v>#N/A</v>
      </c>
      <c r="F2127" s="16"/>
      <c r="G2127" s="16"/>
      <c r="H2127" s="5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7.25" hidden="1" customHeight="1" x14ac:dyDescent="0.25">
      <c r="A2128" s="62"/>
      <c r="B2128" s="16"/>
      <c r="C2128" s="16" t="e">
        <f>VLOOKUP(B2128,Database!$B$2:$K$604,2,FALSE)</f>
        <v>#N/A</v>
      </c>
      <c r="D2128" s="60"/>
      <c r="E2128" s="28" t="e">
        <f>VLOOKUP(B2128,Database!$B$2:$K$604,3,FALSE)</f>
        <v>#N/A</v>
      </c>
      <c r="F2128" s="16"/>
      <c r="G2128" s="16"/>
      <c r="H2128" s="5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7.25" hidden="1" customHeight="1" x14ac:dyDescent="0.25">
      <c r="A2129" s="62"/>
      <c r="B2129" s="16"/>
      <c r="C2129" s="16" t="e">
        <f>VLOOKUP(B2129,Database!$B$2:$K$604,2,FALSE)</f>
        <v>#N/A</v>
      </c>
      <c r="D2129" s="60"/>
      <c r="E2129" s="28" t="e">
        <f>VLOOKUP(B2129,Database!$B$2:$K$604,3,FALSE)</f>
        <v>#N/A</v>
      </c>
      <c r="F2129" s="16"/>
      <c r="G2129" s="16"/>
      <c r="H2129" s="5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7.25" hidden="1" customHeight="1" x14ac:dyDescent="0.25">
      <c r="A2130" s="62"/>
      <c r="B2130" s="16"/>
      <c r="C2130" s="16" t="e">
        <f>VLOOKUP(B2130,Database!$B$2:$K$604,2,FALSE)</f>
        <v>#N/A</v>
      </c>
      <c r="D2130" s="60"/>
      <c r="E2130" s="28" t="e">
        <f>VLOOKUP(B2130,Database!$B$2:$K$604,3,FALSE)</f>
        <v>#N/A</v>
      </c>
      <c r="F2130" s="16"/>
      <c r="G2130" s="16"/>
      <c r="H2130" s="5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7.25" hidden="1" customHeight="1" x14ac:dyDescent="0.25">
      <c r="A2131" s="62"/>
      <c r="B2131" s="16"/>
      <c r="C2131" s="16" t="e">
        <f>VLOOKUP(B2131,Database!$B$2:$K$604,2,FALSE)</f>
        <v>#N/A</v>
      </c>
      <c r="D2131" s="60"/>
      <c r="E2131" s="28" t="e">
        <f>VLOOKUP(B2131,Database!$B$2:$K$604,3,FALSE)</f>
        <v>#N/A</v>
      </c>
      <c r="F2131" s="16"/>
      <c r="G2131" s="16"/>
      <c r="H2131" s="5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7.25" hidden="1" customHeight="1" x14ac:dyDescent="0.25">
      <c r="A2132" s="62"/>
      <c r="B2132" s="16"/>
      <c r="C2132" s="16" t="e">
        <f>VLOOKUP(B2132,Database!$B$2:$K$604,2,FALSE)</f>
        <v>#N/A</v>
      </c>
      <c r="D2132" s="63"/>
      <c r="E2132" s="28" t="e">
        <f>VLOOKUP(B2132,Database!$B$2:$K$604,3,FALSE)</f>
        <v>#N/A</v>
      </c>
      <c r="F2132" s="16"/>
      <c r="G2132" s="16"/>
      <c r="H2132" s="5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7.25" hidden="1" customHeight="1" x14ac:dyDescent="0.25">
      <c r="A2133" s="62"/>
      <c r="B2133" s="16"/>
      <c r="C2133" s="16" t="e">
        <f>VLOOKUP(B2133,Database!$B$2:$K$604,2,FALSE)</f>
        <v>#N/A</v>
      </c>
      <c r="D2133" s="60"/>
      <c r="E2133" s="28" t="e">
        <f>VLOOKUP(B2133,Database!$B$2:$K$604,3,FALSE)</f>
        <v>#N/A</v>
      </c>
      <c r="F2133" s="16"/>
      <c r="G2133" s="16"/>
      <c r="H2133" s="5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7.25" hidden="1" customHeight="1" x14ac:dyDescent="0.25">
      <c r="A2134" s="62"/>
      <c r="B2134" s="5"/>
      <c r="C2134" s="16" t="e">
        <f>VLOOKUP(B2134,Database!$B$2:$K$604,2,FALSE)</f>
        <v>#N/A</v>
      </c>
      <c r="D2134" s="60"/>
      <c r="E2134" s="28" t="e">
        <f>VLOOKUP(B2134,Database!$B$2:$K$604,3,FALSE)</f>
        <v>#N/A</v>
      </c>
      <c r="F2134" s="16"/>
      <c r="G2134" s="16"/>
      <c r="H2134" s="5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7.25" hidden="1" customHeight="1" x14ac:dyDescent="0.25">
      <c r="A2135" s="62"/>
      <c r="B2135" s="16"/>
      <c r="C2135" s="16" t="e">
        <f>VLOOKUP(B2135,Database!$B$2:$K$604,2,FALSE)</f>
        <v>#N/A</v>
      </c>
      <c r="D2135" s="60"/>
      <c r="E2135" s="28" t="e">
        <f>VLOOKUP(B2135,Database!$B$2:$K$604,3,FALSE)</f>
        <v>#N/A</v>
      </c>
      <c r="F2135" s="16"/>
      <c r="G2135" s="16"/>
      <c r="H2135" s="5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7.25" hidden="1" customHeight="1" x14ac:dyDescent="0.25">
      <c r="A2136" s="62"/>
      <c r="B2136" s="16"/>
      <c r="C2136" s="16" t="e">
        <f>VLOOKUP(B2136,Database!$B$2:$K$604,2,FALSE)</f>
        <v>#N/A</v>
      </c>
      <c r="D2136" s="60"/>
      <c r="E2136" s="28" t="e">
        <f>VLOOKUP(B2136,Database!$B$2:$K$604,3,FALSE)</f>
        <v>#N/A</v>
      </c>
      <c r="F2136" s="16"/>
      <c r="G2136" s="16"/>
      <c r="H2136" s="5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7.25" hidden="1" customHeight="1" x14ac:dyDescent="0.25">
      <c r="A2137" s="62"/>
      <c r="B2137" s="16"/>
      <c r="C2137" s="16" t="e">
        <f>VLOOKUP(B2137,Database!$B$2:$K$604,2,FALSE)</f>
        <v>#N/A</v>
      </c>
      <c r="D2137" s="60"/>
      <c r="E2137" s="28" t="e">
        <f>VLOOKUP(B2137,Database!$B$2:$K$604,3,FALSE)</f>
        <v>#N/A</v>
      </c>
      <c r="F2137" s="16"/>
      <c r="G2137" s="16"/>
      <c r="H2137" s="5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7.25" hidden="1" customHeight="1" x14ac:dyDescent="0.25">
      <c r="A2138" s="62"/>
      <c r="B2138" s="16"/>
      <c r="C2138" s="16" t="e">
        <f>VLOOKUP(B2138,Database!$B$2:$K$604,2,FALSE)</f>
        <v>#N/A</v>
      </c>
      <c r="D2138" s="60"/>
      <c r="E2138" s="28" t="e">
        <f>VLOOKUP(B2138,Database!$B$2:$K$604,3,FALSE)</f>
        <v>#N/A</v>
      </c>
      <c r="F2138" s="16"/>
      <c r="G2138" s="16"/>
      <c r="H2138" s="5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7.25" hidden="1" customHeight="1" x14ac:dyDescent="0.25">
      <c r="A2139" s="62"/>
      <c r="B2139" s="5"/>
      <c r="C2139" s="16" t="e">
        <f>VLOOKUP(B2139,Database!$B$2:$K$604,2,FALSE)</f>
        <v>#N/A</v>
      </c>
      <c r="D2139" s="60"/>
      <c r="E2139" s="28" t="e">
        <f>VLOOKUP(B2139,Database!$B$2:$K$604,3,FALSE)</f>
        <v>#N/A</v>
      </c>
      <c r="F2139" s="16"/>
      <c r="G2139" s="16"/>
      <c r="H2139" s="5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7.25" hidden="1" customHeight="1" x14ac:dyDescent="0.25">
      <c r="A2140" s="62"/>
      <c r="B2140" s="5"/>
      <c r="C2140" s="16" t="e">
        <f>VLOOKUP(B2140,Database!$B$2:$K$604,2,FALSE)</f>
        <v>#N/A</v>
      </c>
      <c r="D2140" s="60"/>
      <c r="E2140" s="28" t="e">
        <f>VLOOKUP(B2140,Database!$B$2:$K$604,3,FALSE)</f>
        <v>#N/A</v>
      </c>
      <c r="F2140" s="16"/>
      <c r="G2140" s="16"/>
      <c r="H2140" s="5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7.25" hidden="1" customHeight="1" x14ac:dyDescent="0.25">
      <c r="A2141" s="62"/>
      <c r="B2141" s="16"/>
      <c r="C2141" s="16" t="e">
        <f>VLOOKUP(B2141,Database!$B$2:$K$604,2,FALSE)</f>
        <v>#N/A</v>
      </c>
      <c r="D2141" s="60"/>
      <c r="E2141" s="28" t="e">
        <f>VLOOKUP(B2141,Database!$B$2:$K$604,3,FALSE)</f>
        <v>#N/A</v>
      </c>
      <c r="F2141" s="16"/>
      <c r="G2141" s="16"/>
      <c r="H2141" s="5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7.25" hidden="1" customHeight="1" x14ac:dyDescent="0.25">
      <c r="A2142" s="62"/>
      <c r="B2142" s="16"/>
      <c r="C2142" s="16" t="e">
        <f>VLOOKUP(B2142,Database!$B$2:$K$604,2,FALSE)</f>
        <v>#N/A</v>
      </c>
      <c r="D2142" s="60"/>
      <c r="E2142" s="28" t="e">
        <f>VLOOKUP(B2142,Database!$B$2:$K$604,3,FALSE)</f>
        <v>#N/A</v>
      </c>
      <c r="F2142" s="16"/>
      <c r="G2142" s="16"/>
      <c r="H2142" s="5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7.25" hidden="1" customHeight="1" x14ac:dyDescent="0.25">
      <c r="A2143" s="62"/>
      <c r="B2143" s="5"/>
      <c r="C2143" s="16" t="e">
        <f>VLOOKUP(B2143,Database!$B$2:$K$604,2,FALSE)</f>
        <v>#N/A</v>
      </c>
      <c r="D2143" s="60"/>
      <c r="E2143" s="28" t="e">
        <f>VLOOKUP(B2143,Database!$B$2:$K$604,3,FALSE)</f>
        <v>#N/A</v>
      </c>
      <c r="F2143" s="16"/>
      <c r="G2143" s="16"/>
      <c r="H2143" s="5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7.25" hidden="1" customHeight="1" x14ac:dyDescent="0.25">
      <c r="A2144" s="62"/>
      <c r="B2144" s="16"/>
      <c r="C2144" s="16" t="e">
        <f>VLOOKUP(B2144,Database!$B$2:$K$604,2,FALSE)</f>
        <v>#N/A</v>
      </c>
      <c r="D2144" s="60"/>
      <c r="E2144" s="28" t="e">
        <f>VLOOKUP(B2144,Database!$B$2:$K$604,3,FALSE)</f>
        <v>#N/A</v>
      </c>
      <c r="F2144" s="16"/>
      <c r="G2144" s="16"/>
      <c r="H2144" s="5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7.25" hidden="1" customHeight="1" x14ac:dyDescent="0.25">
      <c r="A2145" s="62"/>
      <c r="B2145" s="16"/>
      <c r="C2145" s="16" t="e">
        <f>VLOOKUP(B2145,Database!$B$2:$K$604,2,FALSE)</f>
        <v>#N/A</v>
      </c>
      <c r="D2145" s="60"/>
      <c r="E2145" s="28" t="e">
        <f>VLOOKUP(B2145,Database!$B$2:$K$604,3,FALSE)</f>
        <v>#N/A</v>
      </c>
      <c r="F2145" s="16"/>
      <c r="G2145" s="16"/>
      <c r="H2145" s="5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7.25" hidden="1" customHeight="1" x14ac:dyDescent="0.25">
      <c r="A2146" s="62"/>
      <c r="B2146" s="16"/>
      <c r="C2146" s="16" t="e">
        <f>VLOOKUP(B2146,Database!$B$2:$K$604,2,FALSE)</f>
        <v>#N/A</v>
      </c>
      <c r="D2146" s="60"/>
      <c r="E2146" s="28" t="e">
        <f>VLOOKUP(B2146,Database!$B$2:$K$604,3,FALSE)</f>
        <v>#N/A</v>
      </c>
      <c r="F2146" s="16"/>
      <c r="G2146" s="16"/>
      <c r="H2146" s="5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7.25" hidden="1" customHeight="1" x14ac:dyDescent="0.25">
      <c r="A2147" s="62"/>
      <c r="B2147" s="16"/>
      <c r="C2147" s="16" t="e">
        <f>VLOOKUP(B2147,Database!$B$2:$K$604,2,FALSE)</f>
        <v>#N/A</v>
      </c>
      <c r="D2147" s="60"/>
      <c r="E2147" s="28" t="e">
        <f>VLOOKUP(B2147,Database!$B$2:$K$604,3,FALSE)</f>
        <v>#N/A</v>
      </c>
      <c r="F2147" s="16"/>
      <c r="G2147" s="16"/>
      <c r="H2147" s="5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7.25" hidden="1" customHeight="1" x14ac:dyDescent="0.25">
      <c r="A2148" s="62"/>
      <c r="B2148" s="5"/>
      <c r="C2148" s="16" t="e">
        <f>VLOOKUP(B2148,Database!$B$2:$K$604,2,FALSE)</f>
        <v>#N/A</v>
      </c>
      <c r="D2148" s="60"/>
      <c r="E2148" s="28" t="e">
        <f>VLOOKUP(B2148,Database!$B$2:$K$604,3,FALSE)</f>
        <v>#N/A</v>
      </c>
      <c r="F2148" s="16"/>
      <c r="G2148" s="16"/>
      <c r="H2148" s="5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7.25" hidden="1" customHeight="1" x14ac:dyDescent="0.25">
      <c r="A2149" s="62"/>
      <c r="B2149" s="5"/>
      <c r="C2149" s="16" t="e">
        <f>VLOOKUP(B2149,Database!$B$2:$K$604,2,FALSE)</f>
        <v>#N/A</v>
      </c>
      <c r="D2149" s="60"/>
      <c r="E2149" s="28" t="e">
        <f>VLOOKUP(B2149,Database!$B$2:$K$604,3,FALSE)</f>
        <v>#N/A</v>
      </c>
      <c r="F2149" s="16"/>
      <c r="G2149" s="16"/>
      <c r="H2149" s="5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7.25" hidden="1" customHeight="1" x14ac:dyDescent="0.25">
      <c r="A2150" s="62"/>
      <c r="B2150" s="16"/>
      <c r="C2150" s="16" t="e">
        <f>VLOOKUP(B2150,Database!$B$2:$K$604,2,FALSE)</f>
        <v>#N/A</v>
      </c>
      <c r="D2150" s="60"/>
      <c r="E2150" s="28" t="e">
        <f>VLOOKUP(B2150,Database!$B$2:$K$604,3,FALSE)</f>
        <v>#N/A</v>
      </c>
      <c r="F2150" s="16"/>
      <c r="G2150" s="16"/>
      <c r="H2150" s="5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7.25" hidden="1" customHeight="1" x14ac:dyDescent="0.25">
      <c r="A2151" s="62"/>
      <c r="B2151" s="16"/>
      <c r="C2151" s="16" t="e">
        <f>VLOOKUP(B2151,Database!$B$2:$K$604,2,FALSE)</f>
        <v>#N/A</v>
      </c>
      <c r="D2151" s="60"/>
      <c r="E2151" s="28" t="e">
        <f>VLOOKUP(B2151,Database!$B$2:$K$604,3,FALSE)</f>
        <v>#N/A</v>
      </c>
      <c r="F2151" s="16"/>
      <c r="G2151" s="16"/>
      <c r="H2151" s="5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7.25" hidden="1" customHeight="1" x14ac:dyDescent="0.25">
      <c r="A2152" s="62"/>
      <c r="B2152" s="16"/>
      <c r="C2152" s="16" t="e">
        <f>VLOOKUP(B2152,Database!$B$2:$K$604,2,FALSE)</f>
        <v>#N/A</v>
      </c>
      <c r="D2152" s="60"/>
      <c r="E2152" s="28" t="e">
        <f>VLOOKUP(B2152,Database!$B$2:$K$604,3,FALSE)</f>
        <v>#N/A</v>
      </c>
      <c r="F2152" s="16"/>
      <c r="G2152" s="16"/>
      <c r="H2152" s="5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7.25" hidden="1" customHeight="1" x14ac:dyDescent="0.25">
      <c r="A2153" s="62"/>
      <c r="B2153" s="16"/>
      <c r="C2153" s="16" t="e">
        <f>VLOOKUP(B2153,Database!$B$2:$K$604,2,FALSE)</f>
        <v>#N/A</v>
      </c>
      <c r="D2153" s="60"/>
      <c r="E2153" s="28" t="e">
        <f>VLOOKUP(B2153,Database!$B$2:$K$604,3,FALSE)</f>
        <v>#N/A</v>
      </c>
      <c r="F2153" s="16"/>
      <c r="G2153" s="16"/>
      <c r="H2153" s="5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7.25" hidden="1" customHeight="1" x14ac:dyDescent="0.25">
      <c r="A2154" s="62"/>
      <c r="B2154" s="16"/>
      <c r="C2154" s="16" t="e">
        <f>VLOOKUP(B2154,Database!$B$2:$K$604,2,FALSE)</f>
        <v>#N/A</v>
      </c>
      <c r="D2154" s="60"/>
      <c r="E2154" s="28" t="e">
        <f>VLOOKUP(B2154,Database!$B$2:$K$604,3,FALSE)</f>
        <v>#N/A</v>
      </c>
      <c r="F2154" s="16"/>
      <c r="G2154" s="16"/>
      <c r="H2154" s="5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7.25" hidden="1" customHeight="1" x14ac:dyDescent="0.25">
      <c r="A2155" s="62"/>
      <c r="B2155" s="16"/>
      <c r="C2155" s="16" t="e">
        <f>VLOOKUP(B2155,Database!$B$2:$K$604,2,FALSE)</f>
        <v>#N/A</v>
      </c>
      <c r="D2155" s="60"/>
      <c r="E2155" s="28" t="e">
        <f>VLOOKUP(B2155,Database!$B$2:$K$604,3,FALSE)</f>
        <v>#N/A</v>
      </c>
      <c r="F2155" s="16"/>
      <c r="G2155" s="16"/>
      <c r="H2155" s="5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7.25" hidden="1" customHeight="1" x14ac:dyDescent="0.25">
      <c r="A2156" s="62"/>
      <c r="B2156" s="16"/>
      <c r="C2156" s="16" t="e">
        <f>VLOOKUP(B2156,Database!$B$2:$K$604,2,FALSE)</f>
        <v>#N/A</v>
      </c>
      <c r="D2156" s="60"/>
      <c r="E2156" s="28" t="e">
        <f>VLOOKUP(B2156,Database!$B$2:$K$604,3,FALSE)</f>
        <v>#N/A</v>
      </c>
      <c r="F2156" s="16"/>
      <c r="G2156" s="16"/>
      <c r="H2156" s="5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7.25" hidden="1" customHeight="1" x14ac:dyDescent="0.25">
      <c r="A2157" s="62"/>
      <c r="B2157" s="5"/>
      <c r="C2157" s="16" t="e">
        <f>VLOOKUP(B2157,Database!$B$2:$K$604,2,FALSE)</f>
        <v>#N/A</v>
      </c>
      <c r="D2157" s="60"/>
      <c r="E2157" s="28" t="e">
        <f>VLOOKUP(B2157,Database!$B$2:$K$604,3,FALSE)</f>
        <v>#N/A</v>
      </c>
      <c r="F2157" s="16"/>
      <c r="G2157" s="16"/>
      <c r="H2157" s="5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7.25" hidden="1" customHeight="1" x14ac:dyDescent="0.25">
      <c r="A2158" s="62"/>
      <c r="B2158" s="5"/>
      <c r="C2158" s="16" t="e">
        <f>VLOOKUP(B2158,Database!$B$2:$K$604,2,FALSE)</f>
        <v>#N/A</v>
      </c>
      <c r="D2158" s="60"/>
      <c r="E2158" s="28" t="e">
        <f>VLOOKUP(B2158,Database!$B$2:$K$604,3,FALSE)</f>
        <v>#N/A</v>
      </c>
      <c r="F2158" s="16"/>
      <c r="G2158" s="16"/>
      <c r="H2158" s="5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7.25" hidden="1" customHeight="1" x14ac:dyDescent="0.25">
      <c r="A2159" s="62"/>
      <c r="B2159" s="5"/>
      <c r="C2159" s="16" t="e">
        <f>VLOOKUP(B2159,Database!$B$2:$K$604,2,FALSE)</f>
        <v>#N/A</v>
      </c>
      <c r="D2159" s="60"/>
      <c r="E2159" s="28" t="e">
        <f>VLOOKUP(B2159,Database!$B$2:$K$604,3,FALSE)</f>
        <v>#N/A</v>
      </c>
      <c r="F2159" s="16"/>
      <c r="G2159" s="16"/>
      <c r="H2159" s="5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7.25" hidden="1" customHeight="1" x14ac:dyDescent="0.25">
      <c r="A2160" s="62"/>
      <c r="B2160" s="16"/>
      <c r="C2160" s="16" t="e">
        <f>VLOOKUP(B2160,Database!$B$2:$K$604,2,FALSE)</f>
        <v>#N/A</v>
      </c>
      <c r="D2160" s="60"/>
      <c r="E2160" s="28" t="e">
        <f>VLOOKUP(B2160,Database!$B$2:$K$604,3,FALSE)</f>
        <v>#N/A</v>
      </c>
      <c r="F2160" s="16"/>
      <c r="G2160" s="16"/>
      <c r="H2160" s="5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7.25" hidden="1" customHeight="1" x14ac:dyDescent="0.25">
      <c r="A2161" s="62"/>
      <c r="B2161" s="5"/>
      <c r="C2161" s="16" t="e">
        <f>VLOOKUP(B2161,Database!$B$2:$K$604,2,FALSE)</f>
        <v>#N/A</v>
      </c>
      <c r="D2161" s="60"/>
      <c r="E2161" s="28" t="e">
        <f>VLOOKUP(B2161,Database!$B$2:$K$604,3,FALSE)</f>
        <v>#N/A</v>
      </c>
      <c r="F2161" s="16"/>
      <c r="G2161" s="16"/>
      <c r="H2161" s="5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7.25" hidden="1" customHeight="1" x14ac:dyDescent="0.25">
      <c r="A2162" s="62"/>
      <c r="B2162" s="5"/>
      <c r="C2162" s="16" t="e">
        <f>VLOOKUP(B2162,Database!$B$2:$K$604,2,FALSE)</f>
        <v>#N/A</v>
      </c>
      <c r="D2162" s="60"/>
      <c r="E2162" s="28" t="e">
        <f>VLOOKUP(B2162,Database!$B$2:$K$604,3,FALSE)</f>
        <v>#N/A</v>
      </c>
      <c r="F2162" s="16"/>
      <c r="G2162" s="16"/>
      <c r="H2162" s="5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7.25" hidden="1" customHeight="1" x14ac:dyDescent="0.25">
      <c r="A2163" s="62"/>
      <c r="B2163" s="5"/>
      <c r="C2163" s="16" t="e">
        <f>VLOOKUP(B2163,Database!$B$2:$K$604,2,FALSE)</f>
        <v>#N/A</v>
      </c>
      <c r="D2163" s="60"/>
      <c r="E2163" s="28" t="e">
        <f>VLOOKUP(B2163,Database!$B$2:$K$604,3,FALSE)</f>
        <v>#N/A</v>
      </c>
      <c r="F2163" s="16"/>
      <c r="G2163" s="16"/>
      <c r="H2163" s="5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7.25" hidden="1" customHeight="1" x14ac:dyDescent="0.25">
      <c r="A2164" s="62"/>
      <c r="B2164" s="5"/>
      <c r="C2164" s="16" t="e">
        <f>VLOOKUP(B2164,Database!$B$2:$K$604,2,FALSE)</f>
        <v>#N/A</v>
      </c>
      <c r="D2164" s="60"/>
      <c r="E2164" s="28" t="e">
        <f>VLOOKUP(B2164,Database!$B$2:$K$604,3,FALSE)</f>
        <v>#N/A</v>
      </c>
      <c r="F2164" s="16"/>
      <c r="G2164" s="16"/>
      <c r="H2164" s="5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7.25" hidden="1" customHeight="1" x14ac:dyDescent="0.25">
      <c r="A2165" s="62"/>
      <c r="B2165" s="16"/>
      <c r="C2165" s="16" t="e">
        <f>VLOOKUP(B2165,Database!$B$2:$K$604,2,FALSE)</f>
        <v>#N/A</v>
      </c>
      <c r="D2165" s="60"/>
      <c r="E2165" s="28" t="e">
        <f>VLOOKUP(B2165,Database!$B$2:$K$604,3,FALSE)</f>
        <v>#N/A</v>
      </c>
      <c r="F2165" s="16"/>
      <c r="G2165" s="16"/>
      <c r="H2165" s="5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7.25" hidden="1" customHeight="1" x14ac:dyDescent="0.25">
      <c r="A2166" s="62"/>
      <c r="B2166" s="16"/>
      <c r="C2166" s="16" t="e">
        <f>VLOOKUP(B2166,Database!$B$2:$K$604,2,FALSE)</f>
        <v>#N/A</v>
      </c>
      <c r="D2166" s="60"/>
      <c r="E2166" s="28" t="e">
        <f>VLOOKUP(B2166,Database!$B$2:$K$604,3,FALSE)</f>
        <v>#N/A</v>
      </c>
      <c r="F2166" s="16"/>
      <c r="G2166" s="16"/>
      <c r="H2166" s="5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7.25" hidden="1" customHeight="1" x14ac:dyDescent="0.25">
      <c r="A2167" s="62"/>
      <c r="B2167" s="16"/>
      <c r="C2167" s="16" t="e">
        <f>VLOOKUP(B2167,Database!$B$2:$K$604,2,FALSE)</f>
        <v>#N/A</v>
      </c>
      <c r="D2167" s="60"/>
      <c r="E2167" s="28" t="e">
        <f>VLOOKUP(B2167,Database!$B$2:$K$604,3,FALSE)</f>
        <v>#N/A</v>
      </c>
      <c r="F2167" s="16"/>
      <c r="G2167" s="16"/>
      <c r="H2167" s="5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7.25" hidden="1" customHeight="1" x14ac:dyDescent="0.25">
      <c r="A2168" s="62"/>
      <c r="B2168" s="16"/>
      <c r="C2168" s="16" t="e">
        <f>VLOOKUP(B2168,Database!$B$2:$K$604,2,FALSE)</f>
        <v>#N/A</v>
      </c>
      <c r="D2168" s="60"/>
      <c r="E2168" s="28" t="e">
        <f>VLOOKUP(B2168,Database!$B$2:$K$604,3,FALSE)</f>
        <v>#N/A</v>
      </c>
      <c r="F2168" s="16"/>
      <c r="G2168" s="16"/>
      <c r="H2168" s="5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7.25" hidden="1" customHeight="1" x14ac:dyDescent="0.25">
      <c r="A2169" s="62"/>
      <c r="B2169" s="16"/>
      <c r="C2169" s="16" t="e">
        <f>VLOOKUP(B2169,Database!$B$2:$K$604,2,FALSE)</f>
        <v>#N/A</v>
      </c>
      <c r="D2169" s="60"/>
      <c r="E2169" s="28" t="e">
        <f>VLOOKUP(B2169,Database!$B$2:$K$604,3,FALSE)</f>
        <v>#N/A</v>
      </c>
      <c r="F2169" s="16"/>
      <c r="G2169" s="16"/>
      <c r="H2169" s="5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7.25" hidden="1" customHeight="1" x14ac:dyDescent="0.25">
      <c r="A2170" s="62"/>
      <c r="B2170" s="16"/>
      <c r="C2170" s="16" t="e">
        <f>VLOOKUP(B2170,Database!$B$2:$K$604,2,FALSE)</f>
        <v>#N/A</v>
      </c>
      <c r="D2170" s="63"/>
      <c r="E2170" s="28" t="e">
        <f>VLOOKUP(B2170,Database!$B$2:$K$604,3,FALSE)</f>
        <v>#N/A</v>
      </c>
      <c r="F2170" s="16"/>
      <c r="G2170" s="16"/>
      <c r="H2170" s="5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7.25" hidden="1" customHeight="1" x14ac:dyDescent="0.25">
      <c r="A2171" s="62"/>
      <c r="B2171" s="16"/>
      <c r="C2171" s="16" t="e">
        <f>VLOOKUP(B2171,Database!$B$2:$K$604,2,FALSE)</f>
        <v>#N/A</v>
      </c>
      <c r="D2171" s="60"/>
      <c r="E2171" s="28" t="e">
        <f>VLOOKUP(B2171,Database!$B$2:$K$604,3,FALSE)</f>
        <v>#N/A</v>
      </c>
      <c r="F2171" s="16"/>
      <c r="G2171" s="16"/>
      <c r="H2171" s="5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7.25" hidden="1" customHeight="1" x14ac:dyDescent="0.25">
      <c r="A2172" s="62"/>
      <c r="B2172" s="16"/>
      <c r="C2172" s="16" t="e">
        <f>VLOOKUP(B2172,Database!$B$2:$K$604,2,FALSE)</f>
        <v>#N/A</v>
      </c>
      <c r="D2172" s="60"/>
      <c r="E2172" s="28" t="e">
        <f>VLOOKUP(B2172,Database!$B$2:$K$604,3,FALSE)</f>
        <v>#N/A</v>
      </c>
      <c r="F2172" s="16"/>
      <c r="G2172" s="16"/>
      <c r="H2172" s="5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7.25" hidden="1" customHeight="1" x14ac:dyDescent="0.25">
      <c r="A2173" s="62"/>
      <c r="B2173" s="16"/>
      <c r="C2173" s="16" t="e">
        <f>VLOOKUP(B2173,Database!$B$2:$K$604,2,FALSE)</f>
        <v>#N/A</v>
      </c>
      <c r="D2173" s="60"/>
      <c r="E2173" s="28" t="e">
        <f>VLOOKUP(B2173,Database!$B$2:$K$604,3,FALSE)</f>
        <v>#N/A</v>
      </c>
      <c r="F2173" s="16"/>
      <c r="G2173" s="16"/>
      <c r="H2173" s="5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7.25" hidden="1" customHeight="1" x14ac:dyDescent="0.25">
      <c r="A2174" s="62"/>
      <c r="B2174" s="5"/>
      <c r="C2174" s="16" t="e">
        <f>VLOOKUP(B2174,Database!$B$2:$K$604,2,FALSE)</f>
        <v>#N/A</v>
      </c>
      <c r="D2174" s="60"/>
      <c r="E2174" s="28" t="e">
        <f>VLOOKUP(B2174,Database!$B$2:$K$604,3,FALSE)</f>
        <v>#N/A</v>
      </c>
      <c r="F2174" s="16"/>
      <c r="G2174" s="16"/>
      <c r="H2174" s="5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7.25" hidden="1" customHeight="1" x14ac:dyDescent="0.25">
      <c r="A2175" s="62"/>
      <c r="B2175" s="16"/>
      <c r="C2175" s="16" t="e">
        <f>VLOOKUP(B2175,Database!$B$2:$K$604,2,FALSE)</f>
        <v>#N/A</v>
      </c>
      <c r="D2175" s="60"/>
      <c r="E2175" s="28" t="e">
        <f>VLOOKUP(B2175,Database!$B$2:$K$604,3,FALSE)</f>
        <v>#N/A</v>
      </c>
      <c r="F2175" s="16"/>
      <c r="G2175" s="16"/>
      <c r="H2175" s="5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7.25" hidden="1" customHeight="1" x14ac:dyDescent="0.25">
      <c r="A2176" s="62"/>
      <c r="B2176" s="16"/>
      <c r="C2176" s="16" t="e">
        <f>VLOOKUP(B2176,Database!$B$2:$K$604,2,FALSE)</f>
        <v>#N/A</v>
      </c>
      <c r="D2176" s="60"/>
      <c r="E2176" s="28" t="e">
        <f>VLOOKUP(B2176,Database!$B$2:$K$604,3,FALSE)</f>
        <v>#N/A</v>
      </c>
      <c r="F2176" s="16"/>
      <c r="G2176" s="16"/>
      <c r="H2176" s="5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7.25" hidden="1" customHeight="1" x14ac:dyDescent="0.25">
      <c r="A2177" s="62"/>
      <c r="B2177" s="16"/>
      <c r="C2177" s="16" t="e">
        <f>VLOOKUP(B2177,Database!$B$2:$K$604,2,FALSE)</f>
        <v>#N/A</v>
      </c>
      <c r="D2177" s="60"/>
      <c r="E2177" s="28" t="e">
        <f>VLOOKUP(B2177,Database!$B$2:$K$604,3,FALSE)</f>
        <v>#N/A</v>
      </c>
      <c r="F2177" s="16"/>
      <c r="G2177" s="16"/>
      <c r="H2177" s="5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7.25" hidden="1" customHeight="1" x14ac:dyDescent="0.25">
      <c r="A2178" s="62"/>
      <c r="B2178" s="16"/>
      <c r="C2178" s="16" t="e">
        <f>VLOOKUP(B2178,Database!$B$2:$K$604,2,FALSE)</f>
        <v>#N/A</v>
      </c>
      <c r="D2178" s="63"/>
      <c r="E2178" s="28" t="e">
        <f>VLOOKUP(B2178,Database!$B$2:$K$604,3,FALSE)</f>
        <v>#N/A</v>
      </c>
      <c r="F2178" s="16"/>
      <c r="G2178" s="16"/>
      <c r="H2178" s="5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7.25" hidden="1" customHeight="1" x14ac:dyDescent="0.25">
      <c r="A2179" s="62"/>
      <c r="B2179" s="16"/>
      <c r="C2179" s="16" t="e">
        <f>VLOOKUP(B2179,Database!$B$2:$K$604,2,FALSE)</f>
        <v>#N/A</v>
      </c>
      <c r="D2179" s="60"/>
      <c r="E2179" s="28" t="e">
        <f>VLOOKUP(B2179,Database!$B$2:$K$604,3,FALSE)</f>
        <v>#N/A</v>
      </c>
      <c r="F2179" s="16"/>
      <c r="G2179" s="16"/>
      <c r="H2179" s="5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7.25" hidden="1" customHeight="1" x14ac:dyDescent="0.25">
      <c r="A2180" s="62"/>
      <c r="B2180" s="5"/>
      <c r="C2180" s="16" t="e">
        <f>VLOOKUP(B2180,Database!$B$2:$K$604,2,FALSE)</f>
        <v>#N/A</v>
      </c>
      <c r="D2180" s="60"/>
      <c r="E2180" s="28" t="e">
        <f>VLOOKUP(B2180,Database!$B$2:$K$604,3,FALSE)</f>
        <v>#N/A</v>
      </c>
      <c r="F2180" s="16"/>
      <c r="G2180" s="16"/>
      <c r="H2180" s="5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7.25" hidden="1" customHeight="1" x14ac:dyDescent="0.25">
      <c r="A2181" s="62"/>
      <c r="B2181" s="5"/>
      <c r="C2181" s="16" t="e">
        <f>VLOOKUP(B2181,Database!$B$2:$K$604,2,FALSE)</f>
        <v>#N/A</v>
      </c>
      <c r="D2181" s="60"/>
      <c r="E2181" s="28" t="e">
        <f>VLOOKUP(B2181,Database!$B$2:$K$604,3,FALSE)</f>
        <v>#N/A</v>
      </c>
      <c r="F2181" s="16"/>
      <c r="G2181" s="16"/>
      <c r="H2181" s="5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7.25" hidden="1" customHeight="1" x14ac:dyDescent="0.25">
      <c r="A2182" s="62"/>
      <c r="B2182" s="16"/>
      <c r="C2182" s="16" t="e">
        <f>VLOOKUP(B2182,Database!$B$2:$K$604,2,FALSE)</f>
        <v>#N/A</v>
      </c>
      <c r="D2182" s="60"/>
      <c r="E2182" s="28" t="e">
        <f>VLOOKUP(B2182,Database!$B$2:$K$604,3,FALSE)</f>
        <v>#N/A</v>
      </c>
      <c r="F2182" s="16"/>
      <c r="G2182" s="16"/>
      <c r="H2182" s="5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7.25" hidden="1" customHeight="1" x14ac:dyDescent="0.25">
      <c r="A2183" s="62"/>
      <c r="B2183" s="16"/>
      <c r="C2183" s="16" t="e">
        <f>VLOOKUP(B2183,Database!$B$2:$K$604,2,FALSE)</f>
        <v>#N/A</v>
      </c>
      <c r="D2183" s="60"/>
      <c r="E2183" s="28" t="e">
        <f>VLOOKUP(B2183,Database!$B$2:$K$604,3,FALSE)</f>
        <v>#N/A</v>
      </c>
      <c r="F2183" s="16"/>
      <c r="G2183" s="16"/>
      <c r="H2183" s="5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7.25" hidden="1" customHeight="1" x14ac:dyDescent="0.25">
      <c r="A2184" s="62"/>
      <c r="B2184" s="5"/>
      <c r="C2184" s="16" t="e">
        <f>VLOOKUP(B2184,Database!$B$2:$K$604,2,FALSE)</f>
        <v>#N/A</v>
      </c>
      <c r="D2184" s="60"/>
      <c r="E2184" s="28" t="e">
        <f>VLOOKUP(B2184,Database!$B$2:$K$604,3,FALSE)</f>
        <v>#N/A</v>
      </c>
      <c r="F2184" s="16"/>
      <c r="G2184" s="16"/>
      <c r="H2184" s="5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7.25" hidden="1" customHeight="1" x14ac:dyDescent="0.25">
      <c r="A2185" s="62"/>
      <c r="B2185" s="5"/>
      <c r="C2185" s="16" t="e">
        <f>VLOOKUP(B2185,Database!$B$2:$K$604,2,FALSE)</f>
        <v>#N/A</v>
      </c>
      <c r="D2185" s="60"/>
      <c r="E2185" s="28" t="e">
        <f>VLOOKUP(B2185,Database!$B$2:$K$604,3,FALSE)</f>
        <v>#N/A</v>
      </c>
      <c r="F2185" s="16"/>
      <c r="G2185" s="16"/>
      <c r="H2185" s="5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7.25" hidden="1" customHeight="1" x14ac:dyDescent="0.25">
      <c r="A2186" s="62"/>
      <c r="B2186" s="16"/>
      <c r="C2186" s="16" t="e">
        <f>VLOOKUP(B2186,Database!$B$2:$K$604,2,FALSE)</f>
        <v>#N/A</v>
      </c>
      <c r="D2186" s="60"/>
      <c r="E2186" s="28" t="e">
        <f>VLOOKUP(B2186,Database!$B$2:$K$604,3,FALSE)</f>
        <v>#N/A</v>
      </c>
      <c r="F2186" s="16"/>
      <c r="G2186" s="16"/>
      <c r="H2186" s="5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7.25" hidden="1" customHeight="1" x14ac:dyDescent="0.25">
      <c r="A2187" s="62"/>
      <c r="B2187" s="16"/>
      <c r="C2187" s="16" t="e">
        <f>VLOOKUP(B2187,Database!$B$2:$K$604,2,FALSE)</f>
        <v>#N/A</v>
      </c>
      <c r="D2187" s="60"/>
      <c r="E2187" s="28" t="e">
        <f>VLOOKUP(B2187,Database!$B$2:$K$604,3,FALSE)</f>
        <v>#N/A</v>
      </c>
      <c r="F2187" s="16"/>
      <c r="G2187" s="16"/>
      <c r="H2187" s="5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7.25" hidden="1" customHeight="1" x14ac:dyDescent="0.25">
      <c r="A2188" s="62"/>
      <c r="B2188" s="16"/>
      <c r="C2188" s="16" t="e">
        <f>VLOOKUP(B2188,Database!$B$2:$K$604,2,FALSE)</f>
        <v>#N/A</v>
      </c>
      <c r="D2188" s="60"/>
      <c r="E2188" s="28" t="e">
        <f>VLOOKUP(B2188,Database!$B$2:$K$604,3,FALSE)</f>
        <v>#N/A</v>
      </c>
      <c r="F2188" s="16"/>
      <c r="G2188" s="16"/>
      <c r="H2188" s="5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7.25" hidden="1" customHeight="1" x14ac:dyDescent="0.25">
      <c r="A2189" s="62"/>
      <c r="B2189" s="16"/>
      <c r="C2189" s="16" t="e">
        <f>VLOOKUP(B2189,Database!$B$2:$K$604,2,FALSE)</f>
        <v>#N/A</v>
      </c>
      <c r="D2189" s="60"/>
      <c r="E2189" s="28" t="e">
        <f>VLOOKUP(B2189,Database!$B$2:$K$604,3,FALSE)</f>
        <v>#N/A</v>
      </c>
      <c r="F2189" s="16"/>
      <c r="G2189" s="16"/>
      <c r="H2189" s="5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7.25" hidden="1" customHeight="1" x14ac:dyDescent="0.25">
      <c r="A2190" s="62"/>
      <c r="B2190" s="16"/>
      <c r="C2190" s="16" t="e">
        <f>VLOOKUP(B2190,Database!$B$2:$K$604,2,FALSE)</f>
        <v>#N/A</v>
      </c>
      <c r="D2190" s="60"/>
      <c r="E2190" s="28" t="e">
        <f>VLOOKUP(B2190,Database!$B$2:$K$604,3,FALSE)</f>
        <v>#N/A</v>
      </c>
      <c r="F2190" s="16"/>
      <c r="G2190" s="16"/>
      <c r="H2190" s="5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7.25" hidden="1" customHeight="1" x14ac:dyDescent="0.25">
      <c r="A2191" s="62"/>
      <c r="B2191" s="22"/>
      <c r="C2191" s="16" t="e">
        <f>VLOOKUP(B2191,Database!$B$2:$K$604,2,FALSE)</f>
        <v>#N/A</v>
      </c>
      <c r="D2191" s="60"/>
      <c r="E2191" s="28" t="e">
        <f>VLOOKUP(B2191,Database!$B$2:$K$604,3,FALSE)</f>
        <v>#N/A</v>
      </c>
      <c r="F2191" s="16"/>
      <c r="G2191" s="16"/>
      <c r="H2191" s="5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7.25" hidden="1" customHeight="1" x14ac:dyDescent="0.25">
      <c r="A2192" s="62"/>
      <c r="B2192" s="22"/>
      <c r="C2192" s="16" t="e">
        <f>VLOOKUP(B2192,Database!$B$2:$K$604,2,FALSE)</f>
        <v>#N/A</v>
      </c>
      <c r="D2192" s="60"/>
      <c r="E2192" s="28" t="e">
        <f>VLOOKUP(B2192,Database!$B$2:$K$604,3,FALSE)</f>
        <v>#N/A</v>
      </c>
      <c r="F2192" s="16"/>
      <c r="G2192" s="16"/>
      <c r="H2192" s="5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7.25" hidden="1" customHeight="1" x14ac:dyDescent="0.25">
      <c r="A2193" s="62"/>
      <c r="B2193" s="5"/>
      <c r="C2193" s="16" t="e">
        <f>VLOOKUP(B2193,Database!$B$2:$K$604,2,FALSE)</f>
        <v>#N/A</v>
      </c>
      <c r="D2193" s="60"/>
      <c r="E2193" s="28" t="e">
        <f>VLOOKUP(B2193,Database!$B$2:$K$604,3,FALSE)</f>
        <v>#N/A</v>
      </c>
      <c r="F2193" s="16"/>
      <c r="G2193" s="16"/>
      <c r="H2193" s="5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7.25" hidden="1" customHeight="1" x14ac:dyDescent="0.25">
      <c r="A2194" s="62"/>
      <c r="B2194" s="16"/>
      <c r="C2194" s="16" t="e">
        <f>VLOOKUP(B2194,Database!$B$2:$K$604,2,FALSE)</f>
        <v>#N/A</v>
      </c>
      <c r="D2194" s="60"/>
      <c r="E2194" s="28" t="e">
        <f>VLOOKUP(B2194,Database!$B$2:$K$604,3,FALSE)</f>
        <v>#N/A</v>
      </c>
      <c r="F2194" s="16"/>
      <c r="G2194" s="16"/>
      <c r="H2194" s="5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7.25" hidden="1" customHeight="1" x14ac:dyDescent="0.25">
      <c r="A2195" s="62"/>
      <c r="B2195" s="5"/>
      <c r="C2195" s="16" t="e">
        <f>VLOOKUP(B2195,Database!$B$2:$K$604,2,FALSE)</f>
        <v>#N/A</v>
      </c>
      <c r="D2195" s="60"/>
      <c r="E2195" s="28" t="e">
        <f>VLOOKUP(B2195,Database!$B$2:$K$604,3,FALSE)</f>
        <v>#N/A</v>
      </c>
      <c r="F2195" s="16"/>
      <c r="G2195" s="16"/>
      <c r="H2195" s="5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7.25" hidden="1" customHeight="1" x14ac:dyDescent="0.25">
      <c r="A2196" s="62"/>
      <c r="B2196" s="5"/>
      <c r="C2196" s="16" t="e">
        <f>VLOOKUP(B2196,Database!$B$2:$K$604,2,FALSE)</f>
        <v>#N/A</v>
      </c>
      <c r="D2196" s="60"/>
      <c r="E2196" s="28" t="e">
        <f>VLOOKUP(B2196,Database!$B$2:$K$604,3,FALSE)</f>
        <v>#N/A</v>
      </c>
      <c r="F2196" s="16"/>
      <c r="G2196" s="16"/>
      <c r="H2196" s="5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7.25" hidden="1" customHeight="1" x14ac:dyDescent="0.25">
      <c r="A2197" s="62"/>
      <c r="B2197" s="16"/>
      <c r="C2197" s="16" t="e">
        <f>VLOOKUP(B2197,Database!$B$2:$K$604,2,FALSE)</f>
        <v>#N/A</v>
      </c>
      <c r="D2197" s="60"/>
      <c r="E2197" s="28" t="e">
        <f>VLOOKUP(B2197,Database!$B$2:$K$604,3,FALSE)</f>
        <v>#N/A</v>
      </c>
      <c r="F2197" s="16"/>
      <c r="G2197" s="16"/>
      <c r="H2197" s="5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7.25" hidden="1" customHeight="1" x14ac:dyDescent="0.25">
      <c r="A2198" s="62"/>
      <c r="B2198" s="5"/>
      <c r="C2198" s="16" t="e">
        <f>VLOOKUP(B2198,Database!$B$2:$K$604,2,FALSE)</f>
        <v>#N/A</v>
      </c>
      <c r="D2198" s="60"/>
      <c r="E2198" s="28" t="e">
        <f>VLOOKUP(B2198,Database!$B$2:$K$604,3,FALSE)</f>
        <v>#N/A</v>
      </c>
      <c r="F2198" s="16"/>
      <c r="G2198" s="16"/>
      <c r="H2198" s="5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7.25" hidden="1" customHeight="1" x14ac:dyDescent="0.25">
      <c r="A2199" s="62"/>
      <c r="B2199" s="16"/>
      <c r="C2199" s="16" t="e">
        <f>VLOOKUP(B2199,Database!$B$2:$K$604,2,FALSE)</f>
        <v>#N/A</v>
      </c>
      <c r="D2199" s="60"/>
      <c r="E2199" s="28" t="e">
        <f>VLOOKUP(B2199,Database!$B$2:$K$604,3,FALSE)</f>
        <v>#N/A</v>
      </c>
      <c r="F2199" s="16"/>
      <c r="G2199" s="16"/>
      <c r="H2199" s="5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7.25" hidden="1" customHeight="1" x14ac:dyDescent="0.25">
      <c r="A2200" s="62"/>
      <c r="B2200" s="16"/>
      <c r="C2200" s="16" t="e">
        <f>VLOOKUP(B2200,Database!$B$2:$K$604,2,FALSE)</f>
        <v>#N/A</v>
      </c>
      <c r="D2200" s="60"/>
      <c r="E2200" s="28" t="e">
        <f>VLOOKUP(B2200,Database!$B$2:$K$604,3,FALSE)</f>
        <v>#N/A</v>
      </c>
      <c r="F2200" s="16"/>
      <c r="G2200" s="16"/>
      <c r="H2200" s="5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7.25" hidden="1" customHeight="1" x14ac:dyDescent="0.25">
      <c r="A2201" s="62"/>
      <c r="B2201" s="16"/>
      <c r="C2201" s="16" t="e">
        <f>VLOOKUP(B2201,Database!$B$2:$K$604,2,FALSE)</f>
        <v>#N/A</v>
      </c>
      <c r="D2201" s="63"/>
      <c r="E2201" s="28" t="e">
        <f>VLOOKUP(B2201,Database!$B$2:$K$604,3,FALSE)</f>
        <v>#N/A</v>
      </c>
      <c r="F2201" s="16"/>
      <c r="G2201" s="16"/>
      <c r="H2201" s="5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7.25" hidden="1" customHeight="1" x14ac:dyDescent="0.25">
      <c r="A2202" s="62"/>
      <c r="B2202" s="16"/>
      <c r="C2202" s="16" t="e">
        <f>VLOOKUP(B2202,Database!$B$2:$K$604,2,FALSE)</f>
        <v>#N/A</v>
      </c>
      <c r="D2202" s="60"/>
      <c r="E2202" s="28" t="e">
        <f>VLOOKUP(B2202,Database!$B$2:$K$604,3,FALSE)</f>
        <v>#N/A</v>
      </c>
      <c r="F2202" s="16"/>
      <c r="G2202" s="16"/>
      <c r="H2202" s="5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7.25" hidden="1" customHeight="1" x14ac:dyDescent="0.25">
      <c r="A2203" s="62"/>
      <c r="B2203" s="5"/>
      <c r="C2203" s="16" t="e">
        <f>VLOOKUP(B2203,Database!$B$2:$K$604,2,FALSE)</f>
        <v>#N/A</v>
      </c>
      <c r="D2203" s="60"/>
      <c r="E2203" s="28" t="e">
        <f>VLOOKUP(B2203,Database!$B$2:$K$604,3,FALSE)</f>
        <v>#N/A</v>
      </c>
      <c r="F2203" s="16"/>
      <c r="G2203" s="16"/>
      <c r="H2203" s="5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7.25" hidden="1" customHeight="1" x14ac:dyDescent="0.25">
      <c r="A2204" s="62"/>
      <c r="B2204" s="16"/>
      <c r="C2204" s="16" t="e">
        <f>VLOOKUP(B2204,Database!$B$2:$K$604,2,FALSE)</f>
        <v>#N/A</v>
      </c>
      <c r="D2204" s="60"/>
      <c r="E2204" s="28" t="e">
        <f>VLOOKUP(B2204,Database!$B$2:$K$604,3,FALSE)</f>
        <v>#N/A</v>
      </c>
      <c r="F2204" s="16"/>
      <c r="G2204" s="16"/>
      <c r="H2204" s="5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7.25" hidden="1" customHeight="1" x14ac:dyDescent="0.25">
      <c r="A2205" s="62"/>
      <c r="B2205" s="16"/>
      <c r="C2205" s="16" t="e">
        <f>VLOOKUP(B2205,Database!$B$2:$K$604,2,FALSE)</f>
        <v>#N/A</v>
      </c>
      <c r="D2205" s="60"/>
      <c r="E2205" s="28" t="e">
        <f>VLOOKUP(B2205,Database!$B$2:$K$604,3,FALSE)</f>
        <v>#N/A</v>
      </c>
      <c r="F2205" s="16"/>
      <c r="G2205" s="16"/>
      <c r="H2205" s="5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7.25" hidden="1" customHeight="1" x14ac:dyDescent="0.25">
      <c r="A2206" s="62"/>
      <c r="B2206" s="16"/>
      <c r="C2206" s="16" t="e">
        <f>VLOOKUP(B2206,Database!$B$2:$K$604,2,FALSE)</f>
        <v>#N/A</v>
      </c>
      <c r="D2206" s="60"/>
      <c r="E2206" s="28" t="e">
        <f>VLOOKUP(B2206,Database!$B$2:$K$604,3,FALSE)</f>
        <v>#N/A</v>
      </c>
      <c r="F2206" s="16"/>
      <c r="G2206" s="16"/>
      <c r="H2206" s="5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7.25" hidden="1" customHeight="1" x14ac:dyDescent="0.25">
      <c r="A2207" s="62"/>
      <c r="B2207" s="5"/>
      <c r="C2207" s="16" t="e">
        <f>VLOOKUP(B2207,Database!$B$2:$K$604,2,FALSE)</f>
        <v>#N/A</v>
      </c>
      <c r="D2207" s="60"/>
      <c r="E2207" s="28" t="e">
        <f>VLOOKUP(B2207,Database!$B$2:$K$604,3,FALSE)</f>
        <v>#N/A</v>
      </c>
      <c r="F2207" s="16"/>
      <c r="G2207" s="16"/>
      <c r="H2207" s="5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7.25" hidden="1" customHeight="1" x14ac:dyDescent="0.25">
      <c r="A2208" s="62"/>
      <c r="B2208" s="16"/>
      <c r="C2208" s="16" t="e">
        <f>VLOOKUP(B2208,Database!$B$2:$K$604,2,FALSE)</f>
        <v>#N/A</v>
      </c>
      <c r="D2208" s="60"/>
      <c r="E2208" s="28" t="e">
        <f>VLOOKUP(B2208,Database!$B$2:$K$604,3,FALSE)</f>
        <v>#N/A</v>
      </c>
      <c r="F2208" s="16"/>
      <c r="G2208" s="16"/>
      <c r="H2208" s="5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7.25" hidden="1" customHeight="1" x14ac:dyDescent="0.25">
      <c r="A2209" s="62"/>
      <c r="B2209" s="16"/>
      <c r="C2209" s="16" t="e">
        <f>VLOOKUP(B2209,Database!$B$2:$K$604,2,FALSE)</f>
        <v>#N/A</v>
      </c>
      <c r="D2209" s="60"/>
      <c r="E2209" s="28" t="e">
        <f>VLOOKUP(B2209,Database!$B$2:$K$604,3,FALSE)</f>
        <v>#N/A</v>
      </c>
      <c r="F2209" s="16"/>
      <c r="G2209" s="16"/>
      <c r="H2209" s="5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7.25" hidden="1" customHeight="1" x14ac:dyDescent="0.25">
      <c r="A2210" s="62"/>
      <c r="B2210" s="5"/>
      <c r="C2210" s="16" t="e">
        <f>VLOOKUP(B2210,Database!$B$2:$K$604,2,FALSE)</f>
        <v>#N/A</v>
      </c>
      <c r="D2210" s="60"/>
      <c r="E2210" s="28" t="e">
        <f>VLOOKUP(B2210,Database!$B$2:$K$604,3,FALSE)</f>
        <v>#N/A</v>
      </c>
      <c r="F2210" s="16"/>
      <c r="G2210" s="16"/>
      <c r="H2210" s="5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7.25" hidden="1" customHeight="1" x14ac:dyDescent="0.25">
      <c r="A2211" s="62"/>
      <c r="B2211" s="5"/>
      <c r="C2211" s="16" t="e">
        <f>VLOOKUP(B2211,Database!$B$2:$K$604,2,FALSE)</f>
        <v>#N/A</v>
      </c>
      <c r="D2211" s="60"/>
      <c r="E2211" s="28" t="e">
        <f>VLOOKUP(B2211,Database!$B$2:$K$604,3,FALSE)</f>
        <v>#N/A</v>
      </c>
      <c r="F2211" s="16"/>
      <c r="G2211" s="16"/>
      <c r="H2211" s="5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7.25" hidden="1" customHeight="1" x14ac:dyDescent="0.25">
      <c r="A2212" s="62"/>
      <c r="B2212" s="16"/>
      <c r="C2212" s="16" t="e">
        <f>VLOOKUP(B2212,Database!$B$2:$K$604,2,FALSE)</f>
        <v>#N/A</v>
      </c>
      <c r="D2212" s="60"/>
      <c r="E2212" s="28" t="e">
        <f>VLOOKUP(B2212,Database!$B$2:$K$604,3,FALSE)</f>
        <v>#N/A</v>
      </c>
      <c r="F2212" s="16"/>
      <c r="G2212" s="16"/>
      <c r="H2212" s="5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7.25" hidden="1" customHeight="1" x14ac:dyDescent="0.25">
      <c r="A2213" s="62"/>
      <c r="B2213" s="16"/>
      <c r="C2213" s="16" t="e">
        <f>VLOOKUP(B2213,Database!$B$2:$K$604,2,FALSE)</f>
        <v>#N/A</v>
      </c>
      <c r="D2213" s="60"/>
      <c r="E2213" s="28" t="e">
        <f>VLOOKUP(B2213,Database!$B$2:$K$604,3,FALSE)</f>
        <v>#N/A</v>
      </c>
      <c r="F2213" s="16"/>
      <c r="G2213" s="16"/>
      <c r="H2213" s="5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7.25" hidden="1" customHeight="1" x14ac:dyDescent="0.25">
      <c r="A2214" s="62"/>
      <c r="B2214" s="16"/>
      <c r="C2214" s="16" t="e">
        <f>VLOOKUP(B2214,Database!$B$2:$K$604,2,FALSE)</f>
        <v>#N/A</v>
      </c>
      <c r="D2214" s="60"/>
      <c r="E2214" s="28" t="e">
        <f>VLOOKUP(B2214,Database!$B$2:$K$604,3,FALSE)</f>
        <v>#N/A</v>
      </c>
      <c r="F2214" s="16"/>
      <c r="G2214" s="16"/>
      <c r="H2214" s="5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7.25" hidden="1" customHeight="1" x14ac:dyDescent="0.25">
      <c r="A2215" s="62"/>
      <c r="B2215" s="5"/>
      <c r="C2215" s="16" t="e">
        <f>VLOOKUP(B2215,Database!$B$2:$K$604,2,FALSE)</f>
        <v>#N/A</v>
      </c>
      <c r="D2215" s="60"/>
      <c r="E2215" s="28" t="e">
        <f>VLOOKUP(B2215,Database!$B$2:$K$604,3,FALSE)</f>
        <v>#N/A</v>
      </c>
      <c r="F2215" s="16"/>
      <c r="G2215" s="16"/>
      <c r="H2215" s="5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7.25" hidden="1" customHeight="1" x14ac:dyDescent="0.25">
      <c r="A2216" s="62"/>
      <c r="B2216" s="16"/>
      <c r="C2216" s="16" t="e">
        <f>VLOOKUP(B2216,Database!$B$2:$K$604,2,FALSE)</f>
        <v>#N/A</v>
      </c>
      <c r="D2216" s="60"/>
      <c r="E2216" s="28" t="e">
        <f>VLOOKUP(B2216,Database!$B$2:$K$604,3,FALSE)</f>
        <v>#N/A</v>
      </c>
      <c r="F2216" s="16"/>
      <c r="G2216" s="16"/>
      <c r="H2216" s="5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7.25" hidden="1" customHeight="1" x14ac:dyDescent="0.25">
      <c r="A2217" s="62"/>
      <c r="B2217" s="16"/>
      <c r="C2217" s="16" t="e">
        <f>VLOOKUP(B2217,Database!$B$2:$K$604,2,FALSE)</f>
        <v>#N/A</v>
      </c>
      <c r="D2217" s="60"/>
      <c r="E2217" s="28" t="e">
        <f>VLOOKUP(B2217,Database!$B$2:$K$604,3,FALSE)</f>
        <v>#N/A</v>
      </c>
      <c r="F2217" s="16"/>
      <c r="G2217" s="16"/>
      <c r="H2217" s="5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7.25" hidden="1" customHeight="1" x14ac:dyDescent="0.25">
      <c r="A2218" s="62"/>
      <c r="B2218" s="16"/>
      <c r="C2218" s="16" t="e">
        <f>VLOOKUP(B2218,Database!$B$2:$K$604,2,FALSE)</f>
        <v>#N/A</v>
      </c>
      <c r="D2218" s="60"/>
      <c r="E2218" s="28" t="e">
        <f>VLOOKUP(B2218,Database!$B$2:$K$604,3,FALSE)</f>
        <v>#N/A</v>
      </c>
      <c r="F2218" s="16"/>
      <c r="G2218" s="16"/>
      <c r="H2218" s="5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7.25" hidden="1" customHeight="1" x14ac:dyDescent="0.25">
      <c r="A2219" s="62"/>
      <c r="B2219" s="16"/>
      <c r="C2219" s="16" t="e">
        <f>VLOOKUP(B2219,Database!$B$2:$K$604,2,FALSE)</f>
        <v>#N/A</v>
      </c>
      <c r="D2219" s="63"/>
      <c r="E2219" s="28" t="e">
        <f>VLOOKUP(B2219,Database!$B$2:$K$604,3,FALSE)</f>
        <v>#N/A</v>
      </c>
      <c r="F2219" s="16"/>
      <c r="G2219" s="16"/>
      <c r="H2219" s="5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7.25" hidden="1" customHeight="1" x14ac:dyDescent="0.25">
      <c r="A2220" s="62"/>
      <c r="B2220" s="5"/>
      <c r="C2220" s="16" t="e">
        <f>VLOOKUP(B2220,Database!$B$2:$K$604,2,FALSE)</f>
        <v>#N/A</v>
      </c>
      <c r="D2220" s="64"/>
      <c r="E2220" s="28" t="e">
        <f>VLOOKUP(B2220,Database!$B$2:$K$604,3,FALSE)</f>
        <v>#N/A</v>
      </c>
      <c r="F2220" s="16"/>
      <c r="G2220" s="16"/>
      <c r="H2220" s="5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7.25" hidden="1" customHeight="1" x14ac:dyDescent="0.25">
      <c r="A2221" s="62"/>
      <c r="B2221" s="16"/>
      <c r="C2221" s="16" t="e">
        <f>VLOOKUP(B2221,Database!$B$2:$K$604,2,FALSE)</f>
        <v>#N/A</v>
      </c>
      <c r="D2221" s="60"/>
      <c r="E2221" s="28" t="e">
        <f>VLOOKUP(B2221,Database!$B$2:$K$604,3,FALSE)</f>
        <v>#N/A</v>
      </c>
      <c r="F2221" s="16"/>
      <c r="G2221" s="16"/>
      <c r="H2221" s="5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7.25" hidden="1" customHeight="1" x14ac:dyDescent="0.25">
      <c r="A2222" s="62"/>
      <c r="B2222" s="16"/>
      <c r="C2222" s="16" t="e">
        <f>VLOOKUP(B2222,Database!$B$2:$K$604,2,FALSE)</f>
        <v>#N/A</v>
      </c>
      <c r="D2222" s="60"/>
      <c r="E2222" s="28" t="e">
        <f>VLOOKUP(B2222,Database!$B$2:$K$604,3,FALSE)</f>
        <v>#N/A</v>
      </c>
      <c r="F2222" s="16"/>
      <c r="G2222" s="16"/>
      <c r="H2222" s="5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7.25" hidden="1" customHeight="1" x14ac:dyDescent="0.25">
      <c r="A2223" s="62"/>
      <c r="B2223" s="16"/>
      <c r="C2223" s="16" t="e">
        <f>VLOOKUP(B2223,Database!$B$2:$K$604,2,FALSE)</f>
        <v>#N/A</v>
      </c>
      <c r="D2223" s="60"/>
      <c r="E2223" s="28" t="e">
        <f>VLOOKUP(B2223,Database!$B$2:$K$604,3,FALSE)</f>
        <v>#N/A</v>
      </c>
      <c r="F2223" s="16"/>
      <c r="G2223" s="16"/>
      <c r="H2223" s="5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7.25" hidden="1" customHeight="1" x14ac:dyDescent="0.25">
      <c r="A2224" s="62"/>
      <c r="B2224" s="16"/>
      <c r="C2224" s="16" t="e">
        <f>VLOOKUP(B2224,Database!$B$2:$K$604,2,FALSE)</f>
        <v>#N/A</v>
      </c>
      <c r="D2224" s="60"/>
      <c r="E2224" s="28" t="e">
        <f>VLOOKUP(B2224,Database!$B$2:$K$604,3,FALSE)</f>
        <v>#N/A</v>
      </c>
      <c r="F2224" s="16"/>
      <c r="G2224" s="16"/>
      <c r="H2224" s="5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7.25" hidden="1" customHeight="1" x14ac:dyDescent="0.25">
      <c r="A2225" s="62"/>
      <c r="B2225" s="16"/>
      <c r="C2225" s="16" t="e">
        <f>VLOOKUP(B2225,Database!$B$2:$K$604,2,FALSE)</f>
        <v>#N/A</v>
      </c>
      <c r="D2225" s="60"/>
      <c r="E2225" s="28" t="e">
        <f>VLOOKUP(B2225,Database!$B$2:$K$604,3,FALSE)</f>
        <v>#N/A</v>
      </c>
      <c r="F2225" s="16"/>
      <c r="G2225" s="16"/>
      <c r="H2225" s="5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7.25" hidden="1" customHeight="1" x14ac:dyDescent="0.25">
      <c r="A2226" s="62"/>
      <c r="B2226" s="16"/>
      <c r="C2226" s="16" t="e">
        <f>VLOOKUP(B2226,Database!$B$2:$K$604,2,FALSE)</f>
        <v>#N/A</v>
      </c>
      <c r="D2226" s="60"/>
      <c r="E2226" s="28" t="e">
        <f>VLOOKUP(B2226,Database!$B$2:$K$604,3,FALSE)</f>
        <v>#N/A</v>
      </c>
      <c r="F2226" s="16"/>
      <c r="G2226" s="16"/>
      <c r="H2226" s="5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7.25" hidden="1" customHeight="1" x14ac:dyDescent="0.25">
      <c r="A2227" s="62"/>
      <c r="B2227" s="16"/>
      <c r="C2227" s="16" t="e">
        <f>VLOOKUP(B2227,Database!$B$2:$K$604,2,FALSE)</f>
        <v>#N/A</v>
      </c>
      <c r="D2227" s="63"/>
      <c r="E2227" s="28" t="e">
        <f>VLOOKUP(B2227,Database!$B$2:$K$604,3,FALSE)</f>
        <v>#N/A</v>
      </c>
      <c r="F2227" s="16"/>
      <c r="G2227" s="16"/>
      <c r="H2227" s="5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7.25" hidden="1" customHeight="1" x14ac:dyDescent="0.25">
      <c r="A2228" s="62"/>
      <c r="B2228" s="16"/>
      <c r="C2228" s="16" t="e">
        <f>VLOOKUP(B2228,Database!$B$2:$K$604,2,FALSE)</f>
        <v>#N/A</v>
      </c>
      <c r="D2228" s="60"/>
      <c r="E2228" s="28" t="e">
        <f>VLOOKUP(B2228,Database!$B$2:$K$604,3,FALSE)</f>
        <v>#N/A</v>
      </c>
      <c r="F2228" s="16"/>
      <c r="G2228" s="16"/>
      <c r="H2228" s="5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7.25" hidden="1" customHeight="1" x14ac:dyDescent="0.25">
      <c r="A2229" s="62"/>
      <c r="B2229" s="16"/>
      <c r="C2229" s="16" t="e">
        <f>VLOOKUP(B2229,Database!$B$2:$K$604,2,FALSE)</f>
        <v>#N/A</v>
      </c>
      <c r="D2229" s="60"/>
      <c r="E2229" s="28" t="e">
        <f>VLOOKUP(B2229,Database!$B$2:$K$604,3,FALSE)</f>
        <v>#N/A</v>
      </c>
      <c r="F2229" s="16"/>
      <c r="G2229" s="16"/>
      <c r="H2229" s="5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7.25" hidden="1" customHeight="1" x14ac:dyDescent="0.25">
      <c r="A2230" s="62"/>
      <c r="B2230" s="16"/>
      <c r="C2230" s="16" t="e">
        <f>VLOOKUP(B2230,Database!$B$2:$K$604,2,FALSE)</f>
        <v>#N/A</v>
      </c>
      <c r="D2230" s="60"/>
      <c r="E2230" s="28" t="e">
        <f>VLOOKUP(B2230,Database!$B$2:$K$604,3,FALSE)</f>
        <v>#N/A</v>
      </c>
      <c r="F2230" s="16"/>
      <c r="G2230" s="16"/>
      <c r="H2230" s="5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7.25" hidden="1" customHeight="1" x14ac:dyDescent="0.25">
      <c r="A2231" s="62"/>
      <c r="B2231" s="5"/>
      <c r="C2231" s="16" t="e">
        <f>VLOOKUP(B2231,Database!$B$2:$K$604,2,FALSE)</f>
        <v>#N/A</v>
      </c>
      <c r="D2231" s="60"/>
      <c r="E2231" s="28" t="e">
        <f>VLOOKUP(B2231,Database!$B$2:$K$604,3,FALSE)</f>
        <v>#N/A</v>
      </c>
      <c r="F2231" s="16"/>
      <c r="G2231" s="16"/>
      <c r="H2231" s="5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7.25" hidden="1" customHeight="1" x14ac:dyDescent="0.25">
      <c r="A2232" s="62"/>
      <c r="B2232" s="16"/>
      <c r="C2232" s="16" t="e">
        <f>VLOOKUP(B2232,Database!$B$2:$K$604,2,FALSE)</f>
        <v>#N/A</v>
      </c>
      <c r="D2232" s="60"/>
      <c r="E2232" s="28" t="e">
        <f>VLOOKUP(B2232,Database!$B$2:$K$604,3,FALSE)</f>
        <v>#N/A</v>
      </c>
      <c r="F2232" s="16"/>
      <c r="G2232" s="16"/>
      <c r="H2232" s="5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7.25" hidden="1" customHeight="1" x14ac:dyDescent="0.25">
      <c r="A2233" s="62"/>
      <c r="B2233" s="16"/>
      <c r="C2233" s="16" t="e">
        <f>VLOOKUP(B2233,Database!$B$2:$K$604,2,FALSE)</f>
        <v>#N/A</v>
      </c>
      <c r="D2233" s="60"/>
      <c r="E2233" s="28" t="e">
        <f>VLOOKUP(B2233,Database!$B$2:$K$604,3,FALSE)</f>
        <v>#N/A</v>
      </c>
      <c r="F2233" s="16"/>
      <c r="G2233" s="16"/>
      <c r="H2233" s="5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7.25" hidden="1" customHeight="1" x14ac:dyDescent="0.25">
      <c r="A2234" s="62"/>
      <c r="B2234" s="16"/>
      <c r="C2234" s="16" t="e">
        <f>VLOOKUP(B2234,Database!$B$2:$K$604,2,FALSE)</f>
        <v>#N/A</v>
      </c>
      <c r="D2234" s="60"/>
      <c r="E2234" s="28" t="e">
        <f>VLOOKUP(B2234,Database!$B$2:$K$604,3,FALSE)</f>
        <v>#N/A</v>
      </c>
      <c r="F2234" s="16"/>
      <c r="G2234" s="16"/>
      <c r="H2234" s="5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7.25" hidden="1" customHeight="1" x14ac:dyDescent="0.25">
      <c r="A2235" s="62"/>
      <c r="B2235" s="5"/>
      <c r="C2235" s="16" t="e">
        <f>VLOOKUP(B2235,Database!$B$2:$K$604,2,FALSE)</f>
        <v>#N/A</v>
      </c>
      <c r="D2235" s="60"/>
      <c r="E2235" s="28" t="e">
        <f>VLOOKUP(B2235,Database!$B$2:$K$604,3,FALSE)</f>
        <v>#N/A</v>
      </c>
      <c r="F2235" s="16"/>
      <c r="G2235" s="16"/>
      <c r="H2235" s="5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7.25" hidden="1" customHeight="1" x14ac:dyDescent="0.25">
      <c r="A2236" s="62"/>
      <c r="B2236" s="16"/>
      <c r="C2236" s="16" t="e">
        <f>VLOOKUP(B2236,Database!$B$2:$K$604,2,FALSE)</f>
        <v>#N/A</v>
      </c>
      <c r="D2236" s="60"/>
      <c r="E2236" s="28" t="e">
        <f>VLOOKUP(B2236,Database!$B$2:$K$604,3,FALSE)</f>
        <v>#N/A</v>
      </c>
      <c r="F2236" s="16"/>
      <c r="G2236" s="16"/>
      <c r="H2236" s="5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7.25" hidden="1" customHeight="1" x14ac:dyDescent="0.25">
      <c r="A2237" s="62"/>
      <c r="B2237" s="16"/>
      <c r="C2237" s="16" t="e">
        <f>VLOOKUP(B2237,Database!$B$2:$K$604,2,FALSE)</f>
        <v>#N/A</v>
      </c>
      <c r="D2237" s="60"/>
      <c r="E2237" s="28" t="e">
        <f>VLOOKUP(B2237,Database!$B$2:$K$604,3,FALSE)</f>
        <v>#N/A</v>
      </c>
      <c r="F2237" s="16"/>
      <c r="G2237" s="16"/>
      <c r="H2237" s="5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7.25" hidden="1" customHeight="1" x14ac:dyDescent="0.25">
      <c r="A2238" s="62"/>
      <c r="B2238" s="16"/>
      <c r="C2238" s="16" t="e">
        <f>VLOOKUP(B2238,Database!$B$2:$K$604,2,FALSE)</f>
        <v>#N/A</v>
      </c>
      <c r="D2238" s="63"/>
      <c r="E2238" s="28" t="e">
        <f>VLOOKUP(B2238,Database!$B$2:$K$604,3,FALSE)</f>
        <v>#N/A</v>
      </c>
      <c r="F2238" s="16"/>
      <c r="G2238" s="16"/>
      <c r="H2238" s="5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7.25" hidden="1" customHeight="1" x14ac:dyDescent="0.25">
      <c r="A2239" s="62"/>
      <c r="B2239" s="16"/>
      <c r="C2239" s="16" t="e">
        <f>VLOOKUP(B2239,Database!$B$2:$K$604,2,FALSE)</f>
        <v>#N/A</v>
      </c>
      <c r="D2239" s="60"/>
      <c r="E2239" s="28" t="e">
        <f>VLOOKUP(B2239,Database!$B$2:$K$604,3,FALSE)</f>
        <v>#N/A</v>
      </c>
      <c r="F2239" s="16"/>
      <c r="G2239" s="16"/>
      <c r="H2239" s="5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7.25" hidden="1" customHeight="1" x14ac:dyDescent="0.25">
      <c r="A2240" s="62"/>
      <c r="B2240" s="16"/>
      <c r="C2240" s="16" t="e">
        <f>VLOOKUP(B2240,Database!$B$2:$K$604,2,FALSE)</f>
        <v>#N/A</v>
      </c>
      <c r="D2240" s="60"/>
      <c r="E2240" s="28" t="e">
        <f>VLOOKUP(B2240,Database!$B$2:$K$604,3,FALSE)</f>
        <v>#N/A</v>
      </c>
      <c r="F2240" s="16"/>
      <c r="G2240" s="16"/>
      <c r="H2240" s="5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7.25" hidden="1" customHeight="1" x14ac:dyDescent="0.25">
      <c r="A2241" s="62"/>
      <c r="B2241" s="5"/>
      <c r="C2241" s="16" t="e">
        <f>VLOOKUP(B2241,Database!$B$2:$K$604,2,FALSE)</f>
        <v>#N/A</v>
      </c>
      <c r="D2241" s="60"/>
      <c r="E2241" s="28" t="e">
        <f>VLOOKUP(B2241,Database!$B$2:$K$604,3,FALSE)</f>
        <v>#N/A</v>
      </c>
      <c r="F2241" s="16"/>
      <c r="G2241" s="16"/>
      <c r="H2241" s="5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7.25" hidden="1" customHeight="1" x14ac:dyDescent="0.25">
      <c r="A2242" s="62"/>
      <c r="B2242" s="5"/>
      <c r="C2242" s="16" t="e">
        <f>VLOOKUP(B2242,Database!$B$2:$K$604,2,FALSE)</f>
        <v>#N/A</v>
      </c>
      <c r="D2242" s="64"/>
      <c r="E2242" s="28" t="e">
        <f>VLOOKUP(B2242,Database!$B$2:$K$604,3,FALSE)</f>
        <v>#N/A</v>
      </c>
      <c r="F2242" s="16"/>
      <c r="G2242" s="16"/>
      <c r="H2242" s="5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7.25" hidden="1" customHeight="1" x14ac:dyDescent="0.25">
      <c r="A2243" s="62"/>
      <c r="B2243" s="16"/>
      <c r="C2243" s="16" t="e">
        <f>VLOOKUP(B2243,Database!$B$2:$K$604,2,FALSE)</f>
        <v>#N/A</v>
      </c>
      <c r="D2243" s="63"/>
      <c r="E2243" s="28" t="e">
        <f>VLOOKUP(B2243,Database!$B$2:$K$604,3,FALSE)</f>
        <v>#N/A</v>
      </c>
      <c r="F2243" s="16"/>
      <c r="G2243" s="16"/>
      <c r="H2243" s="5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7.25" hidden="1" customHeight="1" x14ac:dyDescent="0.25">
      <c r="A2244" s="62"/>
      <c r="B2244" s="16"/>
      <c r="C2244" s="16" t="e">
        <f>VLOOKUP(B2244,Database!$B$2:$K$604,2,FALSE)</f>
        <v>#N/A</v>
      </c>
      <c r="D2244" s="60"/>
      <c r="E2244" s="28" t="e">
        <f>VLOOKUP(B2244,Database!$B$2:$K$604,3,FALSE)</f>
        <v>#N/A</v>
      </c>
      <c r="F2244" s="16"/>
      <c r="G2244" s="16"/>
      <c r="H2244" s="5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7.25" hidden="1" customHeight="1" x14ac:dyDescent="0.25">
      <c r="A2245" s="62"/>
      <c r="B2245" s="16"/>
      <c r="C2245" s="16" t="e">
        <f>VLOOKUP(B2245,Database!$B$2:$K$604,2,FALSE)</f>
        <v>#N/A</v>
      </c>
      <c r="D2245" s="60"/>
      <c r="E2245" s="28" t="e">
        <f>VLOOKUP(B2245,Database!$B$2:$K$604,3,FALSE)</f>
        <v>#N/A</v>
      </c>
      <c r="F2245" s="16"/>
      <c r="G2245" s="16"/>
      <c r="H2245" s="5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7.25" hidden="1" customHeight="1" x14ac:dyDescent="0.25">
      <c r="A2246" s="62"/>
      <c r="B2246" s="16"/>
      <c r="C2246" s="16" t="e">
        <f>VLOOKUP(B2246,Database!$B$2:$K$604,2,FALSE)</f>
        <v>#N/A</v>
      </c>
      <c r="D2246" s="60"/>
      <c r="E2246" s="28" t="e">
        <f>VLOOKUP(B2246,Database!$B$2:$K$604,3,FALSE)</f>
        <v>#N/A</v>
      </c>
      <c r="F2246" s="16"/>
      <c r="G2246" s="16"/>
      <c r="H2246" s="5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7.25" hidden="1" customHeight="1" x14ac:dyDescent="0.25">
      <c r="A2247" s="62"/>
      <c r="B2247" s="5"/>
      <c r="C2247" s="16" t="e">
        <f>VLOOKUP(B2247,Database!$B$2:$K$604,2,FALSE)</f>
        <v>#N/A</v>
      </c>
      <c r="D2247" s="60"/>
      <c r="E2247" s="28" t="e">
        <f>VLOOKUP(B2247,Database!$B$2:$K$604,3,FALSE)</f>
        <v>#N/A</v>
      </c>
      <c r="F2247" s="16"/>
      <c r="G2247" s="16"/>
      <c r="H2247" s="5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7.25" hidden="1" customHeight="1" x14ac:dyDescent="0.25">
      <c r="A2248" s="62"/>
      <c r="B2248" s="16"/>
      <c r="C2248" s="16" t="e">
        <f>VLOOKUP(B2248,Database!$B$2:$K$604,2,FALSE)</f>
        <v>#N/A</v>
      </c>
      <c r="D2248" s="60"/>
      <c r="E2248" s="28" t="e">
        <f>VLOOKUP(B2248,Database!$B$2:$K$604,3,FALSE)</f>
        <v>#N/A</v>
      </c>
      <c r="F2248" s="16"/>
      <c r="G2248" s="16"/>
      <c r="H2248" s="5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7.25" hidden="1" customHeight="1" x14ac:dyDescent="0.25">
      <c r="A2249" s="62"/>
      <c r="B2249" s="16"/>
      <c r="C2249" s="16" t="e">
        <f>VLOOKUP(B2249,Database!$B$2:$K$604,2,FALSE)</f>
        <v>#N/A</v>
      </c>
      <c r="D2249" s="60"/>
      <c r="E2249" s="28" t="e">
        <f>VLOOKUP(B2249,Database!$B$2:$K$604,3,FALSE)</f>
        <v>#N/A</v>
      </c>
      <c r="F2249" s="16"/>
      <c r="G2249" s="16"/>
      <c r="H2249" s="5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7.25" hidden="1" customHeight="1" x14ac:dyDescent="0.25">
      <c r="A2250" s="62"/>
      <c r="B2250" s="5"/>
      <c r="C2250" s="16" t="e">
        <f>VLOOKUP(B2250,Database!$B$2:$K$604,2,FALSE)</f>
        <v>#N/A</v>
      </c>
      <c r="D2250" s="60"/>
      <c r="E2250" s="28" t="e">
        <f>VLOOKUP(B2250,Database!$B$2:$K$604,3,FALSE)</f>
        <v>#N/A</v>
      </c>
      <c r="F2250" s="16"/>
      <c r="G2250" s="16"/>
      <c r="H2250" s="5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7.25" hidden="1" customHeight="1" x14ac:dyDescent="0.25">
      <c r="A2251" s="62"/>
      <c r="B2251" s="5"/>
      <c r="C2251" s="16" t="e">
        <f>VLOOKUP(B2251,Database!$B$2:$K$604,2,FALSE)</f>
        <v>#N/A</v>
      </c>
      <c r="D2251" s="60"/>
      <c r="E2251" s="28" t="e">
        <f>VLOOKUP(B2251,Database!$B$2:$K$604,3,FALSE)</f>
        <v>#N/A</v>
      </c>
      <c r="F2251" s="16"/>
      <c r="G2251" s="16"/>
      <c r="H2251" s="5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7.25" hidden="1" customHeight="1" x14ac:dyDescent="0.25">
      <c r="A2252" s="62"/>
      <c r="B2252" s="5"/>
      <c r="C2252" s="16" t="e">
        <f>VLOOKUP(B2252,Database!$B$2:$K$604,2,FALSE)</f>
        <v>#N/A</v>
      </c>
      <c r="D2252" s="60"/>
      <c r="E2252" s="28" t="e">
        <f>VLOOKUP(B2252,Database!$B$2:$K$604,3,FALSE)</f>
        <v>#N/A</v>
      </c>
      <c r="F2252" s="16"/>
      <c r="G2252" s="16"/>
      <c r="H2252" s="5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7.25" hidden="1" customHeight="1" x14ac:dyDescent="0.25">
      <c r="A2253" s="62"/>
      <c r="B2253" s="5"/>
      <c r="C2253" s="16" t="e">
        <f>VLOOKUP(B2253,Database!$B$2:$K$604,2,FALSE)</f>
        <v>#N/A</v>
      </c>
      <c r="D2253" s="60"/>
      <c r="E2253" s="28" t="e">
        <f>VLOOKUP(B2253,Database!$B$2:$K$604,3,FALSE)</f>
        <v>#N/A</v>
      </c>
      <c r="F2253" s="16"/>
      <c r="G2253" s="16"/>
      <c r="H2253" s="5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7.25" hidden="1" customHeight="1" x14ac:dyDescent="0.25">
      <c r="A2254" s="62"/>
      <c r="B2254" s="5"/>
      <c r="C2254" s="16" t="e">
        <f>VLOOKUP(B2254,Database!$B$2:$K$604,2,FALSE)</f>
        <v>#N/A</v>
      </c>
      <c r="D2254" s="60"/>
      <c r="E2254" s="28" t="e">
        <f>VLOOKUP(B2254,Database!$B$2:$K$604,3,FALSE)</f>
        <v>#N/A</v>
      </c>
      <c r="F2254" s="16"/>
      <c r="G2254" s="16"/>
      <c r="H2254" s="5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7.25" hidden="1" customHeight="1" x14ac:dyDescent="0.25">
      <c r="A2255" s="62"/>
      <c r="B2255" s="5"/>
      <c r="C2255" s="16" t="e">
        <f>VLOOKUP(B2255,Database!$B$2:$K$604,2,FALSE)</f>
        <v>#N/A</v>
      </c>
      <c r="D2255" s="60"/>
      <c r="E2255" s="28" t="e">
        <f>VLOOKUP(B2255,Database!$B$2:$K$604,3,FALSE)</f>
        <v>#N/A</v>
      </c>
      <c r="F2255" s="16"/>
      <c r="G2255" s="16"/>
      <c r="H2255" s="5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7.25" hidden="1" customHeight="1" x14ac:dyDescent="0.25">
      <c r="A2256" s="62"/>
      <c r="B2256" s="5"/>
      <c r="C2256" s="16" t="e">
        <f>VLOOKUP(B2256,Database!$B$2:$K$604,2,FALSE)</f>
        <v>#N/A</v>
      </c>
      <c r="D2256" s="60"/>
      <c r="E2256" s="28" t="e">
        <f>VLOOKUP(B2256,Database!$B$2:$K$604,3,FALSE)</f>
        <v>#N/A</v>
      </c>
      <c r="F2256" s="16"/>
      <c r="G2256" s="16"/>
      <c r="H2256" s="5" t="s">
        <v>1374</v>
      </c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7.25" hidden="1" customHeight="1" x14ac:dyDescent="0.25">
      <c r="A2257" s="62"/>
      <c r="B2257" s="5"/>
      <c r="C2257" s="16" t="e">
        <f>VLOOKUP(B2257,Database!$B$2:$K$604,2,FALSE)</f>
        <v>#N/A</v>
      </c>
      <c r="D2257" s="60"/>
      <c r="E2257" s="28" t="e">
        <f>VLOOKUP(B2257,Database!$B$2:$K$604,3,FALSE)</f>
        <v>#N/A</v>
      </c>
      <c r="F2257" s="16"/>
      <c r="G2257" s="16"/>
      <c r="H2257" s="5" t="s">
        <v>1374</v>
      </c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7.25" hidden="1" customHeight="1" x14ac:dyDescent="0.25">
      <c r="A2258" s="62"/>
      <c r="B2258" s="5"/>
      <c r="C2258" s="16" t="e">
        <f>VLOOKUP(B2258,Database!$B$2:$K$604,2,FALSE)</f>
        <v>#N/A</v>
      </c>
      <c r="D2258" s="60"/>
      <c r="E2258" s="28" t="e">
        <f>VLOOKUP(B2258,Database!$B$2:$K$604,3,FALSE)</f>
        <v>#N/A</v>
      </c>
      <c r="F2258" s="16"/>
      <c r="G2258" s="16"/>
      <c r="H2258" s="5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7.25" hidden="1" customHeight="1" x14ac:dyDescent="0.25">
      <c r="A2259" s="62"/>
      <c r="B2259" s="5"/>
      <c r="C2259" s="16" t="e">
        <f>VLOOKUP(B2259,Database!$B$2:$K$604,2,FALSE)</f>
        <v>#N/A</v>
      </c>
      <c r="D2259" s="60"/>
      <c r="E2259" s="28" t="e">
        <f>VLOOKUP(B2259,Database!$B$2:$K$604,3,FALSE)</f>
        <v>#N/A</v>
      </c>
      <c r="F2259" s="16"/>
      <c r="G2259" s="16"/>
      <c r="H2259" s="5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7.25" hidden="1" customHeight="1" x14ac:dyDescent="0.25">
      <c r="A2260" s="62"/>
      <c r="B2260" s="16"/>
      <c r="C2260" s="16" t="e">
        <f>VLOOKUP(B2260,Database!$B$2:$K$604,2,FALSE)</f>
        <v>#N/A</v>
      </c>
      <c r="D2260" s="60"/>
      <c r="E2260" s="28" t="e">
        <f>VLOOKUP(B2260,Database!$B$2:$K$604,3,FALSE)</f>
        <v>#N/A</v>
      </c>
      <c r="F2260" s="16"/>
      <c r="G2260" s="16"/>
      <c r="H2260" s="5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7.25" hidden="1" customHeight="1" x14ac:dyDescent="0.25">
      <c r="A2261" s="62"/>
      <c r="B2261" s="16"/>
      <c r="C2261" s="16" t="e">
        <f>VLOOKUP(B2261,Database!$B$2:$K$604,2,FALSE)</f>
        <v>#N/A</v>
      </c>
      <c r="D2261" s="60"/>
      <c r="E2261" s="28" t="e">
        <f>VLOOKUP(B2261,Database!$B$2:$K$604,3,FALSE)</f>
        <v>#N/A</v>
      </c>
      <c r="F2261" s="16"/>
      <c r="G2261" s="16"/>
      <c r="H2261" s="5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7.25" hidden="1" customHeight="1" x14ac:dyDescent="0.25">
      <c r="A2262" s="62"/>
      <c r="B2262" s="16"/>
      <c r="C2262" s="16" t="e">
        <f>VLOOKUP(B2262,Database!$B$2:$K$604,2,FALSE)</f>
        <v>#N/A</v>
      </c>
      <c r="D2262" s="63"/>
      <c r="E2262" s="28" t="e">
        <f>VLOOKUP(B2262,Database!$B$2:$K$604,3,FALSE)</f>
        <v>#N/A</v>
      </c>
      <c r="F2262" s="16"/>
      <c r="G2262" s="16"/>
      <c r="H2262" s="5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7.25" hidden="1" customHeight="1" x14ac:dyDescent="0.25">
      <c r="A2263" s="62"/>
      <c r="B2263" s="16"/>
      <c r="C2263" s="16" t="e">
        <f>VLOOKUP(B2263,Database!$B$2:$K$604,2,FALSE)</f>
        <v>#N/A</v>
      </c>
      <c r="D2263" s="60"/>
      <c r="E2263" s="28" t="e">
        <f>VLOOKUP(B2263,Database!$B$2:$K$604,3,FALSE)</f>
        <v>#N/A</v>
      </c>
      <c r="F2263" s="16"/>
      <c r="G2263" s="16"/>
      <c r="H2263" s="5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7.25" hidden="1" customHeight="1" x14ac:dyDescent="0.25">
      <c r="A2264" s="62"/>
      <c r="B2264" s="16"/>
      <c r="C2264" s="16" t="e">
        <f>VLOOKUP(B2264,Database!$B$2:$K$604,2,FALSE)</f>
        <v>#N/A</v>
      </c>
      <c r="D2264" s="60"/>
      <c r="E2264" s="28" t="e">
        <f>VLOOKUP(B2264,Database!$B$2:$K$604,3,FALSE)</f>
        <v>#N/A</v>
      </c>
      <c r="F2264" s="16"/>
      <c r="G2264" s="16"/>
      <c r="H2264" s="5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7.25" hidden="1" customHeight="1" x14ac:dyDescent="0.25">
      <c r="A2265" s="62"/>
      <c r="B2265" s="16"/>
      <c r="C2265" s="16" t="e">
        <f>VLOOKUP(B2265,Database!$B$2:$K$604,2,FALSE)</f>
        <v>#N/A</v>
      </c>
      <c r="D2265" s="60"/>
      <c r="E2265" s="28" t="e">
        <f>VLOOKUP(B2265,Database!$B$2:$K$604,3,FALSE)</f>
        <v>#N/A</v>
      </c>
      <c r="F2265" s="16"/>
      <c r="G2265" s="16"/>
      <c r="H2265" s="5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7.25" hidden="1" customHeight="1" x14ac:dyDescent="0.25">
      <c r="A2266" s="62"/>
      <c r="B2266" s="16"/>
      <c r="C2266" s="16" t="e">
        <f>VLOOKUP(B2266,Database!$B$2:$K$604,2,FALSE)</f>
        <v>#N/A</v>
      </c>
      <c r="D2266" s="60"/>
      <c r="E2266" s="28" t="e">
        <f>VLOOKUP(B2266,Database!$B$2:$K$604,3,FALSE)</f>
        <v>#N/A</v>
      </c>
      <c r="F2266" s="16"/>
      <c r="G2266" s="16"/>
      <c r="H2266" s="5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7.25" hidden="1" customHeight="1" x14ac:dyDescent="0.25">
      <c r="A2267" s="62"/>
      <c r="B2267" s="5"/>
      <c r="C2267" s="16" t="e">
        <f>VLOOKUP(B2267,Database!$B$2:$K$604,2,FALSE)</f>
        <v>#N/A</v>
      </c>
      <c r="D2267" s="60"/>
      <c r="E2267" s="28" t="e">
        <f>VLOOKUP(B2267,Database!$B$2:$K$604,3,FALSE)</f>
        <v>#N/A</v>
      </c>
      <c r="F2267" s="16"/>
      <c r="G2267" s="16"/>
      <c r="H2267" s="5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7.25" hidden="1" customHeight="1" x14ac:dyDescent="0.25">
      <c r="A2268" s="62"/>
      <c r="B2268" s="16"/>
      <c r="C2268" s="16" t="e">
        <f>VLOOKUP(B2268,Database!$B$2:$K$604,2,FALSE)</f>
        <v>#N/A</v>
      </c>
      <c r="D2268" s="60"/>
      <c r="E2268" s="28" t="e">
        <f>VLOOKUP(B2268,Database!$B$2:$K$604,3,FALSE)</f>
        <v>#N/A</v>
      </c>
      <c r="F2268" s="16"/>
      <c r="G2268" s="16"/>
      <c r="H2268" s="5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7.25" hidden="1" customHeight="1" x14ac:dyDescent="0.25">
      <c r="A2269" s="62"/>
      <c r="B2269" s="16"/>
      <c r="C2269" s="16" t="e">
        <f>VLOOKUP(B2269,Database!$B$2:$K$604,2,FALSE)</f>
        <v>#N/A</v>
      </c>
      <c r="D2269" s="60"/>
      <c r="E2269" s="28" t="e">
        <f>VLOOKUP(B2269,Database!$B$2:$K$604,3,FALSE)</f>
        <v>#N/A</v>
      </c>
      <c r="F2269" s="16"/>
      <c r="G2269" s="16"/>
      <c r="H2269" s="5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7.25" hidden="1" customHeight="1" x14ac:dyDescent="0.25">
      <c r="A2270" s="62"/>
      <c r="B2270" s="16"/>
      <c r="C2270" s="16" t="e">
        <f>VLOOKUP(B2270,Database!$B$2:$K$604,2,FALSE)</f>
        <v>#N/A</v>
      </c>
      <c r="D2270" s="60"/>
      <c r="E2270" s="28" t="e">
        <f>VLOOKUP(B2270,Database!$B$2:$K$604,3,FALSE)</f>
        <v>#N/A</v>
      </c>
      <c r="F2270" s="16"/>
      <c r="G2270" s="16"/>
      <c r="H2270" s="5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7.25" hidden="1" customHeight="1" x14ac:dyDescent="0.25">
      <c r="A2271" s="62"/>
      <c r="B2271" s="5"/>
      <c r="C2271" s="16" t="e">
        <f>VLOOKUP(B2271,Database!$B$2:$K$604,2,FALSE)</f>
        <v>#N/A</v>
      </c>
      <c r="D2271" s="60"/>
      <c r="E2271" s="28" t="e">
        <f>VLOOKUP(B2271,Database!$B$2:$K$604,3,FALSE)</f>
        <v>#N/A</v>
      </c>
      <c r="F2271" s="16"/>
      <c r="G2271" s="16"/>
      <c r="H2271" s="5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7.25" hidden="1" customHeight="1" x14ac:dyDescent="0.25">
      <c r="A2272" s="62"/>
      <c r="B2272" s="16"/>
      <c r="C2272" s="16" t="e">
        <f>VLOOKUP(B2272,Database!$B$2:$K$604,2,FALSE)</f>
        <v>#N/A</v>
      </c>
      <c r="D2272" s="60"/>
      <c r="E2272" s="28" t="e">
        <f>VLOOKUP(B2272,Database!$B$2:$K$604,3,FALSE)</f>
        <v>#N/A</v>
      </c>
      <c r="F2272" s="16"/>
      <c r="G2272" s="16"/>
      <c r="H2272" s="5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7.25" hidden="1" customHeight="1" x14ac:dyDescent="0.25">
      <c r="A2273" s="62"/>
      <c r="B2273" s="16"/>
      <c r="C2273" s="16" t="e">
        <f>VLOOKUP(B2273,Database!$B$2:$K$604,2,FALSE)</f>
        <v>#N/A</v>
      </c>
      <c r="D2273" s="60"/>
      <c r="E2273" s="28" t="e">
        <f>VLOOKUP(B2273,Database!$B$2:$K$604,3,FALSE)</f>
        <v>#N/A</v>
      </c>
      <c r="F2273" s="16"/>
      <c r="G2273" s="16"/>
      <c r="H2273" s="5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7.25" hidden="1" customHeight="1" x14ac:dyDescent="0.25">
      <c r="A2274" s="62"/>
      <c r="B2274" s="16"/>
      <c r="C2274" s="16" t="e">
        <f>VLOOKUP(B2274,Database!$B$2:$K$604,2,FALSE)</f>
        <v>#N/A</v>
      </c>
      <c r="D2274" s="60"/>
      <c r="E2274" s="28" t="e">
        <f>VLOOKUP(B2274,Database!$B$2:$K$604,3,FALSE)</f>
        <v>#N/A</v>
      </c>
      <c r="F2274" s="16"/>
      <c r="G2274" s="16"/>
      <c r="H2274" s="5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7.25" hidden="1" customHeight="1" x14ac:dyDescent="0.25">
      <c r="A2275" s="62"/>
      <c r="B2275" s="16"/>
      <c r="C2275" s="16" t="e">
        <f>VLOOKUP(B2275,Database!$B$2:$K$604,2,FALSE)</f>
        <v>#N/A</v>
      </c>
      <c r="D2275" s="60"/>
      <c r="E2275" s="28" t="e">
        <f>VLOOKUP(B2275,Database!$B$2:$K$604,3,FALSE)</f>
        <v>#N/A</v>
      </c>
      <c r="F2275" s="16"/>
      <c r="G2275" s="16"/>
      <c r="H2275" s="5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7.25" hidden="1" customHeight="1" x14ac:dyDescent="0.25">
      <c r="A2276" s="62"/>
      <c r="B2276" s="16"/>
      <c r="C2276" s="16" t="e">
        <f>VLOOKUP(B2276,Database!$B$2:$K$604,2,FALSE)</f>
        <v>#N/A</v>
      </c>
      <c r="D2276" s="60"/>
      <c r="E2276" s="28" t="e">
        <f>VLOOKUP(B2276,Database!$B$2:$K$604,3,FALSE)</f>
        <v>#N/A</v>
      </c>
      <c r="F2276" s="16"/>
      <c r="G2276" s="16"/>
      <c r="H2276" s="5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7.25" hidden="1" customHeight="1" x14ac:dyDescent="0.25">
      <c r="A2277" s="62"/>
      <c r="B2277" s="16"/>
      <c r="C2277" s="16" t="e">
        <f>VLOOKUP(B2277,Database!$B$2:$K$604,2,FALSE)</f>
        <v>#N/A</v>
      </c>
      <c r="D2277" s="60"/>
      <c r="E2277" s="28" t="e">
        <f>VLOOKUP(B2277,Database!$B$2:$K$604,3,FALSE)</f>
        <v>#N/A</v>
      </c>
      <c r="F2277" s="16"/>
      <c r="G2277" s="16"/>
      <c r="H2277" s="5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7.25" hidden="1" customHeight="1" x14ac:dyDescent="0.25">
      <c r="A2278" s="62"/>
      <c r="B2278" s="16"/>
      <c r="C2278" s="16" t="e">
        <f>VLOOKUP(B2278,Database!$B$2:$K$604,2,FALSE)</f>
        <v>#N/A</v>
      </c>
      <c r="D2278" s="60"/>
      <c r="E2278" s="28" t="e">
        <f>VLOOKUP(B2278,Database!$B$2:$K$604,3,FALSE)</f>
        <v>#N/A</v>
      </c>
      <c r="F2278" s="16"/>
      <c r="G2278" s="16"/>
      <c r="H2278" s="5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7.25" hidden="1" customHeight="1" x14ac:dyDescent="0.25">
      <c r="A2279" s="62"/>
      <c r="B2279" s="16"/>
      <c r="C2279" s="16" t="e">
        <f>VLOOKUP(B2279,Database!$B$2:$K$604,2,FALSE)</f>
        <v>#N/A</v>
      </c>
      <c r="D2279" s="60"/>
      <c r="E2279" s="28" t="e">
        <f>VLOOKUP(B2279,Database!$B$2:$K$604,3,FALSE)</f>
        <v>#N/A</v>
      </c>
      <c r="F2279" s="16"/>
      <c r="G2279" s="16"/>
      <c r="H2279" s="5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7.25" hidden="1" customHeight="1" x14ac:dyDescent="0.25">
      <c r="A2280" s="62"/>
      <c r="B2280" s="16"/>
      <c r="C2280" s="16" t="e">
        <f>VLOOKUP(B2280,Database!$B$2:$K$604,2,FALSE)</f>
        <v>#N/A</v>
      </c>
      <c r="D2280" s="60"/>
      <c r="E2280" s="28" t="e">
        <f>VLOOKUP(B2280,Database!$B$2:$K$604,3,FALSE)</f>
        <v>#N/A</v>
      </c>
      <c r="F2280" s="16"/>
      <c r="G2280" s="16"/>
      <c r="H2280" s="5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7.25" hidden="1" customHeight="1" x14ac:dyDescent="0.25">
      <c r="A2281" s="62"/>
      <c r="B2281" s="16"/>
      <c r="C2281" s="16" t="e">
        <f>VLOOKUP(B2281,Database!$B$2:$K$604,2,FALSE)</f>
        <v>#N/A</v>
      </c>
      <c r="D2281" s="63"/>
      <c r="E2281" s="28" t="e">
        <f>VLOOKUP(B2281,Database!$B$2:$K$604,3,FALSE)</f>
        <v>#N/A</v>
      </c>
      <c r="F2281" s="16"/>
      <c r="G2281" s="16"/>
      <c r="H2281" s="5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7.25" hidden="1" customHeight="1" x14ac:dyDescent="0.25">
      <c r="A2282" s="62"/>
      <c r="B2282" s="16"/>
      <c r="C2282" s="16" t="e">
        <f>VLOOKUP(B2282,Database!$B$2:$K$604,2,FALSE)</f>
        <v>#N/A</v>
      </c>
      <c r="D2282" s="60"/>
      <c r="E2282" s="28" t="e">
        <f>VLOOKUP(B2282,Database!$B$2:$K$604,3,FALSE)</f>
        <v>#N/A</v>
      </c>
      <c r="F2282" s="16"/>
      <c r="G2282" s="16"/>
      <c r="H2282" s="5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7.25" hidden="1" customHeight="1" x14ac:dyDescent="0.25">
      <c r="A2283" s="62"/>
      <c r="B2283" s="5"/>
      <c r="C2283" s="16" t="e">
        <f>VLOOKUP(B2283,Database!$B$2:$K$604,2,FALSE)</f>
        <v>#N/A</v>
      </c>
      <c r="D2283" s="60"/>
      <c r="E2283" s="28" t="e">
        <f>VLOOKUP(B2283,Database!$B$2:$K$604,3,FALSE)</f>
        <v>#N/A</v>
      </c>
      <c r="F2283" s="16"/>
      <c r="G2283" s="16"/>
      <c r="H2283" s="5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7.25" hidden="1" customHeight="1" x14ac:dyDescent="0.25">
      <c r="A2284" s="62"/>
      <c r="B2284" s="16"/>
      <c r="C2284" s="16" t="e">
        <f>VLOOKUP(B2284,Database!$B$2:$K$604,2,FALSE)</f>
        <v>#N/A</v>
      </c>
      <c r="D2284" s="60"/>
      <c r="E2284" s="28" t="e">
        <f>VLOOKUP(B2284,Database!$B$2:$K$604,3,FALSE)</f>
        <v>#N/A</v>
      </c>
      <c r="F2284" s="16"/>
      <c r="G2284" s="16"/>
      <c r="H2284" s="5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7.25" hidden="1" customHeight="1" x14ac:dyDescent="0.25">
      <c r="A2285" s="62"/>
      <c r="B2285" s="16"/>
      <c r="C2285" s="16" t="e">
        <f>VLOOKUP(B2285,Database!$B$2:$K$604,2,FALSE)</f>
        <v>#N/A</v>
      </c>
      <c r="D2285" s="60"/>
      <c r="E2285" s="28" t="e">
        <f>VLOOKUP(B2285,Database!$B$2:$K$604,3,FALSE)</f>
        <v>#N/A</v>
      </c>
      <c r="F2285" s="16"/>
      <c r="G2285" s="16"/>
      <c r="H2285" s="5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7.25" hidden="1" customHeight="1" x14ac:dyDescent="0.25">
      <c r="A2286" s="62"/>
      <c r="B2286" s="16"/>
      <c r="C2286" s="16" t="e">
        <f>VLOOKUP(B2286,Database!$B$2:$K$604,2,FALSE)</f>
        <v>#N/A</v>
      </c>
      <c r="D2286" s="60"/>
      <c r="E2286" s="28" t="e">
        <f>VLOOKUP(B2286,Database!$B$2:$K$604,3,FALSE)</f>
        <v>#N/A</v>
      </c>
      <c r="F2286" s="16"/>
      <c r="G2286" s="16"/>
      <c r="H2286" s="5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7.25" hidden="1" customHeight="1" x14ac:dyDescent="0.25">
      <c r="A2287" s="62"/>
      <c r="B2287" s="16"/>
      <c r="C2287" s="16" t="e">
        <f>VLOOKUP(B2287,Database!$B$2:$K$604,2,FALSE)</f>
        <v>#N/A</v>
      </c>
      <c r="D2287" s="60"/>
      <c r="E2287" s="28" t="e">
        <f>VLOOKUP(B2287,Database!$B$2:$K$604,3,FALSE)</f>
        <v>#N/A</v>
      </c>
      <c r="F2287" s="16"/>
      <c r="G2287" s="16"/>
      <c r="H2287" s="5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7.25" hidden="1" customHeight="1" x14ac:dyDescent="0.25">
      <c r="A2288" s="62"/>
      <c r="B2288" s="16"/>
      <c r="C2288" s="16" t="e">
        <f>VLOOKUP(B2288,Database!$B$2:$K$604,2,FALSE)</f>
        <v>#N/A</v>
      </c>
      <c r="D2288" s="60"/>
      <c r="E2288" s="28" t="e">
        <f>VLOOKUP(B2288,Database!$B$2:$K$604,3,FALSE)</f>
        <v>#N/A</v>
      </c>
      <c r="F2288" s="16"/>
      <c r="G2288" s="16"/>
      <c r="H2288" s="5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7.25" hidden="1" customHeight="1" x14ac:dyDescent="0.25">
      <c r="A2289" s="62"/>
      <c r="B2289" s="5"/>
      <c r="C2289" s="16" t="e">
        <f>VLOOKUP(B2289,Database!$B$2:$K$604,2,FALSE)</f>
        <v>#N/A</v>
      </c>
      <c r="D2289" s="60"/>
      <c r="E2289" s="28" t="e">
        <f>VLOOKUP(B2289,Database!$B$2:$K$604,3,FALSE)</f>
        <v>#N/A</v>
      </c>
      <c r="F2289" s="16"/>
      <c r="G2289" s="16"/>
      <c r="H2289" s="5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7.25" hidden="1" customHeight="1" x14ac:dyDescent="0.25">
      <c r="A2290" s="62"/>
      <c r="B2290" s="5"/>
      <c r="C2290" s="16" t="e">
        <f>VLOOKUP(B2290,Database!$B$2:$K$604,2,FALSE)</f>
        <v>#N/A</v>
      </c>
      <c r="D2290" s="60"/>
      <c r="E2290" s="28" t="e">
        <f>VLOOKUP(B2290,Database!$B$2:$K$604,3,FALSE)</f>
        <v>#N/A</v>
      </c>
      <c r="F2290" s="16"/>
      <c r="G2290" s="16"/>
      <c r="H2290" s="5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7.25" hidden="1" customHeight="1" x14ac:dyDescent="0.25">
      <c r="A2291" s="62"/>
      <c r="B2291" s="5"/>
      <c r="C2291" s="16" t="e">
        <f>VLOOKUP(B2291,Database!$B$2:$K$604,2,FALSE)</f>
        <v>#N/A</v>
      </c>
      <c r="D2291" s="60"/>
      <c r="E2291" s="28" t="e">
        <f>VLOOKUP(B2291,Database!$B$2:$K$604,3,FALSE)</f>
        <v>#N/A</v>
      </c>
      <c r="F2291" s="16"/>
      <c r="G2291" s="16"/>
      <c r="H2291" s="5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7.25" hidden="1" customHeight="1" x14ac:dyDescent="0.25">
      <c r="A2292" s="62"/>
      <c r="B2292" s="5"/>
      <c r="C2292" s="16" t="e">
        <f>VLOOKUP(B2292,Database!$B$2:$K$604,2,FALSE)</f>
        <v>#N/A</v>
      </c>
      <c r="D2292" s="60"/>
      <c r="E2292" s="28" t="e">
        <f>VLOOKUP(B2292,Database!$B$2:$K$604,3,FALSE)</f>
        <v>#N/A</v>
      </c>
      <c r="F2292" s="16"/>
      <c r="G2292" s="16"/>
      <c r="H2292" s="5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7.25" hidden="1" customHeight="1" x14ac:dyDescent="0.25">
      <c r="A2293" s="62"/>
      <c r="B2293" s="16"/>
      <c r="C2293" s="16" t="e">
        <f>VLOOKUP(B2293,Database!$B$2:$K$604,2,FALSE)</f>
        <v>#N/A</v>
      </c>
      <c r="D2293" s="60"/>
      <c r="E2293" s="28" t="e">
        <f>VLOOKUP(B2293,Database!$B$2:$K$604,3,FALSE)</f>
        <v>#N/A</v>
      </c>
      <c r="F2293" s="16"/>
      <c r="G2293" s="16"/>
      <c r="H2293" s="5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7.25" hidden="1" customHeight="1" x14ac:dyDescent="0.25">
      <c r="A2294" s="62"/>
      <c r="B2294" s="5"/>
      <c r="C2294" s="16" t="e">
        <f>VLOOKUP(B2294,Database!$B$2:$K$604,2,FALSE)</f>
        <v>#N/A</v>
      </c>
      <c r="D2294" s="60"/>
      <c r="E2294" s="28" t="e">
        <f>VLOOKUP(B2294,Database!$B$2:$K$604,3,FALSE)</f>
        <v>#N/A</v>
      </c>
      <c r="F2294" s="16"/>
      <c r="G2294" s="16"/>
      <c r="H2294" s="5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7.25" hidden="1" customHeight="1" x14ac:dyDescent="0.25">
      <c r="A2295" s="62"/>
      <c r="B2295" s="16"/>
      <c r="C2295" s="16" t="e">
        <f>VLOOKUP(B2295,Database!$B$2:$K$604,2,FALSE)</f>
        <v>#N/A</v>
      </c>
      <c r="D2295" s="63"/>
      <c r="E2295" s="28" t="e">
        <f>VLOOKUP(B2295,Database!$B$2:$K$604,3,FALSE)</f>
        <v>#N/A</v>
      </c>
      <c r="F2295" s="16"/>
      <c r="G2295" s="16"/>
      <c r="H2295" s="5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7.25" hidden="1" customHeight="1" x14ac:dyDescent="0.25">
      <c r="A2296" s="62"/>
      <c r="B2296" s="5"/>
      <c r="C2296" s="16" t="e">
        <f>VLOOKUP(B2296,Database!$B$2:$K$604,2,FALSE)</f>
        <v>#N/A</v>
      </c>
      <c r="D2296" s="60"/>
      <c r="E2296" s="28" t="e">
        <f>VLOOKUP(B2296,Database!$B$2:$K$604,3,FALSE)</f>
        <v>#N/A</v>
      </c>
      <c r="F2296" s="16"/>
      <c r="G2296" s="16"/>
      <c r="H2296" s="5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7.25" hidden="1" customHeight="1" x14ac:dyDescent="0.25">
      <c r="A2297" s="62"/>
      <c r="B2297" s="16"/>
      <c r="C2297" s="16" t="e">
        <f>VLOOKUP(B2297,Database!$B$2:$K$604,2,FALSE)</f>
        <v>#N/A</v>
      </c>
      <c r="D2297" s="60"/>
      <c r="E2297" s="28" t="e">
        <f>VLOOKUP(B2297,Database!$B$2:$K$604,3,FALSE)</f>
        <v>#N/A</v>
      </c>
      <c r="F2297" s="16"/>
      <c r="G2297" s="16"/>
      <c r="H2297" s="5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7.25" hidden="1" customHeight="1" x14ac:dyDescent="0.25">
      <c r="A2298" s="62"/>
      <c r="B2298" s="16"/>
      <c r="C2298" s="16" t="e">
        <f>VLOOKUP(B2298,Database!$B$2:$K$604,2,FALSE)</f>
        <v>#N/A</v>
      </c>
      <c r="D2298" s="60"/>
      <c r="E2298" s="28" t="e">
        <f>VLOOKUP(B2298,Database!$B$2:$K$604,3,FALSE)</f>
        <v>#N/A</v>
      </c>
      <c r="F2298" s="16"/>
      <c r="G2298" s="16"/>
      <c r="H2298" s="5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7.25" hidden="1" customHeight="1" x14ac:dyDescent="0.25">
      <c r="A2299" s="62"/>
      <c r="B2299" s="16"/>
      <c r="C2299" s="16" t="e">
        <f>VLOOKUP(B2299,Database!$B$2:$K$604,2,FALSE)</f>
        <v>#N/A</v>
      </c>
      <c r="D2299" s="60"/>
      <c r="E2299" s="28" t="e">
        <f>VLOOKUP(B2299,Database!$B$2:$K$604,3,FALSE)</f>
        <v>#N/A</v>
      </c>
      <c r="F2299" s="16"/>
      <c r="G2299" s="16"/>
      <c r="H2299" s="5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7.25" hidden="1" customHeight="1" x14ac:dyDescent="0.25">
      <c r="A2300" s="62"/>
      <c r="B2300" s="16"/>
      <c r="C2300" s="16" t="e">
        <f>VLOOKUP(B2300,Database!$B$2:$K$604,2,FALSE)</f>
        <v>#N/A</v>
      </c>
      <c r="D2300" s="60"/>
      <c r="E2300" s="28" t="e">
        <f>VLOOKUP(B2300,Database!$B$2:$K$604,3,FALSE)</f>
        <v>#N/A</v>
      </c>
      <c r="F2300" s="16"/>
      <c r="G2300" s="16"/>
      <c r="H2300" s="5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7.25" hidden="1" customHeight="1" x14ac:dyDescent="0.25">
      <c r="A2301" s="62"/>
      <c r="B2301" s="5"/>
      <c r="C2301" s="16" t="e">
        <f>VLOOKUP(B2301,Database!$B$2:$K$604,2,FALSE)</f>
        <v>#N/A</v>
      </c>
      <c r="D2301" s="60"/>
      <c r="E2301" s="28" t="e">
        <f>VLOOKUP(B2301,Database!$B$2:$K$604,3,FALSE)</f>
        <v>#N/A</v>
      </c>
      <c r="F2301" s="16"/>
      <c r="G2301" s="16"/>
      <c r="H2301" s="5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7.25" hidden="1" customHeight="1" x14ac:dyDescent="0.25">
      <c r="A2302" s="62"/>
      <c r="B2302" s="16"/>
      <c r="C2302" s="16" t="e">
        <f>VLOOKUP(B2302,Database!$B$2:$K$604,2,FALSE)</f>
        <v>#N/A</v>
      </c>
      <c r="D2302" s="60"/>
      <c r="E2302" s="28" t="e">
        <f>VLOOKUP(B2302,Database!$B$2:$K$604,3,FALSE)</f>
        <v>#N/A</v>
      </c>
      <c r="F2302" s="16"/>
      <c r="G2302" s="16"/>
      <c r="H2302" s="5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7.25" hidden="1" customHeight="1" x14ac:dyDescent="0.25">
      <c r="A2303" s="62"/>
      <c r="B2303" s="5"/>
      <c r="C2303" s="16" t="e">
        <f>VLOOKUP(B2303,Database!$B$2:$K$604,2,FALSE)</f>
        <v>#N/A</v>
      </c>
      <c r="D2303" s="60"/>
      <c r="E2303" s="28" t="e">
        <f>VLOOKUP(B2303,Database!$B$2:$K$604,3,FALSE)</f>
        <v>#N/A</v>
      </c>
      <c r="F2303" s="16"/>
      <c r="G2303" s="16"/>
      <c r="H2303" s="5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7.25" hidden="1" customHeight="1" x14ac:dyDescent="0.25">
      <c r="A2304" s="62"/>
      <c r="B2304" s="5"/>
      <c r="C2304" s="16" t="e">
        <f>VLOOKUP(B2304,Database!$B$2:$K$604,2,FALSE)</f>
        <v>#N/A</v>
      </c>
      <c r="D2304" s="60"/>
      <c r="E2304" s="28" t="e">
        <f>VLOOKUP(B2304,Database!$B$2:$K$604,3,FALSE)</f>
        <v>#N/A</v>
      </c>
      <c r="F2304" s="16"/>
      <c r="G2304" s="16"/>
      <c r="H2304" s="5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7.25" hidden="1" customHeight="1" x14ac:dyDescent="0.25">
      <c r="A2305" s="62"/>
      <c r="B2305" s="5"/>
      <c r="C2305" s="16" t="e">
        <f>VLOOKUP(B2305,Database!$B$2:$K$604,2,FALSE)</f>
        <v>#N/A</v>
      </c>
      <c r="D2305" s="60"/>
      <c r="E2305" s="28" t="e">
        <f>VLOOKUP(B2305,Database!$B$2:$K$604,3,FALSE)</f>
        <v>#N/A</v>
      </c>
      <c r="F2305" s="16"/>
      <c r="G2305" s="16"/>
      <c r="H2305" s="5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7.25" hidden="1" customHeight="1" x14ac:dyDescent="0.25">
      <c r="A2306" s="62"/>
      <c r="B2306" s="5"/>
      <c r="C2306" s="16" t="e">
        <f>VLOOKUP(B2306,Database!$B$2:$K$604,2,FALSE)</f>
        <v>#N/A</v>
      </c>
      <c r="D2306" s="60"/>
      <c r="E2306" s="28" t="e">
        <f>VLOOKUP(B2306,Database!$B$2:$K$604,3,FALSE)</f>
        <v>#N/A</v>
      </c>
      <c r="F2306" s="16"/>
      <c r="G2306" s="16"/>
      <c r="H2306" s="5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7.25" hidden="1" customHeight="1" x14ac:dyDescent="0.25">
      <c r="A2307" s="62"/>
      <c r="B2307" s="5"/>
      <c r="C2307" s="16" t="e">
        <f>VLOOKUP(B2307,Database!$B$2:$K$604,2,FALSE)</f>
        <v>#N/A</v>
      </c>
      <c r="D2307" s="60"/>
      <c r="E2307" s="28" t="e">
        <f>VLOOKUP(B2307,Database!$B$2:$K$604,3,FALSE)</f>
        <v>#N/A</v>
      </c>
      <c r="F2307" s="16"/>
      <c r="G2307" s="16"/>
      <c r="H2307" s="5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7.25" hidden="1" customHeight="1" x14ac:dyDescent="0.25">
      <c r="A2308" s="62"/>
      <c r="B2308" s="5"/>
      <c r="C2308" s="16" t="e">
        <f>VLOOKUP(B2308,Database!$B$2:$K$604,2,FALSE)</f>
        <v>#N/A</v>
      </c>
      <c r="D2308" s="60"/>
      <c r="E2308" s="28" t="e">
        <f>VLOOKUP(B2308,Database!$B$2:$K$604,3,FALSE)</f>
        <v>#N/A</v>
      </c>
      <c r="F2308" s="16"/>
      <c r="G2308" s="16"/>
      <c r="H2308" s="5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7.25" hidden="1" customHeight="1" x14ac:dyDescent="0.25">
      <c r="A2309" s="62"/>
      <c r="B2309" s="16"/>
      <c r="C2309" s="16" t="e">
        <f>VLOOKUP(B2309,Database!$B$2:$K$604,2,FALSE)</f>
        <v>#N/A</v>
      </c>
      <c r="D2309" s="60"/>
      <c r="E2309" s="28" t="e">
        <f>VLOOKUP(B2309,Database!$B$2:$K$604,3,FALSE)</f>
        <v>#N/A</v>
      </c>
      <c r="F2309" s="16"/>
      <c r="G2309" s="16"/>
      <c r="H2309" s="5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7.25" hidden="1" customHeight="1" x14ac:dyDescent="0.25">
      <c r="A2310" s="62"/>
      <c r="B2310" s="5"/>
      <c r="C2310" s="16" t="e">
        <f>VLOOKUP(B2310,Database!$B$2:$K$604,2,FALSE)</f>
        <v>#N/A</v>
      </c>
      <c r="D2310" s="60"/>
      <c r="E2310" s="28" t="e">
        <f>VLOOKUP(B2310,Database!$B$2:$K$604,3,FALSE)</f>
        <v>#N/A</v>
      </c>
      <c r="F2310" s="16"/>
      <c r="G2310" s="16"/>
      <c r="H2310" s="5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7.25" hidden="1" customHeight="1" x14ac:dyDescent="0.25">
      <c r="A2311" s="62"/>
      <c r="B2311" s="16"/>
      <c r="C2311" s="16" t="e">
        <f>VLOOKUP(B2311,Database!$B$2:$K$604,2,FALSE)</f>
        <v>#N/A</v>
      </c>
      <c r="D2311" s="60"/>
      <c r="E2311" s="28" t="e">
        <f>VLOOKUP(B2311,Database!$B$2:$K$604,3,FALSE)</f>
        <v>#N/A</v>
      </c>
      <c r="F2311" s="16"/>
      <c r="G2311" s="16"/>
      <c r="H2311" s="5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7.25" hidden="1" customHeight="1" x14ac:dyDescent="0.25">
      <c r="A2312" s="62"/>
      <c r="B2312" s="16"/>
      <c r="C2312" s="16" t="e">
        <f>VLOOKUP(B2312,Database!$B$2:$K$604,2,FALSE)</f>
        <v>#N/A</v>
      </c>
      <c r="D2312" s="60"/>
      <c r="E2312" s="28" t="e">
        <f>VLOOKUP(B2312,Database!$B$2:$K$604,3,FALSE)</f>
        <v>#N/A</v>
      </c>
      <c r="F2312" s="16"/>
      <c r="G2312" s="16"/>
      <c r="H2312" s="5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7.25" hidden="1" customHeight="1" x14ac:dyDescent="0.25">
      <c r="A2313" s="62"/>
      <c r="B2313" s="16"/>
      <c r="C2313" s="16" t="e">
        <f>VLOOKUP(B2313,Database!$B$2:$K$604,2,FALSE)</f>
        <v>#N/A</v>
      </c>
      <c r="D2313" s="60"/>
      <c r="E2313" s="28" t="e">
        <f>VLOOKUP(B2313,Database!$B$2:$K$604,3,FALSE)</f>
        <v>#N/A</v>
      </c>
      <c r="F2313" s="16"/>
      <c r="G2313" s="16"/>
      <c r="H2313" s="5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7.25" hidden="1" customHeight="1" x14ac:dyDescent="0.25">
      <c r="A2314" s="62"/>
      <c r="B2314" s="16"/>
      <c r="C2314" s="16" t="e">
        <f>VLOOKUP(B2314,Database!$B$2:$K$604,2,FALSE)</f>
        <v>#N/A</v>
      </c>
      <c r="D2314" s="60"/>
      <c r="E2314" s="28" t="e">
        <f>VLOOKUP(B2314,Database!$B$2:$K$604,3,FALSE)</f>
        <v>#N/A</v>
      </c>
      <c r="F2314" s="16"/>
      <c r="G2314" s="16"/>
      <c r="H2314" s="5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7.25" hidden="1" customHeight="1" x14ac:dyDescent="0.25">
      <c r="A2315" s="62"/>
      <c r="B2315" s="16"/>
      <c r="C2315" s="16" t="e">
        <f>VLOOKUP(B2315,Database!$B$2:$K$604,2,FALSE)</f>
        <v>#N/A</v>
      </c>
      <c r="D2315" s="60"/>
      <c r="E2315" s="28" t="e">
        <f>VLOOKUP(B2315,Database!$B$2:$K$604,3,FALSE)</f>
        <v>#N/A</v>
      </c>
      <c r="F2315" s="16"/>
      <c r="G2315" s="16"/>
      <c r="H2315" s="5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7.25" hidden="1" customHeight="1" x14ac:dyDescent="0.25">
      <c r="A2316" s="62"/>
      <c r="B2316" s="5"/>
      <c r="C2316" s="16" t="e">
        <f>VLOOKUP(B2316,Database!$B$2:$K$604,2,FALSE)</f>
        <v>#N/A</v>
      </c>
      <c r="D2316" s="64"/>
      <c r="E2316" s="28" t="e">
        <f>VLOOKUP(B2316,Database!$B$2:$K$604,3,FALSE)</f>
        <v>#N/A</v>
      </c>
      <c r="F2316" s="16"/>
      <c r="G2316" s="16"/>
      <c r="H2316" s="5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7.25" hidden="1" customHeight="1" x14ac:dyDescent="0.25">
      <c r="A2317" s="62"/>
      <c r="B2317" s="16"/>
      <c r="C2317" s="16" t="e">
        <f>VLOOKUP(B2317,Database!$B$2:$K$604,2,FALSE)</f>
        <v>#N/A</v>
      </c>
      <c r="D2317" s="64"/>
      <c r="E2317" s="28" t="e">
        <f>VLOOKUP(B2317,Database!$B$2:$K$604,3,FALSE)</f>
        <v>#N/A</v>
      </c>
      <c r="F2317" s="16"/>
      <c r="G2317" s="16"/>
      <c r="H2317" s="5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7.25" hidden="1" customHeight="1" x14ac:dyDescent="0.25">
      <c r="A2318" s="62"/>
      <c r="B2318" s="16"/>
      <c r="C2318" s="16" t="e">
        <f>VLOOKUP(B2318,Database!$B$2:$K$604,2,FALSE)</f>
        <v>#N/A</v>
      </c>
      <c r="D2318" s="60"/>
      <c r="E2318" s="28" t="e">
        <f>VLOOKUP(B2318,Database!$B$2:$K$604,3,FALSE)</f>
        <v>#N/A</v>
      </c>
      <c r="F2318" s="16"/>
      <c r="G2318" s="16"/>
      <c r="H2318" s="5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7.25" hidden="1" customHeight="1" x14ac:dyDescent="0.25">
      <c r="A2319" s="62"/>
      <c r="B2319" s="16"/>
      <c r="C2319" s="16" t="e">
        <f>VLOOKUP(B2319,Database!$B$2:$K$604,2,FALSE)</f>
        <v>#N/A</v>
      </c>
      <c r="D2319" s="63"/>
      <c r="E2319" s="28" t="e">
        <f>VLOOKUP(B2319,Database!$B$2:$K$604,3,FALSE)</f>
        <v>#N/A</v>
      </c>
      <c r="F2319" s="16"/>
      <c r="G2319" s="16"/>
      <c r="H2319" s="5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7.25" hidden="1" customHeight="1" x14ac:dyDescent="0.25">
      <c r="A2320" s="62"/>
      <c r="B2320" s="16"/>
      <c r="C2320" s="16" t="e">
        <f>VLOOKUP(B2320,Database!$B$2:$K$604,2,FALSE)</f>
        <v>#N/A</v>
      </c>
      <c r="D2320" s="60"/>
      <c r="E2320" s="28" t="e">
        <f>VLOOKUP(B2320,Database!$B$2:$K$604,3,FALSE)</f>
        <v>#N/A</v>
      </c>
      <c r="F2320" s="16"/>
      <c r="G2320" s="16"/>
      <c r="H2320" s="5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7.25" hidden="1" customHeight="1" x14ac:dyDescent="0.25">
      <c r="A2321" s="62"/>
      <c r="B2321" s="16"/>
      <c r="C2321" s="16" t="e">
        <f>VLOOKUP(B2321,Database!$B$2:$K$604,2,FALSE)</f>
        <v>#N/A</v>
      </c>
      <c r="D2321" s="60"/>
      <c r="E2321" s="28" t="e">
        <f>VLOOKUP(B2321,Database!$B$2:$K$604,3,FALSE)</f>
        <v>#N/A</v>
      </c>
      <c r="F2321" s="16"/>
      <c r="G2321" s="16"/>
      <c r="H2321" s="5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7.25" hidden="1" customHeight="1" x14ac:dyDescent="0.25">
      <c r="A2322" s="62"/>
      <c r="B2322" s="16"/>
      <c r="C2322" s="16" t="e">
        <f>VLOOKUP(B2322,Database!$B$2:$K$604,2,FALSE)</f>
        <v>#N/A</v>
      </c>
      <c r="D2322" s="60"/>
      <c r="E2322" s="28" t="e">
        <f>VLOOKUP(B2322,Database!$B$2:$K$604,3,FALSE)</f>
        <v>#N/A</v>
      </c>
      <c r="F2322" s="16"/>
      <c r="G2322" s="16"/>
      <c r="H2322" s="5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7.25" hidden="1" customHeight="1" x14ac:dyDescent="0.25">
      <c r="A2323" s="62"/>
      <c r="B2323" s="16"/>
      <c r="C2323" s="16" t="e">
        <f>VLOOKUP(B2323,Database!$B$2:$K$604,2,FALSE)</f>
        <v>#N/A</v>
      </c>
      <c r="D2323" s="60"/>
      <c r="E2323" s="28" t="e">
        <f>VLOOKUP(B2323,Database!$B$2:$K$604,3,FALSE)</f>
        <v>#N/A</v>
      </c>
      <c r="F2323" s="16"/>
      <c r="G2323" s="16"/>
      <c r="H2323" s="5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7.25" hidden="1" customHeight="1" x14ac:dyDescent="0.25">
      <c r="A2324" s="62"/>
      <c r="B2324" s="16"/>
      <c r="C2324" s="16" t="e">
        <f>VLOOKUP(B2324,Database!$B$2:$K$604,2,FALSE)</f>
        <v>#N/A</v>
      </c>
      <c r="D2324" s="60"/>
      <c r="E2324" s="28" t="e">
        <f>VLOOKUP(B2324,Database!$B$2:$K$604,3,FALSE)</f>
        <v>#N/A</v>
      </c>
      <c r="F2324" s="16"/>
      <c r="G2324" s="16"/>
      <c r="H2324" s="5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7.25" hidden="1" customHeight="1" x14ac:dyDescent="0.25">
      <c r="A2325" s="62"/>
      <c r="B2325" s="16"/>
      <c r="C2325" s="16" t="e">
        <f>VLOOKUP(B2325,Database!$B$2:$K$604,2,FALSE)</f>
        <v>#N/A</v>
      </c>
      <c r="D2325" s="60"/>
      <c r="E2325" s="28" t="e">
        <f>VLOOKUP(B2325,Database!$B$2:$K$604,3,FALSE)</f>
        <v>#N/A</v>
      </c>
      <c r="F2325" s="16"/>
      <c r="G2325" s="16"/>
      <c r="H2325" s="5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7.25" hidden="1" customHeight="1" x14ac:dyDescent="0.25">
      <c r="A2326" s="62"/>
      <c r="B2326" s="16"/>
      <c r="C2326" s="16" t="e">
        <f>VLOOKUP(B2326,Database!$B$2:$K$604,2,FALSE)</f>
        <v>#N/A</v>
      </c>
      <c r="D2326" s="60"/>
      <c r="E2326" s="28" t="e">
        <f>VLOOKUP(B2326,Database!$B$2:$K$604,3,FALSE)</f>
        <v>#N/A</v>
      </c>
      <c r="F2326" s="16"/>
      <c r="G2326" s="16"/>
      <c r="H2326" s="5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7.25" hidden="1" customHeight="1" x14ac:dyDescent="0.25">
      <c r="A2327" s="62"/>
      <c r="B2327" s="16"/>
      <c r="C2327" s="16" t="e">
        <f>VLOOKUP(B2327,Database!$B$2:$K$604,2,FALSE)</f>
        <v>#N/A</v>
      </c>
      <c r="D2327" s="60"/>
      <c r="E2327" s="28" t="e">
        <f>VLOOKUP(B2327,Database!$B$2:$K$604,3,FALSE)</f>
        <v>#N/A</v>
      </c>
      <c r="F2327" s="16"/>
      <c r="G2327" s="16"/>
      <c r="H2327" s="5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7.25" hidden="1" customHeight="1" x14ac:dyDescent="0.25">
      <c r="A2328" s="62"/>
      <c r="B2328" s="16"/>
      <c r="C2328" s="16" t="e">
        <f>VLOOKUP(B2328,Database!$B$2:$K$604,2,FALSE)</f>
        <v>#N/A</v>
      </c>
      <c r="D2328" s="60"/>
      <c r="E2328" s="28" t="e">
        <f>VLOOKUP(B2328,Database!$B$2:$K$604,3,FALSE)</f>
        <v>#N/A</v>
      </c>
      <c r="F2328" s="16"/>
      <c r="G2328" s="16"/>
      <c r="H2328" s="5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7.25" hidden="1" customHeight="1" x14ac:dyDescent="0.25">
      <c r="A2329" s="62"/>
      <c r="B2329" s="16"/>
      <c r="C2329" s="16" t="e">
        <f>VLOOKUP(B2329,Database!$B$2:$K$604,2,FALSE)</f>
        <v>#N/A</v>
      </c>
      <c r="D2329" s="60"/>
      <c r="E2329" s="28" t="e">
        <f>VLOOKUP(B2329,Database!$B$2:$K$604,3,FALSE)</f>
        <v>#N/A</v>
      </c>
      <c r="F2329" s="16"/>
      <c r="G2329" s="16"/>
      <c r="H2329" s="5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7.25" hidden="1" customHeight="1" x14ac:dyDescent="0.25">
      <c r="A2330" s="62"/>
      <c r="B2330" s="16"/>
      <c r="C2330" s="16" t="e">
        <f>VLOOKUP(B2330,Database!$B$2:$K$604,2,FALSE)</f>
        <v>#N/A</v>
      </c>
      <c r="D2330" s="64"/>
      <c r="E2330" s="28" t="e">
        <f>VLOOKUP(B2330,Database!$B$2:$K$604,3,FALSE)</f>
        <v>#N/A</v>
      </c>
      <c r="F2330" s="16"/>
      <c r="G2330" s="16"/>
      <c r="H2330" s="5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7.25" hidden="1" customHeight="1" x14ac:dyDescent="0.25">
      <c r="A2331" s="62"/>
      <c r="B2331" s="5"/>
      <c r="C2331" s="16" t="e">
        <f>VLOOKUP(B2331,Database!$B$2:$K$604,2,FALSE)</f>
        <v>#N/A</v>
      </c>
      <c r="D2331" s="60"/>
      <c r="E2331" s="28" t="e">
        <f>VLOOKUP(B2331,Database!$B$2:$K$604,3,FALSE)</f>
        <v>#N/A</v>
      </c>
      <c r="F2331" s="16"/>
      <c r="G2331" s="16"/>
      <c r="H2331" s="5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7.25" hidden="1" customHeight="1" x14ac:dyDescent="0.25">
      <c r="A2332" s="62"/>
      <c r="B2332" s="16"/>
      <c r="C2332" s="16" t="e">
        <f>VLOOKUP(B2332,Database!$B$2:$K$604,2,FALSE)</f>
        <v>#N/A</v>
      </c>
      <c r="D2332" s="60"/>
      <c r="E2332" s="28" t="e">
        <f>VLOOKUP(B2332,Database!$B$2:$K$604,3,FALSE)</f>
        <v>#N/A</v>
      </c>
      <c r="F2332" s="16"/>
      <c r="G2332" s="16"/>
      <c r="H2332" s="5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7.25" hidden="1" customHeight="1" x14ac:dyDescent="0.25">
      <c r="A2333" s="62"/>
      <c r="B2333" s="16"/>
      <c r="C2333" s="16" t="e">
        <f>VLOOKUP(B2333,Database!$B$2:$K$604,2,FALSE)</f>
        <v>#N/A</v>
      </c>
      <c r="D2333" s="60"/>
      <c r="E2333" s="28" t="e">
        <f>VLOOKUP(B2333,Database!$B$2:$K$604,3,FALSE)</f>
        <v>#N/A</v>
      </c>
      <c r="F2333" s="16"/>
      <c r="G2333" s="16"/>
      <c r="H2333" s="5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7.25" hidden="1" customHeight="1" x14ac:dyDescent="0.25">
      <c r="A2334" s="62"/>
      <c r="B2334" s="16"/>
      <c r="C2334" s="16" t="e">
        <f>VLOOKUP(B2334,Database!$B$2:$K$604,2,FALSE)</f>
        <v>#N/A</v>
      </c>
      <c r="D2334" s="64"/>
      <c r="E2334" s="28" t="e">
        <f>VLOOKUP(B2334,Database!$B$2:$K$604,3,FALSE)</f>
        <v>#N/A</v>
      </c>
      <c r="F2334" s="16"/>
      <c r="G2334" s="16"/>
      <c r="H2334" s="5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7.25" hidden="1" customHeight="1" x14ac:dyDescent="0.25">
      <c r="A2335" s="62"/>
      <c r="B2335" s="5"/>
      <c r="C2335" s="16" t="e">
        <f>VLOOKUP(B2335,Database!$B$2:$K$604,2,FALSE)</f>
        <v>#N/A</v>
      </c>
      <c r="D2335" s="60"/>
      <c r="E2335" s="28" t="e">
        <f>VLOOKUP(B2335,Database!$B$2:$K$604,3,FALSE)</f>
        <v>#N/A</v>
      </c>
      <c r="F2335" s="16"/>
      <c r="G2335" s="16"/>
      <c r="H2335" s="5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7.25" hidden="1" customHeight="1" x14ac:dyDescent="0.25">
      <c r="A2336" s="62"/>
      <c r="B2336" s="16"/>
      <c r="C2336" s="16" t="e">
        <f>VLOOKUP(B2336,Database!$B$2:$K$604,2,FALSE)</f>
        <v>#N/A</v>
      </c>
      <c r="D2336" s="60"/>
      <c r="E2336" s="28" t="e">
        <f>VLOOKUP(B2336,Database!$B$2:$K$604,3,FALSE)</f>
        <v>#N/A</v>
      </c>
      <c r="F2336" s="16"/>
      <c r="G2336" s="16"/>
      <c r="H2336" s="5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7.25" hidden="1" customHeight="1" x14ac:dyDescent="0.25">
      <c r="A2337" s="62"/>
      <c r="B2337" s="16"/>
      <c r="C2337" s="16" t="e">
        <f>VLOOKUP(B2337,Database!$B$2:$K$604,2,FALSE)</f>
        <v>#N/A</v>
      </c>
      <c r="D2337" s="60"/>
      <c r="E2337" s="28" t="e">
        <f>VLOOKUP(B2337,Database!$B$2:$K$604,3,FALSE)</f>
        <v>#N/A</v>
      </c>
      <c r="F2337" s="16"/>
      <c r="G2337" s="16"/>
      <c r="H2337" s="5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7.25" hidden="1" customHeight="1" x14ac:dyDescent="0.25">
      <c r="A2338" s="62"/>
      <c r="B2338" s="5"/>
      <c r="C2338" s="16" t="e">
        <f>VLOOKUP(B2338,Database!$B$2:$K$604,2,FALSE)</f>
        <v>#N/A</v>
      </c>
      <c r="D2338" s="60"/>
      <c r="E2338" s="28" t="e">
        <f>VLOOKUP(B2338,Database!$B$2:$K$604,3,FALSE)</f>
        <v>#N/A</v>
      </c>
      <c r="F2338" s="16"/>
      <c r="G2338" s="16"/>
      <c r="H2338" s="5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7.25" hidden="1" customHeight="1" x14ac:dyDescent="0.25">
      <c r="A2339" s="62"/>
      <c r="B2339" s="5"/>
      <c r="C2339" s="16" t="e">
        <f>VLOOKUP(B2339,Database!$B$2:$K$604,2,FALSE)</f>
        <v>#N/A</v>
      </c>
      <c r="D2339" s="60"/>
      <c r="E2339" s="28" t="e">
        <f>VLOOKUP(B2339,Database!$B$2:$K$604,3,FALSE)</f>
        <v>#N/A</v>
      </c>
      <c r="F2339" s="16"/>
      <c r="G2339" s="16"/>
      <c r="H2339" s="5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7.25" hidden="1" customHeight="1" x14ac:dyDescent="0.25">
      <c r="A2340" s="62"/>
      <c r="B2340" s="16"/>
      <c r="C2340" s="16" t="e">
        <f>VLOOKUP(B2340,Database!$B$2:$K$604,2,FALSE)</f>
        <v>#N/A</v>
      </c>
      <c r="D2340" s="60"/>
      <c r="E2340" s="28" t="e">
        <f>VLOOKUP(B2340,Database!$B$2:$K$604,3,FALSE)</f>
        <v>#N/A</v>
      </c>
      <c r="F2340" s="16"/>
      <c r="G2340" s="16"/>
      <c r="H2340" s="5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7.25" hidden="1" customHeight="1" x14ac:dyDescent="0.25">
      <c r="A2341" s="62"/>
      <c r="B2341" s="16"/>
      <c r="C2341" s="16" t="e">
        <f>VLOOKUP(B2341,Database!$B$2:$K$604,2,FALSE)</f>
        <v>#N/A</v>
      </c>
      <c r="D2341" s="60"/>
      <c r="E2341" s="28" t="e">
        <f>VLOOKUP(B2341,Database!$B$2:$K$604,3,FALSE)</f>
        <v>#N/A</v>
      </c>
      <c r="F2341" s="16"/>
      <c r="G2341" s="16"/>
      <c r="H2341" s="5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7.25" hidden="1" customHeight="1" x14ac:dyDescent="0.25">
      <c r="A2342" s="62"/>
      <c r="B2342" s="16"/>
      <c r="C2342" s="16" t="e">
        <f>VLOOKUP(B2342,Database!$B$2:$K$604,2,FALSE)</f>
        <v>#N/A</v>
      </c>
      <c r="D2342" s="60"/>
      <c r="E2342" s="28" t="e">
        <f>VLOOKUP(B2342,Database!$B$2:$K$604,3,FALSE)</f>
        <v>#N/A</v>
      </c>
      <c r="F2342" s="16"/>
      <c r="G2342" s="16"/>
      <c r="H2342" s="5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7.25" hidden="1" customHeight="1" x14ac:dyDescent="0.25">
      <c r="A2343" s="62"/>
      <c r="B2343" s="16"/>
      <c r="C2343" s="16" t="e">
        <f>VLOOKUP(B2343,Database!$B$2:$K$604,2,FALSE)</f>
        <v>#N/A</v>
      </c>
      <c r="D2343" s="60"/>
      <c r="E2343" s="28" t="e">
        <f>VLOOKUP(B2343,Database!$B$2:$K$604,3,FALSE)</f>
        <v>#N/A</v>
      </c>
      <c r="F2343" s="16"/>
      <c r="G2343" s="16"/>
      <c r="H2343" s="5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7.25" hidden="1" customHeight="1" x14ac:dyDescent="0.25">
      <c r="A2344" s="62"/>
      <c r="B2344" s="16"/>
      <c r="C2344" s="16" t="e">
        <f>VLOOKUP(B2344,Database!$B$2:$K$604,2,FALSE)</f>
        <v>#N/A</v>
      </c>
      <c r="D2344" s="60"/>
      <c r="E2344" s="28" t="e">
        <f>VLOOKUP(B2344,Database!$B$2:$K$604,3,FALSE)</f>
        <v>#N/A</v>
      </c>
      <c r="F2344" s="16"/>
      <c r="G2344" s="16"/>
      <c r="H2344" s="5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7.25" hidden="1" customHeight="1" x14ac:dyDescent="0.25">
      <c r="A2345" s="62"/>
      <c r="B2345" s="5"/>
      <c r="C2345" s="16" t="e">
        <f>VLOOKUP(B2345,Database!$B$2:$K$604,2,FALSE)</f>
        <v>#N/A</v>
      </c>
      <c r="D2345" s="60"/>
      <c r="E2345" s="28" t="e">
        <f>VLOOKUP(B2345,Database!$B$2:$K$604,3,FALSE)</f>
        <v>#N/A</v>
      </c>
      <c r="F2345" s="16"/>
      <c r="G2345" s="16"/>
      <c r="H2345" s="5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7.25" hidden="1" customHeight="1" x14ac:dyDescent="0.25">
      <c r="A2346" s="62"/>
      <c r="B2346" s="5"/>
      <c r="C2346" s="16" t="e">
        <f>VLOOKUP(B2346,Database!$B$2:$K$604,2,FALSE)</f>
        <v>#N/A</v>
      </c>
      <c r="D2346" s="60"/>
      <c r="E2346" s="28" t="e">
        <f>VLOOKUP(B2346,Database!$B$2:$K$604,3,FALSE)</f>
        <v>#N/A</v>
      </c>
      <c r="F2346" s="16"/>
      <c r="G2346" s="16"/>
      <c r="H2346" s="5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7.25" hidden="1" customHeight="1" x14ac:dyDescent="0.25">
      <c r="A2347" s="62"/>
      <c r="B2347" s="16"/>
      <c r="C2347" s="16" t="e">
        <f>VLOOKUP(B2347,Database!$B$2:$K$604,2,FALSE)</f>
        <v>#N/A</v>
      </c>
      <c r="D2347" s="60"/>
      <c r="E2347" s="28" t="e">
        <f>VLOOKUP(B2347,Database!$B$2:$K$604,3,FALSE)</f>
        <v>#N/A</v>
      </c>
      <c r="F2347" s="16"/>
      <c r="G2347" s="16"/>
      <c r="H2347" s="5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7.25" hidden="1" customHeight="1" x14ac:dyDescent="0.25">
      <c r="A2348" s="62"/>
      <c r="B2348" s="16"/>
      <c r="C2348" s="16" t="e">
        <f>VLOOKUP(B2348,Database!$B$2:$K$604,2,FALSE)</f>
        <v>#N/A</v>
      </c>
      <c r="D2348" s="60"/>
      <c r="E2348" s="28" t="e">
        <f>VLOOKUP(B2348,Database!$B$2:$K$604,3,FALSE)</f>
        <v>#N/A</v>
      </c>
      <c r="F2348" s="16"/>
      <c r="G2348" s="16"/>
      <c r="H2348" s="5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7.25" hidden="1" customHeight="1" x14ac:dyDescent="0.25">
      <c r="A2349" s="62"/>
      <c r="B2349" s="16"/>
      <c r="C2349" s="16" t="e">
        <f>VLOOKUP(B2349,Database!$B$2:$K$604,2,FALSE)</f>
        <v>#N/A</v>
      </c>
      <c r="D2349" s="60"/>
      <c r="E2349" s="28" t="e">
        <f>VLOOKUP(B2349,Database!$B$2:$K$604,3,FALSE)</f>
        <v>#N/A</v>
      </c>
      <c r="F2349" s="16"/>
      <c r="G2349" s="16"/>
      <c r="H2349" s="5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7.25" hidden="1" customHeight="1" x14ac:dyDescent="0.25">
      <c r="A2350" s="62"/>
      <c r="B2350" s="5"/>
      <c r="C2350" s="16" t="e">
        <f>VLOOKUP(B2350,Database!$B$2:$K$604,2,FALSE)</f>
        <v>#N/A</v>
      </c>
      <c r="D2350" s="60"/>
      <c r="E2350" s="28" t="e">
        <f>VLOOKUP(B2350,Database!$B$2:$K$604,3,FALSE)</f>
        <v>#N/A</v>
      </c>
      <c r="F2350" s="16"/>
      <c r="G2350" s="16"/>
      <c r="H2350" s="5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7.25" hidden="1" customHeight="1" x14ac:dyDescent="0.25">
      <c r="A2351" s="62"/>
      <c r="B2351" s="5"/>
      <c r="C2351" s="16" t="e">
        <f>VLOOKUP(B2351,Database!$B$2:$K$604,2,FALSE)</f>
        <v>#N/A</v>
      </c>
      <c r="D2351" s="60"/>
      <c r="E2351" s="28" t="e">
        <f>VLOOKUP(B2351,Database!$B$2:$K$604,3,FALSE)</f>
        <v>#N/A</v>
      </c>
      <c r="F2351" s="16"/>
      <c r="G2351" s="16"/>
      <c r="H2351" s="5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7.25" hidden="1" customHeight="1" x14ac:dyDescent="0.25">
      <c r="A2352" s="62"/>
      <c r="B2352" s="5"/>
      <c r="C2352" s="16" t="e">
        <f>VLOOKUP(B2352,Database!$B$2:$K$604,2,FALSE)</f>
        <v>#N/A</v>
      </c>
      <c r="D2352" s="60"/>
      <c r="E2352" s="28" t="e">
        <f>VLOOKUP(B2352,Database!$B$2:$K$604,3,FALSE)</f>
        <v>#N/A</v>
      </c>
      <c r="F2352" s="16"/>
      <c r="G2352" s="16"/>
      <c r="H2352" s="5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7.25" hidden="1" customHeight="1" x14ac:dyDescent="0.25">
      <c r="A2353" s="62"/>
      <c r="B2353" s="5"/>
      <c r="C2353" s="16" t="e">
        <f>VLOOKUP(B2353,Database!$B$2:$K$604,2,FALSE)</f>
        <v>#N/A</v>
      </c>
      <c r="D2353" s="64"/>
      <c r="E2353" s="28" t="e">
        <f>VLOOKUP(B2353,Database!$B$2:$K$604,3,FALSE)</f>
        <v>#N/A</v>
      </c>
      <c r="F2353" s="16"/>
      <c r="G2353" s="16"/>
      <c r="H2353" s="5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7.25" hidden="1" customHeight="1" x14ac:dyDescent="0.25">
      <c r="A2354" s="62"/>
      <c r="B2354" s="16"/>
      <c r="C2354" s="16" t="e">
        <f>VLOOKUP(B2354,Database!$B$2:$K$604,2,FALSE)</f>
        <v>#N/A</v>
      </c>
      <c r="D2354" s="60"/>
      <c r="E2354" s="28" t="e">
        <f>VLOOKUP(B2354,Database!$B$2:$K$604,3,FALSE)</f>
        <v>#N/A</v>
      </c>
      <c r="F2354" s="16"/>
      <c r="G2354" s="16"/>
      <c r="H2354" s="5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7.25" hidden="1" customHeight="1" x14ac:dyDescent="0.25">
      <c r="A2355" s="62"/>
      <c r="B2355" s="65"/>
      <c r="C2355" s="16" t="e">
        <f>VLOOKUP(B2355,Database!$B$2:$K$604,2,FALSE)</f>
        <v>#N/A</v>
      </c>
      <c r="D2355" s="60"/>
      <c r="E2355" s="28" t="e">
        <f>VLOOKUP(B2355,Database!$B$2:$K$604,3,FALSE)</f>
        <v>#N/A</v>
      </c>
      <c r="F2355" s="16"/>
      <c r="G2355" s="16"/>
      <c r="H2355" s="5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7.25" hidden="1" customHeight="1" x14ac:dyDescent="0.25">
      <c r="A2356" s="62"/>
      <c r="B2356" s="65"/>
      <c r="C2356" s="16" t="e">
        <f>VLOOKUP(B2356,Database!$B$2:$K$604,2,FALSE)</f>
        <v>#N/A</v>
      </c>
      <c r="D2356" s="60"/>
      <c r="E2356" s="28" t="e">
        <f>VLOOKUP(B2356,Database!$B$2:$K$604,3,FALSE)</f>
        <v>#N/A</v>
      </c>
      <c r="F2356" s="16"/>
      <c r="G2356" s="16"/>
      <c r="H2356" s="5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7.25" hidden="1" customHeight="1" x14ac:dyDescent="0.25">
      <c r="A2357" s="62"/>
      <c r="B2357" s="66"/>
      <c r="C2357" s="16" t="e">
        <f>VLOOKUP(B2357,Database!$B$2:$K$604,2,FALSE)</f>
        <v>#N/A</v>
      </c>
      <c r="D2357" s="60"/>
      <c r="E2357" s="28" t="e">
        <f>VLOOKUP(B2357,Database!$B$2:$K$604,3,FALSE)</f>
        <v>#N/A</v>
      </c>
      <c r="F2357" s="16"/>
      <c r="G2357" s="16"/>
      <c r="H2357" s="5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7.25" hidden="1" customHeight="1" x14ac:dyDescent="0.25">
      <c r="A2358" s="62"/>
      <c r="B2358" s="16"/>
      <c r="C2358" s="16" t="e">
        <f>VLOOKUP(B2358,Database!$B$2:$K$604,2,FALSE)</f>
        <v>#N/A</v>
      </c>
      <c r="D2358" s="63"/>
      <c r="E2358" s="28" t="e">
        <f>VLOOKUP(B2358,Database!$B$2:$K$604,3,FALSE)</f>
        <v>#N/A</v>
      </c>
      <c r="F2358" s="16"/>
      <c r="G2358" s="16"/>
      <c r="H2358" s="5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7.25" hidden="1" customHeight="1" x14ac:dyDescent="0.25">
      <c r="A2359" s="62"/>
      <c r="B2359" s="16"/>
      <c r="C2359" s="16" t="e">
        <f>VLOOKUP(B2359,Database!$B$2:$K$604,2,FALSE)</f>
        <v>#N/A</v>
      </c>
      <c r="D2359" s="60"/>
      <c r="E2359" s="28" t="e">
        <f>VLOOKUP(B2359,Database!$B$2:$K$604,3,FALSE)</f>
        <v>#N/A</v>
      </c>
      <c r="F2359" s="16"/>
      <c r="G2359" s="16"/>
      <c r="H2359" s="5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7.25" hidden="1" customHeight="1" x14ac:dyDescent="0.25">
      <c r="A2360" s="62"/>
      <c r="B2360" s="16"/>
      <c r="C2360" s="16" t="e">
        <f>VLOOKUP(B2360,Database!$B$2:$K$604,2,FALSE)</f>
        <v>#N/A</v>
      </c>
      <c r="D2360" s="60"/>
      <c r="E2360" s="28" t="e">
        <f>VLOOKUP(B2360,Database!$B$2:$K$604,3,FALSE)</f>
        <v>#N/A</v>
      </c>
      <c r="F2360" s="16"/>
      <c r="G2360" s="16"/>
      <c r="H2360" s="5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7.25" hidden="1" customHeight="1" x14ac:dyDescent="0.25">
      <c r="A2361" s="62"/>
      <c r="B2361" s="16"/>
      <c r="C2361" s="16" t="e">
        <f>VLOOKUP(B2361,Database!$B$2:$K$604,2,FALSE)</f>
        <v>#N/A</v>
      </c>
      <c r="D2361" s="60"/>
      <c r="E2361" s="28" t="e">
        <f>VLOOKUP(B2361,Database!$B$2:$K$604,3,FALSE)</f>
        <v>#N/A</v>
      </c>
      <c r="F2361" s="16"/>
      <c r="G2361" s="16"/>
      <c r="H2361" s="5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7.25" hidden="1" customHeight="1" x14ac:dyDescent="0.25">
      <c r="A2362" s="62"/>
      <c r="B2362" s="16"/>
      <c r="C2362" s="16" t="e">
        <f>VLOOKUP(B2362,Database!$B$2:$K$604,2,FALSE)</f>
        <v>#N/A</v>
      </c>
      <c r="D2362" s="60"/>
      <c r="E2362" s="28" t="e">
        <f>VLOOKUP(B2362,Database!$B$2:$K$604,3,FALSE)</f>
        <v>#N/A</v>
      </c>
      <c r="F2362" s="16"/>
      <c r="G2362" s="16"/>
      <c r="H2362" s="5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7.25" hidden="1" customHeight="1" x14ac:dyDescent="0.25">
      <c r="A2363" s="62"/>
      <c r="B2363" s="16"/>
      <c r="C2363" s="16" t="e">
        <f>VLOOKUP(B2363,Database!$B$2:$K$604,2,FALSE)</f>
        <v>#N/A</v>
      </c>
      <c r="D2363" s="60"/>
      <c r="E2363" s="28" t="e">
        <f>VLOOKUP(B2363,Database!$B$2:$K$604,3,FALSE)</f>
        <v>#N/A</v>
      </c>
      <c r="F2363" s="16"/>
      <c r="G2363" s="16"/>
      <c r="H2363" s="5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7.25" hidden="1" customHeight="1" x14ac:dyDescent="0.25">
      <c r="A2364" s="62"/>
      <c r="B2364" s="16"/>
      <c r="C2364" s="16" t="e">
        <f>VLOOKUP(B2364,Database!$B$2:$K$604,2,FALSE)</f>
        <v>#N/A</v>
      </c>
      <c r="D2364" s="60"/>
      <c r="E2364" s="28" t="e">
        <f>VLOOKUP(B2364,Database!$B$2:$K$604,3,FALSE)</f>
        <v>#N/A</v>
      </c>
      <c r="F2364" s="16"/>
      <c r="G2364" s="16"/>
      <c r="H2364" s="5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7.25" hidden="1" customHeight="1" x14ac:dyDescent="0.25">
      <c r="A2365" s="62"/>
      <c r="B2365" s="16"/>
      <c r="C2365" s="16" t="e">
        <f>VLOOKUP(B2365,Database!$B$2:$K$604,2,FALSE)</f>
        <v>#N/A</v>
      </c>
      <c r="D2365" s="60"/>
      <c r="E2365" s="28" t="e">
        <f>VLOOKUP(B2365,Database!$B$2:$K$604,3,FALSE)</f>
        <v>#N/A</v>
      </c>
      <c r="F2365" s="16"/>
      <c r="G2365" s="16"/>
      <c r="H2365" s="5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7.25" hidden="1" customHeight="1" x14ac:dyDescent="0.25">
      <c r="A2366" s="62"/>
      <c r="B2366" s="5"/>
      <c r="C2366" s="16" t="e">
        <f>VLOOKUP(B2366,Database!$B$2:$K$604,2,FALSE)</f>
        <v>#N/A</v>
      </c>
      <c r="D2366" s="60"/>
      <c r="E2366" s="28" t="e">
        <f>VLOOKUP(B2366,Database!$B$2:$K$604,3,FALSE)</f>
        <v>#N/A</v>
      </c>
      <c r="F2366" s="16"/>
      <c r="G2366" s="16"/>
      <c r="H2366" s="5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7.25" hidden="1" customHeight="1" x14ac:dyDescent="0.25">
      <c r="A2367" s="62"/>
      <c r="B2367" s="16"/>
      <c r="C2367" s="16" t="e">
        <f>VLOOKUP(B2367,Database!$B$2:$K$604,2,FALSE)</f>
        <v>#N/A</v>
      </c>
      <c r="D2367" s="60"/>
      <c r="E2367" s="28" t="e">
        <f>VLOOKUP(B2367,Database!$B$2:$K$604,3,FALSE)</f>
        <v>#N/A</v>
      </c>
      <c r="F2367" s="16"/>
      <c r="G2367" s="16"/>
      <c r="H2367" s="5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7.25" hidden="1" customHeight="1" x14ac:dyDescent="0.25">
      <c r="A2368" s="62"/>
      <c r="B2368" s="16"/>
      <c r="C2368" s="16" t="e">
        <f>VLOOKUP(B2368,Database!$B$2:$K$604,2,FALSE)</f>
        <v>#N/A</v>
      </c>
      <c r="D2368" s="60"/>
      <c r="E2368" s="28" t="e">
        <f>VLOOKUP(B2368,Database!$B$2:$K$604,3,FALSE)</f>
        <v>#N/A</v>
      </c>
      <c r="F2368" s="16"/>
      <c r="G2368" s="16"/>
      <c r="H2368" s="5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7.25" hidden="1" customHeight="1" x14ac:dyDescent="0.25">
      <c r="A2369" s="62"/>
      <c r="B2369" s="5"/>
      <c r="C2369" s="16" t="e">
        <f>VLOOKUP(B2369,Database!$B$2:$K$604,2,FALSE)</f>
        <v>#N/A</v>
      </c>
      <c r="D2369" s="60"/>
      <c r="E2369" s="28" t="e">
        <f>VLOOKUP(B2369,Database!$B$2:$K$604,3,FALSE)</f>
        <v>#N/A</v>
      </c>
      <c r="F2369" s="16"/>
      <c r="G2369" s="16"/>
      <c r="H2369" s="5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7.25" hidden="1" customHeight="1" x14ac:dyDescent="0.25">
      <c r="A2370" s="62"/>
      <c r="B2370" s="5"/>
      <c r="C2370" s="16" t="e">
        <f>VLOOKUP(B2370,Database!$B$2:$K$604,2,FALSE)</f>
        <v>#N/A</v>
      </c>
      <c r="D2370" s="60"/>
      <c r="E2370" s="28" t="e">
        <f>VLOOKUP(B2370,Database!$B$2:$K$604,3,FALSE)</f>
        <v>#N/A</v>
      </c>
      <c r="F2370" s="16"/>
      <c r="G2370" s="16"/>
      <c r="H2370" s="5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7.25" hidden="1" customHeight="1" x14ac:dyDescent="0.25">
      <c r="A2371" s="62"/>
      <c r="B2371" s="16"/>
      <c r="C2371" s="16" t="e">
        <f>VLOOKUP(B2371,Database!$B$2:$K$604,2,FALSE)</f>
        <v>#N/A</v>
      </c>
      <c r="D2371" s="60"/>
      <c r="E2371" s="28" t="e">
        <f>VLOOKUP(B2371,Database!$B$2:$K$604,3,FALSE)</f>
        <v>#N/A</v>
      </c>
      <c r="F2371" s="16"/>
      <c r="G2371" s="16"/>
      <c r="H2371" s="5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7.25" hidden="1" customHeight="1" x14ac:dyDescent="0.25">
      <c r="A2372" s="62"/>
      <c r="B2372" s="16"/>
      <c r="C2372" s="16" t="e">
        <f>VLOOKUP(B2372,Database!$B$2:$K$604,2,FALSE)</f>
        <v>#N/A</v>
      </c>
      <c r="D2372" s="60"/>
      <c r="E2372" s="28" t="e">
        <f>VLOOKUP(B2372,Database!$B$2:$K$604,3,FALSE)</f>
        <v>#N/A</v>
      </c>
      <c r="F2372" s="16"/>
      <c r="G2372" s="16"/>
      <c r="H2372" s="5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7.25" hidden="1" customHeight="1" x14ac:dyDescent="0.25">
      <c r="A2373" s="62"/>
      <c r="B2373" s="16"/>
      <c r="C2373" s="16" t="e">
        <f>VLOOKUP(B2373,Database!$B$2:$K$604,2,FALSE)</f>
        <v>#N/A</v>
      </c>
      <c r="D2373" s="60"/>
      <c r="E2373" s="28" t="e">
        <f>VLOOKUP(B2373,Database!$B$2:$K$604,3,FALSE)</f>
        <v>#N/A</v>
      </c>
      <c r="F2373" s="16"/>
      <c r="G2373" s="16"/>
      <c r="H2373" s="5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7.25" hidden="1" customHeight="1" x14ac:dyDescent="0.25">
      <c r="A2374" s="62"/>
      <c r="B2374" s="16"/>
      <c r="C2374" s="16" t="e">
        <f>VLOOKUP(B2374,Database!$B$2:$K$604,2,FALSE)</f>
        <v>#N/A</v>
      </c>
      <c r="D2374" s="60"/>
      <c r="E2374" s="28" t="e">
        <f>VLOOKUP(B2374,Database!$B$2:$K$604,3,FALSE)</f>
        <v>#N/A</v>
      </c>
      <c r="F2374" s="16"/>
      <c r="G2374" s="16"/>
      <c r="H2374" s="5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7.25" hidden="1" customHeight="1" x14ac:dyDescent="0.25">
      <c r="A2375" s="62"/>
      <c r="B2375" s="16"/>
      <c r="C2375" s="16" t="e">
        <f>VLOOKUP(B2375,Database!$B$2:$K$604,2,FALSE)</f>
        <v>#N/A</v>
      </c>
      <c r="D2375" s="63"/>
      <c r="E2375" s="28" t="e">
        <f>VLOOKUP(B2375,Database!$B$2:$K$604,3,FALSE)</f>
        <v>#N/A</v>
      </c>
      <c r="F2375" s="16"/>
      <c r="G2375" s="16"/>
      <c r="H2375" s="5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7.25" hidden="1" customHeight="1" x14ac:dyDescent="0.25">
      <c r="A2376" s="62"/>
      <c r="B2376" s="16"/>
      <c r="C2376" s="16" t="e">
        <f>VLOOKUP(B2376,Database!$B$2:$K$604,2,FALSE)</f>
        <v>#N/A</v>
      </c>
      <c r="D2376" s="60"/>
      <c r="E2376" s="28" t="e">
        <f>VLOOKUP(B2376,Database!$B$2:$K$604,3,FALSE)</f>
        <v>#N/A</v>
      </c>
      <c r="F2376" s="16"/>
      <c r="G2376" s="16"/>
      <c r="H2376" s="5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7.25" hidden="1" customHeight="1" x14ac:dyDescent="0.25">
      <c r="A2377" s="62"/>
      <c r="B2377" s="5"/>
      <c r="C2377" s="16" t="e">
        <f>VLOOKUP(B2377,Database!$B$2:$K$604,2,FALSE)</f>
        <v>#N/A</v>
      </c>
      <c r="D2377" s="60"/>
      <c r="E2377" s="28" t="e">
        <f>VLOOKUP(B2377,Database!$B$2:$K$604,3,FALSE)</f>
        <v>#N/A</v>
      </c>
      <c r="F2377" s="16"/>
      <c r="G2377" s="16"/>
      <c r="H2377" s="5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7.25" hidden="1" customHeight="1" x14ac:dyDescent="0.25">
      <c r="A2378" s="62"/>
      <c r="B2378" s="16"/>
      <c r="C2378" s="16" t="e">
        <f>VLOOKUP(B2378,Database!$B$2:$K$604,2,FALSE)</f>
        <v>#N/A</v>
      </c>
      <c r="D2378" s="60"/>
      <c r="E2378" s="28" t="e">
        <f>VLOOKUP(B2378,Database!$B$2:$K$604,3,FALSE)</f>
        <v>#N/A</v>
      </c>
      <c r="F2378" s="16"/>
      <c r="G2378" s="16"/>
      <c r="H2378" s="5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7.25" hidden="1" customHeight="1" x14ac:dyDescent="0.25">
      <c r="A2379" s="62"/>
      <c r="B2379" s="16"/>
      <c r="C2379" s="16" t="e">
        <f>VLOOKUP(B2379,Database!$B$2:$K$604,2,FALSE)</f>
        <v>#N/A</v>
      </c>
      <c r="D2379" s="60"/>
      <c r="E2379" s="28" t="e">
        <f>VLOOKUP(B2379,Database!$B$2:$K$604,3,FALSE)</f>
        <v>#N/A</v>
      </c>
      <c r="F2379" s="16"/>
      <c r="G2379" s="16"/>
      <c r="H2379" s="5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7.25" hidden="1" customHeight="1" x14ac:dyDescent="0.25">
      <c r="A2380" s="62"/>
      <c r="B2380" s="16"/>
      <c r="C2380" s="16" t="e">
        <f>VLOOKUP(B2380,Database!$B$2:$K$604,2,FALSE)</f>
        <v>#N/A</v>
      </c>
      <c r="D2380" s="60"/>
      <c r="E2380" s="28" t="e">
        <f>VLOOKUP(B2380,Database!$B$2:$K$604,3,FALSE)</f>
        <v>#N/A</v>
      </c>
      <c r="F2380" s="16"/>
      <c r="G2380" s="16"/>
      <c r="H2380" s="5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7.25" hidden="1" customHeight="1" x14ac:dyDescent="0.25">
      <c r="A2381" s="62"/>
      <c r="B2381" s="5"/>
      <c r="C2381" s="16" t="e">
        <f>VLOOKUP(B2381,Database!$B$2:$K$604,2,FALSE)</f>
        <v>#N/A</v>
      </c>
      <c r="D2381" s="60"/>
      <c r="E2381" s="28" t="e">
        <f>VLOOKUP(B2381,Database!$B$2:$K$604,3,FALSE)</f>
        <v>#N/A</v>
      </c>
      <c r="F2381" s="16"/>
      <c r="G2381" s="16"/>
      <c r="H2381" s="5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7.25" hidden="1" customHeight="1" x14ac:dyDescent="0.25">
      <c r="A2382" s="62"/>
      <c r="B2382" s="5"/>
      <c r="C2382" s="16" t="e">
        <f>VLOOKUP(B2382,Database!$B$2:$K$604,2,FALSE)</f>
        <v>#N/A</v>
      </c>
      <c r="D2382" s="60"/>
      <c r="E2382" s="28" t="e">
        <f>VLOOKUP(B2382,Database!$B$2:$K$604,3,FALSE)</f>
        <v>#N/A</v>
      </c>
      <c r="F2382" s="16"/>
      <c r="G2382" s="16"/>
      <c r="H2382" s="5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7.25" hidden="1" customHeight="1" x14ac:dyDescent="0.25">
      <c r="A2383" s="62"/>
      <c r="B2383" s="16"/>
      <c r="C2383" s="16" t="e">
        <f>VLOOKUP(B2383,Database!$B$2:$K$604,2,FALSE)</f>
        <v>#N/A</v>
      </c>
      <c r="D2383" s="60"/>
      <c r="E2383" s="28" t="e">
        <f>VLOOKUP(B2383,Database!$B$2:$K$604,3,FALSE)</f>
        <v>#N/A</v>
      </c>
      <c r="F2383" s="16"/>
      <c r="G2383" s="16"/>
      <c r="H2383" s="5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7.25" hidden="1" customHeight="1" x14ac:dyDescent="0.25">
      <c r="A2384" s="62"/>
      <c r="B2384" s="16"/>
      <c r="C2384" s="16" t="e">
        <f>VLOOKUP(B2384,Database!$B$2:$K$604,2,FALSE)</f>
        <v>#N/A</v>
      </c>
      <c r="D2384" s="60"/>
      <c r="E2384" s="28" t="e">
        <f>VLOOKUP(B2384,Database!$B$2:$K$604,3,FALSE)</f>
        <v>#N/A</v>
      </c>
      <c r="F2384" s="16"/>
      <c r="G2384" s="16"/>
      <c r="H2384" s="5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7.25" hidden="1" customHeight="1" x14ac:dyDescent="0.25">
      <c r="A2385" s="62"/>
      <c r="B2385" s="5"/>
      <c r="C2385" s="16" t="e">
        <f>VLOOKUP(B2385,Database!$B$2:$K$604,2,FALSE)</f>
        <v>#N/A</v>
      </c>
      <c r="D2385" s="60"/>
      <c r="E2385" s="28" t="e">
        <f>VLOOKUP(B2385,Database!$B$2:$K$604,3,FALSE)</f>
        <v>#N/A</v>
      </c>
      <c r="F2385" s="16"/>
      <c r="G2385" s="16"/>
      <c r="H2385" s="5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7.25" hidden="1" customHeight="1" x14ac:dyDescent="0.25">
      <c r="A2386" s="62"/>
      <c r="B2386" s="5"/>
      <c r="C2386" s="16" t="e">
        <f>VLOOKUP(B2386,Database!$B$2:$K$604,2,FALSE)</f>
        <v>#N/A</v>
      </c>
      <c r="D2386" s="60"/>
      <c r="E2386" s="28" t="e">
        <f>VLOOKUP(B2386,Database!$B$2:$K$604,3,FALSE)</f>
        <v>#N/A</v>
      </c>
      <c r="F2386" s="16"/>
      <c r="G2386" s="16"/>
      <c r="H2386" s="5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7.25" hidden="1" customHeight="1" x14ac:dyDescent="0.25">
      <c r="A2387" s="62"/>
      <c r="B2387" s="16"/>
      <c r="C2387" s="16" t="e">
        <f>VLOOKUP(B2387,Database!$B$2:$K$604,2,FALSE)</f>
        <v>#N/A</v>
      </c>
      <c r="D2387" s="60"/>
      <c r="E2387" s="28" t="e">
        <f>VLOOKUP(B2387,Database!$B$2:$K$604,3,FALSE)</f>
        <v>#N/A</v>
      </c>
      <c r="F2387" s="16"/>
      <c r="G2387" s="16"/>
      <c r="H2387" s="5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7.25" hidden="1" customHeight="1" x14ac:dyDescent="0.25">
      <c r="A2388" s="62"/>
      <c r="B2388" s="16"/>
      <c r="C2388" s="16" t="e">
        <f>VLOOKUP(B2388,Database!$B$2:$K$604,2,FALSE)</f>
        <v>#N/A</v>
      </c>
      <c r="D2388" s="60"/>
      <c r="E2388" s="28" t="e">
        <f>VLOOKUP(B2388,Database!$B$2:$K$604,3,FALSE)</f>
        <v>#N/A</v>
      </c>
      <c r="F2388" s="16"/>
      <c r="G2388" s="16"/>
      <c r="H2388" s="5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7.25" hidden="1" customHeight="1" x14ac:dyDescent="0.25">
      <c r="A2389" s="62"/>
      <c r="B2389" s="5"/>
      <c r="C2389" s="16" t="e">
        <f>VLOOKUP(B2389,Database!$B$2:$K$604,2,FALSE)</f>
        <v>#N/A</v>
      </c>
      <c r="D2389" s="60"/>
      <c r="E2389" s="28" t="e">
        <f>VLOOKUP(B2389,Database!$B$2:$K$604,3,FALSE)</f>
        <v>#N/A</v>
      </c>
      <c r="F2389" s="16"/>
      <c r="G2389" s="16"/>
      <c r="H2389" s="5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7.25" hidden="1" customHeight="1" x14ac:dyDescent="0.25">
      <c r="A2390" s="62"/>
      <c r="B2390" s="16"/>
      <c r="C2390" s="16" t="e">
        <f>VLOOKUP(B2390,Database!$B$2:$K$604,2,FALSE)</f>
        <v>#N/A</v>
      </c>
      <c r="D2390" s="63"/>
      <c r="E2390" s="28" t="e">
        <f>VLOOKUP(B2390,Database!$B$2:$K$604,3,FALSE)</f>
        <v>#N/A</v>
      </c>
      <c r="F2390" s="16"/>
      <c r="G2390" s="16"/>
      <c r="H2390" s="5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7.25" hidden="1" customHeight="1" x14ac:dyDescent="0.25">
      <c r="A2391" s="62"/>
      <c r="B2391" s="5"/>
      <c r="C2391" s="16" t="e">
        <f>VLOOKUP(B2391,Database!$B$2:$K$604,2,FALSE)</f>
        <v>#N/A</v>
      </c>
      <c r="D2391" s="60"/>
      <c r="E2391" s="28" t="e">
        <f>VLOOKUP(B2391,Database!$B$2:$K$604,3,FALSE)</f>
        <v>#N/A</v>
      </c>
      <c r="F2391" s="16"/>
      <c r="G2391" s="16"/>
      <c r="H2391" s="5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7.25" hidden="1" customHeight="1" x14ac:dyDescent="0.25">
      <c r="A2392" s="62"/>
      <c r="B2392" s="5"/>
      <c r="C2392" s="16" t="e">
        <f>VLOOKUP(B2392,Database!$B$2:$K$604,2,FALSE)</f>
        <v>#N/A</v>
      </c>
      <c r="D2392" s="60"/>
      <c r="E2392" s="28" t="e">
        <f>VLOOKUP(B2392,Database!$B$2:$K$604,3,FALSE)</f>
        <v>#N/A</v>
      </c>
      <c r="F2392" s="16"/>
      <c r="G2392" s="16"/>
      <c r="H2392" s="5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7.25" hidden="1" customHeight="1" x14ac:dyDescent="0.25">
      <c r="A2393" s="62"/>
      <c r="B2393" s="5"/>
      <c r="C2393" s="16" t="e">
        <f>VLOOKUP(B2393,Database!$B$2:$K$604,2,FALSE)</f>
        <v>#N/A</v>
      </c>
      <c r="D2393" s="60"/>
      <c r="E2393" s="28" t="e">
        <f>VLOOKUP(B2393,Database!$B$2:$K$604,3,FALSE)</f>
        <v>#N/A</v>
      </c>
      <c r="F2393" s="16"/>
      <c r="G2393" s="16"/>
      <c r="H2393" s="5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7.25" hidden="1" customHeight="1" x14ac:dyDescent="0.25">
      <c r="A2394" s="62"/>
      <c r="B2394" s="16"/>
      <c r="C2394" s="16" t="e">
        <f>VLOOKUP(B2394,Database!$B$2:$K$604,2,FALSE)</f>
        <v>#N/A</v>
      </c>
      <c r="D2394" s="60"/>
      <c r="E2394" s="28" t="e">
        <f>VLOOKUP(B2394,Database!$B$2:$K$604,3,FALSE)</f>
        <v>#N/A</v>
      </c>
      <c r="F2394" s="16"/>
      <c r="G2394" s="16"/>
      <c r="H2394" s="5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7.25" hidden="1" customHeight="1" x14ac:dyDescent="0.25">
      <c r="A2395" s="62"/>
      <c r="B2395" s="16"/>
      <c r="C2395" s="16" t="e">
        <f>VLOOKUP(B2395,Database!$B$2:$K$604,2,FALSE)</f>
        <v>#N/A</v>
      </c>
      <c r="D2395" s="60"/>
      <c r="E2395" s="28" t="e">
        <f>VLOOKUP(B2395,Database!$B$2:$K$604,3,FALSE)</f>
        <v>#N/A</v>
      </c>
      <c r="F2395" s="16"/>
      <c r="G2395" s="16"/>
      <c r="H2395" s="5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7.25" hidden="1" customHeight="1" x14ac:dyDescent="0.25">
      <c r="A2396" s="62"/>
      <c r="B2396" s="16"/>
      <c r="C2396" s="16" t="e">
        <f>VLOOKUP(B2396,Database!$B$2:$K$604,2,FALSE)</f>
        <v>#N/A</v>
      </c>
      <c r="D2396" s="60"/>
      <c r="E2396" s="28" t="e">
        <f>VLOOKUP(B2396,Database!$B$2:$K$604,3,FALSE)</f>
        <v>#N/A</v>
      </c>
      <c r="F2396" s="16"/>
      <c r="G2396" s="16"/>
      <c r="H2396" s="5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7.25" hidden="1" customHeight="1" x14ac:dyDescent="0.25">
      <c r="A2397" s="62"/>
      <c r="B2397" s="16"/>
      <c r="C2397" s="16" t="e">
        <f>VLOOKUP(B2397,Database!$B$2:$K$604,2,FALSE)</f>
        <v>#N/A</v>
      </c>
      <c r="D2397" s="60"/>
      <c r="E2397" s="28" t="e">
        <f>VLOOKUP(B2397,Database!$B$2:$K$604,3,FALSE)</f>
        <v>#N/A</v>
      </c>
      <c r="F2397" s="16"/>
      <c r="G2397" s="16"/>
      <c r="H2397" s="5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7.25" hidden="1" customHeight="1" x14ac:dyDescent="0.25">
      <c r="A2398" s="62"/>
      <c r="B2398" s="16"/>
      <c r="C2398" s="16" t="e">
        <f>VLOOKUP(B2398,Database!$B$2:$K$604,2,FALSE)</f>
        <v>#N/A</v>
      </c>
      <c r="D2398" s="60"/>
      <c r="E2398" s="28" t="e">
        <f>VLOOKUP(B2398,Database!$B$2:$K$604,3,FALSE)</f>
        <v>#N/A</v>
      </c>
      <c r="F2398" s="16"/>
      <c r="G2398" s="16"/>
      <c r="H2398" s="5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7.25" hidden="1" customHeight="1" x14ac:dyDescent="0.25">
      <c r="A2399" s="62"/>
      <c r="B2399" s="69"/>
      <c r="C2399" s="16" t="e">
        <f>VLOOKUP(B2399,Database!$B$2:$K$604,2,FALSE)</f>
        <v>#N/A</v>
      </c>
      <c r="D2399" s="60"/>
      <c r="E2399" s="28" t="e">
        <f>VLOOKUP(B2399,Database!$B$2:$K$604,3,FALSE)</f>
        <v>#N/A</v>
      </c>
      <c r="F2399" s="16"/>
      <c r="G2399" s="16"/>
      <c r="H2399" s="5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7.25" hidden="1" customHeight="1" x14ac:dyDescent="0.25">
      <c r="A2400" s="62"/>
      <c r="B2400" s="69"/>
      <c r="C2400" s="16" t="e">
        <f>VLOOKUP(B2400,Database!$B$2:$K$604,2,FALSE)</f>
        <v>#N/A</v>
      </c>
      <c r="D2400" s="60"/>
      <c r="E2400" s="28" t="e">
        <f>VLOOKUP(B2400,Database!$B$2:$K$604,3,FALSE)</f>
        <v>#N/A</v>
      </c>
      <c r="F2400" s="16"/>
      <c r="G2400" s="16"/>
      <c r="H2400" s="5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7.25" hidden="1" customHeight="1" x14ac:dyDescent="0.25">
      <c r="A2401" s="62"/>
      <c r="B2401" s="5"/>
      <c r="C2401" s="16" t="e">
        <f>VLOOKUP(B2401,Database!$B$2:$K$604,2,FALSE)</f>
        <v>#N/A</v>
      </c>
      <c r="D2401" s="60"/>
      <c r="E2401" s="28" t="e">
        <f>VLOOKUP(B2401,Database!$B$2:$K$604,3,FALSE)</f>
        <v>#N/A</v>
      </c>
      <c r="F2401" s="16"/>
      <c r="G2401" s="16"/>
      <c r="H2401" s="5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7.25" hidden="1" customHeight="1" x14ac:dyDescent="0.25">
      <c r="A2402" s="62"/>
      <c r="B2402" s="16"/>
      <c r="C2402" s="16" t="e">
        <f>VLOOKUP(B2402,Database!$B$2:$K$604,2,FALSE)</f>
        <v>#N/A</v>
      </c>
      <c r="D2402" s="60"/>
      <c r="E2402" s="28" t="e">
        <f>VLOOKUP(B2402,Database!$B$2:$K$604,3,FALSE)</f>
        <v>#N/A</v>
      </c>
      <c r="F2402" s="16"/>
      <c r="G2402" s="16"/>
      <c r="H2402" s="5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7.25" hidden="1" customHeight="1" x14ac:dyDescent="0.25">
      <c r="A2403" s="62"/>
      <c r="B2403" s="16"/>
      <c r="C2403" s="16" t="e">
        <f>VLOOKUP(B2403,Database!$B$2:$K$604,2,FALSE)</f>
        <v>#N/A</v>
      </c>
      <c r="D2403" s="60"/>
      <c r="E2403" s="28" t="e">
        <f>VLOOKUP(B2403,Database!$B$2:$K$604,3,FALSE)</f>
        <v>#N/A</v>
      </c>
      <c r="F2403" s="16"/>
      <c r="G2403" s="16"/>
      <c r="H2403" s="5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7.25" hidden="1" customHeight="1" x14ac:dyDescent="0.25">
      <c r="A2404" s="62"/>
      <c r="B2404" s="16"/>
      <c r="C2404" s="16" t="e">
        <f>VLOOKUP(B2404,Database!$B$2:$K$604,2,FALSE)</f>
        <v>#N/A</v>
      </c>
      <c r="D2404" s="60"/>
      <c r="E2404" s="28" t="e">
        <f>VLOOKUP(B2404,Database!$B$2:$K$604,3,FALSE)</f>
        <v>#N/A</v>
      </c>
      <c r="F2404" s="16"/>
      <c r="G2404" s="16"/>
      <c r="H2404" s="5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7.25" hidden="1" customHeight="1" x14ac:dyDescent="0.25">
      <c r="A2405" s="62"/>
      <c r="B2405" s="16"/>
      <c r="C2405" s="16" t="e">
        <f>VLOOKUP(B2405,Database!$B$2:$K$604,2,FALSE)</f>
        <v>#N/A</v>
      </c>
      <c r="D2405" s="60"/>
      <c r="E2405" s="28" t="e">
        <f>VLOOKUP(B2405,Database!$B$2:$K$604,3,FALSE)</f>
        <v>#N/A</v>
      </c>
      <c r="F2405" s="16"/>
      <c r="G2405" s="16"/>
      <c r="H2405" s="5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7.25" hidden="1" customHeight="1" x14ac:dyDescent="0.25">
      <c r="A2406" s="62"/>
      <c r="B2406" s="5"/>
      <c r="C2406" s="16" t="e">
        <f>VLOOKUP(B2406,Database!$B$2:$K$604,2,FALSE)</f>
        <v>#N/A</v>
      </c>
      <c r="D2406" s="60"/>
      <c r="E2406" s="28" t="e">
        <f>VLOOKUP(B2406,Database!$B$2:$K$604,3,FALSE)</f>
        <v>#N/A</v>
      </c>
      <c r="F2406" s="16"/>
      <c r="G2406" s="16"/>
      <c r="H2406" s="5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7.25" hidden="1" customHeight="1" x14ac:dyDescent="0.25">
      <c r="A2407" s="62"/>
      <c r="B2407" s="5"/>
      <c r="C2407" s="16" t="e">
        <f>VLOOKUP(B2407,Database!$B$2:$K$604,2,FALSE)</f>
        <v>#N/A</v>
      </c>
      <c r="D2407" s="60"/>
      <c r="E2407" s="28" t="e">
        <f>VLOOKUP(B2407,Database!$B$2:$K$604,3,FALSE)</f>
        <v>#N/A</v>
      </c>
      <c r="F2407" s="16"/>
      <c r="G2407" s="16"/>
      <c r="H2407" s="5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7.25" hidden="1" customHeight="1" x14ac:dyDescent="0.25">
      <c r="A2408" s="62"/>
      <c r="B2408" s="16"/>
      <c r="C2408" s="16" t="e">
        <f>VLOOKUP(B2408,Database!$B$2:$K$604,2,FALSE)</f>
        <v>#N/A</v>
      </c>
      <c r="D2408" s="60"/>
      <c r="E2408" s="28" t="e">
        <f>VLOOKUP(B2408,Database!$B$2:$K$604,3,FALSE)</f>
        <v>#N/A</v>
      </c>
      <c r="F2408" s="16"/>
      <c r="G2408" s="16"/>
      <c r="H2408" s="5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7.25" hidden="1" customHeight="1" x14ac:dyDescent="0.25">
      <c r="A2409" s="62"/>
      <c r="B2409" s="16"/>
      <c r="C2409" s="16" t="e">
        <f>VLOOKUP(B2409,Database!$B$2:$K$604,2,FALSE)</f>
        <v>#N/A</v>
      </c>
      <c r="D2409" s="60"/>
      <c r="E2409" s="28" t="e">
        <f>VLOOKUP(B2409,Database!$B$2:$K$604,3,FALSE)</f>
        <v>#N/A</v>
      </c>
      <c r="F2409" s="16"/>
      <c r="G2409" s="16"/>
      <c r="H2409" s="5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7.25" hidden="1" customHeight="1" x14ac:dyDescent="0.25">
      <c r="A2410" s="62"/>
      <c r="B2410" s="16"/>
      <c r="C2410" s="16" t="e">
        <f>VLOOKUP(B2410,Database!$B$2:$K$604,2,FALSE)</f>
        <v>#N/A</v>
      </c>
      <c r="D2410" s="60"/>
      <c r="E2410" s="28" t="e">
        <f>VLOOKUP(B2410,Database!$B$2:$K$604,3,FALSE)</f>
        <v>#N/A</v>
      </c>
      <c r="F2410" s="16"/>
      <c r="G2410" s="16"/>
      <c r="H2410" s="5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7.25" hidden="1" customHeight="1" x14ac:dyDescent="0.25">
      <c r="A2411" s="62"/>
      <c r="B2411" s="5"/>
      <c r="C2411" s="16" t="e">
        <f>VLOOKUP(B2411,Database!$B$2:$K$604,2,FALSE)</f>
        <v>#N/A</v>
      </c>
      <c r="D2411" s="60"/>
      <c r="E2411" s="28" t="e">
        <f>VLOOKUP(B2411,Database!$B$2:$K$604,3,FALSE)</f>
        <v>#N/A</v>
      </c>
      <c r="F2411" s="16"/>
      <c r="G2411" s="16"/>
      <c r="H2411" s="5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7.25" hidden="1" customHeight="1" x14ac:dyDescent="0.25">
      <c r="A2412" s="62"/>
      <c r="B2412" s="5"/>
      <c r="C2412" s="16" t="e">
        <f>VLOOKUP(B2412,Database!$B$2:$K$604,2,FALSE)</f>
        <v>#N/A</v>
      </c>
      <c r="D2412" s="60"/>
      <c r="E2412" s="28" t="e">
        <f>VLOOKUP(B2412,Database!$B$2:$K$604,3,FALSE)</f>
        <v>#N/A</v>
      </c>
      <c r="F2412" s="16"/>
      <c r="G2412" s="16"/>
      <c r="H2412" s="5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7.25" hidden="1" customHeight="1" x14ac:dyDescent="0.25">
      <c r="A2413" s="62"/>
      <c r="B2413" s="16"/>
      <c r="C2413" s="16" t="e">
        <f>VLOOKUP(B2413,Database!$B$2:$K$604,2,FALSE)</f>
        <v>#N/A</v>
      </c>
      <c r="D2413" s="60"/>
      <c r="E2413" s="28" t="e">
        <f>VLOOKUP(B2413,Database!$B$2:$K$604,3,FALSE)</f>
        <v>#N/A</v>
      </c>
      <c r="F2413" s="16"/>
      <c r="G2413" s="16"/>
      <c r="H2413" s="5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7.25" hidden="1" customHeight="1" x14ac:dyDescent="0.25">
      <c r="A2414" s="62"/>
      <c r="B2414" s="16"/>
      <c r="C2414" s="16" t="e">
        <f>VLOOKUP(B2414,Database!$B$2:$K$604,2,FALSE)</f>
        <v>#N/A</v>
      </c>
      <c r="D2414" s="60"/>
      <c r="E2414" s="28" t="e">
        <f>VLOOKUP(B2414,Database!$B$2:$K$604,3,FALSE)</f>
        <v>#N/A</v>
      </c>
      <c r="F2414" s="16"/>
      <c r="G2414" s="16"/>
      <c r="H2414" s="5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7.25" hidden="1" customHeight="1" x14ac:dyDescent="0.25">
      <c r="A2415" s="62"/>
      <c r="B2415" s="16"/>
      <c r="C2415" s="16" t="e">
        <f>VLOOKUP(B2415,Database!$B$2:$K$604,2,FALSE)</f>
        <v>#N/A</v>
      </c>
      <c r="D2415" s="60"/>
      <c r="E2415" s="28" t="e">
        <f>VLOOKUP(B2415,Database!$B$2:$K$604,3,FALSE)</f>
        <v>#N/A</v>
      </c>
      <c r="F2415" s="16"/>
      <c r="G2415" s="16"/>
      <c r="H2415" s="5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7.25" hidden="1" customHeight="1" x14ac:dyDescent="0.25">
      <c r="A2416" s="62"/>
      <c r="B2416" s="16"/>
      <c r="C2416" s="16" t="e">
        <f>VLOOKUP(B2416,Database!$B$2:$K$604,2,FALSE)</f>
        <v>#N/A</v>
      </c>
      <c r="D2416" s="60"/>
      <c r="E2416" s="28" t="e">
        <f>VLOOKUP(B2416,Database!$B$2:$K$604,3,FALSE)</f>
        <v>#N/A</v>
      </c>
      <c r="F2416" s="16"/>
      <c r="G2416" s="16"/>
      <c r="H2416" s="5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7.25" hidden="1" customHeight="1" x14ac:dyDescent="0.25">
      <c r="A2417" s="62"/>
      <c r="B2417" s="16"/>
      <c r="C2417" s="16" t="e">
        <f>VLOOKUP(B2417,Database!$B$2:$K$604,2,FALSE)</f>
        <v>#N/A</v>
      </c>
      <c r="D2417" s="60"/>
      <c r="E2417" s="28" t="e">
        <f>VLOOKUP(B2417,Database!$B$2:$K$604,3,FALSE)</f>
        <v>#N/A</v>
      </c>
      <c r="F2417" s="16"/>
      <c r="G2417" s="16"/>
      <c r="H2417" s="5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7.25" hidden="1" customHeight="1" x14ac:dyDescent="0.25">
      <c r="A2418" s="62"/>
      <c r="B2418" s="16"/>
      <c r="C2418" s="16" t="e">
        <f>VLOOKUP(B2418,Database!$B$2:$K$604,2,FALSE)</f>
        <v>#N/A</v>
      </c>
      <c r="D2418" s="63"/>
      <c r="E2418" s="28" t="e">
        <f>VLOOKUP(B2418,Database!$B$2:$K$604,3,FALSE)</f>
        <v>#N/A</v>
      </c>
      <c r="F2418" s="16"/>
      <c r="G2418" s="16"/>
      <c r="H2418" s="5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7.25" hidden="1" customHeight="1" x14ac:dyDescent="0.25">
      <c r="A2419" s="62"/>
      <c r="B2419" s="5"/>
      <c r="C2419" s="16" t="e">
        <f>VLOOKUP(B2419,Database!$B$2:$K$604,2,FALSE)</f>
        <v>#N/A</v>
      </c>
      <c r="D2419" s="60"/>
      <c r="E2419" s="28" t="e">
        <f>VLOOKUP(B2419,Database!$B$2:$K$604,3,FALSE)</f>
        <v>#N/A</v>
      </c>
      <c r="F2419" s="16"/>
      <c r="G2419" s="16"/>
      <c r="H2419" s="5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7.25" hidden="1" customHeight="1" x14ac:dyDescent="0.25">
      <c r="A2420" s="62"/>
      <c r="B2420" s="5"/>
      <c r="C2420" s="16" t="e">
        <f>VLOOKUP(B2420,Database!$B$2:$K$604,2,FALSE)</f>
        <v>#N/A</v>
      </c>
      <c r="D2420" s="60"/>
      <c r="E2420" s="28" t="e">
        <f>VLOOKUP(B2420,Database!$B$2:$K$604,3,FALSE)</f>
        <v>#N/A</v>
      </c>
      <c r="F2420" s="16"/>
      <c r="G2420" s="16"/>
      <c r="H2420" s="5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7.25" hidden="1" customHeight="1" x14ac:dyDescent="0.25">
      <c r="A2421" s="62"/>
      <c r="B2421" s="16"/>
      <c r="C2421" s="16" t="e">
        <f>VLOOKUP(B2421,Database!$B$2:$K$604,2,FALSE)</f>
        <v>#N/A</v>
      </c>
      <c r="D2421" s="63"/>
      <c r="E2421" s="28" t="e">
        <f>VLOOKUP(B2421,Database!$B$2:$K$604,3,FALSE)</f>
        <v>#N/A</v>
      </c>
      <c r="F2421" s="16"/>
      <c r="G2421" s="16"/>
      <c r="H2421" s="5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7.25" hidden="1" customHeight="1" x14ac:dyDescent="0.25">
      <c r="A2422" s="62"/>
      <c r="B2422" s="16"/>
      <c r="C2422" s="16" t="e">
        <f>VLOOKUP(B2422,Database!$B$2:$K$604,2,FALSE)</f>
        <v>#N/A</v>
      </c>
      <c r="D2422" s="60"/>
      <c r="E2422" s="28" t="e">
        <f>VLOOKUP(B2422,Database!$B$2:$K$604,3,FALSE)</f>
        <v>#N/A</v>
      </c>
      <c r="F2422" s="16"/>
      <c r="G2422" s="16"/>
      <c r="H2422" s="5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7.25" hidden="1" customHeight="1" x14ac:dyDescent="0.25">
      <c r="A2423" s="62"/>
      <c r="B2423" s="5"/>
      <c r="C2423" s="16" t="e">
        <f>VLOOKUP(B2423,Database!$B$2:$K$604,2,FALSE)</f>
        <v>#N/A</v>
      </c>
      <c r="D2423" s="60"/>
      <c r="E2423" s="28" t="e">
        <f>VLOOKUP(B2423,Database!$B$2:$K$604,3,FALSE)</f>
        <v>#N/A</v>
      </c>
      <c r="F2423" s="16"/>
      <c r="G2423" s="16"/>
      <c r="H2423" s="5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7.25" hidden="1" customHeight="1" x14ac:dyDescent="0.25">
      <c r="A2424" s="62"/>
      <c r="B2424" s="16"/>
      <c r="C2424" s="16" t="e">
        <f>VLOOKUP(B2424,Database!$B$2:$K$604,2,FALSE)</f>
        <v>#N/A</v>
      </c>
      <c r="D2424" s="60"/>
      <c r="E2424" s="28" t="e">
        <f>VLOOKUP(B2424,Database!$B$2:$K$604,3,FALSE)</f>
        <v>#N/A</v>
      </c>
      <c r="F2424" s="16"/>
      <c r="G2424" s="16"/>
      <c r="H2424" s="5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7.25" hidden="1" customHeight="1" x14ac:dyDescent="0.25">
      <c r="A2425" s="62"/>
      <c r="B2425" s="16"/>
      <c r="C2425" s="16" t="e">
        <f>VLOOKUP(B2425,Database!$B$2:$K$604,2,FALSE)</f>
        <v>#N/A</v>
      </c>
      <c r="D2425" s="60"/>
      <c r="E2425" s="28" t="e">
        <f>VLOOKUP(B2425,Database!$B$2:$K$604,3,FALSE)</f>
        <v>#N/A</v>
      </c>
      <c r="F2425" s="16"/>
      <c r="G2425" s="16"/>
      <c r="H2425" s="5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7.25" hidden="1" customHeight="1" x14ac:dyDescent="0.25">
      <c r="A2426" s="62"/>
      <c r="B2426" s="16"/>
      <c r="C2426" s="16" t="e">
        <f>VLOOKUP(B2426,Database!$B$2:$K$604,2,FALSE)</f>
        <v>#N/A</v>
      </c>
      <c r="D2426" s="60"/>
      <c r="E2426" s="28" t="e">
        <f>VLOOKUP(B2426,Database!$B$2:$K$604,3,FALSE)</f>
        <v>#N/A</v>
      </c>
      <c r="F2426" s="16"/>
      <c r="G2426" s="16"/>
      <c r="H2426" s="5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7.25" hidden="1" customHeight="1" x14ac:dyDescent="0.25">
      <c r="A2427" s="62"/>
      <c r="B2427" s="16"/>
      <c r="C2427" s="16" t="e">
        <f>VLOOKUP(B2427,Database!$B$2:$K$604,2,FALSE)</f>
        <v>#N/A</v>
      </c>
      <c r="D2427" s="60"/>
      <c r="E2427" s="28" t="e">
        <f>VLOOKUP(B2427,Database!$B$2:$K$604,3,FALSE)</f>
        <v>#N/A</v>
      </c>
      <c r="F2427" s="16"/>
      <c r="G2427" s="16"/>
      <c r="H2427" s="5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7.25" hidden="1" customHeight="1" x14ac:dyDescent="0.25">
      <c r="A2428" s="62"/>
      <c r="B2428" s="16"/>
      <c r="C2428" s="16" t="e">
        <f>VLOOKUP(B2428,Database!$B$2:$K$604,2,FALSE)</f>
        <v>#N/A</v>
      </c>
      <c r="D2428" s="60"/>
      <c r="E2428" s="28" t="e">
        <f>VLOOKUP(B2428,Database!$B$2:$K$604,3,FALSE)</f>
        <v>#N/A</v>
      </c>
      <c r="F2428" s="16"/>
      <c r="G2428" s="16"/>
      <c r="H2428" s="5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7.25" hidden="1" customHeight="1" x14ac:dyDescent="0.25">
      <c r="A2429" s="62"/>
      <c r="B2429" s="16"/>
      <c r="C2429" s="16" t="e">
        <f>VLOOKUP(B2429,Database!$B$2:$K$604,2,FALSE)</f>
        <v>#N/A</v>
      </c>
      <c r="D2429" s="63"/>
      <c r="E2429" s="28" t="e">
        <f>VLOOKUP(B2429,Database!$B$2:$K$604,3,FALSE)</f>
        <v>#N/A</v>
      </c>
      <c r="F2429" s="16"/>
      <c r="G2429" s="16"/>
      <c r="H2429" s="5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7.25" hidden="1" customHeight="1" x14ac:dyDescent="0.25">
      <c r="A2430" s="62"/>
      <c r="B2430" s="5"/>
      <c r="C2430" s="16" t="e">
        <f>VLOOKUP(B2430,Database!$B$2:$K$604,2,FALSE)</f>
        <v>#N/A</v>
      </c>
      <c r="D2430" s="60"/>
      <c r="E2430" s="28" t="e">
        <f>VLOOKUP(B2430,Database!$B$2:$K$604,3,FALSE)</f>
        <v>#N/A</v>
      </c>
      <c r="F2430" s="16"/>
      <c r="G2430" s="16"/>
      <c r="H2430" s="5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7.25" hidden="1" customHeight="1" x14ac:dyDescent="0.25">
      <c r="A2431" s="62"/>
      <c r="B2431" s="16"/>
      <c r="C2431" s="16" t="e">
        <f>VLOOKUP(B2431,Database!$B$2:$K$604,2,FALSE)</f>
        <v>#N/A</v>
      </c>
      <c r="D2431" s="60"/>
      <c r="E2431" s="28" t="e">
        <f>VLOOKUP(B2431,Database!$B$2:$K$604,3,FALSE)</f>
        <v>#N/A</v>
      </c>
      <c r="F2431" s="16"/>
      <c r="G2431" s="16"/>
      <c r="H2431" s="5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7.25" hidden="1" customHeight="1" x14ac:dyDescent="0.25">
      <c r="A2432" s="62"/>
      <c r="B2432" s="5"/>
      <c r="C2432" s="16" t="e">
        <f>VLOOKUP(B2432,Database!$B$2:$K$604,2,FALSE)</f>
        <v>#N/A</v>
      </c>
      <c r="D2432" s="60"/>
      <c r="E2432" s="28" t="e">
        <f>VLOOKUP(B2432,Database!$B$2:$K$604,3,FALSE)</f>
        <v>#N/A</v>
      </c>
      <c r="F2432" s="16"/>
      <c r="G2432" s="16"/>
      <c r="H2432" s="5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7.25" hidden="1" customHeight="1" x14ac:dyDescent="0.25">
      <c r="A2433" s="62"/>
      <c r="B2433" s="16"/>
      <c r="C2433" s="16" t="e">
        <f>VLOOKUP(B2433,Database!$B$2:$K$604,2,FALSE)</f>
        <v>#N/A</v>
      </c>
      <c r="D2433" s="60"/>
      <c r="E2433" s="28" t="e">
        <f>VLOOKUP(B2433,Database!$B$2:$K$604,3,FALSE)</f>
        <v>#N/A</v>
      </c>
      <c r="F2433" s="16"/>
      <c r="G2433" s="16"/>
      <c r="H2433" s="5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7.25" hidden="1" customHeight="1" x14ac:dyDescent="0.25">
      <c r="A2434" s="62"/>
      <c r="B2434" s="16"/>
      <c r="C2434" s="16" t="e">
        <f>VLOOKUP(B2434,Database!$B$2:$K$604,2,FALSE)</f>
        <v>#N/A</v>
      </c>
      <c r="D2434" s="60"/>
      <c r="E2434" s="28" t="e">
        <f>VLOOKUP(B2434,Database!$B$2:$K$604,3,FALSE)</f>
        <v>#N/A</v>
      </c>
      <c r="F2434" s="16"/>
      <c r="G2434" s="16"/>
      <c r="H2434" s="5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7.25" hidden="1" customHeight="1" x14ac:dyDescent="0.25">
      <c r="A2435" s="62"/>
      <c r="B2435" s="16"/>
      <c r="C2435" s="16" t="e">
        <f>VLOOKUP(B2435,Database!$B$2:$K$604,2,FALSE)</f>
        <v>#N/A</v>
      </c>
      <c r="D2435" s="60"/>
      <c r="E2435" s="28" t="e">
        <f>VLOOKUP(B2435,Database!$B$2:$K$604,3,FALSE)</f>
        <v>#N/A</v>
      </c>
      <c r="F2435" s="16"/>
      <c r="G2435" s="16"/>
      <c r="H2435" s="5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7.25" hidden="1" customHeight="1" x14ac:dyDescent="0.25">
      <c r="A2436" s="62"/>
      <c r="B2436" s="16"/>
      <c r="C2436" s="16" t="e">
        <f>VLOOKUP(B2436,Database!$B$2:$K$604,2,FALSE)</f>
        <v>#N/A</v>
      </c>
      <c r="D2436" s="60"/>
      <c r="E2436" s="28" t="e">
        <f>VLOOKUP(B2436,Database!$B$2:$K$604,3,FALSE)</f>
        <v>#N/A</v>
      </c>
      <c r="F2436" s="16"/>
      <c r="G2436" s="16"/>
      <c r="H2436" s="5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7.25" hidden="1" customHeight="1" x14ac:dyDescent="0.25">
      <c r="A2437" s="62"/>
      <c r="B2437" s="16"/>
      <c r="C2437" s="16" t="e">
        <f>VLOOKUP(B2437,Database!$B$2:$K$604,2,FALSE)</f>
        <v>#N/A</v>
      </c>
      <c r="D2437" s="60"/>
      <c r="E2437" s="28" t="e">
        <f>VLOOKUP(B2437,Database!$B$2:$K$604,3,FALSE)</f>
        <v>#N/A</v>
      </c>
      <c r="F2437" s="16"/>
      <c r="G2437" s="16"/>
      <c r="H2437" s="5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7.25" hidden="1" customHeight="1" x14ac:dyDescent="0.25">
      <c r="A2438" s="62"/>
      <c r="B2438" s="16"/>
      <c r="C2438" s="16" t="e">
        <f>VLOOKUP(B2438,Database!$B$2:$K$604,2,FALSE)</f>
        <v>#N/A</v>
      </c>
      <c r="D2438" s="60"/>
      <c r="E2438" s="28" t="e">
        <f>VLOOKUP(B2438,Database!$B$2:$K$604,3,FALSE)</f>
        <v>#N/A</v>
      </c>
      <c r="F2438" s="16"/>
      <c r="G2438" s="16"/>
      <c r="H2438" s="5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7.25" hidden="1" customHeight="1" x14ac:dyDescent="0.25">
      <c r="A2439" s="62"/>
      <c r="B2439" s="16"/>
      <c r="C2439" s="16" t="e">
        <f>VLOOKUP(B2439,Database!$B$2:$K$604,2,FALSE)</f>
        <v>#N/A</v>
      </c>
      <c r="D2439" s="60"/>
      <c r="E2439" s="28" t="e">
        <f>VLOOKUP(B2439,Database!$B$2:$K$604,3,FALSE)</f>
        <v>#N/A</v>
      </c>
      <c r="F2439" s="16"/>
      <c r="G2439" s="16"/>
      <c r="H2439" s="5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7.25" hidden="1" customHeight="1" x14ac:dyDescent="0.25">
      <c r="A2440" s="62"/>
      <c r="B2440" s="5"/>
      <c r="C2440" s="16" t="e">
        <f>VLOOKUP(B2440,Database!$B$2:$K$604,2,FALSE)</f>
        <v>#N/A</v>
      </c>
      <c r="D2440" s="60"/>
      <c r="E2440" s="28" t="e">
        <f>VLOOKUP(B2440,Database!$B$2:$K$604,3,FALSE)</f>
        <v>#N/A</v>
      </c>
      <c r="F2440" s="16"/>
      <c r="G2440" s="16"/>
      <c r="H2440" s="5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7.25" hidden="1" customHeight="1" x14ac:dyDescent="0.25">
      <c r="A2441" s="62"/>
      <c r="B2441" s="16"/>
      <c r="C2441" s="16" t="e">
        <f>VLOOKUP(B2441,Database!$B$2:$K$604,2,FALSE)</f>
        <v>#N/A</v>
      </c>
      <c r="D2441" s="60"/>
      <c r="E2441" s="28" t="e">
        <f>VLOOKUP(B2441,Database!$B$2:$K$604,3,FALSE)</f>
        <v>#N/A</v>
      </c>
      <c r="F2441" s="16"/>
      <c r="G2441" s="16"/>
      <c r="H2441" s="5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7.25" hidden="1" customHeight="1" x14ac:dyDescent="0.25">
      <c r="A2442" s="62"/>
      <c r="B2442" s="16"/>
      <c r="C2442" s="16" t="e">
        <f>VLOOKUP(B2442,Database!$B$2:$K$604,2,FALSE)</f>
        <v>#N/A</v>
      </c>
      <c r="D2442" s="63"/>
      <c r="E2442" s="28" t="e">
        <f>VLOOKUP(B2442,Database!$B$2:$K$604,3,FALSE)</f>
        <v>#N/A</v>
      </c>
      <c r="F2442" s="16"/>
      <c r="G2442" s="16"/>
      <c r="H2442" s="5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7.25" hidden="1" customHeight="1" x14ac:dyDescent="0.25">
      <c r="A2443" s="62"/>
      <c r="B2443" s="16"/>
      <c r="C2443" s="16" t="e">
        <f>VLOOKUP(B2443,Database!$B$2:$K$604,2,FALSE)</f>
        <v>#N/A</v>
      </c>
      <c r="D2443" s="60"/>
      <c r="E2443" s="28" t="e">
        <f>VLOOKUP(B2443,Database!$B$2:$K$604,3,FALSE)</f>
        <v>#N/A</v>
      </c>
      <c r="F2443" s="16"/>
      <c r="G2443" s="16"/>
      <c r="H2443" s="5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7.25" hidden="1" customHeight="1" x14ac:dyDescent="0.25">
      <c r="A2444" s="62"/>
      <c r="B2444" s="16"/>
      <c r="C2444" s="16" t="e">
        <f>VLOOKUP(B2444,Database!$B$2:$K$604,2,FALSE)</f>
        <v>#N/A</v>
      </c>
      <c r="D2444" s="60"/>
      <c r="E2444" s="28" t="e">
        <f>VLOOKUP(B2444,Database!$B$2:$K$604,3,FALSE)</f>
        <v>#N/A</v>
      </c>
      <c r="F2444" s="16"/>
      <c r="G2444" s="16"/>
      <c r="H2444" s="5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7.25" hidden="1" customHeight="1" x14ac:dyDescent="0.25">
      <c r="A2445" s="62"/>
      <c r="B2445" s="16"/>
      <c r="C2445" s="16" t="e">
        <f>VLOOKUP(B2445,Database!$B$2:$K$604,2,FALSE)</f>
        <v>#N/A</v>
      </c>
      <c r="D2445" s="60"/>
      <c r="E2445" s="28" t="e">
        <f>VLOOKUP(B2445,Database!$B$2:$K$604,3,FALSE)</f>
        <v>#N/A</v>
      </c>
      <c r="F2445" s="16"/>
      <c r="G2445" s="16"/>
      <c r="H2445" s="5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7.25" hidden="1" customHeight="1" x14ac:dyDescent="0.25">
      <c r="A2446" s="62"/>
      <c r="B2446" s="16"/>
      <c r="C2446" s="16" t="e">
        <f>VLOOKUP(B2446,Database!$B$2:$K$604,2,FALSE)</f>
        <v>#N/A</v>
      </c>
      <c r="D2446" s="60"/>
      <c r="E2446" s="28" t="e">
        <f>VLOOKUP(B2446,Database!$B$2:$K$604,3,FALSE)</f>
        <v>#N/A</v>
      </c>
      <c r="F2446" s="16"/>
      <c r="G2446" s="16"/>
      <c r="H2446" s="5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7.25" hidden="1" customHeight="1" x14ac:dyDescent="0.25">
      <c r="A2447" s="62"/>
      <c r="B2447" s="5"/>
      <c r="C2447" s="16" t="e">
        <f>VLOOKUP(B2447,Database!$B$2:$K$604,2,FALSE)</f>
        <v>#N/A</v>
      </c>
      <c r="D2447" s="60"/>
      <c r="E2447" s="28" t="e">
        <f>VLOOKUP(B2447,Database!$B$2:$K$604,3,FALSE)</f>
        <v>#N/A</v>
      </c>
      <c r="F2447" s="16"/>
      <c r="G2447" s="16"/>
      <c r="H2447" s="5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7.25" hidden="1" customHeight="1" x14ac:dyDescent="0.25">
      <c r="A2448" s="62"/>
      <c r="B2448" s="16"/>
      <c r="C2448" s="16" t="e">
        <f>VLOOKUP(B2448,Database!$B$2:$K$604,2,FALSE)</f>
        <v>#N/A</v>
      </c>
      <c r="D2448" s="60"/>
      <c r="E2448" s="28" t="e">
        <f>VLOOKUP(B2448,Database!$B$2:$K$604,3,FALSE)</f>
        <v>#N/A</v>
      </c>
      <c r="F2448" s="16"/>
      <c r="G2448" s="16"/>
      <c r="H2448" s="5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7.25" hidden="1" customHeight="1" x14ac:dyDescent="0.25">
      <c r="A2449" s="62"/>
      <c r="B2449" s="16"/>
      <c r="C2449" s="16" t="e">
        <f>VLOOKUP(B2449,Database!$B$2:$K$604,2,FALSE)</f>
        <v>#N/A</v>
      </c>
      <c r="D2449" s="60"/>
      <c r="E2449" s="28" t="e">
        <f>VLOOKUP(B2449,Database!$B$2:$K$604,3,FALSE)</f>
        <v>#N/A</v>
      </c>
      <c r="F2449" s="16"/>
      <c r="G2449" s="16"/>
      <c r="H2449" s="5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7.25" hidden="1" customHeight="1" x14ac:dyDescent="0.25">
      <c r="A2450" s="62"/>
      <c r="B2450" s="69"/>
      <c r="C2450" s="16" t="e">
        <f>VLOOKUP(B2450,Database!$B$2:$K$604,2,FALSE)</f>
        <v>#N/A</v>
      </c>
      <c r="D2450" s="60"/>
      <c r="E2450" s="28" t="e">
        <f>VLOOKUP(B2450,Database!$B$2:$K$604,3,FALSE)</f>
        <v>#N/A</v>
      </c>
      <c r="F2450" s="16"/>
      <c r="G2450" s="16"/>
      <c r="H2450" s="5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7.25" hidden="1" customHeight="1" x14ac:dyDescent="0.25">
      <c r="A2451" s="62"/>
      <c r="B2451" s="69"/>
      <c r="C2451" s="16" t="e">
        <f>VLOOKUP(B2451,Database!$B$2:$K$604,2,FALSE)</f>
        <v>#N/A</v>
      </c>
      <c r="D2451" s="60"/>
      <c r="E2451" s="28" t="e">
        <f>VLOOKUP(B2451,Database!$B$2:$K$604,3,FALSE)</f>
        <v>#N/A</v>
      </c>
      <c r="F2451" s="16"/>
      <c r="G2451" s="16"/>
      <c r="H2451" s="5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7.25" hidden="1" customHeight="1" x14ac:dyDescent="0.25">
      <c r="A2452" s="62"/>
      <c r="B2452" s="69"/>
      <c r="C2452" s="16" t="e">
        <f>VLOOKUP(B2452,Database!$B$2:$K$604,2,FALSE)</f>
        <v>#N/A</v>
      </c>
      <c r="D2452" s="60"/>
      <c r="E2452" s="28" t="e">
        <f>VLOOKUP(B2452,Database!$B$2:$K$604,3,FALSE)</f>
        <v>#N/A</v>
      </c>
      <c r="F2452" s="16"/>
      <c r="G2452" s="16"/>
      <c r="H2452" s="5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7.25" hidden="1" customHeight="1" x14ac:dyDescent="0.25">
      <c r="A2453" s="62"/>
      <c r="B2453" s="69"/>
      <c r="C2453" s="16" t="e">
        <f>VLOOKUP(B2453,Database!$B$2:$K$604,2,FALSE)</f>
        <v>#N/A</v>
      </c>
      <c r="D2453" s="60"/>
      <c r="E2453" s="28" t="e">
        <f>VLOOKUP(B2453,Database!$B$2:$K$604,3,FALSE)</f>
        <v>#N/A</v>
      </c>
      <c r="F2453" s="16"/>
      <c r="G2453" s="16"/>
      <c r="H2453" s="5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7.25" hidden="1" customHeight="1" x14ac:dyDescent="0.25">
      <c r="A2454" s="62"/>
      <c r="B2454" s="5"/>
      <c r="C2454" s="16" t="e">
        <f>VLOOKUP(B2454,Database!$B$2:$K$604,2,FALSE)</f>
        <v>#N/A</v>
      </c>
      <c r="D2454" s="60"/>
      <c r="E2454" s="28" t="e">
        <f>VLOOKUP(B2454,Database!$B$2:$K$604,3,FALSE)</f>
        <v>#N/A</v>
      </c>
      <c r="F2454" s="16"/>
      <c r="G2454" s="16"/>
      <c r="H2454" s="5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7.25" hidden="1" customHeight="1" x14ac:dyDescent="0.25">
      <c r="A2455" s="62"/>
      <c r="B2455" s="16"/>
      <c r="C2455" s="16" t="e">
        <f>VLOOKUP(B2455,Database!$B$2:$K$604,2,FALSE)</f>
        <v>#N/A</v>
      </c>
      <c r="D2455" s="60"/>
      <c r="E2455" s="28" t="e">
        <f>VLOOKUP(B2455,Database!$B$2:$K$604,3,FALSE)</f>
        <v>#N/A</v>
      </c>
      <c r="F2455" s="16"/>
      <c r="G2455" s="16"/>
      <c r="H2455" s="5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7.25" hidden="1" customHeight="1" x14ac:dyDescent="0.25">
      <c r="A2456" s="62"/>
      <c r="B2456" s="16"/>
      <c r="C2456" s="16" t="e">
        <f>VLOOKUP(B2456,Database!$B$2:$K$604,2,FALSE)</f>
        <v>#N/A</v>
      </c>
      <c r="D2456" s="60"/>
      <c r="E2456" s="28" t="e">
        <f>VLOOKUP(B2456,Database!$B$2:$K$604,3,FALSE)</f>
        <v>#N/A</v>
      </c>
      <c r="F2456" s="16"/>
      <c r="G2456" s="16"/>
      <c r="H2456" s="5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7.25" hidden="1" customHeight="1" x14ac:dyDescent="0.25">
      <c r="A2457" s="62"/>
      <c r="B2457" s="16"/>
      <c r="C2457" s="16" t="e">
        <f>VLOOKUP(B2457,Database!$B$2:$K$604,2,FALSE)</f>
        <v>#N/A</v>
      </c>
      <c r="D2457" s="63"/>
      <c r="E2457" s="28" t="e">
        <f>VLOOKUP(B2457,Database!$B$2:$K$604,3,FALSE)</f>
        <v>#N/A</v>
      </c>
      <c r="F2457" s="16"/>
      <c r="G2457" s="16"/>
      <c r="H2457" s="5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7.25" hidden="1" customHeight="1" x14ac:dyDescent="0.25">
      <c r="A2458" s="62"/>
      <c r="B2458" s="16"/>
      <c r="C2458" s="16" t="e">
        <f>VLOOKUP(B2458,Database!$B$2:$K$604,2,FALSE)</f>
        <v>#N/A</v>
      </c>
      <c r="D2458" s="60"/>
      <c r="E2458" s="28" t="e">
        <f>VLOOKUP(B2458,Database!$B$2:$K$604,3,FALSE)</f>
        <v>#N/A</v>
      </c>
      <c r="F2458" s="16"/>
      <c r="G2458" s="16"/>
      <c r="H2458" s="5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7.25" hidden="1" customHeight="1" x14ac:dyDescent="0.25">
      <c r="A2459" s="62"/>
      <c r="B2459" s="16"/>
      <c r="C2459" s="16" t="e">
        <f>VLOOKUP(B2459,Database!$B$2:$K$604,2,FALSE)</f>
        <v>#N/A</v>
      </c>
      <c r="D2459" s="60"/>
      <c r="E2459" s="28" t="e">
        <f>VLOOKUP(B2459,Database!$B$2:$K$604,3,FALSE)</f>
        <v>#N/A</v>
      </c>
      <c r="F2459" s="16"/>
      <c r="G2459" s="16"/>
      <c r="H2459" s="5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7.25" hidden="1" customHeight="1" x14ac:dyDescent="0.25">
      <c r="A2460" s="62"/>
      <c r="B2460" s="16"/>
      <c r="C2460" s="16" t="e">
        <f>VLOOKUP(B2460,Database!$B$2:$K$604,2,FALSE)</f>
        <v>#N/A</v>
      </c>
      <c r="D2460" s="60"/>
      <c r="E2460" s="28" t="e">
        <f>VLOOKUP(B2460,Database!$B$2:$K$604,3,FALSE)</f>
        <v>#N/A</v>
      </c>
      <c r="F2460" s="16"/>
      <c r="G2460" s="16"/>
      <c r="H2460" s="5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7.25" hidden="1" customHeight="1" x14ac:dyDescent="0.25">
      <c r="A2461" s="62"/>
      <c r="B2461" s="5"/>
      <c r="C2461" s="16" t="e">
        <f>VLOOKUP(B2461,Database!$B$2:$K$604,2,FALSE)</f>
        <v>#N/A</v>
      </c>
      <c r="D2461" s="60"/>
      <c r="E2461" s="28" t="e">
        <f>VLOOKUP(B2461,Database!$B$2:$K$604,3,FALSE)</f>
        <v>#N/A</v>
      </c>
      <c r="F2461" s="16"/>
      <c r="G2461" s="16"/>
      <c r="H2461" s="5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7.25" hidden="1" customHeight="1" x14ac:dyDescent="0.25">
      <c r="A2462" s="62"/>
      <c r="B2462" s="16"/>
      <c r="C2462" s="16" t="e">
        <f>VLOOKUP(B2462,Database!$B$2:$K$604,2,FALSE)</f>
        <v>#N/A</v>
      </c>
      <c r="D2462" s="60"/>
      <c r="E2462" s="28" t="e">
        <f>VLOOKUP(B2462,Database!$B$2:$K$604,3,FALSE)</f>
        <v>#N/A</v>
      </c>
      <c r="F2462" s="16"/>
      <c r="G2462" s="16"/>
      <c r="H2462" s="5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7.25" hidden="1" customHeight="1" x14ac:dyDescent="0.25">
      <c r="A2463" s="62"/>
      <c r="B2463" s="16"/>
      <c r="C2463" s="16" t="e">
        <f>VLOOKUP(B2463,Database!$B$2:$K$604,2,FALSE)</f>
        <v>#N/A</v>
      </c>
      <c r="D2463" s="60"/>
      <c r="E2463" s="28" t="e">
        <f>VLOOKUP(B2463,Database!$B$2:$K$604,3,FALSE)</f>
        <v>#N/A</v>
      </c>
      <c r="F2463" s="16"/>
      <c r="G2463" s="16"/>
      <c r="H2463" s="5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7.25" hidden="1" customHeight="1" x14ac:dyDescent="0.25">
      <c r="A2464" s="62"/>
      <c r="B2464" s="16"/>
      <c r="C2464" s="16" t="e">
        <f>VLOOKUP(B2464,Database!$B$2:$K$604,2,FALSE)</f>
        <v>#N/A</v>
      </c>
      <c r="D2464" s="60"/>
      <c r="E2464" s="28" t="e">
        <f>VLOOKUP(B2464,Database!$B$2:$K$604,3,FALSE)</f>
        <v>#N/A</v>
      </c>
      <c r="F2464" s="16"/>
      <c r="G2464" s="16"/>
      <c r="H2464" s="5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7.25" hidden="1" customHeight="1" x14ac:dyDescent="0.25">
      <c r="A2465" s="62"/>
      <c r="B2465" s="16"/>
      <c r="C2465" s="16" t="e">
        <f>VLOOKUP(B2465,Database!$B$2:$K$604,2,FALSE)</f>
        <v>#N/A</v>
      </c>
      <c r="D2465" s="60"/>
      <c r="E2465" s="28" t="e">
        <f>VLOOKUP(B2465,Database!$B$2:$K$604,3,FALSE)</f>
        <v>#N/A</v>
      </c>
      <c r="F2465" s="16"/>
      <c r="G2465" s="16"/>
      <c r="H2465" s="5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7.25" hidden="1" customHeight="1" x14ac:dyDescent="0.25">
      <c r="A2466" s="62"/>
      <c r="B2466" s="16"/>
      <c r="C2466" s="16" t="e">
        <f>VLOOKUP(B2466,Database!$B$2:$K$604,2,FALSE)</f>
        <v>#N/A</v>
      </c>
      <c r="D2466" s="60"/>
      <c r="E2466" s="28" t="e">
        <f>VLOOKUP(B2466,Database!$B$2:$K$604,3,FALSE)</f>
        <v>#N/A</v>
      </c>
      <c r="F2466" s="16"/>
      <c r="G2466" s="16"/>
      <c r="H2466" s="5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7.25" hidden="1" customHeight="1" x14ac:dyDescent="0.25">
      <c r="A2467" s="62"/>
      <c r="B2467" s="16"/>
      <c r="C2467" s="16" t="e">
        <f>VLOOKUP(B2467,Database!$B$2:$K$604,2,FALSE)</f>
        <v>#N/A</v>
      </c>
      <c r="D2467" s="63"/>
      <c r="E2467" s="28" t="e">
        <f>VLOOKUP(B2467,Database!$B$2:$K$604,3,FALSE)</f>
        <v>#N/A</v>
      </c>
      <c r="F2467" s="16"/>
      <c r="G2467" s="16"/>
      <c r="H2467" s="5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7.25" hidden="1" customHeight="1" x14ac:dyDescent="0.25">
      <c r="A2468" s="62"/>
      <c r="B2468" s="16"/>
      <c r="C2468" s="16" t="e">
        <f>VLOOKUP(B2468,Database!$B$2:$K$604,2,FALSE)</f>
        <v>#N/A</v>
      </c>
      <c r="D2468" s="60"/>
      <c r="E2468" s="28" t="e">
        <f>VLOOKUP(B2468,Database!$B$2:$K$604,3,FALSE)</f>
        <v>#N/A</v>
      </c>
      <c r="F2468" s="16"/>
      <c r="G2468" s="16"/>
      <c r="H2468" s="5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7.25" hidden="1" customHeight="1" x14ac:dyDescent="0.25">
      <c r="A2469" s="62"/>
      <c r="B2469" s="16"/>
      <c r="C2469" s="16" t="e">
        <f>VLOOKUP(B2469,Database!$B$2:$K$604,2,FALSE)</f>
        <v>#N/A</v>
      </c>
      <c r="D2469" s="60"/>
      <c r="E2469" s="28" t="e">
        <f>VLOOKUP(B2469,Database!$B$2:$K$604,3,FALSE)</f>
        <v>#N/A</v>
      </c>
      <c r="F2469" s="16"/>
      <c r="G2469" s="16"/>
      <c r="H2469" s="5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7.25" hidden="1" customHeight="1" x14ac:dyDescent="0.25">
      <c r="A2470" s="62"/>
      <c r="B2470" s="16"/>
      <c r="C2470" s="16" t="e">
        <f>VLOOKUP(B2470,Database!$B$2:$K$604,2,FALSE)</f>
        <v>#N/A</v>
      </c>
      <c r="D2470" s="60"/>
      <c r="E2470" s="28" t="e">
        <f>VLOOKUP(B2470,Database!$B$2:$K$604,3,FALSE)</f>
        <v>#N/A</v>
      </c>
      <c r="F2470" s="16"/>
      <c r="G2470" s="16"/>
      <c r="H2470" s="5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7.25" hidden="1" customHeight="1" x14ac:dyDescent="0.25">
      <c r="A2471" s="62"/>
      <c r="B2471" s="5"/>
      <c r="C2471" s="16" t="e">
        <f>VLOOKUP(B2471,Database!$B$2:$K$604,2,FALSE)</f>
        <v>#N/A</v>
      </c>
      <c r="D2471" s="63"/>
      <c r="E2471" s="28" t="e">
        <f>VLOOKUP(B2471,Database!$B$2:$K$604,3,FALSE)</f>
        <v>#N/A</v>
      </c>
      <c r="F2471" s="16"/>
      <c r="G2471" s="16"/>
      <c r="H2471" s="5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7.25" hidden="1" customHeight="1" x14ac:dyDescent="0.25">
      <c r="A2472" s="62"/>
      <c r="B2472" s="16"/>
      <c r="C2472" s="16" t="e">
        <f>VLOOKUP(B2472,Database!$B$2:$K$604,2,FALSE)</f>
        <v>#N/A</v>
      </c>
      <c r="D2472" s="60"/>
      <c r="E2472" s="28" t="e">
        <f>VLOOKUP(B2472,Database!$B$2:$K$604,3,FALSE)</f>
        <v>#N/A</v>
      </c>
      <c r="F2472" s="16"/>
      <c r="G2472" s="16"/>
      <c r="H2472" s="5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7.25" hidden="1" customHeight="1" x14ac:dyDescent="0.25">
      <c r="A2473" s="62"/>
      <c r="B2473" s="5"/>
      <c r="C2473" s="16" t="e">
        <f>VLOOKUP(B2473,Database!$B$2:$K$604,2,FALSE)</f>
        <v>#N/A</v>
      </c>
      <c r="D2473" s="60"/>
      <c r="E2473" s="28" t="e">
        <f>VLOOKUP(B2473,Database!$B$2:$K$604,3,FALSE)</f>
        <v>#N/A</v>
      </c>
      <c r="F2473" s="16"/>
      <c r="G2473" s="16"/>
      <c r="H2473" s="5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7.25" hidden="1" customHeight="1" x14ac:dyDescent="0.25">
      <c r="A2474" s="62"/>
      <c r="B2474" s="5"/>
      <c r="C2474" s="16" t="e">
        <f>VLOOKUP(B2474,Database!$B$2:$K$604,2,FALSE)</f>
        <v>#N/A</v>
      </c>
      <c r="D2474" s="60"/>
      <c r="E2474" s="28" t="e">
        <f>VLOOKUP(B2474,Database!$B$2:$K$604,3,FALSE)</f>
        <v>#N/A</v>
      </c>
      <c r="F2474" s="16"/>
      <c r="G2474" s="16"/>
      <c r="H2474" s="5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7.25" hidden="1" customHeight="1" x14ac:dyDescent="0.25">
      <c r="A2475" s="62"/>
      <c r="B2475" s="16"/>
      <c r="C2475" s="16" t="e">
        <f>VLOOKUP(B2475,Database!$B$2:$K$604,2,FALSE)</f>
        <v>#N/A</v>
      </c>
      <c r="D2475" s="60"/>
      <c r="E2475" s="28" t="e">
        <f>VLOOKUP(B2475,Database!$B$2:$K$604,3,FALSE)</f>
        <v>#N/A</v>
      </c>
      <c r="F2475" s="16"/>
      <c r="G2475" s="16"/>
      <c r="H2475" s="5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7.25" hidden="1" customHeight="1" x14ac:dyDescent="0.25">
      <c r="A2476" s="62"/>
      <c r="B2476" s="16"/>
      <c r="C2476" s="16" t="e">
        <f>VLOOKUP(B2476,Database!$B$2:$K$604,2,FALSE)</f>
        <v>#N/A</v>
      </c>
      <c r="D2476" s="60"/>
      <c r="E2476" s="28" t="e">
        <f>VLOOKUP(B2476,Database!$B$2:$K$604,3,FALSE)</f>
        <v>#N/A</v>
      </c>
      <c r="F2476" s="16"/>
      <c r="G2476" s="16"/>
      <c r="H2476" s="5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7.25" hidden="1" customHeight="1" x14ac:dyDescent="0.25">
      <c r="A2477" s="62"/>
      <c r="B2477" s="16"/>
      <c r="C2477" s="16" t="e">
        <f>VLOOKUP(B2477,Database!$B$2:$K$604,2,FALSE)</f>
        <v>#N/A</v>
      </c>
      <c r="D2477" s="60"/>
      <c r="E2477" s="28" t="e">
        <f>VLOOKUP(B2477,Database!$B$2:$K$604,3,FALSE)</f>
        <v>#N/A</v>
      </c>
      <c r="F2477" s="16"/>
      <c r="G2477" s="16"/>
      <c r="H2477" s="5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7.25" hidden="1" customHeight="1" x14ac:dyDescent="0.25">
      <c r="A2478" s="62"/>
      <c r="B2478" s="16"/>
      <c r="C2478" s="16" t="e">
        <f>VLOOKUP(B2478,Database!$B$2:$K$604,2,FALSE)</f>
        <v>#N/A</v>
      </c>
      <c r="D2478" s="60"/>
      <c r="E2478" s="28" t="e">
        <f>VLOOKUP(B2478,Database!$B$2:$K$604,3,FALSE)</f>
        <v>#N/A</v>
      </c>
      <c r="F2478" s="16"/>
      <c r="G2478" s="16"/>
      <c r="H2478" s="5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7.25" hidden="1" customHeight="1" x14ac:dyDescent="0.25">
      <c r="A2479" s="62"/>
      <c r="B2479" s="5"/>
      <c r="C2479" s="16" t="e">
        <f>VLOOKUP(B2479,Database!$B$2:$K$604,2,FALSE)</f>
        <v>#N/A</v>
      </c>
      <c r="D2479" s="60"/>
      <c r="E2479" s="28" t="e">
        <f>VLOOKUP(B2479,Database!$B$2:$K$604,3,FALSE)</f>
        <v>#N/A</v>
      </c>
      <c r="F2479" s="16"/>
      <c r="G2479" s="16"/>
      <c r="H2479" s="5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7.25" hidden="1" customHeight="1" x14ac:dyDescent="0.25">
      <c r="A2480" s="62"/>
      <c r="B2480" s="16"/>
      <c r="C2480" s="16" t="e">
        <f>VLOOKUP(B2480,Database!$B$2:$K$604,2,FALSE)</f>
        <v>#N/A</v>
      </c>
      <c r="D2480" s="60"/>
      <c r="E2480" s="28" t="e">
        <f>VLOOKUP(B2480,Database!$B$2:$K$604,3,FALSE)</f>
        <v>#N/A</v>
      </c>
      <c r="F2480" s="16"/>
      <c r="G2480" s="16"/>
      <c r="H2480" s="5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7.25" hidden="1" customHeight="1" x14ac:dyDescent="0.25">
      <c r="A2481" s="62"/>
      <c r="B2481" s="16"/>
      <c r="C2481" s="16" t="e">
        <f>VLOOKUP(B2481,Database!$B$2:$K$604,2,FALSE)</f>
        <v>#N/A</v>
      </c>
      <c r="D2481" s="60"/>
      <c r="E2481" s="28" t="e">
        <f>VLOOKUP(B2481,Database!$B$2:$K$604,3,FALSE)</f>
        <v>#N/A</v>
      </c>
      <c r="F2481" s="16"/>
      <c r="G2481" s="16"/>
      <c r="H2481" s="5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7.25" hidden="1" customHeight="1" x14ac:dyDescent="0.25">
      <c r="A2482" s="62"/>
      <c r="B2482" s="5"/>
      <c r="C2482" s="16" t="e">
        <f>VLOOKUP(B2482,Database!$B$2:$K$604,2,FALSE)</f>
        <v>#N/A</v>
      </c>
      <c r="D2482" s="60"/>
      <c r="E2482" s="28" t="e">
        <f>VLOOKUP(B2482,Database!$B$2:$K$604,3,FALSE)</f>
        <v>#N/A</v>
      </c>
      <c r="F2482" s="16"/>
      <c r="G2482" s="16"/>
      <c r="H2482" s="5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7.25" hidden="1" customHeight="1" x14ac:dyDescent="0.25">
      <c r="A2483" s="62"/>
      <c r="B2483" s="61"/>
      <c r="C2483" s="16" t="e">
        <f>VLOOKUP(B2483,Database!$B$2:$K$604,2,FALSE)</f>
        <v>#N/A</v>
      </c>
      <c r="D2483" s="60"/>
      <c r="E2483" s="28" t="e">
        <f>VLOOKUP(B2483,Database!$B$2:$K$604,3,FALSE)</f>
        <v>#N/A</v>
      </c>
      <c r="F2483" s="16"/>
      <c r="G2483" s="16"/>
      <c r="H2483" s="5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7.25" hidden="1" customHeight="1" x14ac:dyDescent="0.25">
      <c r="A2484" s="62"/>
      <c r="B2484" s="61"/>
      <c r="C2484" s="16" t="e">
        <f>VLOOKUP(B2484,Database!$B$2:$K$604,2,FALSE)</f>
        <v>#N/A</v>
      </c>
      <c r="D2484" s="60"/>
      <c r="E2484" s="28" t="e">
        <f>VLOOKUP(B2484,Database!$B$2:$K$604,3,FALSE)</f>
        <v>#N/A</v>
      </c>
      <c r="F2484" s="16"/>
      <c r="G2484" s="16"/>
      <c r="H2484" s="5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7.25" hidden="1" customHeight="1" x14ac:dyDescent="0.25">
      <c r="A2485" s="62"/>
      <c r="B2485" s="16"/>
      <c r="C2485" s="16" t="e">
        <f>VLOOKUP(B2485,Database!$B$2:$K$604,2,FALSE)</f>
        <v>#N/A</v>
      </c>
      <c r="D2485" s="60"/>
      <c r="E2485" s="28" t="e">
        <f>VLOOKUP(B2485,Database!$B$2:$K$604,3,FALSE)</f>
        <v>#N/A</v>
      </c>
      <c r="F2485" s="16"/>
      <c r="G2485" s="16"/>
      <c r="H2485" s="5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7.25" hidden="1" customHeight="1" x14ac:dyDescent="0.25">
      <c r="A2486" s="62"/>
      <c r="B2486" s="16"/>
      <c r="C2486" s="16" t="e">
        <f>VLOOKUP(B2486,Database!$B$2:$K$604,2,FALSE)</f>
        <v>#N/A</v>
      </c>
      <c r="D2486" s="60"/>
      <c r="E2486" s="28" t="e">
        <f>VLOOKUP(B2486,Database!$B$2:$K$604,3,FALSE)</f>
        <v>#N/A</v>
      </c>
      <c r="F2486" s="16"/>
      <c r="G2486" s="16"/>
      <c r="H2486" s="5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7.25" hidden="1" customHeight="1" x14ac:dyDescent="0.25">
      <c r="A2487" s="62"/>
      <c r="B2487" s="16"/>
      <c r="C2487" s="16" t="e">
        <f>VLOOKUP(B2487,Database!$B$2:$K$604,2,FALSE)</f>
        <v>#N/A</v>
      </c>
      <c r="D2487" s="60"/>
      <c r="E2487" s="28" t="e">
        <f>VLOOKUP(B2487,Database!$B$2:$K$604,3,FALSE)</f>
        <v>#N/A</v>
      </c>
      <c r="F2487" s="16"/>
      <c r="G2487" s="16"/>
      <c r="H2487" s="5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7.25" hidden="1" customHeight="1" x14ac:dyDescent="0.25">
      <c r="A2488" s="62"/>
      <c r="B2488" s="16"/>
      <c r="C2488" s="16" t="e">
        <f>VLOOKUP(B2488,Database!$B$2:$K$604,2,FALSE)</f>
        <v>#N/A</v>
      </c>
      <c r="D2488" s="60"/>
      <c r="E2488" s="28" t="e">
        <f>VLOOKUP(B2488,Database!$B$2:$K$604,3,FALSE)</f>
        <v>#N/A</v>
      </c>
      <c r="F2488" s="16"/>
      <c r="G2488" s="16"/>
      <c r="H2488" s="5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7.25" hidden="1" customHeight="1" x14ac:dyDescent="0.25">
      <c r="A2489" s="62"/>
      <c r="B2489" s="16"/>
      <c r="C2489" s="16" t="e">
        <f>VLOOKUP(B2489,Database!$B$2:$K$604,2,FALSE)</f>
        <v>#N/A</v>
      </c>
      <c r="D2489" s="60"/>
      <c r="E2489" s="28" t="e">
        <f>VLOOKUP(B2489,Database!$B$2:$K$604,3,FALSE)</f>
        <v>#N/A</v>
      </c>
      <c r="F2489" s="16"/>
      <c r="G2489" s="16"/>
      <c r="H2489" s="5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7.25" hidden="1" customHeight="1" x14ac:dyDescent="0.25">
      <c r="A2490" s="62"/>
      <c r="B2490" s="16"/>
      <c r="C2490" s="16" t="e">
        <f>VLOOKUP(B2490,Database!$B$2:$K$604,2,FALSE)</f>
        <v>#N/A</v>
      </c>
      <c r="D2490" s="63"/>
      <c r="E2490" s="28" t="e">
        <f>VLOOKUP(B2490,Database!$B$2:$K$604,3,FALSE)</f>
        <v>#N/A</v>
      </c>
      <c r="F2490" s="16"/>
      <c r="G2490" s="16"/>
      <c r="H2490" s="5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7.25" hidden="1" customHeight="1" x14ac:dyDescent="0.25">
      <c r="A2491" s="62"/>
      <c r="B2491" s="5"/>
      <c r="C2491" s="16" t="e">
        <f>VLOOKUP(B2491,Database!$B$2:$K$604,2,FALSE)</f>
        <v>#N/A</v>
      </c>
      <c r="D2491" s="60"/>
      <c r="E2491" s="28" t="e">
        <f>VLOOKUP(B2491,Database!$B$2:$K$604,3,FALSE)</f>
        <v>#N/A</v>
      </c>
      <c r="F2491" s="16"/>
      <c r="G2491" s="16"/>
      <c r="H2491" s="5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7.25" hidden="1" customHeight="1" x14ac:dyDescent="0.25">
      <c r="A2492" s="62"/>
      <c r="B2492" s="16"/>
      <c r="C2492" s="16" t="e">
        <f>VLOOKUP(B2492,Database!$B$2:$K$604,2,FALSE)</f>
        <v>#N/A</v>
      </c>
      <c r="D2492" s="60"/>
      <c r="E2492" s="28" t="e">
        <f>VLOOKUP(B2492,Database!$B$2:$K$604,3,FALSE)</f>
        <v>#N/A</v>
      </c>
      <c r="F2492" s="16"/>
      <c r="G2492" s="16"/>
      <c r="H2492" s="5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7.25" hidden="1" customHeight="1" x14ac:dyDescent="0.25">
      <c r="A2493" s="62"/>
      <c r="B2493" s="16"/>
      <c r="C2493" s="16" t="e">
        <f>VLOOKUP(B2493,Database!$B$2:$K$604,2,FALSE)</f>
        <v>#N/A</v>
      </c>
      <c r="D2493" s="60"/>
      <c r="E2493" s="28" t="e">
        <f>VLOOKUP(B2493,Database!$B$2:$K$604,3,FALSE)</f>
        <v>#N/A</v>
      </c>
      <c r="F2493" s="16"/>
      <c r="G2493" s="16"/>
      <c r="H2493" s="5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7.25" hidden="1" customHeight="1" x14ac:dyDescent="0.25">
      <c r="A2494" s="62"/>
      <c r="B2494" s="16"/>
      <c r="C2494" s="16" t="e">
        <f>VLOOKUP(B2494,Database!$B$2:$K$604,2,FALSE)</f>
        <v>#N/A</v>
      </c>
      <c r="D2494" s="60"/>
      <c r="E2494" s="28" t="e">
        <f>VLOOKUP(B2494,Database!$B$2:$K$604,3,FALSE)</f>
        <v>#N/A</v>
      </c>
      <c r="F2494" s="16"/>
      <c r="G2494" s="16"/>
      <c r="H2494" s="5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7.25" hidden="1" customHeight="1" x14ac:dyDescent="0.25">
      <c r="A2495" s="62"/>
      <c r="B2495" s="16"/>
      <c r="C2495" s="16" t="e">
        <f>VLOOKUP(B2495,Database!$B$2:$K$604,2,FALSE)</f>
        <v>#N/A</v>
      </c>
      <c r="D2495" s="60"/>
      <c r="E2495" s="28" t="e">
        <f>VLOOKUP(B2495,Database!$B$2:$K$604,3,FALSE)</f>
        <v>#N/A</v>
      </c>
      <c r="F2495" s="16"/>
      <c r="G2495" s="16"/>
      <c r="H2495" s="5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7.25" hidden="1" customHeight="1" x14ac:dyDescent="0.25">
      <c r="A2496" s="62"/>
      <c r="B2496" s="16"/>
      <c r="C2496" s="16" t="e">
        <f>VLOOKUP(B2496,Database!$B$2:$K$604,2,FALSE)</f>
        <v>#N/A</v>
      </c>
      <c r="D2496" s="60"/>
      <c r="E2496" s="28" t="e">
        <f>VLOOKUP(B2496,Database!$B$2:$K$604,3,FALSE)</f>
        <v>#N/A</v>
      </c>
      <c r="F2496" s="16"/>
      <c r="G2496" s="16"/>
      <c r="H2496" s="5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7.25" hidden="1" customHeight="1" x14ac:dyDescent="0.25">
      <c r="A2497" s="62"/>
      <c r="B2497" s="16"/>
      <c r="C2497" s="16" t="e">
        <f>VLOOKUP(B2497,Database!$B$2:$K$604,2,FALSE)</f>
        <v>#N/A</v>
      </c>
      <c r="D2497" s="60"/>
      <c r="E2497" s="28" t="e">
        <f>VLOOKUP(B2497,Database!$B$2:$K$604,3,FALSE)</f>
        <v>#N/A</v>
      </c>
      <c r="F2497" s="16"/>
      <c r="G2497" s="16"/>
      <c r="H2497" s="5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7.25" hidden="1" customHeight="1" x14ac:dyDescent="0.25">
      <c r="A2498" s="62"/>
      <c r="B2498" s="5"/>
      <c r="C2498" s="16" t="e">
        <f>VLOOKUP(B2498,Database!$B$2:$K$604,2,FALSE)</f>
        <v>#N/A</v>
      </c>
      <c r="D2498" s="60"/>
      <c r="E2498" s="28" t="e">
        <f>VLOOKUP(B2498,Database!$B$2:$K$604,3,FALSE)</f>
        <v>#N/A</v>
      </c>
      <c r="F2498" s="16"/>
      <c r="G2498" s="16"/>
      <c r="H2498" s="5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7.25" hidden="1" customHeight="1" x14ac:dyDescent="0.25">
      <c r="A2499" s="62"/>
      <c r="B2499" s="16"/>
      <c r="C2499" s="16" t="e">
        <f>VLOOKUP(B2499,Database!$B$2:$K$604,2,FALSE)</f>
        <v>#N/A</v>
      </c>
      <c r="D2499" s="60"/>
      <c r="E2499" s="28" t="e">
        <f>VLOOKUP(B2499,Database!$B$2:$K$604,3,FALSE)</f>
        <v>#N/A</v>
      </c>
      <c r="F2499" s="16"/>
      <c r="G2499" s="16"/>
      <c r="H2499" s="5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7.25" hidden="1" customHeight="1" x14ac:dyDescent="0.25">
      <c r="A2500" s="62"/>
      <c r="B2500" s="16"/>
      <c r="C2500" s="16" t="e">
        <f>VLOOKUP(B2500,Database!$B$2:$K$604,2,FALSE)</f>
        <v>#N/A</v>
      </c>
      <c r="D2500" s="60"/>
      <c r="E2500" s="28" t="e">
        <f>VLOOKUP(B2500,Database!$B$2:$K$604,3,FALSE)</f>
        <v>#N/A</v>
      </c>
      <c r="F2500" s="16"/>
      <c r="G2500" s="16"/>
      <c r="H2500" s="5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7.25" hidden="1" customHeight="1" x14ac:dyDescent="0.25">
      <c r="A2501" s="62"/>
      <c r="B2501" s="16"/>
      <c r="C2501" s="16" t="e">
        <f>VLOOKUP(B2501,Database!$B$2:$K$604,2,FALSE)</f>
        <v>#N/A</v>
      </c>
      <c r="D2501" s="60"/>
      <c r="E2501" s="28" t="e">
        <f>VLOOKUP(B2501,Database!$B$2:$K$604,3,FALSE)</f>
        <v>#N/A</v>
      </c>
      <c r="F2501" s="16"/>
      <c r="G2501" s="16"/>
      <c r="H2501" s="5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7.25" hidden="1" customHeight="1" x14ac:dyDescent="0.25">
      <c r="A2502" s="62"/>
      <c r="B2502" s="5"/>
      <c r="C2502" s="16" t="e">
        <f>VLOOKUP(B2502,Database!$B$2:$K$604,2,FALSE)</f>
        <v>#N/A</v>
      </c>
      <c r="D2502" s="60"/>
      <c r="E2502" s="28" t="e">
        <f>VLOOKUP(B2502,Database!$B$2:$K$604,3,FALSE)</f>
        <v>#N/A</v>
      </c>
      <c r="F2502" s="16"/>
      <c r="G2502" s="16"/>
      <c r="H2502" s="5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7.25" hidden="1" customHeight="1" x14ac:dyDescent="0.25">
      <c r="A2503" s="62"/>
      <c r="B2503" s="5"/>
      <c r="C2503" s="16" t="e">
        <f>VLOOKUP(B2503,Database!$B$2:$K$604,2,FALSE)</f>
        <v>#N/A</v>
      </c>
      <c r="D2503" s="60"/>
      <c r="E2503" s="28" t="e">
        <f>VLOOKUP(B2503,Database!$B$2:$K$604,3,FALSE)</f>
        <v>#N/A</v>
      </c>
      <c r="F2503" s="16"/>
      <c r="G2503" s="16"/>
      <c r="H2503" s="5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7.25" hidden="1" customHeight="1" x14ac:dyDescent="0.25">
      <c r="A2504" s="62"/>
      <c r="B2504" s="5"/>
      <c r="C2504" s="16" t="e">
        <f>VLOOKUP(B2504,Database!$B$2:$K$604,2,FALSE)</f>
        <v>#N/A</v>
      </c>
      <c r="D2504" s="60"/>
      <c r="E2504" s="28" t="e">
        <f>VLOOKUP(B2504,Database!$B$2:$K$604,3,FALSE)</f>
        <v>#N/A</v>
      </c>
      <c r="F2504" s="16"/>
      <c r="G2504" s="16"/>
      <c r="H2504" s="5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7.25" hidden="1" customHeight="1" x14ac:dyDescent="0.25">
      <c r="A2505" s="62"/>
      <c r="B2505" s="16"/>
      <c r="C2505" s="16" t="e">
        <f>VLOOKUP(B2505,Database!$B$2:$K$604,2,FALSE)</f>
        <v>#N/A</v>
      </c>
      <c r="D2505" s="60"/>
      <c r="E2505" s="28" t="e">
        <f>VLOOKUP(B2505,Database!$B$2:$K$604,3,FALSE)</f>
        <v>#N/A</v>
      </c>
      <c r="F2505" s="16"/>
      <c r="G2505" s="16"/>
      <c r="H2505" s="5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7.25" hidden="1" customHeight="1" x14ac:dyDescent="0.25">
      <c r="A2506" s="62"/>
      <c r="B2506" s="5"/>
      <c r="C2506" s="16" t="e">
        <f>VLOOKUP(B2506,Database!$B$2:$K$604,2,FALSE)</f>
        <v>#N/A</v>
      </c>
      <c r="D2506" s="60"/>
      <c r="E2506" s="28" t="e">
        <f>VLOOKUP(B2506,Database!$B$2:$K$604,3,FALSE)</f>
        <v>#N/A</v>
      </c>
      <c r="F2506" s="16"/>
      <c r="G2506" s="16"/>
      <c r="H2506" s="5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7.25" hidden="1" customHeight="1" x14ac:dyDescent="0.25">
      <c r="A2507" s="62"/>
      <c r="B2507" s="16"/>
      <c r="C2507" s="16" t="e">
        <f>VLOOKUP(B2507,Database!$B$2:$K$604,2,FALSE)</f>
        <v>#N/A</v>
      </c>
      <c r="D2507" s="60"/>
      <c r="E2507" s="28" t="e">
        <f>VLOOKUP(B2507,Database!$B$2:$K$604,3,FALSE)</f>
        <v>#N/A</v>
      </c>
      <c r="F2507" s="16"/>
      <c r="G2507" s="16"/>
      <c r="H2507" s="5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7.25" hidden="1" customHeight="1" x14ac:dyDescent="0.25">
      <c r="A2508" s="62"/>
      <c r="B2508" s="16"/>
      <c r="C2508" s="16" t="e">
        <f>VLOOKUP(B2508,Database!$B$2:$K$604,2,FALSE)</f>
        <v>#N/A</v>
      </c>
      <c r="D2508" s="60"/>
      <c r="E2508" s="28" t="e">
        <f>VLOOKUP(B2508,Database!$B$2:$K$604,3,FALSE)</f>
        <v>#N/A</v>
      </c>
      <c r="F2508" s="16"/>
      <c r="G2508" s="16"/>
      <c r="H2508" s="5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7.25" hidden="1" customHeight="1" x14ac:dyDescent="0.25">
      <c r="A2509" s="62"/>
      <c r="B2509" s="16"/>
      <c r="C2509" s="16" t="e">
        <f>VLOOKUP(B2509,Database!$B$2:$K$604,2,FALSE)</f>
        <v>#N/A</v>
      </c>
      <c r="D2509" s="60"/>
      <c r="E2509" s="28" t="e">
        <f>VLOOKUP(B2509,Database!$B$2:$K$604,3,FALSE)</f>
        <v>#N/A</v>
      </c>
      <c r="F2509" s="16"/>
      <c r="G2509" s="16"/>
      <c r="H2509" s="5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7.25" hidden="1" customHeight="1" x14ac:dyDescent="0.25">
      <c r="A2510" s="62"/>
      <c r="B2510" s="16"/>
      <c r="C2510" s="16" t="e">
        <f>VLOOKUP(B2510,Database!$B$2:$K$604,2,FALSE)</f>
        <v>#N/A</v>
      </c>
      <c r="D2510" s="60"/>
      <c r="E2510" s="28" t="e">
        <f>VLOOKUP(B2510,Database!$B$2:$K$604,3,FALSE)</f>
        <v>#N/A</v>
      </c>
      <c r="F2510" s="16"/>
      <c r="G2510" s="16"/>
      <c r="H2510" s="5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7.25" hidden="1" customHeight="1" x14ac:dyDescent="0.25">
      <c r="A2511" s="62"/>
      <c r="B2511" s="5"/>
      <c r="C2511" s="16" t="e">
        <f>VLOOKUP(B2511,Database!$B$2:$K$604,2,FALSE)</f>
        <v>#N/A</v>
      </c>
      <c r="D2511" s="60"/>
      <c r="E2511" s="28" t="e">
        <f>VLOOKUP(B2511,Database!$B$2:$K$604,3,FALSE)</f>
        <v>#N/A</v>
      </c>
      <c r="F2511" s="16"/>
      <c r="G2511" s="16"/>
      <c r="H2511" s="5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7.25" hidden="1" customHeight="1" x14ac:dyDescent="0.25">
      <c r="A2512" s="62"/>
      <c r="B2512" s="16"/>
      <c r="C2512" s="16" t="e">
        <f>VLOOKUP(B2512,Database!$B$2:$K$604,2,FALSE)</f>
        <v>#N/A</v>
      </c>
      <c r="D2512" s="60"/>
      <c r="E2512" s="28" t="e">
        <f>VLOOKUP(B2512,Database!$B$2:$K$604,3,FALSE)</f>
        <v>#N/A</v>
      </c>
      <c r="F2512" s="16"/>
      <c r="G2512" s="16"/>
      <c r="H2512" s="5" t="s">
        <v>1374</v>
      </c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7.25" hidden="1" customHeight="1" x14ac:dyDescent="0.25">
      <c r="A2513" s="62"/>
      <c r="B2513" s="16"/>
      <c r="C2513" s="16" t="e">
        <f>VLOOKUP(B2513,Database!$B$2:$K$604,2,FALSE)</f>
        <v>#N/A</v>
      </c>
      <c r="D2513" s="63"/>
      <c r="E2513" s="28" t="e">
        <f>VLOOKUP(B2513,Database!$B$2:$K$604,3,FALSE)</f>
        <v>#N/A</v>
      </c>
      <c r="F2513" s="16"/>
      <c r="G2513" s="16"/>
      <c r="H2513" s="5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7.25" hidden="1" customHeight="1" x14ac:dyDescent="0.25">
      <c r="A2514" s="62"/>
      <c r="B2514" s="16"/>
      <c r="C2514" s="16" t="e">
        <f>VLOOKUP(B2514,Database!$B$2:$K$604,2,FALSE)</f>
        <v>#N/A</v>
      </c>
      <c r="D2514" s="60"/>
      <c r="E2514" s="28" t="e">
        <f>VLOOKUP(B2514,Database!$B$2:$K$604,3,FALSE)</f>
        <v>#N/A</v>
      </c>
      <c r="F2514" s="16"/>
      <c r="G2514" s="16"/>
      <c r="H2514" s="5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7.25" hidden="1" customHeight="1" x14ac:dyDescent="0.25">
      <c r="A2515" s="62"/>
      <c r="B2515" s="16"/>
      <c r="C2515" s="16" t="e">
        <f>VLOOKUP(B2515,Database!$B$2:$K$604,2,FALSE)</f>
        <v>#N/A</v>
      </c>
      <c r="D2515" s="60"/>
      <c r="E2515" s="28" t="e">
        <f>VLOOKUP(B2515,Database!$B$2:$K$604,3,FALSE)</f>
        <v>#N/A</v>
      </c>
      <c r="F2515" s="16"/>
      <c r="G2515" s="16"/>
      <c r="H2515" s="5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7.25" hidden="1" customHeight="1" x14ac:dyDescent="0.25">
      <c r="A2516" s="62"/>
      <c r="B2516" s="16"/>
      <c r="C2516" s="16" t="e">
        <f>VLOOKUP(B2516,Database!$B$2:$K$604,2,FALSE)</f>
        <v>#N/A</v>
      </c>
      <c r="D2516" s="60"/>
      <c r="E2516" s="28" t="e">
        <f>VLOOKUP(B2516,Database!$B$2:$K$604,3,FALSE)</f>
        <v>#N/A</v>
      </c>
      <c r="F2516" s="16"/>
      <c r="G2516" s="16"/>
      <c r="H2516" s="5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7.25" hidden="1" customHeight="1" x14ac:dyDescent="0.25">
      <c r="A2517" s="62"/>
      <c r="B2517" s="16"/>
      <c r="C2517" s="16" t="e">
        <f>VLOOKUP(B2517,Database!$B$2:$K$604,2,FALSE)</f>
        <v>#N/A</v>
      </c>
      <c r="D2517" s="60"/>
      <c r="E2517" s="28" t="e">
        <f>VLOOKUP(B2517,Database!$B$2:$K$604,3,FALSE)</f>
        <v>#N/A</v>
      </c>
      <c r="F2517" s="16"/>
      <c r="G2517" s="16"/>
      <c r="H2517" s="5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7.25" hidden="1" customHeight="1" x14ac:dyDescent="0.25">
      <c r="A2518" s="62"/>
      <c r="B2518" s="16"/>
      <c r="C2518" s="16" t="e">
        <f>VLOOKUP(B2518,Database!$B$2:$K$604,2,FALSE)</f>
        <v>#N/A</v>
      </c>
      <c r="D2518" s="60"/>
      <c r="E2518" s="28" t="e">
        <f>VLOOKUP(B2518,Database!$B$2:$K$604,3,FALSE)</f>
        <v>#N/A</v>
      </c>
      <c r="F2518" s="16"/>
      <c r="G2518" s="16"/>
      <c r="H2518" s="5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7.25" hidden="1" customHeight="1" x14ac:dyDescent="0.25">
      <c r="A2519" s="62"/>
      <c r="B2519" s="16"/>
      <c r="C2519" s="16" t="e">
        <f>VLOOKUP(B2519,Database!$B$2:$K$604,2,FALSE)</f>
        <v>#N/A</v>
      </c>
      <c r="D2519" s="60"/>
      <c r="E2519" s="28" t="e">
        <f>VLOOKUP(B2519,Database!$B$2:$K$604,3,FALSE)</f>
        <v>#N/A</v>
      </c>
      <c r="F2519" s="16"/>
      <c r="G2519" s="16"/>
      <c r="H2519" s="5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7.25" hidden="1" customHeight="1" x14ac:dyDescent="0.25">
      <c r="A2520" s="62"/>
      <c r="B2520" s="16"/>
      <c r="C2520" s="16" t="e">
        <f>VLOOKUP(B2520,Database!$B$2:$K$604,2,FALSE)</f>
        <v>#N/A</v>
      </c>
      <c r="D2520" s="60"/>
      <c r="E2520" s="28" t="e">
        <f>VLOOKUP(B2520,Database!$B$2:$K$604,3,FALSE)</f>
        <v>#N/A</v>
      </c>
      <c r="F2520" s="16"/>
      <c r="G2520" s="16"/>
      <c r="H2520" s="5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7.25" hidden="1" customHeight="1" x14ac:dyDescent="0.25">
      <c r="A2521" s="62"/>
      <c r="B2521" s="16"/>
      <c r="C2521" s="16" t="e">
        <f>VLOOKUP(B2521,Database!$B$2:$K$604,2,FALSE)</f>
        <v>#N/A</v>
      </c>
      <c r="D2521" s="60"/>
      <c r="E2521" s="28" t="e">
        <f>VLOOKUP(B2521,Database!$B$2:$K$604,3,FALSE)</f>
        <v>#N/A</v>
      </c>
      <c r="F2521" s="16"/>
      <c r="G2521" s="16"/>
      <c r="H2521" s="5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7.25" hidden="1" customHeight="1" x14ac:dyDescent="0.25">
      <c r="A2522" s="62"/>
      <c r="B2522" s="16"/>
      <c r="C2522" s="16" t="e">
        <f>VLOOKUP(B2522,Database!$B$2:$K$604,2,FALSE)</f>
        <v>#N/A</v>
      </c>
      <c r="D2522" s="60"/>
      <c r="E2522" s="28" t="e">
        <f>VLOOKUP(B2522,Database!$B$2:$K$604,3,FALSE)</f>
        <v>#N/A</v>
      </c>
      <c r="F2522" s="16"/>
      <c r="G2522" s="16"/>
      <c r="H2522" s="5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7.25" hidden="1" customHeight="1" x14ac:dyDescent="0.25">
      <c r="A2523" s="62"/>
      <c r="B2523" s="16"/>
      <c r="C2523" s="16" t="e">
        <f>VLOOKUP(B2523,Database!$B$2:$K$604,2,FALSE)</f>
        <v>#N/A</v>
      </c>
      <c r="D2523" s="60"/>
      <c r="E2523" s="28" t="e">
        <f>VLOOKUP(B2523,Database!$B$2:$K$604,3,FALSE)</f>
        <v>#N/A</v>
      </c>
      <c r="F2523" s="16"/>
      <c r="G2523" s="16"/>
      <c r="H2523" s="5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7.25" hidden="1" customHeight="1" x14ac:dyDescent="0.25">
      <c r="A2524" s="62"/>
      <c r="B2524" s="16"/>
      <c r="C2524" s="16" t="e">
        <f>VLOOKUP(B2524,Database!$B$2:$K$604,2,FALSE)</f>
        <v>#N/A</v>
      </c>
      <c r="D2524" s="60"/>
      <c r="E2524" s="28" t="e">
        <f>VLOOKUP(B2524,Database!$B$2:$K$604,3,FALSE)</f>
        <v>#N/A</v>
      </c>
      <c r="F2524" s="16"/>
      <c r="G2524" s="16"/>
      <c r="H2524" s="5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7.25" hidden="1" customHeight="1" x14ac:dyDescent="0.25">
      <c r="A2525" s="62"/>
      <c r="B2525" s="16"/>
      <c r="C2525" s="16" t="e">
        <f>VLOOKUP(B2525,Database!$B$2:$K$604,2,FALSE)</f>
        <v>#N/A</v>
      </c>
      <c r="D2525" s="60"/>
      <c r="E2525" s="28" t="e">
        <f>VLOOKUP(B2525,Database!$B$2:$K$604,3,FALSE)</f>
        <v>#N/A</v>
      </c>
      <c r="F2525" s="16"/>
      <c r="G2525" s="16"/>
      <c r="H2525" s="5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7.25" hidden="1" customHeight="1" x14ac:dyDescent="0.25">
      <c r="A2526" s="62"/>
      <c r="B2526" s="5"/>
      <c r="C2526" s="16" t="e">
        <f>VLOOKUP(B2526,Database!$B$2:$K$604,2,FALSE)</f>
        <v>#N/A</v>
      </c>
      <c r="D2526" s="60"/>
      <c r="E2526" s="28" t="e">
        <f>VLOOKUP(B2526,Database!$B$2:$K$604,3,FALSE)</f>
        <v>#N/A</v>
      </c>
      <c r="F2526" s="16"/>
      <c r="G2526" s="16"/>
      <c r="H2526" s="5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7.25" hidden="1" customHeight="1" x14ac:dyDescent="0.25">
      <c r="A2527" s="62"/>
      <c r="B2527" s="16"/>
      <c r="C2527" s="16" t="e">
        <f>VLOOKUP(B2527,Database!$B$2:$K$604,2,FALSE)</f>
        <v>#N/A</v>
      </c>
      <c r="D2527" s="60"/>
      <c r="E2527" s="28" t="e">
        <f>VLOOKUP(B2527,Database!$B$2:$K$604,3,FALSE)</f>
        <v>#N/A</v>
      </c>
      <c r="F2527" s="16"/>
      <c r="G2527" s="16"/>
      <c r="H2527" s="5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7.25" hidden="1" customHeight="1" x14ac:dyDescent="0.25">
      <c r="A2528" s="62"/>
      <c r="B2528" s="16"/>
      <c r="C2528" s="16" t="e">
        <f>VLOOKUP(B2528,Database!$B$2:$K$604,2,FALSE)</f>
        <v>#N/A</v>
      </c>
      <c r="D2528" s="60"/>
      <c r="E2528" s="28" t="e">
        <f>VLOOKUP(B2528,Database!$B$2:$K$604,3,FALSE)</f>
        <v>#N/A</v>
      </c>
      <c r="F2528" s="16"/>
      <c r="G2528" s="16"/>
      <c r="H2528" s="5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 ht="17.25" hidden="1" customHeight="1" x14ac:dyDescent="0.25">
      <c r="A2529" s="62"/>
      <c r="B2529" s="22"/>
      <c r="C2529" s="16" t="e">
        <f>VLOOKUP(B2529,Database!$B$2:$K$604,2,FALSE)</f>
        <v>#N/A</v>
      </c>
      <c r="D2529" s="60"/>
      <c r="E2529" s="28" t="e">
        <f>VLOOKUP(B2529,Database!$B$2:$K$604,3,FALSE)</f>
        <v>#N/A</v>
      </c>
      <c r="F2529" s="16"/>
      <c r="G2529" s="16"/>
      <c r="H2529" s="5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7.25" hidden="1" customHeight="1" x14ac:dyDescent="0.25">
      <c r="A2530" s="62"/>
      <c r="B2530" s="16"/>
      <c r="C2530" s="16" t="e">
        <f>VLOOKUP(B2530,Database!$B$2:$K$604,2,FALSE)</f>
        <v>#N/A</v>
      </c>
      <c r="D2530" s="60"/>
      <c r="E2530" s="28" t="e">
        <f>VLOOKUP(B2530,Database!$B$2:$K$604,3,FALSE)</f>
        <v>#N/A</v>
      </c>
      <c r="F2530" s="16"/>
      <c r="G2530" s="16"/>
      <c r="H2530" s="5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7.25" hidden="1" customHeight="1" x14ac:dyDescent="0.25">
      <c r="A2531" s="62"/>
      <c r="B2531" s="16"/>
      <c r="C2531" s="16" t="e">
        <f>VLOOKUP(B2531,Database!$B$2:$K$604,2,FALSE)</f>
        <v>#N/A</v>
      </c>
      <c r="D2531" s="60"/>
      <c r="E2531" s="28" t="e">
        <f>VLOOKUP(B2531,Database!$B$2:$K$604,3,FALSE)</f>
        <v>#N/A</v>
      </c>
      <c r="F2531" s="16"/>
      <c r="G2531" s="16"/>
      <c r="H2531" s="5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7.25" hidden="1" customHeight="1" x14ac:dyDescent="0.25">
      <c r="A2532" s="62"/>
      <c r="B2532" s="16"/>
      <c r="C2532" s="16" t="e">
        <f>VLOOKUP(B2532,Database!$B$2:$K$604,2,FALSE)</f>
        <v>#N/A</v>
      </c>
      <c r="D2532" s="60"/>
      <c r="E2532" s="28" t="e">
        <f>VLOOKUP(B2532,Database!$B$2:$K$604,3,FALSE)</f>
        <v>#N/A</v>
      </c>
      <c r="F2532" s="16"/>
      <c r="G2532" s="16"/>
      <c r="H2532" s="5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7.25" hidden="1" customHeight="1" x14ac:dyDescent="0.25">
      <c r="A2533" s="62"/>
      <c r="B2533" s="16"/>
      <c r="C2533" s="16" t="e">
        <f>VLOOKUP(B2533,Database!$B$2:$K$604,2,FALSE)</f>
        <v>#N/A</v>
      </c>
      <c r="D2533" s="60"/>
      <c r="E2533" s="28" t="e">
        <f>VLOOKUP(B2533,Database!$B$2:$K$604,3,FALSE)</f>
        <v>#N/A</v>
      </c>
      <c r="F2533" s="16"/>
      <c r="G2533" s="16"/>
      <c r="H2533" s="5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7.25" hidden="1" customHeight="1" x14ac:dyDescent="0.25">
      <c r="A2534" s="62"/>
      <c r="B2534" s="5"/>
      <c r="C2534" s="16" t="e">
        <f>VLOOKUP(B2534,Database!$B$2:$K$604,2,FALSE)</f>
        <v>#N/A</v>
      </c>
      <c r="D2534" s="60"/>
      <c r="E2534" s="28" t="e">
        <f>VLOOKUP(B2534,Database!$B$2:$K$604,3,FALSE)</f>
        <v>#N/A</v>
      </c>
      <c r="F2534" s="16"/>
      <c r="G2534" s="16"/>
      <c r="H2534" s="5" t="s">
        <v>1505</v>
      </c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7.25" hidden="1" customHeight="1" x14ac:dyDescent="0.25">
      <c r="A2535" s="62"/>
      <c r="B2535" s="16"/>
      <c r="C2535" s="16" t="e">
        <f>VLOOKUP(B2535,Database!$B$2:$K$604,2,FALSE)</f>
        <v>#N/A</v>
      </c>
      <c r="D2535" s="60"/>
      <c r="E2535" s="28" t="e">
        <f>VLOOKUP(B2535,Database!$B$2:$K$604,3,FALSE)</f>
        <v>#N/A</v>
      </c>
      <c r="F2535" s="16"/>
      <c r="G2535" s="16"/>
      <c r="H2535" s="5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7.25" hidden="1" customHeight="1" x14ac:dyDescent="0.25">
      <c r="A2536" s="62"/>
      <c r="B2536" s="16"/>
      <c r="C2536" s="16" t="e">
        <f>VLOOKUP(B2536,Database!$B$2:$K$604,2,FALSE)</f>
        <v>#N/A</v>
      </c>
      <c r="D2536" s="60"/>
      <c r="E2536" s="28" t="e">
        <f>VLOOKUP(B2536,Database!$B$2:$K$604,3,FALSE)</f>
        <v>#N/A</v>
      </c>
      <c r="F2536" s="16"/>
      <c r="G2536" s="16"/>
      <c r="H2536" s="5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7.25" hidden="1" customHeight="1" x14ac:dyDescent="0.25">
      <c r="A2537" s="62"/>
      <c r="B2537" s="16"/>
      <c r="C2537" s="16" t="e">
        <f>VLOOKUP(B2537,Database!$B$2:$K$604,2,FALSE)</f>
        <v>#N/A</v>
      </c>
      <c r="D2537" s="63"/>
      <c r="E2537" s="28" t="e">
        <f>VLOOKUP(B2537,Database!$B$2:$K$604,3,FALSE)</f>
        <v>#N/A</v>
      </c>
      <c r="F2537" s="16"/>
      <c r="G2537" s="16"/>
      <c r="H2537" s="5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7.25" hidden="1" customHeight="1" x14ac:dyDescent="0.25">
      <c r="A2538" s="62"/>
      <c r="B2538" s="16"/>
      <c r="C2538" s="16" t="e">
        <f>VLOOKUP(B2538,Database!$B$2:$K$604,2,FALSE)</f>
        <v>#N/A</v>
      </c>
      <c r="D2538" s="63"/>
      <c r="E2538" s="28" t="e">
        <f>VLOOKUP(B2538,Database!$B$2:$K$604,3,FALSE)</f>
        <v>#N/A</v>
      </c>
      <c r="F2538" s="16"/>
      <c r="G2538" s="16"/>
      <c r="H2538" s="5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7.25" hidden="1" customHeight="1" x14ac:dyDescent="0.25">
      <c r="A2539" s="62"/>
      <c r="B2539" s="5"/>
      <c r="C2539" s="16" t="e">
        <f>VLOOKUP(B2539,Database!$B$2:$K$604,2,FALSE)</f>
        <v>#N/A</v>
      </c>
      <c r="D2539" s="60"/>
      <c r="E2539" s="28" t="e">
        <f>VLOOKUP(B2539,Database!$B$2:$K$604,3,FALSE)</f>
        <v>#N/A</v>
      </c>
      <c r="F2539" s="16"/>
      <c r="G2539" s="16"/>
      <c r="H2539" s="5" t="s">
        <v>1451</v>
      </c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7.25" hidden="1" customHeight="1" x14ac:dyDescent="0.25">
      <c r="A2540" s="62"/>
      <c r="B2540" s="5"/>
      <c r="C2540" s="16" t="e">
        <f>VLOOKUP(B2540,Database!$B$2:$K$604,2,FALSE)</f>
        <v>#N/A</v>
      </c>
      <c r="D2540" s="60"/>
      <c r="E2540" s="28" t="e">
        <f>VLOOKUP(B2540,Database!$B$2:$K$604,3,FALSE)</f>
        <v>#N/A</v>
      </c>
      <c r="F2540" s="16"/>
      <c r="G2540" s="16"/>
      <c r="H2540" s="5" t="s">
        <v>1452</v>
      </c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7.25" hidden="1" customHeight="1" x14ac:dyDescent="0.25">
      <c r="A2541" s="62"/>
      <c r="B2541" s="16"/>
      <c r="C2541" s="16" t="e">
        <f>VLOOKUP(B2541,Database!$B$2:$K$604,2,FALSE)</f>
        <v>#N/A</v>
      </c>
      <c r="D2541" s="60"/>
      <c r="E2541" s="28" t="e">
        <f>VLOOKUP(B2541,Database!$B$2:$K$604,3,FALSE)</f>
        <v>#N/A</v>
      </c>
      <c r="F2541" s="16"/>
      <c r="G2541" s="16"/>
      <c r="H2541" s="5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7.25" hidden="1" customHeight="1" x14ac:dyDescent="0.25">
      <c r="A2542" s="62"/>
      <c r="B2542" s="5"/>
      <c r="C2542" s="16" t="e">
        <f>VLOOKUP(B2542,Database!$B$2:$K$604,2,FALSE)</f>
        <v>#N/A</v>
      </c>
      <c r="D2542" s="60"/>
      <c r="E2542" s="28" t="e">
        <f>VLOOKUP(B2542,Database!$B$2:$K$604,3,FALSE)</f>
        <v>#N/A</v>
      </c>
      <c r="F2542" s="16"/>
      <c r="G2542" s="16"/>
      <c r="H2542" s="5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7.25" hidden="1" customHeight="1" x14ac:dyDescent="0.25">
      <c r="A2543" s="62"/>
      <c r="B2543" s="16"/>
      <c r="C2543" s="16" t="e">
        <f>VLOOKUP(B2543,Database!$B$2:$K$604,2,FALSE)</f>
        <v>#N/A</v>
      </c>
      <c r="D2543" s="60"/>
      <c r="E2543" s="28" t="e">
        <f>VLOOKUP(B2543,Database!$B$2:$K$604,3,FALSE)</f>
        <v>#N/A</v>
      </c>
      <c r="F2543" s="16"/>
      <c r="G2543" s="16"/>
      <c r="H2543" s="5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7.25" hidden="1" customHeight="1" x14ac:dyDescent="0.25">
      <c r="A2544" s="62"/>
      <c r="B2544" s="5"/>
      <c r="C2544" s="16" t="e">
        <f>VLOOKUP(B2544,Database!$B$2:$K$604,2,FALSE)</f>
        <v>#N/A</v>
      </c>
      <c r="D2544" s="60"/>
      <c r="E2544" s="28" t="e">
        <f>VLOOKUP(B2544,Database!$B$2:$K$604,3,FALSE)</f>
        <v>#N/A</v>
      </c>
      <c r="F2544" s="16"/>
      <c r="G2544" s="16"/>
      <c r="H2544" s="5" t="s">
        <v>1374</v>
      </c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7.25" hidden="1" customHeight="1" x14ac:dyDescent="0.25">
      <c r="A2545" s="62"/>
      <c r="B2545" s="16"/>
      <c r="C2545" s="16" t="e">
        <f>VLOOKUP(B2545,Database!$B$2:$K$604,2,FALSE)</f>
        <v>#N/A</v>
      </c>
      <c r="D2545" s="60"/>
      <c r="E2545" s="28" t="e">
        <f>VLOOKUP(B2545,Database!$B$2:$K$604,3,FALSE)</f>
        <v>#N/A</v>
      </c>
      <c r="F2545" s="16"/>
      <c r="G2545" s="16"/>
      <c r="H2545" s="5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7.25" hidden="1" customHeight="1" x14ac:dyDescent="0.25">
      <c r="A2546" s="62"/>
      <c r="B2546" s="5"/>
      <c r="C2546" s="16" t="e">
        <f>VLOOKUP(B2546,Database!$B$2:$K$604,2,FALSE)</f>
        <v>#N/A</v>
      </c>
      <c r="D2546" s="60"/>
      <c r="E2546" s="28" t="e">
        <f>VLOOKUP(B2546,Database!$B$2:$K$604,3,FALSE)</f>
        <v>#N/A</v>
      </c>
      <c r="F2546" s="16"/>
      <c r="G2546" s="16"/>
      <c r="H2546" s="5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7.25" hidden="1" customHeight="1" x14ac:dyDescent="0.25">
      <c r="A2547" s="62"/>
      <c r="B2547" s="16"/>
      <c r="C2547" s="16" t="e">
        <f>VLOOKUP(B2547,Database!$B$2:$K$604,2,FALSE)</f>
        <v>#N/A</v>
      </c>
      <c r="D2547" s="60"/>
      <c r="E2547" s="28" t="e">
        <f>VLOOKUP(B2547,Database!$B$2:$K$604,3,FALSE)</f>
        <v>#N/A</v>
      </c>
      <c r="F2547" s="16"/>
      <c r="G2547" s="16"/>
      <c r="H2547" s="5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7.25" hidden="1" customHeight="1" x14ac:dyDescent="0.25">
      <c r="A2548" s="62"/>
      <c r="B2548" s="5"/>
      <c r="C2548" s="16" t="e">
        <f>VLOOKUP(B2548,Database!$B$2:$K$604,2,FALSE)</f>
        <v>#N/A</v>
      </c>
      <c r="D2548" s="60"/>
      <c r="E2548" s="28" t="e">
        <f>VLOOKUP(B2548,Database!$B$2:$K$604,3,FALSE)</f>
        <v>#N/A</v>
      </c>
      <c r="F2548" s="16"/>
      <c r="G2548" s="16"/>
      <c r="H2548" s="5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7.25" hidden="1" customHeight="1" x14ac:dyDescent="0.25">
      <c r="A2549" s="62"/>
      <c r="B2549" s="16"/>
      <c r="C2549" s="16" t="e">
        <f>VLOOKUP(B2549,Database!$B$2:$K$604,2,FALSE)</f>
        <v>#N/A</v>
      </c>
      <c r="D2549" s="60"/>
      <c r="E2549" s="28" t="e">
        <f>VLOOKUP(B2549,Database!$B$2:$K$604,3,FALSE)</f>
        <v>#N/A</v>
      </c>
      <c r="F2549" s="16"/>
      <c r="G2549" s="16"/>
      <c r="H2549" s="5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7.25" hidden="1" customHeight="1" x14ac:dyDescent="0.25">
      <c r="A2550" s="62"/>
      <c r="B2550" s="5"/>
      <c r="C2550" s="16" t="e">
        <f>VLOOKUP(B2550,Database!$B$2:$K$604,2,FALSE)</f>
        <v>#N/A</v>
      </c>
      <c r="D2550" s="60"/>
      <c r="E2550" s="28" t="e">
        <f>VLOOKUP(B2550,Database!$B$2:$K$604,3,FALSE)</f>
        <v>#N/A</v>
      </c>
      <c r="F2550" s="16"/>
      <c r="G2550" s="16"/>
      <c r="H2550" s="5" t="s">
        <v>1374</v>
      </c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7.25" hidden="1" customHeight="1" x14ac:dyDescent="0.25">
      <c r="A2551" s="62"/>
      <c r="B2551" s="5"/>
      <c r="C2551" s="16" t="e">
        <f>VLOOKUP(B2551,Database!$B$2:$K$604,2,FALSE)</f>
        <v>#N/A</v>
      </c>
      <c r="D2551" s="60"/>
      <c r="E2551" s="28" t="e">
        <f>VLOOKUP(B2551,Database!$B$2:$K$604,3,FALSE)</f>
        <v>#N/A</v>
      </c>
      <c r="F2551" s="16"/>
      <c r="G2551" s="16"/>
      <c r="H2551" s="5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7.25" hidden="1" customHeight="1" x14ac:dyDescent="0.25">
      <c r="A2552" s="62"/>
      <c r="B2552" s="16"/>
      <c r="C2552" s="16" t="e">
        <f>VLOOKUP(B2552,Database!$B$2:$K$604,2,FALSE)</f>
        <v>#N/A</v>
      </c>
      <c r="D2552" s="60"/>
      <c r="E2552" s="28" t="e">
        <f>VLOOKUP(B2552,Database!$B$2:$K$604,3,FALSE)</f>
        <v>#N/A</v>
      </c>
      <c r="F2552" s="16"/>
      <c r="G2552" s="16"/>
      <c r="H2552" s="5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7.25" hidden="1" customHeight="1" x14ac:dyDescent="0.25">
      <c r="A2553" s="62"/>
      <c r="B2553" s="5"/>
      <c r="C2553" s="16" t="e">
        <f>VLOOKUP(B2553,Database!$B$2:$K$604,2,FALSE)</f>
        <v>#N/A</v>
      </c>
      <c r="D2553" s="60"/>
      <c r="E2553" s="28" t="e">
        <f>VLOOKUP(B2553,Database!$B$2:$K$604,3,FALSE)</f>
        <v>#N/A</v>
      </c>
      <c r="F2553" s="16"/>
      <c r="G2553" s="16"/>
      <c r="H2553" s="5" t="s">
        <v>1374</v>
      </c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7.25" hidden="1" customHeight="1" x14ac:dyDescent="0.25">
      <c r="A2554" s="62"/>
      <c r="B2554" s="16"/>
      <c r="C2554" s="16" t="e">
        <f>VLOOKUP(B2554,Database!$B$2:$K$604,2,FALSE)</f>
        <v>#N/A</v>
      </c>
      <c r="D2554" s="60"/>
      <c r="E2554" s="28" t="e">
        <f>VLOOKUP(B2554,Database!$B$2:$K$604,3,FALSE)</f>
        <v>#N/A</v>
      </c>
      <c r="F2554" s="16"/>
      <c r="G2554" s="16"/>
      <c r="H2554" s="5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7.25" hidden="1" customHeight="1" x14ac:dyDescent="0.25">
      <c r="A2555" s="62"/>
      <c r="B2555" s="16"/>
      <c r="C2555" s="16" t="e">
        <f>VLOOKUP(B2555,Database!$B$2:$K$604,2,FALSE)</f>
        <v>#N/A</v>
      </c>
      <c r="D2555" s="60"/>
      <c r="E2555" s="28" t="e">
        <f>VLOOKUP(B2555,Database!$B$2:$K$604,3,FALSE)</f>
        <v>#N/A</v>
      </c>
      <c r="F2555" s="16"/>
      <c r="G2555" s="16"/>
      <c r="H2555" s="5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7.25" hidden="1" customHeight="1" x14ac:dyDescent="0.25">
      <c r="A2556" s="62"/>
      <c r="B2556" s="16"/>
      <c r="C2556" s="16" t="e">
        <f>VLOOKUP(B2556,Database!$B$2:$K$604,2,FALSE)</f>
        <v>#N/A</v>
      </c>
      <c r="D2556" s="60"/>
      <c r="E2556" s="28" t="e">
        <f>VLOOKUP(B2556,Database!$B$2:$K$604,3,FALSE)</f>
        <v>#N/A</v>
      </c>
      <c r="F2556" s="16"/>
      <c r="G2556" s="16"/>
      <c r="H2556" s="5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7.25" hidden="1" customHeight="1" x14ac:dyDescent="0.25">
      <c r="A2557" s="62"/>
      <c r="B2557" s="5"/>
      <c r="C2557" s="16" t="e">
        <f>VLOOKUP(B2557,Database!$B$2:$K$604,2,FALSE)</f>
        <v>#N/A</v>
      </c>
      <c r="D2557" s="60"/>
      <c r="E2557" s="28" t="e">
        <f>VLOOKUP(B2557,Database!$B$2:$K$604,3,FALSE)</f>
        <v>#N/A</v>
      </c>
      <c r="F2557" s="16"/>
      <c r="G2557" s="16"/>
      <c r="H2557" s="5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7.25" hidden="1" customHeight="1" x14ac:dyDescent="0.25">
      <c r="A2558" s="62"/>
      <c r="B2558" s="5"/>
      <c r="C2558" s="16" t="e">
        <f>VLOOKUP(B2558,Database!$B$2:$K$604,2,FALSE)</f>
        <v>#N/A</v>
      </c>
      <c r="D2558" s="60"/>
      <c r="E2558" s="28" t="e">
        <f>VLOOKUP(B2558,Database!$B$2:$K$604,3,FALSE)</f>
        <v>#N/A</v>
      </c>
      <c r="F2558" s="16"/>
      <c r="G2558" s="16"/>
      <c r="H2558" s="5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7.25" hidden="1" customHeight="1" x14ac:dyDescent="0.25">
      <c r="A2559" s="62"/>
      <c r="B2559" s="16"/>
      <c r="C2559" s="16" t="e">
        <f>VLOOKUP(B2559,Database!$B$2:$K$604,2,FALSE)</f>
        <v>#N/A</v>
      </c>
      <c r="D2559" s="60"/>
      <c r="E2559" s="28" t="e">
        <f>VLOOKUP(B2559,Database!$B$2:$K$604,3,FALSE)</f>
        <v>#N/A</v>
      </c>
      <c r="F2559" s="16"/>
      <c r="G2559" s="16"/>
      <c r="H2559" s="5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7.25" hidden="1" customHeight="1" x14ac:dyDescent="0.25">
      <c r="A2560" s="62"/>
      <c r="B2560" s="5"/>
      <c r="C2560" s="16" t="e">
        <f>VLOOKUP(B2560,Database!$B$2:$K$604,2,FALSE)</f>
        <v>#N/A</v>
      </c>
      <c r="D2560" s="60"/>
      <c r="E2560" s="28" t="e">
        <f>VLOOKUP(B2560,Database!$B$2:$K$604,3,FALSE)</f>
        <v>#N/A</v>
      </c>
      <c r="F2560" s="16"/>
      <c r="G2560" s="16"/>
      <c r="H2560" s="5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7.25" hidden="1" customHeight="1" x14ac:dyDescent="0.25">
      <c r="A2561" s="62"/>
      <c r="B2561" s="5"/>
      <c r="C2561" s="16" t="e">
        <f>VLOOKUP(B2561,Database!$B$2:$K$604,2,FALSE)</f>
        <v>#N/A</v>
      </c>
      <c r="D2561" s="60"/>
      <c r="E2561" s="28" t="e">
        <f>VLOOKUP(B2561,Database!$B$2:$K$604,3,FALSE)</f>
        <v>#N/A</v>
      </c>
      <c r="F2561" s="16"/>
      <c r="G2561" s="16"/>
      <c r="H2561" s="5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7.25" hidden="1" customHeight="1" x14ac:dyDescent="0.25">
      <c r="A2562" s="62"/>
      <c r="B2562" s="16"/>
      <c r="C2562" s="16" t="e">
        <f>VLOOKUP(B2562,Database!$B$2:$K$604,2,FALSE)</f>
        <v>#N/A</v>
      </c>
      <c r="D2562" s="60"/>
      <c r="E2562" s="28" t="e">
        <f>VLOOKUP(B2562,Database!$B$2:$K$604,3,FALSE)</f>
        <v>#N/A</v>
      </c>
      <c r="F2562" s="16"/>
      <c r="G2562" s="16"/>
      <c r="H2562" s="5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7.25" hidden="1" customHeight="1" x14ac:dyDescent="0.25">
      <c r="A2563" s="62"/>
      <c r="B2563" s="16"/>
      <c r="C2563" s="16" t="e">
        <f>VLOOKUP(B2563,Database!$B$2:$K$604,2,FALSE)</f>
        <v>#N/A</v>
      </c>
      <c r="D2563" s="60"/>
      <c r="E2563" s="28" t="e">
        <f>VLOOKUP(B2563,Database!$B$2:$K$604,3,FALSE)</f>
        <v>#N/A</v>
      </c>
      <c r="F2563" s="16"/>
      <c r="G2563" s="16"/>
      <c r="H2563" s="5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7.25" hidden="1" customHeight="1" x14ac:dyDescent="0.25">
      <c r="A2564" s="62"/>
      <c r="B2564" s="5"/>
      <c r="C2564" s="16" t="e">
        <f>VLOOKUP(B2564,Database!$B$2:$K$604,2,FALSE)</f>
        <v>#N/A</v>
      </c>
      <c r="D2564" s="60"/>
      <c r="E2564" s="28" t="e">
        <f>VLOOKUP(B2564,Database!$B$2:$K$604,3,FALSE)</f>
        <v>#N/A</v>
      </c>
      <c r="F2564" s="16"/>
      <c r="G2564" s="16"/>
      <c r="H2564" s="5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7.25" hidden="1" customHeight="1" x14ac:dyDescent="0.25">
      <c r="A2565" s="62"/>
      <c r="B2565" s="16"/>
      <c r="C2565" s="16" t="e">
        <f>VLOOKUP(B2565,Database!$B$2:$K$604,2,FALSE)</f>
        <v>#N/A</v>
      </c>
      <c r="D2565" s="60"/>
      <c r="E2565" s="28" t="e">
        <f>VLOOKUP(B2565,Database!$B$2:$K$604,3,FALSE)</f>
        <v>#N/A</v>
      </c>
      <c r="F2565" s="16"/>
      <c r="G2565" s="16"/>
      <c r="H2565" s="5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7.25" hidden="1" customHeight="1" x14ac:dyDescent="0.25">
      <c r="A2566" s="62"/>
      <c r="B2566" s="16"/>
      <c r="C2566" s="16" t="e">
        <f>VLOOKUP(B2566,Database!$B$2:$K$604,2,FALSE)</f>
        <v>#N/A</v>
      </c>
      <c r="D2566" s="60"/>
      <c r="E2566" s="28" t="e">
        <f>VLOOKUP(B2566,Database!$B$2:$K$604,3,FALSE)</f>
        <v>#N/A</v>
      </c>
      <c r="F2566" s="16"/>
      <c r="G2566" s="16"/>
      <c r="H2566" s="5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7.25" hidden="1" customHeight="1" x14ac:dyDescent="0.25">
      <c r="A2567" s="62"/>
      <c r="B2567" s="16"/>
      <c r="C2567" s="16" t="e">
        <f>VLOOKUP(B2567,Database!$B$2:$K$604,2,FALSE)</f>
        <v>#N/A</v>
      </c>
      <c r="D2567" s="60"/>
      <c r="E2567" s="28" t="e">
        <f>VLOOKUP(B2567,Database!$B$2:$K$604,3,FALSE)</f>
        <v>#N/A</v>
      </c>
      <c r="F2567" s="16"/>
      <c r="G2567" s="16"/>
      <c r="H2567" s="5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7.25" hidden="1" customHeight="1" x14ac:dyDescent="0.25">
      <c r="A2568" s="62"/>
      <c r="B2568" s="16"/>
      <c r="C2568" s="16" t="e">
        <f>VLOOKUP(B2568,Database!$B$2:$K$604,2,FALSE)</f>
        <v>#N/A</v>
      </c>
      <c r="D2568" s="60"/>
      <c r="E2568" s="28" t="e">
        <f>VLOOKUP(B2568,Database!$B$2:$K$604,3,FALSE)</f>
        <v>#N/A</v>
      </c>
      <c r="F2568" s="16"/>
      <c r="G2568" s="16"/>
      <c r="H2568" s="5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7.25" hidden="1" customHeight="1" x14ac:dyDescent="0.25">
      <c r="A2569" s="62"/>
      <c r="B2569" s="16"/>
      <c r="C2569" s="16" t="e">
        <f>VLOOKUP(B2569,Database!$B$2:$K$604,2,FALSE)</f>
        <v>#N/A</v>
      </c>
      <c r="D2569" s="60"/>
      <c r="E2569" s="28" t="e">
        <f>VLOOKUP(B2569,Database!$B$2:$K$604,3,FALSE)</f>
        <v>#N/A</v>
      </c>
      <c r="F2569" s="16"/>
      <c r="G2569" s="16"/>
      <c r="H2569" s="5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7.25" hidden="1" customHeight="1" x14ac:dyDescent="0.25">
      <c r="A2570" s="62"/>
      <c r="B2570" s="16"/>
      <c r="C2570" s="16" t="e">
        <f>VLOOKUP(B2570,Database!$B$2:$K$604,2,FALSE)</f>
        <v>#N/A</v>
      </c>
      <c r="D2570" s="60"/>
      <c r="E2570" s="28" t="e">
        <f>VLOOKUP(B2570,Database!$B$2:$K$604,3,FALSE)</f>
        <v>#N/A</v>
      </c>
      <c r="F2570" s="16"/>
      <c r="G2570" s="16"/>
      <c r="H2570" s="5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7.25" hidden="1" customHeight="1" x14ac:dyDescent="0.25">
      <c r="A2571" s="62"/>
      <c r="B2571" s="16"/>
      <c r="C2571" s="16" t="e">
        <f>VLOOKUP(B2571,Database!$B$2:$K$604,2,FALSE)</f>
        <v>#N/A</v>
      </c>
      <c r="D2571" s="60"/>
      <c r="E2571" s="28" t="e">
        <f>VLOOKUP(B2571,Database!$B$2:$K$604,3,FALSE)</f>
        <v>#N/A</v>
      </c>
      <c r="F2571" s="16"/>
      <c r="G2571" s="16"/>
      <c r="H2571" s="5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7.25" hidden="1" customHeight="1" x14ac:dyDescent="0.25">
      <c r="A2572" s="62"/>
      <c r="B2572" s="5"/>
      <c r="C2572" s="16" t="e">
        <f>VLOOKUP(B2572,Database!$B$2:$K$604,2,FALSE)</f>
        <v>#N/A</v>
      </c>
      <c r="D2572" s="63"/>
      <c r="E2572" s="28" t="e">
        <f>VLOOKUP(B2572,Database!$B$2:$K$604,3,FALSE)</f>
        <v>#N/A</v>
      </c>
      <c r="F2572" s="16"/>
      <c r="G2572" s="16"/>
      <c r="H2572" s="5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7.25" hidden="1" customHeight="1" x14ac:dyDescent="0.25">
      <c r="A2573" s="62"/>
      <c r="B2573" s="5"/>
      <c r="C2573" s="16" t="e">
        <f>VLOOKUP(B2573,Database!$B$2:$K$604,2,FALSE)</f>
        <v>#N/A</v>
      </c>
      <c r="D2573" s="60"/>
      <c r="E2573" s="28" t="e">
        <f>VLOOKUP(B2573,Database!$B$2:$K$604,3,FALSE)</f>
        <v>#N/A</v>
      </c>
      <c r="F2573" s="16"/>
      <c r="G2573" s="16"/>
      <c r="H2573" s="5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7.25" hidden="1" customHeight="1" x14ac:dyDescent="0.25">
      <c r="A2574" s="62"/>
      <c r="B2574" s="5"/>
      <c r="C2574" s="16" t="e">
        <f>VLOOKUP(B2574,Database!$B$2:$K$604,2,FALSE)</f>
        <v>#N/A</v>
      </c>
      <c r="D2574" s="60"/>
      <c r="E2574" s="28" t="e">
        <f>VLOOKUP(B2574,Database!$B$2:$K$604,3,FALSE)</f>
        <v>#N/A</v>
      </c>
      <c r="F2574" s="16"/>
      <c r="G2574" s="16"/>
      <c r="H2574" s="5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7.25" hidden="1" customHeight="1" x14ac:dyDescent="0.25">
      <c r="A2575" s="62"/>
      <c r="B2575" s="16"/>
      <c r="C2575" s="16" t="e">
        <f>VLOOKUP(B2575,Database!$B$2:$K$604,2,FALSE)</f>
        <v>#N/A</v>
      </c>
      <c r="D2575" s="60"/>
      <c r="E2575" s="28" t="e">
        <f>VLOOKUP(B2575,Database!$B$2:$K$604,3,FALSE)</f>
        <v>#N/A</v>
      </c>
      <c r="F2575" s="16"/>
      <c r="G2575" s="16"/>
      <c r="H2575" s="5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7.25" hidden="1" customHeight="1" x14ac:dyDescent="0.25">
      <c r="A2576" s="62"/>
      <c r="B2576" s="16"/>
      <c r="C2576" s="16" t="e">
        <f>VLOOKUP(B2576,Database!$B$2:$K$604,2,FALSE)</f>
        <v>#N/A</v>
      </c>
      <c r="D2576" s="60"/>
      <c r="E2576" s="28" t="e">
        <f>VLOOKUP(B2576,Database!$B$2:$K$604,3,FALSE)</f>
        <v>#N/A</v>
      </c>
      <c r="F2576" s="16"/>
      <c r="G2576" s="16"/>
      <c r="H2576" s="5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7.25" hidden="1" customHeight="1" x14ac:dyDescent="0.25">
      <c r="A2577" s="62"/>
      <c r="B2577" s="16"/>
      <c r="C2577" s="16" t="e">
        <f>VLOOKUP(B2577,Database!$B$2:$K$604,2,FALSE)</f>
        <v>#N/A</v>
      </c>
      <c r="D2577" s="60"/>
      <c r="E2577" s="28" t="e">
        <f>VLOOKUP(B2577,Database!$B$2:$K$604,3,FALSE)</f>
        <v>#N/A</v>
      </c>
      <c r="F2577" s="16"/>
      <c r="G2577" s="16"/>
      <c r="H2577" s="5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7.25" hidden="1" customHeight="1" x14ac:dyDescent="0.25">
      <c r="A2578" s="62"/>
      <c r="B2578" s="16"/>
      <c r="C2578" s="16" t="e">
        <f>VLOOKUP(B2578,Database!$B$2:$K$604,2,FALSE)</f>
        <v>#N/A</v>
      </c>
      <c r="D2578" s="60"/>
      <c r="E2578" s="28" t="e">
        <f>VLOOKUP(B2578,Database!$B$2:$K$604,3,FALSE)</f>
        <v>#N/A</v>
      </c>
      <c r="F2578" s="16"/>
      <c r="G2578" s="16"/>
      <c r="H2578" s="5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7.25" hidden="1" customHeight="1" x14ac:dyDescent="0.25">
      <c r="A2579" s="62"/>
      <c r="B2579" s="16"/>
      <c r="C2579" s="16" t="e">
        <f>VLOOKUP(B2579,Database!$B$2:$K$604,2,FALSE)</f>
        <v>#N/A</v>
      </c>
      <c r="D2579" s="60"/>
      <c r="E2579" s="28" t="e">
        <f>VLOOKUP(B2579,Database!$B$2:$K$604,3,FALSE)</f>
        <v>#N/A</v>
      </c>
      <c r="F2579" s="16"/>
      <c r="G2579" s="16"/>
      <c r="H2579" s="5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7.25" hidden="1" customHeight="1" x14ac:dyDescent="0.25">
      <c r="A2580" s="62"/>
      <c r="B2580" s="5"/>
      <c r="C2580" s="16" t="e">
        <f>VLOOKUP(B2580,Database!$B$2:$K$604,2,FALSE)</f>
        <v>#N/A</v>
      </c>
      <c r="D2580" s="60"/>
      <c r="E2580" s="28" t="e">
        <f>VLOOKUP(B2580,Database!$B$2:$K$604,3,FALSE)</f>
        <v>#N/A</v>
      </c>
      <c r="F2580" s="16"/>
      <c r="G2580" s="16"/>
      <c r="H2580" s="5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7.25" hidden="1" customHeight="1" x14ac:dyDescent="0.25">
      <c r="A2581" s="62"/>
      <c r="B2581" s="16"/>
      <c r="C2581" s="16" t="e">
        <f>VLOOKUP(B2581,Database!$B$2:$K$604,2,FALSE)</f>
        <v>#N/A</v>
      </c>
      <c r="D2581" s="60"/>
      <c r="E2581" s="28" t="e">
        <f>VLOOKUP(B2581,Database!$B$2:$K$604,3,FALSE)</f>
        <v>#N/A</v>
      </c>
      <c r="F2581" s="16"/>
      <c r="G2581" s="16"/>
      <c r="H2581" s="5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7.25" hidden="1" customHeight="1" x14ac:dyDescent="0.25">
      <c r="A2582" s="62"/>
      <c r="B2582" s="5"/>
      <c r="C2582" s="16" t="e">
        <f>VLOOKUP(B2582,Database!$B$2:$K$604,2,FALSE)</f>
        <v>#N/A</v>
      </c>
      <c r="D2582" s="60"/>
      <c r="E2582" s="28" t="e">
        <f>VLOOKUP(B2582,Database!$B$2:$K$604,3,FALSE)</f>
        <v>#N/A</v>
      </c>
      <c r="F2582" s="16"/>
      <c r="G2582" s="16"/>
      <c r="H2582" s="5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7.25" hidden="1" customHeight="1" x14ac:dyDescent="0.25">
      <c r="A2583" s="62"/>
      <c r="B2583" s="16"/>
      <c r="C2583" s="16" t="e">
        <f>VLOOKUP(B2583,Database!$B$2:$K$604,2,FALSE)</f>
        <v>#N/A</v>
      </c>
      <c r="D2583" s="60"/>
      <c r="E2583" s="28" t="e">
        <f>VLOOKUP(B2583,Database!$B$2:$K$604,3,FALSE)</f>
        <v>#N/A</v>
      </c>
      <c r="F2583" s="16"/>
      <c r="G2583" s="16"/>
      <c r="H2583" s="5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7.25" hidden="1" customHeight="1" x14ac:dyDescent="0.25">
      <c r="A2584" s="62"/>
      <c r="B2584" s="5"/>
      <c r="C2584" s="16" t="e">
        <f>VLOOKUP(B2584,Database!$B$2:$K$604,2,FALSE)</f>
        <v>#N/A</v>
      </c>
      <c r="D2584" s="60"/>
      <c r="E2584" s="28" t="e">
        <f>VLOOKUP(B2584,Database!$B$2:$K$604,3,FALSE)</f>
        <v>#N/A</v>
      </c>
      <c r="F2584" s="16"/>
      <c r="G2584" s="16"/>
      <c r="H2584" s="5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7.25" hidden="1" customHeight="1" x14ac:dyDescent="0.25">
      <c r="A2585" s="62"/>
      <c r="B2585" s="16"/>
      <c r="C2585" s="16" t="e">
        <f>VLOOKUP(B2585,Database!$B$2:$K$604,2,FALSE)</f>
        <v>#N/A</v>
      </c>
      <c r="D2585" s="60"/>
      <c r="E2585" s="28" t="e">
        <f>VLOOKUP(B2585,Database!$B$2:$K$604,3,FALSE)</f>
        <v>#N/A</v>
      </c>
      <c r="F2585" s="16"/>
      <c r="G2585" s="16"/>
      <c r="H2585" s="5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7.25" hidden="1" customHeight="1" x14ac:dyDescent="0.25">
      <c r="A2586" s="62"/>
      <c r="B2586" s="16"/>
      <c r="C2586" s="16" t="e">
        <f>VLOOKUP(B2586,Database!$B$2:$K$604,2,FALSE)</f>
        <v>#N/A</v>
      </c>
      <c r="D2586" s="60"/>
      <c r="E2586" s="28" t="e">
        <f>VLOOKUP(B2586,Database!$B$2:$K$604,3,FALSE)</f>
        <v>#N/A</v>
      </c>
      <c r="F2586" s="16"/>
      <c r="G2586" s="16"/>
      <c r="H2586" s="5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7.25" hidden="1" customHeight="1" x14ac:dyDescent="0.25">
      <c r="A2587" s="62"/>
      <c r="B2587" s="69"/>
      <c r="C2587" s="16" t="e">
        <f>VLOOKUP(B2587,Database!$B$2:$K$604,2,FALSE)</f>
        <v>#N/A</v>
      </c>
      <c r="D2587" s="60"/>
      <c r="E2587" s="28" t="e">
        <f>VLOOKUP(B2587,Database!$B$2:$K$604,3,FALSE)</f>
        <v>#N/A</v>
      </c>
      <c r="F2587" s="16"/>
      <c r="G2587" s="16"/>
      <c r="H2587" s="5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7.25" hidden="1" customHeight="1" x14ac:dyDescent="0.25">
      <c r="A2588" s="62"/>
      <c r="B2588" s="69"/>
      <c r="C2588" s="16" t="e">
        <f>VLOOKUP(B2588,Database!$B$2:$K$604,2,FALSE)</f>
        <v>#N/A</v>
      </c>
      <c r="D2588" s="60"/>
      <c r="E2588" s="28" t="e">
        <f>VLOOKUP(B2588,Database!$B$2:$K$604,3,FALSE)</f>
        <v>#N/A</v>
      </c>
      <c r="F2588" s="16"/>
      <c r="G2588" s="16"/>
      <c r="H2588" s="5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7.25" hidden="1" customHeight="1" x14ac:dyDescent="0.25">
      <c r="A2589" s="62"/>
      <c r="B2589" s="69"/>
      <c r="C2589" s="16" t="e">
        <f>VLOOKUP(B2589,Database!$B$2:$K$604,2,FALSE)</f>
        <v>#N/A</v>
      </c>
      <c r="D2589" s="60"/>
      <c r="E2589" s="28" t="e">
        <f>VLOOKUP(B2589,Database!$B$2:$K$604,3,FALSE)</f>
        <v>#N/A</v>
      </c>
      <c r="F2589" s="16"/>
      <c r="G2589" s="16"/>
      <c r="H2589" s="5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7.25" hidden="1" customHeight="1" x14ac:dyDescent="0.25">
      <c r="A2590" s="62"/>
      <c r="B2590" s="69"/>
      <c r="C2590" s="16" t="e">
        <f>VLOOKUP(B2590,Database!$B$2:$K$604,2,FALSE)</f>
        <v>#N/A</v>
      </c>
      <c r="D2590" s="60"/>
      <c r="E2590" s="28" t="e">
        <f>VLOOKUP(B2590,Database!$B$2:$K$604,3,FALSE)</f>
        <v>#N/A</v>
      </c>
      <c r="F2590" s="16"/>
      <c r="G2590" s="16"/>
      <c r="H2590" s="5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7.25" hidden="1" customHeight="1" x14ac:dyDescent="0.25">
      <c r="A2591" s="62"/>
      <c r="B2591" s="16"/>
      <c r="C2591" s="16" t="e">
        <f>VLOOKUP(B2591,Database!$B$2:$K$604,2,FALSE)</f>
        <v>#N/A</v>
      </c>
      <c r="D2591" s="60"/>
      <c r="E2591" s="28" t="e">
        <f>VLOOKUP(B2591,Database!$B$2:$K$604,3,FALSE)</f>
        <v>#N/A</v>
      </c>
      <c r="F2591" s="16"/>
      <c r="G2591" s="16"/>
      <c r="H2591" s="5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7.25" hidden="1" customHeight="1" x14ac:dyDescent="0.25">
      <c r="A2592" s="62"/>
      <c r="B2592" s="5"/>
      <c r="C2592" s="16" t="e">
        <f>VLOOKUP(B2592,Database!$B$2:$K$604,2,FALSE)</f>
        <v>#N/A</v>
      </c>
      <c r="D2592" s="60"/>
      <c r="E2592" s="28" t="e">
        <f>VLOOKUP(B2592,Database!$B$2:$K$604,3,FALSE)</f>
        <v>#N/A</v>
      </c>
      <c r="F2592" s="16"/>
      <c r="G2592" s="16"/>
      <c r="H2592" s="5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7.25" hidden="1" customHeight="1" x14ac:dyDescent="0.25">
      <c r="A2593" s="62"/>
      <c r="B2593" s="16"/>
      <c r="C2593" s="16" t="e">
        <f>VLOOKUP(B2593,Database!$B$2:$K$604,2,FALSE)</f>
        <v>#N/A</v>
      </c>
      <c r="D2593" s="60"/>
      <c r="E2593" s="28" t="e">
        <f>VLOOKUP(B2593,Database!$B$2:$K$604,3,FALSE)</f>
        <v>#N/A</v>
      </c>
      <c r="F2593" s="16"/>
      <c r="G2593" s="16"/>
      <c r="H2593" s="5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7.25" hidden="1" customHeight="1" x14ac:dyDescent="0.25">
      <c r="A2594" s="62"/>
      <c r="B2594" s="16"/>
      <c r="C2594" s="16" t="e">
        <f>VLOOKUP(B2594,Database!$B$2:$K$604,2,FALSE)</f>
        <v>#N/A</v>
      </c>
      <c r="D2594" s="60"/>
      <c r="E2594" s="28" t="e">
        <f>VLOOKUP(B2594,Database!$B$2:$K$604,3,FALSE)</f>
        <v>#N/A</v>
      </c>
      <c r="F2594" s="16"/>
      <c r="G2594" s="16"/>
      <c r="H2594" s="5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7.25" hidden="1" customHeight="1" x14ac:dyDescent="0.25">
      <c r="A2595" s="62"/>
      <c r="B2595" s="5"/>
      <c r="C2595" s="16" t="e">
        <f>VLOOKUP(B2595,Database!$B$2:$K$604,2,FALSE)</f>
        <v>#N/A</v>
      </c>
      <c r="D2595" s="60"/>
      <c r="E2595" s="28" t="e">
        <f>VLOOKUP(B2595,Database!$B$2:$K$604,3,FALSE)</f>
        <v>#N/A</v>
      </c>
      <c r="F2595" s="16"/>
      <c r="G2595" s="16"/>
      <c r="H2595" s="5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7.25" hidden="1" customHeight="1" x14ac:dyDescent="0.25">
      <c r="A2596" s="62"/>
      <c r="B2596" s="16"/>
      <c r="C2596" s="16" t="e">
        <f>VLOOKUP(B2596,Database!$B$2:$K$604,2,FALSE)</f>
        <v>#N/A</v>
      </c>
      <c r="D2596" s="60"/>
      <c r="E2596" s="28" t="e">
        <f>VLOOKUP(B2596,Database!$B$2:$K$604,3,FALSE)</f>
        <v>#N/A</v>
      </c>
      <c r="F2596" s="16"/>
      <c r="G2596" s="16"/>
      <c r="H2596" s="5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7.25" hidden="1" customHeight="1" x14ac:dyDescent="0.25">
      <c r="A2597" s="62"/>
      <c r="B2597" s="5"/>
      <c r="C2597" s="16" t="e">
        <f>VLOOKUP(B2597,Database!$B$2:$K$604,2,FALSE)</f>
        <v>#N/A</v>
      </c>
      <c r="D2597" s="60"/>
      <c r="E2597" s="28" t="e">
        <f>VLOOKUP(B2597,Database!$B$2:$K$604,3,FALSE)</f>
        <v>#N/A</v>
      </c>
      <c r="F2597" s="16"/>
      <c r="G2597" s="16"/>
      <c r="H2597" s="5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7.25" hidden="1" customHeight="1" x14ac:dyDescent="0.25">
      <c r="A2598" s="62"/>
      <c r="B2598" s="16"/>
      <c r="C2598" s="16" t="e">
        <f>VLOOKUP(B2598,Database!$B$2:$K$604,2,FALSE)</f>
        <v>#N/A</v>
      </c>
      <c r="D2598" s="60"/>
      <c r="E2598" s="28" t="e">
        <f>VLOOKUP(B2598,Database!$B$2:$K$604,3,FALSE)</f>
        <v>#N/A</v>
      </c>
      <c r="F2598" s="16"/>
      <c r="G2598" s="16"/>
      <c r="H2598" s="5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7.25" hidden="1" customHeight="1" x14ac:dyDescent="0.25">
      <c r="A2599" s="62"/>
      <c r="B2599" s="16"/>
      <c r="C2599" s="16" t="e">
        <f>VLOOKUP(B2599,Database!$B$2:$K$604,2,FALSE)</f>
        <v>#N/A</v>
      </c>
      <c r="D2599" s="60"/>
      <c r="E2599" s="28" t="e">
        <f>VLOOKUP(B2599,Database!$B$2:$K$604,3,FALSE)</f>
        <v>#N/A</v>
      </c>
      <c r="F2599" s="16"/>
      <c r="G2599" s="16"/>
      <c r="H2599" s="5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7.25" hidden="1" customHeight="1" x14ac:dyDescent="0.25">
      <c r="A2600" s="62"/>
      <c r="B2600" s="16"/>
      <c r="C2600" s="16" t="e">
        <f>VLOOKUP(B2600,Database!$B$2:$K$604,2,FALSE)</f>
        <v>#N/A</v>
      </c>
      <c r="D2600" s="60"/>
      <c r="E2600" s="28" t="e">
        <f>VLOOKUP(B2600,Database!$B$2:$K$604,3,FALSE)</f>
        <v>#N/A</v>
      </c>
      <c r="F2600" s="16"/>
      <c r="G2600" s="16"/>
      <c r="H2600" s="5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7.25" hidden="1" customHeight="1" x14ac:dyDescent="0.25">
      <c r="A2601" s="62"/>
      <c r="B2601" s="16"/>
      <c r="C2601" s="16" t="e">
        <f>VLOOKUP(B2601,Database!$B$2:$K$604,2,FALSE)</f>
        <v>#N/A</v>
      </c>
      <c r="D2601" s="60"/>
      <c r="E2601" s="28" t="e">
        <f>VLOOKUP(B2601,Database!$B$2:$K$604,3,FALSE)</f>
        <v>#N/A</v>
      </c>
      <c r="F2601" s="16"/>
      <c r="G2601" s="16"/>
      <c r="H2601" s="5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7.25" hidden="1" customHeight="1" x14ac:dyDescent="0.25">
      <c r="A2602" s="62"/>
      <c r="B2602" s="16"/>
      <c r="C2602" s="16" t="e">
        <f>VLOOKUP(B2602,Database!$B$2:$K$604,2,FALSE)</f>
        <v>#N/A</v>
      </c>
      <c r="D2602" s="60"/>
      <c r="E2602" s="28" t="e">
        <f>VLOOKUP(B2602,Database!$B$2:$K$604,3,FALSE)</f>
        <v>#N/A</v>
      </c>
      <c r="F2602" s="16"/>
      <c r="G2602" s="16"/>
      <c r="H2602" s="5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7.25" hidden="1" customHeight="1" x14ac:dyDescent="0.25">
      <c r="A2603" s="62"/>
      <c r="B2603" s="16"/>
      <c r="C2603" s="16" t="e">
        <f>VLOOKUP(B2603,Database!$B$2:$K$604,2,FALSE)</f>
        <v>#N/A</v>
      </c>
      <c r="D2603" s="60"/>
      <c r="E2603" s="28" t="e">
        <f>VLOOKUP(B2603,Database!$B$2:$K$604,3,FALSE)</f>
        <v>#N/A</v>
      </c>
      <c r="F2603" s="16"/>
      <c r="G2603" s="16"/>
      <c r="H2603" s="5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7.25" hidden="1" customHeight="1" x14ac:dyDescent="0.25">
      <c r="A2604" s="62"/>
      <c r="B2604" s="16"/>
      <c r="C2604" s="16" t="e">
        <f>VLOOKUP(B2604,Database!$B$2:$K$604,2,FALSE)</f>
        <v>#N/A</v>
      </c>
      <c r="D2604" s="60"/>
      <c r="E2604" s="28" t="e">
        <f>VLOOKUP(B2604,Database!$B$2:$K$604,3,FALSE)</f>
        <v>#N/A</v>
      </c>
      <c r="F2604" s="16"/>
      <c r="G2604" s="16"/>
      <c r="H2604" s="5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7.25" hidden="1" customHeight="1" x14ac:dyDescent="0.25">
      <c r="A2605" s="62"/>
      <c r="B2605" s="5"/>
      <c r="C2605" s="16" t="e">
        <f>VLOOKUP(B2605,Database!$B$2:$K$604,2,FALSE)</f>
        <v>#N/A</v>
      </c>
      <c r="D2605" s="60"/>
      <c r="E2605" s="28" t="e">
        <f>VLOOKUP(B2605,Database!$B$2:$K$604,3,FALSE)</f>
        <v>#N/A</v>
      </c>
      <c r="F2605" s="16"/>
      <c r="G2605" s="16"/>
      <c r="H2605" s="5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7.25" hidden="1" customHeight="1" x14ac:dyDescent="0.25">
      <c r="A2606" s="62"/>
      <c r="B2606" s="5"/>
      <c r="C2606" s="16" t="e">
        <f>VLOOKUP(B2606,Database!$B$2:$K$604,2,FALSE)</f>
        <v>#N/A</v>
      </c>
      <c r="D2606" s="60"/>
      <c r="E2606" s="28" t="e">
        <f>VLOOKUP(B2606,Database!$B$2:$K$604,3,FALSE)</f>
        <v>#N/A</v>
      </c>
      <c r="F2606" s="16"/>
      <c r="G2606" s="16"/>
      <c r="H2606" s="5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ht="17.25" hidden="1" customHeight="1" x14ac:dyDescent="0.25">
      <c r="A2607" s="62"/>
      <c r="B2607" s="5"/>
      <c r="C2607" s="16" t="e">
        <f>VLOOKUP(B2607,Database!$B$2:$K$604,2,FALSE)</f>
        <v>#N/A</v>
      </c>
      <c r="D2607" s="60"/>
      <c r="E2607" s="28" t="e">
        <f>VLOOKUP(B2607,Database!$B$2:$K$604,3,FALSE)</f>
        <v>#N/A</v>
      </c>
      <c r="F2607" s="16"/>
      <c r="G2607" s="16"/>
      <c r="H2607" s="5" t="s">
        <v>1506</v>
      </c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7.25" hidden="1" customHeight="1" x14ac:dyDescent="0.25">
      <c r="A2608" s="62"/>
      <c r="B2608" s="5"/>
      <c r="C2608" s="16" t="e">
        <f>VLOOKUP(B2608,Database!$B$2:$K$604,2,FALSE)</f>
        <v>#N/A</v>
      </c>
      <c r="D2608" s="60"/>
      <c r="E2608" s="28" t="e">
        <f>VLOOKUP(B2608,Database!$B$2:$K$604,3,FALSE)</f>
        <v>#N/A</v>
      </c>
      <c r="F2608" s="16"/>
      <c r="G2608" s="16"/>
      <c r="H2608" s="5" t="s">
        <v>1506</v>
      </c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7.25" hidden="1" customHeight="1" x14ac:dyDescent="0.25">
      <c r="A2609" s="62"/>
      <c r="B2609" s="5"/>
      <c r="C2609" s="16" t="e">
        <f>VLOOKUP(B2609,Database!$B$2:$K$604,2,FALSE)</f>
        <v>#N/A</v>
      </c>
      <c r="D2609" s="60"/>
      <c r="E2609" s="28" t="e">
        <f>VLOOKUP(B2609,Database!$B$2:$K$604,3,FALSE)</f>
        <v>#N/A</v>
      </c>
      <c r="F2609" s="16"/>
      <c r="G2609" s="16"/>
      <c r="H2609" s="5" t="s">
        <v>1507</v>
      </c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7.25" hidden="1" customHeight="1" x14ac:dyDescent="0.25">
      <c r="A2610" s="62"/>
      <c r="B2610" s="5"/>
      <c r="C2610" s="16" t="e">
        <f>VLOOKUP(B2610,Database!$B$2:$K$604,2,FALSE)</f>
        <v>#N/A</v>
      </c>
      <c r="D2610" s="60"/>
      <c r="E2610" s="28" t="e">
        <f>VLOOKUP(B2610,Database!$B$2:$K$604,3,FALSE)</f>
        <v>#N/A</v>
      </c>
      <c r="F2610" s="16"/>
      <c r="G2610" s="16"/>
      <c r="H2610" s="5" t="s">
        <v>1507</v>
      </c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7.25" hidden="1" customHeight="1" x14ac:dyDescent="0.25">
      <c r="A2611" s="62"/>
      <c r="B2611" s="5"/>
      <c r="C2611" s="16" t="e">
        <f>VLOOKUP(B2611,Database!$B$2:$K$604,2,FALSE)</f>
        <v>#N/A</v>
      </c>
      <c r="D2611" s="60"/>
      <c r="E2611" s="28" t="e">
        <f>VLOOKUP(B2611,Database!$B$2:$K$604,3,FALSE)</f>
        <v>#N/A</v>
      </c>
      <c r="F2611" s="16"/>
      <c r="G2611" s="16"/>
      <c r="H2611" s="5" t="s">
        <v>1508</v>
      </c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7.25" hidden="1" customHeight="1" x14ac:dyDescent="0.25">
      <c r="A2612" s="62"/>
      <c r="B2612" s="16"/>
      <c r="C2612" s="16" t="e">
        <f>VLOOKUP(B2612,Database!$B$2:$K$604,2,FALSE)</f>
        <v>#N/A</v>
      </c>
      <c r="D2612" s="60"/>
      <c r="E2612" s="28" t="e">
        <f>VLOOKUP(B2612,Database!$B$2:$K$604,3,FALSE)</f>
        <v>#N/A</v>
      </c>
      <c r="F2612" s="16"/>
      <c r="G2612" s="16"/>
      <c r="H2612" s="5" t="s">
        <v>1508</v>
      </c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7.25" hidden="1" customHeight="1" x14ac:dyDescent="0.25">
      <c r="A2613" s="62"/>
      <c r="B2613" s="16"/>
      <c r="C2613" s="16" t="e">
        <f>VLOOKUP(B2613,Database!$B$2:$K$604,2,FALSE)</f>
        <v>#N/A</v>
      </c>
      <c r="D2613" s="60"/>
      <c r="E2613" s="28" t="e">
        <f>VLOOKUP(B2613,Database!$B$2:$K$604,3,FALSE)</f>
        <v>#N/A</v>
      </c>
      <c r="F2613" s="16"/>
      <c r="G2613" s="16"/>
      <c r="H2613" s="5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7.25" hidden="1" customHeight="1" x14ac:dyDescent="0.25">
      <c r="A2614" s="62"/>
      <c r="B2614" s="5"/>
      <c r="C2614" s="16" t="e">
        <f>VLOOKUP(B2614,Database!$B$2:$K$604,2,FALSE)</f>
        <v>#N/A</v>
      </c>
      <c r="D2614" s="60"/>
      <c r="E2614" s="28" t="e">
        <f>VLOOKUP(B2614,Database!$B$2:$K$604,3,FALSE)</f>
        <v>#N/A</v>
      </c>
      <c r="F2614" s="16"/>
      <c r="G2614" s="16"/>
      <c r="H2614" s="5" t="s">
        <v>1509</v>
      </c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7.25" hidden="1" customHeight="1" x14ac:dyDescent="0.25">
      <c r="A2615" s="62"/>
      <c r="B2615" s="5"/>
      <c r="C2615" s="16" t="e">
        <f>VLOOKUP(B2615,Database!$B$2:$K$604,2,FALSE)</f>
        <v>#N/A</v>
      </c>
      <c r="D2615" s="60"/>
      <c r="E2615" s="28" t="e">
        <f>VLOOKUP(B2615,Database!$B$2:$K$604,3,FALSE)</f>
        <v>#N/A</v>
      </c>
      <c r="F2615" s="16"/>
      <c r="G2615" s="16"/>
      <c r="H2615" s="5" t="s">
        <v>1509</v>
      </c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7.25" hidden="1" customHeight="1" x14ac:dyDescent="0.25">
      <c r="A2616" s="62"/>
      <c r="B2616" s="16"/>
      <c r="C2616" s="16" t="e">
        <f>VLOOKUP(B2616,Database!$B$2:$K$604,2,FALSE)</f>
        <v>#N/A</v>
      </c>
      <c r="D2616" s="60"/>
      <c r="E2616" s="28" t="e">
        <f>VLOOKUP(B2616,Database!$B$2:$K$604,3,FALSE)</f>
        <v>#N/A</v>
      </c>
      <c r="F2616" s="16"/>
      <c r="G2616" s="16"/>
      <c r="H2616" s="5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7.25" hidden="1" customHeight="1" x14ac:dyDescent="0.25">
      <c r="A2617" s="62"/>
      <c r="B2617" s="16"/>
      <c r="C2617" s="16" t="e">
        <f>VLOOKUP(B2617,Database!$B$2:$K$604,2,FALSE)</f>
        <v>#N/A</v>
      </c>
      <c r="D2617" s="60"/>
      <c r="E2617" s="28" t="e">
        <f>VLOOKUP(B2617,Database!$B$2:$K$604,3,FALSE)</f>
        <v>#N/A</v>
      </c>
      <c r="F2617" s="16"/>
      <c r="G2617" s="16"/>
      <c r="H2617" s="5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7.25" hidden="1" customHeight="1" x14ac:dyDescent="0.25">
      <c r="A2618" s="62"/>
      <c r="B2618" s="16"/>
      <c r="C2618" s="16" t="e">
        <f>VLOOKUP(B2618,Database!$B$2:$K$604,2,FALSE)</f>
        <v>#N/A</v>
      </c>
      <c r="D2618" s="60"/>
      <c r="E2618" s="28" t="e">
        <f>VLOOKUP(B2618,Database!$B$2:$K$604,3,FALSE)</f>
        <v>#N/A</v>
      </c>
      <c r="F2618" s="16"/>
      <c r="G2618" s="16"/>
      <c r="H2618" s="5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7.25" hidden="1" customHeight="1" x14ac:dyDescent="0.25">
      <c r="A2619" s="62"/>
      <c r="B2619" s="16"/>
      <c r="C2619" s="16" t="e">
        <f>VLOOKUP(B2619,Database!$B$2:$K$604,2,FALSE)</f>
        <v>#N/A</v>
      </c>
      <c r="D2619" s="60"/>
      <c r="E2619" s="28" t="e">
        <f>VLOOKUP(B2619,Database!$B$2:$K$604,3,FALSE)</f>
        <v>#N/A</v>
      </c>
      <c r="F2619" s="16"/>
      <c r="G2619" s="16"/>
      <c r="H2619" s="5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7.25" hidden="1" customHeight="1" x14ac:dyDescent="0.25">
      <c r="A2620" s="62"/>
      <c r="B2620" s="5"/>
      <c r="C2620" s="16" t="e">
        <f>VLOOKUP(B2620,Database!$B$2:$K$604,2,FALSE)</f>
        <v>#N/A</v>
      </c>
      <c r="D2620" s="60"/>
      <c r="E2620" s="28" t="e">
        <f>VLOOKUP(B2620,Database!$B$2:$K$604,3,FALSE)</f>
        <v>#N/A</v>
      </c>
      <c r="F2620" s="16"/>
      <c r="G2620" s="16"/>
      <c r="H2620" s="5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7.25" hidden="1" customHeight="1" x14ac:dyDescent="0.25">
      <c r="A2621" s="62"/>
      <c r="B2621" s="5"/>
      <c r="C2621" s="16" t="e">
        <f>VLOOKUP(B2621,Database!$B$2:$K$604,2,FALSE)</f>
        <v>#N/A</v>
      </c>
      <c r="D2621" s="60"/>
      <c r="E2621" s="28" t="e">
        <f>VLOOKUP(B2621,Database!$B$2:$K$604,3,FALSE)</f>
        <v>#N/A</v>
      </c>
      <c r="F2621" s="16"/>
      <c r="G2621" s="16"/>
      <c r="H2621" s="5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7.25" hidden="1" customHeight="1" x14ac:dyDescent="0.25">
      <c r="A2622" s="62"/>
      <c r="B2622" s="16"/>
      <c r="C2622" s="16" t="e">
        <f>VLOOKUP(B2622,Database!$B$2:$K$604,2,FALSE)</f>
        <v>#N/A</v>
      </c>
      <c r="D2622" s="60"/>
      <c r="E2622" s="28" t="e">
        <f>VLOOKUP(B2622,Database!$B$2:$K$604,3,FALSE)</f>
        <v>#N/A</v>
      </c>
      <c r="F2622" s="16"/>
      <c r="G2622" s="16"/>
      <c r="H2622" s="5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7.25" hidden="1" customHeight="1" x14ac:dyDescent="0.25">
      <c r="A2623" s="62"/>
      <c r="B2623" s="16"/>
      <c r="C2623" s="16" t="e">
        <f>VLOOKUP(B2623,Database!$B$2:$K$604,2,FALSE)</f>
        <v>#N/A</v>
      </c>
      <c r="D2623" s="60"/>
      <c r="E2623" s="28" t="e">
        <f>VLOOKUP(B2623,Database!$B$2:$K$604,3,FALSE)</f>
        <v>#N/A</v>
      </c>
      <c r="F2623" s="16"/>
      <c r="G2623" s="16"/>
      <c r="H2623" s="5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7.25" hidden="1" customHeight="1" x14ac:dyDescent="0.25">
      <c r="A2624" s="62"/>
      <c r="B2624" s="5"/>
      <c r="C2624" s="16" t="e">
        <f>VLOOKUP(B2624,Database!$B$2:$K$604,2,FALSE)</f>
        <v>#N/A</v>
      </c>
      <c r="D2624" s="60"/>
      <c r="E2624" s="28" t="e">
        <f>VLOOKUP(B2624,Database!$B$2:$K$604,3,FALSE)</f>
        <v>#N/A</v>
      </c>
      <c r="F2624" s="16"/>
      <c r="G2624" s="16"/>
      <c r="H2624" s="5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7.25" hidden="1" customHeight="1" x14ac:dyDescent="0.25">
      <c r="A2625" s="62"/>
      <c r="B2625" s="5"/>
      <c r="C2625" s="16" t="e">
        <f>VLOOKUP(B2625,Database!$B$2:$K$604,2,FALSE)</f>
        <v>#N/A</v>
      </c>
      <c r="D2625" s="60"/>
      <c r="E2625" s="28" t="e">
        <f>VLOOKUP(B2625,Database!$B$2:$K$604,3,FALSE)</f>
        <v>#N/A</v>
      </c>
      <c r="F2625" s="16"/>
      <c r="G2625" s="16"/>
      <c r="H2625" s="5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7.25" hidden="1" customHeight="1" x14ac:dyDescent="0.25">
      <c r="A2626" s="62"/>
      <c r="B2626" s="16"/>
      <c r="C2626" s="16" t="e">
        <f>VLOOKUP(B2626,Database!$B$2:$K$604,2,FALSE)</f>
        <v>#N/A</v>
      </c>
      <c r="D2626" s="60"/>
      <c r="E2626" s="28" t="e">
        <f>VLOOKUP(B2626,Database!$B$2:$K$604,3,FALSE)</f>
        <v>#N/A</v>
      </c>
      <c r="F2626" s="16"/>
      <c r="G2626" s="16"/>
      <c r="H2626" s="5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7.25" hidden="1" customHeight="1" x14ac:dyDescent="0.25">
      <c r="A2627" s="62"/>
      <c r="B2627" s="16"/>
      <c r="C2627" s="16" t="e">
        <f>VLOOKUP(B2627,Database!$B$2:$K$604,2,FALSE)</f>
        <v>#N/A</v>
      </c>
      <c r="D2627" s="60"/>
      <c r="E2627" s="28" t="e">
        <f>VLOOKUP(B2627,Database!$B$2:$K$604,3,FALSE)</f>
        <v>#N/A</v>
      </c>
      <c r="F2627" s="16"/>
      <c r="G2627" s="16"/>
      <c r="H2627" s="5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7.25" hidden="1" customHeight="1" x14ac:dyDescent="0.25">
      <c r="A2628" s="62"/>
      <c r="B2628" s="16"/>
      <c r="C2628" s="16" t="e">
        <f>VLOOKUP(B2628,Database!$B$2:$K$604,2,FALSE)</f>
        <v>#N/A</v>
      </c>
      <c r="D2628" s="60"/>
      <c r="E2628" s="28" t="e">
        <f>VLOOKUP(B2628,Database!$B$2:$K$604,3,FALSE)</f>
        <v>#N/A</v>
      </c>
      <c r="F2628" s="16"/>
      <c r="G2628" s="16"/>
      <c r="H2628" s="5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7.25" hidden="1" customHeight="1" x14ac:dyDescent="0.25">
      <c r="A2629" s="62"/>
      <c r="B2629" s="16"/>
      <c r="C2629" s="16" t="e">
        <f>VLOOKUP(B2629,Database!$B$2:$K$604,2,FALSE)</f>
        <v>#N/A</v>
      </c>
      <c r="D2629" s="60"/>
      <c r="E2629" s="28" t="e">
        <f>VLOOKUP(B2629,Database!$B$2:$K$604,3,FALSE)</f>
        <v>#N/A</v>
      </c>
      <c r="F2629" s="16"/>
      <c r="G2629" s="16"/>
      <c r="H2629" s="5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7.25" hidden="1" customHeight="1" x14ac:dyDescent="0.25">
      <c r="A2630" s="62"/>
      <c r="B2630" s="16"/>
      <c r="C2630" s="16" t="e">
        <f>VLOOKUP(B2630,Database!$B$2:$K$604,2,FALSE)</f>
        <v>#N/A</v>
      </c>
      <c r="D2630" s="60"/>
      <c r="E2630" s="28" t="e">
        <f>VLOOKUP(B2630,Database!$B$2:$K$604,3,FALSE)</f>
        <v>#N/A</v>
      </c>
      <c r="F2630" s="16"/>
      <c r="G2630" s="16"/>
      <c r="H2630" s="5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7.25" hidden="1" customHeight="1" x14ac:dyDescent="0.25">
      <c r="A2631" s="62"/>
      <c r="B2631" s="16"/>
      <c r="C2631" s="16" t="e">
        <f>VLOOKUP(B2631,Database!$B$2:$K$604,2,FALSE)</f>
        <v>#N/A</v>
      </c>
      <c r="D2631" s="60"/>
      <c r="E2631" s="28" t="e">
        <f>VLOOKUP(B2631,Database!$B$2:$K$604,3,FALSE)</f>
        <v>#N/A</v>
      </c>
      <c r="F2631" s="16"/>
      <c r="G2631" s="16"/>
      <c r="H2631" s="5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7.25" hidden="1" customHeight="1" x14ac:dyDescent="0.25">
      <c r="A2632" s="62"/>
      <c r="B2632" s="5"/>
      <c r="C2632" s="16" t="e">
        <f>VLOOKUP(B2632,Database!$B$2:$K$604,2,FALSE)</f>
        <v>#N/A</v>
      </c>
      <c r="D2632" s="60"/>
      <c r="E2632" s="28" t="e">
        <f>VLOOKUP(B2632,Database!$B$2:$K$604,3,FALSE)</f>
        <v>#N/A</v>
      </c>
      <c r="F2632" s="16"/>
      <c r="G2632" s="16"/>
      <c r="H2632" s="5" t="s">
        <v>1506</v>
      </c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7.25" hidden="1" customHeight="1" x14ac:dyDescent="0.25">
      <c r="A2633" s="62"/>
      <c r="B2633" s="5"/>
      <c r="C2633" s="16" t="e">
        <f>VLOOKUP(B2633,Database!$B$2:$K$604,2,FALSE)</f>
        <v>#N/A</v>
      </c>
      <c r="D2633" s="60"/>
      <c r="E2633" s="28" t="e">
        <f>VLOOKUP(B2633,Database!$B$2:$K$604,3,FALSE)</f>
        <v>#N/A</v>
      </c>
      <c r="F2633" s="16"/>
      <c r="G2633" s="16"/>
      <c r="H2633" s="5" t="s">
        <v>1507</v>
      </c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7.25" hidden="1" customHeight="1" x14ac:dyDescent="0.25">
      <c r="A2634" s="62"/>
      <c r="B2634" s="16"/>
      <c r="C2634" s="16" t="e">
        <f>VLOOKUP(B2634,Database!$B$2:$K$604,2,FALSE)</f>
        <v>#N/A</v>
      </c>
      <c r="D2634" s="60"/>
      <c r="E2634" s="28" t="e">
        <f>VLOOKUP(B2634,Database!$B$2:$K$604,3,FALSE)</f>
        <v>#N/A</v>
      </c>
      <c r="F2634" s="16"/>
      <c r="G2634" s="16"/>
      <c r="H2634" s="5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7.25" hidden="1" customHeight="1" x14ac:dyDescent="0.25">
      <c r="A2635" s="62"/>
      <c r="B2635" s="5"/>
      <c r="C2635" s="16" t="e">
        <f>VLOOKUP(B2635,Database!$B$2:$K$604,2,FALSE)</f>
        <v>#N/A</v>
      </c>
      <c r="D2635" s="60"/>
      <c r="E2635" s="28" t="e">
        <f>VLOOKUP(B2635,Database!$B$2:$K$604,3,FALSE)</f>
        <v>#N/A</v>
      </c>
      <c r="F2635" s="16"/>
      <c r="G2635" s="16"/>
      <c r="H2635" s="5">
        <v>912</v>
      </c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7.25" hidden="1" customHeight="1" x14ac:dyDescent="0.25">
      <c r="A2636" s="62"/>
      <c r="B2636" s="5"/>
      <c r="C2636" s="16" t="e">
        <f>VLOOKUP(B2636,Database!$B$2:$K$604,2,FALSE)</f>
        <v>#N/A</v>
      </c>
      <c r="D2636" s="60"/>
      <c r="E2636" s="28" t="e">
        <f>VLOOKUP(B2636,Database!$B$2:$K$604,3,FALSE)</f>
        <v>#N/A</v>
      </c>
      <c r="F2636" s="16"/>
      <c r="G2636" s="16"/>
      <c r="H2636" s="5">
        <v>912</v>
      </c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7.25" hidden="1" customHeight="1" x14ac:dyDescent="0.25">
      <c r="A2637" s="62"/>
      <c r="B2637" s="16"/>
      <c r="C2637" s="16" t="e">
        <f>VLOOKUP(B2637,Database!$B$2:$K$604,2,FALSE)</f>
        <v>#N/A</v>
      </c>
      <c r="D2637" s="60"/>
      <c r="E2637" s="28" t="e">
        <f>VLOOKUP(B2637,Database!$B$2:$K$604,3,FALSE)</f>
        <v>#N/A</v>
      </c>
      <c r="F2637" s="16"/>
      <c r="G2637" s="16"/>
      <c r="H2637" s="5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7.25" hidden="1" customHeight="1" x14ac:dyDescent="0.25">
      <c r="A2638" s="62"/>
      <c r="B2638" s="16"/>
      <c r="C2638" s="16" t="e">
        <f>VLOOKUP(B2638,Database!$B$2:$K$604,2,FALSE)</f>
        <v>#N/A</v>
      </c>
      <c r="D2638" s="60"/>
      <c r="E2638" s="28" t="e">
        <f>VLOOKUP(B2638,Database!$B$2:$K$604,3,FALSE)</f>
        <v>#N/A</v>
      </c>
      <c r="F2638" s="16"/>
      <c r="G2638" s="16"/>
      <c r="H2638" s="5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7.25" hidden="1" customHeight="1" x14ac:dyDescent="0.25">
      <c r="A2639" s="62"/>
      <c r="B2639" s="16"/>
      <c r="C2639" s="16" t="e">
        <f>VLOOKUP(B2639,Database!$B$2:$K$604,2,FALSE)</f>
        <v>#N/A</v>
      </c>
      <c r="D2639" s="60"/>
      <c r="E2639" s="28" t="e">
        <f>VLOOKUP(B2639,Database!$B$2:$K$604,3,FALSE)</f>
        <v>#N/A</v>
      </c>
      <c r="F2639" s="16"/>
      <c r="G2639" s="16"/>
      <c r="H2639" s="5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7.25" hidden="1" customHeight="1" x14ac:dyDescent="0.25">
      <c r="A2640" s="62"/>
      <c r="B2640" s="16"/>
      <c r="C2640" s="16" t="e">
        <f>VLOOKUP(B2640,Database!$B$2:$K$604,2,FALSE)</f>
        <v>#N/A</v>
      </c>
      <c r="D2640" s="60"/>
      <c r="E2640" s="28" t="e">
        <f>VLOOKUP(B2640,Database!$B$2:$K$604,3,FALSE)</f>
        <v>#N/A</v>
      </c>
      <c r="F2640" s="16"/>
      <c r="G2640" s="16"/>
      <c r="H2640" s="5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7.25" hidden="1" customHeight="1" x14ac:dyDescent="0.25">
      <c r="A2641" s="62"/>
      <c r="B2641" s="5"/>
      <c r="C2641" s="16" t="e">
        <f>VLOOKUP(B2641,Database!$B$2:$K$604,2,FALSE)</f>
        <v>#N/A</v>
      </c>
      <c r="D2641" s="60"/>
      <c r="E2641" s="28" t="e">
        <f>VLOOKUP(B2641,Database!$B$2:$K$604,3,FALSE)</f>
        <v>#N/A</v>
      </c>
      <c r="F2641" s="16"/>
      <c r="G2641" s="16"/>
      <c r="H2641" s="5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7.25" hidden="1" customHeight="1" x14ac:dyDescent="0.25">
      <c r="A2642" s="62"/>
      <c r="B2642" s="16"/>
      <c r="C2642" s="16" t="e">
        <f>VLOOKUP(B2642,Database!$B$2:$K$604,2,FALSE)</f>
        <v>#N/A</v>
      </c>
      <c r="D2642" s="60"/>
      <c r="E2642" s="28" t="e">
        <f>VLOOKUP(B2642,Database!$B$2:$K$604,3,FALSE)</f>
        <v>#N/A</v>
      </c>
      <c r="F2642" s="16"/>
      <c r="G2642" s="16"/>
      <c r="H2642" s="5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7.25" hidden="1" customHeight="1" x14ac:dyDescent="0.25">
      <c r="A2643" s="62"/>
      <c r="B2643" s="16"/>
      <c r="C2643" s="16" t="e">
        <f>VLOOKUP(B2643,Database!$B$2:$K$604,2,FALSE)</f>
        <v>#N/A</v>
      </c>
      <c r="D2643" s="60"/>
      <c r="E2643" s="28" t="e">
        <f>VLOOKUP(B2643,Database!$B$2:$K$604,3,FALSE)</f>
        <v>#N/A</v>
      </c>
      <c r="F2643" s="16"/>
      <c r="G2643" s="16"/>
      <c r="H2643" s="5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7.25" hidden="1" customHeight="1" x14ac:dyDescent="0.25">
      <c r="A2644" s="62"/>
      <c r="B2644" s="5"/>
      <c r="C2644" s="16" t="e">
        <f>VLOOKUP(B2644,Database!$B$2:$K$604,2,FALSE)</f>
        <v>#N/A</v>
      </c>
      <c r="D2644" s="60"/>
      <c r="E2644" s="28" t="e">
        <f>VLOOKUP(B2644,Database!$B$2:$K$604,3,FALSE)</f>
        <v>#N/A</v>
      </c>
      <c r="F2644" s="16"/>
      <c r="G2644" s="16"/>
      <c r="H2644" s="5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7.25" hidden="1" customHeight="1" x14ac:dyDescent="0.25">
      <c r="A2645" s="62"/>
      <c r="B2645" s="16"/>
      <c r="C2645" s="16" t="e">
        <f>VLOOKUP(B2645,Database!$B$2:$K$604,2,FALSE)</f>
        <v>#N/A</v>
      </c>
      <c r="D2645" s="60"/>
      <c r="E2645" s="28" t="e">
        <f>VLOOKUP(B2645,Database!$B$2:$K$604,3,FALSE)</f>
        <v>#N/A</v>
      </c>
      <c r="F2645" s="16"/>
      <c r="G2645" s="16"/>
      <c r="H2645" s="5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7.25" hidden="1" customHeight="1" x14ac:dyDescent="0.25">
      <c r="A2646" s="62"/>
      <c r="B2646" s="5"/>
      <c r="C2646" s="16" t="e">
        <f>VLOOKUP(B2646,Database!$B$2:$K$604,2,FALSE)</f>
        <v>#N/A</v>
      </c>
      <c r="D2646" s="60"/>
      <c r="E2646" s="28" t="e">
        <f>VLOOKUP(B2646,Database!$B$2:$K$604,3,FALSE)</f>
        <v>#N/A</v>
      </c>
      <c r="F2646" s="16"/>
      <c r="G2646" s="16"/>
      <c r="H2646" s="5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7.25" hidden="1" customHeight="1" x14ac:dyDescent="0.25">
      <c r="A2647" s="62"/>
      <c r="B2647" s="5"/>
      <c r="C2647" s="16" t="e">
        <f>VLOOKUP(B2647,Database!$B$2:$K$604,2,FALSE)</f>
        <v>#N/A</v>
      </c>
      <c r="D2647" s="60"/>
      <c r="E2647" s="28" t="e">
        <f>VLOOKUP(B2647,Database!$B$2:$K$604,3,FALSE)</f>
        <v>#N/A</v>
      </c>
      <c r="F2647" s="16"/>
      <c r="G2647" s="16"/>
      <c r="H2647" s="5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7.25" hidden="1" customHeight="1" x14ac:dyDescent="0.25">
      <c r="A2648" s="62"/>
      <c r="B2648" s="16"/>
      <c r="C2648" s="16" t="e">
        <f>VLOOKUP(B2648,Database!$B$2:$K$604,2,FALSE)</f>
        <v>#N/A</v>
      </c>
      <c r="D2648" s="60"/>
      <c r="E2648" s="28" t="e">
        <f>VLOOKUP(B2648,Database!$B$2:$K$604,3,FALSE)</f>
        <v>#N/A</v>
      </c>
      <c r="F2648" s="16"/>
      <c r="G2648" s="16"/>
      <c r="H2648" s="5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7.25" hidden="1" customHeight="1" x14ac:dyDescent="0.25">
      <c r="A2649" s="62"/>
      <c r="B2649" s="16"/>
      <c r="C2649" s="16" t="e">
        <f>VLOOKUP(B2649,Database!$B$2:$K$604,2,FALSE)</f>
        <v>#N/A</v>
      </c>
      <c r="D2649" s="60"/>
      <c r="E2649" s="28" t="e">
        <f>VLOOKUP(B2649,Database!$B$2:$K$604,3,FALSE)</f>
        <v>#N/A</v>
      </c>
      <c r="F2649" s="16"/>
      <c r="G2649" s="16"/>
      <c r="H2649" s="5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7.25" hidden="1" customHeight="1" x14ac:dyDescent="0.25">
      <c r="A2650" s="62"/>
      <c r="B2650" s="16"/>
      <c r="C2650" s="16" t="e">
        <f>VLOOKUP(B2650,Database!$B$2:$K$604,2,FALSE)</f>
        <v>#N/A</v>
      </c>
      <c r="D2650" s="60"/>
      <c r="E2650" s="28" t="e">
        <f>VLOOKUP(B2650,Database!$B$2:$K$604,3,FALSE)</f>
        <v>#N/A</v>
      </c>
      <c r="F2650" s="16"/>
      <c r="G2650" s="16"/>
      <c r="H2650" s="5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7.25" hidden="1" customHeight="1" x14ac:dyDescent="0.25">
      <c r="A2651" s="62"/>
      <c r="B2651" s="5"/>
      <c r="C2651" s="16" t="e">
        <f>VLOOKUP(B2651,Database!$B$2:$K$604,2,FALSE)</f>
        <v>#N/A</v>
      </c>
      <c r="D2651" s="60"/>
      <c r="E2651" s="28" t="e">
        <f>VLOOKUP(B2651,Database!$B$2:$K$604,3,FALSE)</f>
        <v>#N/A</v>
      </c>
      <c r="F2651" s="16"/>
      <c r="G2651" s="16"/>
      <c r="H2651" s="5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7.25" hidden="1" customHeight="1" x14ac:dyDescent="0.25">
      <c r="A2652" s="62"/>
      <c r="B2652" s="16"/>
      <c r="C2652" s="16" t="e">
        <f>VLOOKUP(B2652,Database!$B$2:$K$604,2,FALSE)</f>
        <v>#N/A</v>
      </c>
      <c r="D2652" s="60"/>
      <c r="E2652" s="28" t="e">
        <f>VLOOKUP(B2652,Database!$B$2:$K$604,3,FALSE)</f>
        <v>#N/A</v>
      </c>
      <c r="F2652" s="16"/>
      <c r="G2652" s="16"/>
      <c r="H2652" s="5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7.25" hidden="1" customHeight="1" x14ac:dyDescent="0.25">
      <c r="A2653" s="62"/>
      <c r="B2653" s="16"/>
      <c r="C2653" s="16" t="e">
        <f>VLOOKUP(B2653,Database!$B$2:$K$604,2,FALSE)</f>
        <v>#N/A</v>
      </c>
      <c r="D2653" s="60"/>
      <c r="E2653" s="28" t="e">
        <f>VLOOKUP(B2653,Database!$B$2:$K$604,3,FALSE)</f>
        <v>#N/A</v>
      </c>
      <c r="F2653" s="16"/>
      <c r="G2653" s="16"/>
      <c r="H2653" s="5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7.25" hidden="1" customHeight="1" x14ac:dyDescent="0.25">
      <c r="A2654" s="62"/>
      <c r="B2654" s="16"/>
      <c r="C2654" s="16" t="e">
        <f>VLOOKUP(B2654,Database!$B$2:$K$604,2,FALSE)</f>
        <v>#N/A</v>
      </c>
      <c r="D2654" s="60"/>
      <c r="E2654" s="28" t="e">
        <f>VLOOKUP(B2654,Database!$B$2:$K$604,3,FALSE)</f>
        <v>#N/A</v>
      </c>
      <c r="F2654" s="16"/>
      <c r="G2654" s="16"/>
      <c r="H2654" s="5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7.25" hidden="1" customHeight="1" x14ac:dyDescent="0.25">
      <c r="A2655" s="62"/>
      <c r="B2655" s="5"/>
      <c r="C2655" s="16" t="e">
        <f>VLOOKUP(B2655,Database!$B$2:$K$604,2,FALSE)</f>
        <v>#N/A</v>
      </c>
      <c r="D2655" s="60"/>
      <c r="E2655" s="28" t="e">
        <f>VLOOKUP(B2655,Database!$B$2:$K$604,3,FALSE)</f>
        <v>#N/A</v>
      </c>
      <c r="F2655" s="16"/>
      <c r="G2655" s="16"/>
      <c r="H2655" s="5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7.25" hidden="1" customHeight="1" x14ac:dyDescent="0.25">
      <c r="A2656" s="62"/>
      <c r="B2656" s="16"/>
      <c r="C2656" s="16" t="e">
        <f>VLOOKUP(B2656,Database!$B$2:$K$604,2,FALSE)</f>
        <v>#N/A</v>
      </c>
      <c r="D2656" s="60"/>
      <c r="E2656" s="28" t="e">
        <f>VLOOKUP(B2656,Database!$B$2:$K$604,3,FALSE)</f>
        <v>#N/A</v>
      </c>
      <c r="F2656" s="16"/>
      <c r="G2656" s="16"/>
      <c r="H2656" s="5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7.25" hidden="1" customHeight="1" x14ac:dyDescent="0.25">
      <c r="A2657" s="62"/>
      <c r="B2657" s="16"/>
      <c r="C2657" s="16" t="e">
        <f>VLOOKUP(B2657,Database!$B$2:$K$604,2,FALSE)</f>
        <v>#N/A</v>
      </c>
      <c r="D2657" s="60"/>
      <c r="E2657" s="28" t="e">
        <f>VLOOKUP(B2657,Database!$B$2:$K$604,3,FALSE)</f>
        <v>#N/A</v>
      </c>
      <c r="F2657" s="16"/>
      <c r="G2657" s="16"/>
      <c r="H2657" s="5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7.25" hidden="1" customHeight="1" x14ac:dyDescent="0.25">
      <c r="A2658" s="62"/>
      <c r="B2658" s="5"/>
      <c r="C2658" s="16" t="e">
        <f>VLOOKUP(B2658,Database!$B$2:$K$604,2,FALSE)</f>
        <v>#N/A</v>
      </c>
      <c r="D2658" s="60"/>
      <c r="E2658" s="28" t="e">
        <f>VLOOKUP(B2658,Database!$B$2:$K$604,3,FALSE)</f>
        <v>#N/A</v>
      </c>
      <c r="F2658" s="16"/>
      <c r="G2658" s="16"/>
      <c r="H2658" s="5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7.25" hidden="1" customHeight="1" x14ac:dyDescent="0.25">
      <c r="A2659" s="62"/>
      <c r="B2659" s="5"/>
      <c r="C2659" s="16" t="e">
        <f>VLOOKUP(B2659,Database!$B$2:$K$604,2,FALSE)</f>
        <v>#N/A</v>
      </c>
      <c r="D2659" s="60"/>
      <c r="E2659" s="28" t="e">
        <f>VLOOKUP(B2659,Database!$B$2:$K$604,3,FALSE)</f>
        <v>#N/A</v>
      </c>
      <c r="F2659" s="16"/>
      <c r="G2659" s="16"/>
      <c r="H2659" s="5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7.25" hidden="1" customHeight="1" x14ac:dyDescent="0.25">
      <c r="A2660" s="62"/>
      <c r="B2660" s="5"/>
      <c r="C2660" s="16" t="e">
        <f>VLOOKUP(B2660,Database!$B$2:$K$604,2,FALSE)</f>
        <v>#N/A</v>
      </c>
      <c r="D2660" s="60"/>
      <c r="E2660" s="28" t="e">
        <f>VLOOKUP(B2660,Database!$B$2:$K$604,3,FALSE)</f>
        <v>#N/A</v>
      </c>
      <c r="F2660" s="16"/>
      <c r="G2660" s="16"/>
      <c r="H2660" s="5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7.25" hidden="1" customHeight="1" x14ac:dyDescent="0.25">
      <c r="A2661" s="62"/>
      <c r="B2661" s="16"/>
      <c r="C2661" s="16" t="e">
        <f>VLOOKUP(B2661,Database!$B$2:$K$604,2,FALSE)</f>
        <v>#N/A</v>
      </c>
      <c r="D2661" s="60"/>
      <c r="E2661" s="28" t="e">
        <f>VLOOKUP(B2661,Database!$B$2:$K$604,3,FALSE)</f>
        <v>#N/A</v>
      </c>
      <c r="F2661" s="16"/>
      <c r="G2661" s="16"/>
      <c r="H2661" s="5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7.25" hidden="1" customHeight="1" x14ac:dyDescent="0.25">
      <c r="A2662" s="62"/>
      <c r="B2662" s="16"/>
      <c r="C2662" s="16" t="e">
        <f>VLOOKUP(B2662,Database!$B$2:$K$604,2,FALSE)</f>
        <v>#N/A</v>
      </c>
      <c r="D2662" s="60"/>
      <c r="E2662" s="28" t="e">
        <f>VLOOKUP(B2662,Database!$B$2:$K$604,3,FALSE)</f>
        <v>#N/A</v>
      </c>
      <c r="F2662" s="16"/>
      <c r="G2662" s="16"/>
      <c r="H2662" s="5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7.25" hidden="1" customHeight="1" x14ac:dyDescent="0.25">
      <c r="A2663" s="62"/>
      <c r="B2663" s="16"/>
      <c r="C2663" s="16" t="e">
        <f>VLOOKUP(B2663,Database!$B$2:$K$604,2,FALSE)</f>
        <v>#N/A</v>
      </c>
      <c r="D2663" s="60"/>
      <c r="E2663" s="28" t="e">
        <f>VLOOKUP(B2663,Database!$B$2:$K$604,3,FALSE)</f>
        <v>#N/A</v>
      </c>
      <c r="F2663" s="16"/>
      <c r="G2663" s="16"/>
      <c r="H2663" s="5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7.25" hidden="1" customHeight="1" x14ac:dyDescent="0.25">
      <c r="A2664" s="62"/>
      <c r="B2664" s="16"/>
      <c r="C2664" s="16" t="e">
        <f>VLOOKUP(B2664,Database!$B$2:$K$604,2,FALSE)</f>
        <v>#N/A</v>
      </c>
      <c r="D2664" s="60"/>
      <c r="E2664" s="28" t="e">
        <f>VLOOKUP(B2664,Database!$B$2:$K$604,3,FALSE)</f>
        <v>#N/A</v>
      </c>
      <c r="F2664" s="16"/>
      <c r="G2664" s="16"/>
      <c r="H2664" s="5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7.25" hidden="1" customHeight="1" x14ac:dyDescent="0.25">
      <c r="A2665" s="62"/>
      <c r="B2665" s="16"/>
      <c r="C2665" s="16" t="e">
        <f>VLOOKUP(B2665,Database!$B$2:$K$604,2,FALSE)</f>
        <v>#N/A</v>
      </c>
      <c r="D2665" s="60"/>
      <c r="E2665" s="28" t="e">
        <f>VLOOKUP(B2665,Database!$B$2:$K$604,3,FALSE)</f>
        <v>#N/A</v>
      </c>
      <c r="F2665" s="16"/>
      <c r="G2665" s="16"/>
      <c r="H2665" s="5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7.25" hidden="1" customHeight="1" x14ac:dyDescent="0.25">
      <c r="A2666" s="62"/>
      <c r="B2666" s="16"/>
      <c r="C2666" s="16" t="e">
        <f>VLOOKUP(B2666,Database!$B$2:$K$604,2,FALSE)</f>
        <v>#N/A</v>
      </c>
      <c r="D2666" s="60"/>
      <c r="E2666" s="28" t="e">
        <f>VLOOKUP(B2666,Database!$B$2:$K$604,3,FALSE)</f>
        <v>#N/A</v>
      </c>
      <c r="F2666" s="16"/>
      <c r="G2666" s="16"/>
      <c r="H2666" s="5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7.25" hidden="1" customHeight="1" x14ac:dyDescent="0.25">
      <c r="A2667" s="62"/>
      <c r="B2667" s="16"/>
      <c r="C2667" s="16" t="e">
        <f>VLOOKUP(B2667,Database!$B$2:$K$604,2,FALSE)</f>
        <v>#N/A</v>
      </c>
      <c r="D2667" s="60"/>
      <c r="E2667" s="28" t="e">
        <f>VLOOKUP(B2667,Database!$B$2:$K$604,3,FALSE)</f>
        <v>#N/A</v>
      </c>
      <c r="F2667" s="16"/>
      <c r="G2667" s="16"/>
      <c r="H2667" s="5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7.25" hidden="1" customHeight="1" x14ac:dyDescent="0.25">
      <c r="A2668" s="62"/>
      <c r="B2668" s="16"/>
      <c r="C2668" s="16" t="e">
        <f>VLOOKUP(B2668,Database!$B$2:$K$604,2,FALSE)</f>
        <v>#N/A</v>
      </c>
      <c r="D2668" s="60"/>
      <c r="E2668" s="28" t="e">
        <f>VLOOKUP(B2668,Database!$B$2:$K$604,3,FALSE)</f>
        <v>#N/A</v>
      </c>
      <c r="F2668" s="16"/>
      <c r="G2668" s="16"/>
      <c r="H2668" s="5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7.25" hidden="1" customHeight="1" x14ac:dyDescent="0.25">
      <c r="A2669" s="62"/>
      <c r="B2669" s="16"/>
      <c r="C2669" s="16" t="e">
        <f>VLOOKUP(B2669,Database!$B$2:$K$604,2,FALSE)</f>
        <v>#N/A</v>
      </c>
      <c r="D2669" s="60"/>
      <c r="E2669" s="28" t="e">
        <f>VLOOKUP(B2669,Database!$B$2:$K$604,3,FALSE)</f>
        <v>#N/A</v>
      </c>
      <c r="F2669" s="16"/>
      <c r="G2669" s="16"/>
      <c r="H2669" s="5">
        <v>951</v>
      </c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7.25" hidden="1" customHeight="1" x14ac:dyDescent="0.25">
      <c r="A2670" s="62"/>
      <c r="B2670" s="16"/>
      <c r="C2670" s="16" t="e">
        <f>VLOOKUP(B2670,Database!$B$2:$K$604,2,FALSE)</f>
        <v>#N/A</v>
      </c>
      <c r="D2670" s="60"/>
      <c r="E2670" s="28" t="e">
        <f>VLOOKUP(B2670,Database!$B$2:$K$604,3,FALSE)</f>
        <v>#N/A</v>
      </c>
      <c r="F2670" s="16"/>
      <c r="G2670" s="16"/>
      <c r="H2670" s="5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7.25" hidden="1" customHeight="1" x14ac:dyDescent="0.25">
      <c r="A2671" s="62"/>
      <c r="B2671" s="16"/>
      <c r="C2671" s="16" t="e">
        <f>VLOOKUP(B2671,Database!$B$2:$K$604,2,FALSE)</f>
        <v>#N/A</v>
      </c>
      <c r="D2671" s="60"/>
      <c r="E2671" s="28" t="e">
        <f>VLOOKUP(B2671,Database!$B$2:$K$604,3,FALSE)</f>
        <v>#N/A</v>
      </c>
      <c r="F2671" s="16"/>
      <c r="G2671" s="16"/>
      <c r="H2671" s="5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7.25" hidden="1" customHeight="1" x14ac:dyDescent="0.25">
      <c r="A2672" s="62"/>
      <c r="B2672" s="16"/>
      <c r="C2672" s="16" t="e">
        <f>VLOOKUP(B2672,Database!$B$2:$K$604,2,FALSE)</f>
        <v>#N/A</v>
      </c>
      <c r="D2672" s="60"/>
      <c r="E2672" s="28" t="e">
        <f>VLOOKUP(B2672,Database!$B$2:$K$604,3,FALSE)</f>
        <v>#N/A</v>
      </c>
      <c r="F2672" s="16"/>
      <c r="G2672" s="16"/>
      <c r="H2672" s="5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7.25" hidden="1" customHeight="1" x14ac:dyDescent="0.25">
      <c r="A2673" s="62"/>
      <c r="B2673" s="5"/>
      <c r="C2673" s="16" t="e">
        <f>VLOOKUP(B2673,Database!$B$2:$K$604,2,FALSE)</f>
        <v>#N/A</v>
      </c>
      <c r="D2673" s="60"/>
      <c r="E2673" s="28" t="e">
        <f>VLOOKUP(B2673,Database!$B$2:$K$604,3,FALSE)</f>
        <v>#N/A</v>
      </c>
      <c r="F2673" s="16"/>
      <c r="G2673" s="16"/>
      <c r="H2673" s="5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7.25" hidden="1" customHeight="1" x14ac:dyDescent="0.25">
      <c r="A2674" s="62"/>
      <c r="B2674" s="5"/>
      <c r="C2674" s="16" t="e">
        <f>VLOOKUP(B2674,Database!$B$2:$K$604,2,FALSE)</f>
        <v>#N/A</v>
      </c>
      <c r="D2674" s="60"/>
      <c r="E2674" s="28" t="e">
        <f>VLOOKUP(B2674,Database!$B$2:$K$604,3,FALSE)</f>
        <v>#N/A</v>
      </c>
      <c r="F2674" s="16"/>
      <c r="G2674" s="16"/>
      <c r="H2674" s="5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7.25" hidden="1" customHeight="1" x14ac:dyDescent="0.25">
      <c r="A2675" s="62"/>
      <c r="B2675" s="16"/>
      <c r="C2675" s="16" t="e">
        <f>VLOOKUP(B2675,Database!$B$2:$K$604,2,FALSE)</f>
        <v>#N/A</v>
      </c>
      <c r="D2675" s="60"/>
      <c r="E2675" s="28" t="e">
        <f>VLOOKUP(B2675,Database!$B$2:$K$604,3,FALSE)</f>
        <v>#N/A</v>
      </c>
      <c r="F2675" s="16"/>
      <c r="G2675" s="16"/>
      <c r="H2675" s="5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7.25" hidden="1" customHeight="1" x14ac:dyDescent="0.25">
      <c r="A2676" s="62"/>
      <c r="B2676" s="16"/>
      <c r="C2676" s="16" t="e">
        <f>VLOOKUP(B2676,Database!$B$2:$K$604,2,FALSE)</f>
        <v>#N/A</v>
      </c>
      <c r="D2676" s="60"/>
      <c r="E2676" s="28" t="e">
        <f>VLOOKUP(B2676,Database!$B$2:$K$604,3,FALSE)</f>
        <v>#N/A</v>
      </c>
      <c r="F2676" s="16"/>
      <c r="G2676" s="16"/>
      <c r="H2676" s="5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7.25" hidden="1" customHeight="1" x14ac:dyDescent="0.25">
      <c r="A2677" s="62"/>
      <c r="B2677" s="16"/>
      <c r="C2677" s="16" t="e">
        <f>VLOOKUP(B2677,Database!$B$2:$K$604,2,FALSE)</f>
        <v>#N/A</v>
      </c>
      <c r="D2677" s="60"/>
      <c r="E2677" s="28" t="e">
        <f>VLOOKUP(B2677,Database!$B$2:$K$604,3,FALSE)</f>
        <v>#N/A</v>
      </c>
      <c r="F2677" s="16"/>
      <c r="G2677" s="16"/>
      <c r="H2677" s="5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7.25" hidden="1" customHeight="1" x14ac:dyDescent="0.25">
      <c r="A2678" s="62"/>
      <c r="B2678" s="16"/>
      <c r="C2678" s="16" t="e">
        <f>VLOOKUP(B2678,Database!$B$2:$K$604,2,FALSE)</f>
        <v>#N/A</v>
      </c>
      <c r="D2678" s="60"/>
      <c r="E2678" s="28" t="e">
        <f>VLOOKUP(B2678,Database!$B$2:$K$604,3,FALSE)</f>
        <v>#N/A</v>
      </c>
      <c r="F2678" s="16"/>
      <c r="G2678" s="16"/>
      <c r="H2678" s="5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7.25" hidden="1" customHeight="1" x14ac:dyDescent="0.25">
      <c r="A2679" s="62"/>
      <c r="B2679" s="5"/>
      <c r="C2679" s="16" t="e">
        <f>VLOOKUP(B2679,Database!$B$2:$K$604,2,FALSE)</f>
        <v>#N/A</v>
      </c>
      <c r="D2679" s="60"/>
      <c r="E2679" s="28" t="e">
        <f>VLOOKUP(B2679,Database!$B$2:$K$604,3,FALSE)</f>
        <v>#N/A</v>
      </c>
      <c r="F2679" s="16"/>
      <c r="G2679" s="16"/>
      <c r="H2679" s="5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7.25" hidden="1" customHeight="1" x14ac:dyDescent="0.25">
      <c r="A2680" s="62"/>
      <c r="B2680" s="69"/>
      <c r="C2680" s="16" t="e">
        <f>VLOOKUP(B2680,Database!$B$2:$K$604,2,FALSE)</f>
        <v>#N/A</v>
      </c>
      <c r="D2680" s="60"/>
      <c r="E2680" s="28" t="e">
        <f>VLOOKUP(B2680,Database!$B$2:$K$604,3,FALSE)</f>
        <v>#N/A</v>
      </c>
      <c r="F2680" s="16"/>
      <c r="G2680" s="16"/>
      <c r="H2680" s="5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7.25" hidden="1" customHeight="1" x14ac:dyDescent="0.25">
      <c r="A2681" s="62"/>
      <c r="B2681" s="69"/>
      <c r="C2681" s="16" t="e">
        <f>VLOOKUP(B2681,Database!$B$2:$K$604,2,FALSE)</f>
        <v>#N/A</v>
      </c>
      <c r="D2681" s="60"/>
      <c r="E2681" s="28" t="e">
        <f>VLOOKUP(B2681,Database!$B$2:$K$604,3,FALSE)</f>
        <v>#N/A</v>
      </c>
      <c r="F2681" s="16"/>
      <c r="G2681" s="16"/>
      <c r="H2681" s="5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7.25" hidden="1" customHeight="1" x14ac:dyDescent="0.25">
      <c r="A2682" s="62"/>
      <c r="B2682" s="16"/>
      <c r="C2682" s="16" t="e">
        <f>VLOOKUP(B2682,Database!$B$2:$K$604,2,FALSE)</f>
        <v>#N/A</v>
      </c>
      <c r="D2682" s="60"/>
      <c r="E2682" s="28" t="e">
        <f>VLOOKUP(B2682,Database!$B$2:$K$604,3,FALSE)</f>
        <v>#N/A</v>
      </c>
      <c r="F2682" s="16"/>
      <c r="G2682" s="16"/>
      <c r="H2682" s="5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7.25" hidden="1" customHeight="1" x14ac:dyDescent="0.25">
      <c r="A2683" s="62"/>
      <c r="B2683" s="16"/>
      <c r="C2683" s="16" t="e">
        <f>VLOOKUP(B2683,Database!$B$2:$K$604,2,FALSE)</f>
        <v>#N/A</v>
      </c>
      <c r="D2683" s="60"/>
      <c r="E2683" s="28" t="e">
        <f>VLOOKUP(B2683,Database!$B$2:$K$604,3,FALSE)</f>
        <v>#N/A</v>
      </c>
      <c r="F2683" s="16"/>
      <c r="G2683" s="16"/>
      <c r="H2683" s="5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7.25" hidden="1" customHeight="1" x14ac:dyDescent="0.25">
      <c r="A2684" s="62"/>
      <c r="B2684" s="16"/>
      <c r="C2684" s="16" t="e">
        <f>VLOOKUP(B2684,Database!$B$2:$K$604,2,FALSE)</f>
        <v>#N/A</v>
      </c>
      <c r="D2684" s="60"/>
      <c r="E2684" s="28" t="e">
        <f>VLOOKUP(B2684,Database!$B$2:$K$604,3,FALSE)</f>
        <v>#N/A</v>
      </c>
      <c r="F2684" s="16"/>
      <c r="G2684" s="16"/>
      <c r="H2684" s="5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7.25" hidden="1" customHeight="1" x14ac:dyDescent="0.25">
      <c r="A2685" s="62"/>
      <c r="B2685" s="16"/>
      <c r="C2685" s="16" t="e">
        <f>VLOOKUP(B2685,Database!$B$2:$K$604,2,FALSE)</f>
        <v>#N/A</v>
      </c>
      <c r="D2685" s="60"/>
      <c r="E2685" s="28" t="e">
        <f>VLOOKUP(B2685,Database!$B$2:$K$604,3,FALSE)</f>
        <v>#N/A</v>
      </c>
      <c r="F2685" s="16"/>
      <c r="G2685" s="16"/>
      <c r="H2685" s="5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7.25" hidden="1" customHeight="1" x14ac:dyDescent="0.25">
      <c r="A2686" s="62"/>
      <c r="B2686" s="5"/>
      <c r="C2686" s="16" t="e">
        <f>VLOOKUP(B2686,Database!$B$2:$K$604,2,FALSE)</f>
        <v>#N/A</v>
      </c>
      <c r="D2686" s="60"/>
      <c r="E2686" s="28" t="e">
        <f>VLOOKUP(B2686,Database!$B$2:$K$604,3,FALSE)</f>
        <v>#N/A</v>
      </c>
      <c r="F2686" s="16"/>
      <c r="G2686" s="16"/>
      <c r="H2686" s="5" t="s">
        <v>1504</v>
      </c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7.25" hidden="1" customHeight="1" x14ac:dyDescent="0.25">
      <c r="A2687" s="62"/>
      <c r="B2687" s="16"/>
      <c r="C2687" s="16" t="e">
        <f>VLOOKUP(B2687,Database!$B$2:$K$604,2,FALSE)</f>
        <v>#N/A</v>
      </c>
      <c r="D2687" s="60"/>
      <c r="E2687" s="28" t="e">
        <f>VLOOKUP(B2687,Database!$B$2:$K$604,3,FALSE)</f>
        <v>#N/A</v>
      </c>
      <c r="F2687" s="16"/>
      <c r="G2687" s="16"/>
      <c r="H2687" s="5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7.25" hidden="1" customHeight="1" x14ac:dyDescent="0.25">
      <c r="A2688" s="62"/>
      <c r="B2688" s="16"/>
      <c r="C2688" s="16" t="e">
        <f>VLOOKUP(B2688,Database!$B$2:$K$604,2,FALSE)</f>
        <v>#N/A</v>
      </c>
      <c r="D2688" s="60"/>
      <c r="E2688" s="28" t="e">
        <f>VLOOKUP(B2688,Database!$B$2:$K$604,3,FALSE)</f>
        <v>#N/A</v>
      </c>
      <c r="F2688" s="16"/>
      <c r="G2688" s="16"/>
      <c r="H2688" s="5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7.25" hidden="1" customHeight="1" x14ac:dyDescent="0.25">
      <c r="A2689" s="62"/>
      <c r="B2689" s="5"/>
      <c r="C2689" s="16" t="e">
        <f>VLOOKUP(B2689,Database!$B$2:$K$604,2,FALSE)</f>
        <v>#N/A</v>
      </c>
      <c r="D2689" s="50"/>
      <c r="E2689" s="28" t="e">
        <f>VLOOKUP(B2689,Database!$B$2:$K$604,3,FALSE)</f>
        <v>#N/A</v>
      </c>
      <c r="F2689" s="16"/>
      <c r="G2689" s="16"/>
      <c r="H2689" s="5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7.25" hidden="1" customHeight="1" x14ac:dyDescent="0.25">
      <c r="A2690" s="62"/>
      <c r="B2690" s="5"/>
      <c r="C2690" s="16" t="e">
        <f>VLOOKUP(B2690,Database!$B$2:$K$604,2,FALSE)</f>
        <v>#N/A</v>
      </c>
      <c r="D2690" s="60"/>
      <c r="E2690" s="28" t="e">
        <f>VLOOKUP(B2690,Database!$B$2:$K$604,3,FALSE)</f>
        <v>#N/A</v>
      </c>
      <c r="F2690" s="16"/>
      <c r="G2690" s="16"/>
      <c r="H2690" s="5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7.25" hidden="1" customHeight="1" x14ac:dyDescent="0.25">
      <c r="A2691" s="62"/>
      <c r="B2691" s="16"/>
      <c r="C2691" s="16" t="e">
        <f>VLOOKUP(B2691,Database!$B$2:$K$604,2,FALSE)</f>
        <v>#N/A</v>
      </c>
      <c r="D2691" s="60"/>
      <c r="E2691" s="28" t="e">
        <f>VLOOKUP(B2691,Database!$B$2:$K$604,3,FALSE)</f>
        <v>#N/A</v>
      </c>
      <c r="F2691" s="16"/>
      <c r="G2691" s="16"/>
      <c r="H2691" s="5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7.25" hidden="1" customHeight="1" x14ac:dyDescent="0.25">
      <c r="A2692" s="62"/>
      <c r="B2692" s="16"/>
      <c r="C2692" s="16" t="e">
        <f>VLOOKUP(B2692,Database!$B$2:$K$604,2,FALSE)</f>
        <v>#N/A</v>
      </c>
      <c r="D2692" s="60"/>
      <c r="E2692" s="28" t="e">
        <f>VLOOKUP(B2692,Database!$B$2:$K$604,3,FALSE)</f>
        <v>#N/A</v>
      </c>
      <c r="F2692" s="16"/>
      <c r="G2692" s="16"/>
      <c r="H2692" s="5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7.25" hidden="1" customHeight="1" x14ac:dyDescent="0.25">
      <c r="A2693" s="62"/>
      <c r="B2693" s="16"/>
      <c r="C2693" s="16" t="e">
        <f>VLOOKUP(B2693,Database!$B$2:$K$604,2,FALSE)</f>
        <v>#N/A</v>
      </c>
      <c r="D2693" s="60"/>
      <c r="E2693" s="28" t="e">
        <f>VLOOKUP(B2693,Database!$B$2:$K$604,3,FALSE)</f>
        <v>#N/A</v>
      </c>
      <c r="F2693" s="16"/>
      <c r="G2693" s="16"/>
      <c r="H2693" s="5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7.25" hidden="1" customHeight="1" x14ac:dyDescent="0.25">
      <c r="A2694" s="62"/>
      <c r="B2694" s="5"/>
      <c r="C2694" s="16" t="e">
        <f>VLOOKUP(B2694,Database!$B$2:$K$604,2,FALSE)</f>
        <v>#N/A</v>
      </c>
      <c r="D2694" s="60"/>
      <c r="E2694" s="28" t="e">
        <f>VLOOKUP(B2694,Database!$B$2:$K$604,3,FALSE)</f>
        <v>#N/A</v>
      </c>
      <c r="F2694" s="16"/>
      <c r="G2694" s="16"/>
      <c r="H2694" s="5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7.25" hidden="1" customHeight="1" x14ac:dyDescent="0.25">
      <c r="A2695" s="62"/>
      <c r="B2695" s="5"/>
      <c r="C2695" s="16" t="e">
        <f>VLOOKUP(B2695,Database!$B$2:$K$604,2,FALSE)</f>
        <v>#N/A</v>
      </c>
      <c r="D2695" s="60"/>
      <c r="E2695" s="28" t="e">
        <f>VLOOKUP(B2695,Database!$B$2:$K$604,3,FALSE)</f>
        <v>#N/A</v>
      </c>
      <c r="F2695" s="16"/>
      <c r="G2695" s="16"/>
      <c r="H2695" s="5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7.25" hidden="1" customHeight="1" x14ac:dyDescent="0.25">
      <c r="A2696" s="62"/>
      <c r="B2696" s="5"/>
      <c r="C2696" s="16" t="e">
        <f>VLOOKUP(B2696,Database!$B$2:$K$604,2,FALSE)</f>
        <v>#N/A</v>
      </c>
      <c r="D2696" s="60"/>
      <c r="E2696" s="28" t="e">
        <f>VLOOKUP(B2696,Database!$B$2:$K$604,3,FALSE)</f>
        <v>#N/A</v>
      </c>
      <c r="F2696" s="16"/>
      <c r="G2696" s="16"/>
      <c r="H2696" s="5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7.25" hidden="1" customHeight="1" x14ac:dyDescent="0.25">
      <c r="A2697" s="62"/>
      <c r="B2697" s="5"/>
      <c r="C2697" s="16" t="e">
        <f>VLOOKUP(B2697,Database!$B$2:$K$604,2,FALSE)</f>
        <v>#N/A</v>
      </c>
      <c r="D2697" s="60"/>
      <c r="E2697" s="28" t="e">
        <f>VLOOKUP(B2697,Database!$B$2:$K$604,3,FALSE)</f>
        <v>#N/A</v>
      </c>
      <c r="F2697" s="16"/>
      <c r="G2697" s="16"/>
      <c r="H2697" s="5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7.25" hidden="1" customHeight="1" x14ac:dyDescent="0.25">
      <c r="A2698" s="62"/>
      <c r="B2698" s="5"/>
      <c r="C2698" s="16" t="e">
        <f>VLOOKUP(B2698,Database!$B$2:$K$604,2,FALSE)</f>
        <v>#N/A</v>
      </c>
      <c r="D2698" s="60"/>
      <c r="E2698" s="28" t="e">
        <f>VLOOKUP(B2698,Database!$B$2:$K$604,3,FALSE)</f>
        <v>#N/A</v>
      </c>
      <c r="F2698" s="16"/>
      <c r="G2698" s="16"/>
      <c r="H2698" s="5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7.25" hidden="1" customHeight="1" x14ac:dyDescent="0.25">
      <c r="A2699" s="62"/>
      <c r="B2699" s="16"/>
      <c r="C2699" s="16" t="e">
        <f>VLOOKUP(B2699,Database!$B$2:$K$604,2,FALSE)</f>
        <v>#N/A</v>
      </c>
      <c r="D2699" s="60"/>
      <c r="E2699" s="28" t="e">
        <f>VLOOKUP(B2699,Database!$B$2:$K$604,3,FALSE)</f>
        <v>#N/A</v>
      </c>
      <c r="F2699" s="16"/>
      <c r="G2699" s="16"/>
      <c r="H2699" s="5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7.25" hidden="1" customHeight="1" x14ac:dyDescent="0.25">
      <c r="A2700" s="62"/>
      <c r="B2700" s="5"/>
      <c r="C2700" s="16" t="e">
        <f>VLOOKUP(B2700,Database!$B$2:$K$604,2,FALSE)</f>
        <v>#N/A</v>
      </c>
      <c r="D2700" s="60"/>
      <c r="E2700" s="28" t="e">
        <f>VLOOKUP(B2700,Database!$B$2:$K$604,3,FALSE)</f>
        <v>#N/A</v>
      </c>
      <c r="F2700" s="16"/>
      <c r="G2700" s="16"/>
      <c r="H2700" s="5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7.25" hidden="1" customHeight="1" x14ac:dyDescent="0.25">
      <c r="A2701" s="62"/>
      <c r="B2701" s="16"/>
      <c r="C2701" s="16" t="e">
        <f>VLOOKUP(B2701,Database!$B$2:$K$604,2,FALSE)</f>
        <v>#N/A</v>
      </c>
      <c r="D2701" s="60"/>
      <c r="E2701" s="28" t="e">
        <f>VLOOKUP(B2701,Database!$B$2:$K$604,3,FALSE)</f>
        <v>#N/A</v>
      </c>
      <c r="F2701" s="16"/>
      <c r="G2701" s="16"/>
      <c r="H2701" s="5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7.25" hidden="1" customHeight="1" x14ac:dyDescent="0.25">
      <c r="A2702" s="62"/>
      <c r="B2702" s="16"/>
      <c r="C2702" s="16" t="e">
        <f>VLOOKUP(B2702,Database!$B$2:$K$604,2,FALSE)</f>
        <v>#N/A</v>
      </c>
      <c r="D2702" s="60"/>
      <c r="E2702" s="28" t="e">
        <f>VLOOKUP(B2702,Database!$B$2:$K$604,3,FALSE)</f>
        <v>#N/A</v>
      </c>
      <c r="F2702" s="16"/>
      <c r="G2702" s="16"/>
      <c r="H2702" s="5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7.25" hidden="1" customHeight="1" x14ac:dyDescent="0.25">
      <c r="A2703" s="62"/>
      <c r="B2703" s="16"/>
      <c r="C2703" s="16" t="e">
        <f>VLOOKUP(B2703,Database!$B$2:$K$604,2,FALSE)</f>
        <v>#N/A</v>
      </c>
      <c r="D2703" s="60"/>
      <c r="E2703" s="28" t="e">
        <f>VLOOKUP(B2703,Database!$B$2:$K$604,3,FALSE)</f>
        <v>#N/A</v>
      </c>
      <c r="F2703" s="16"/>
      <c r="G2703" s="16"/>
      <c r="H2703" s="5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7.25" hidden="1" customHeight="1" x14ac:dyDescent="0.25">
      <c r="A2704" s="62"/>
      <c r="B2704" s="16"/>
      <c r="C2704" s="16" t="e">
        <f>VLOOKUP(B2704,Database!$B$2:$K$604,2,FALSE)</f>
        <v>#N/A</v>
      </c>
      <c r="D2704" s="60"/>
      <c r="E2704" s="28" t="e">
        <f>VLOOKUP(B2704,Database!$B$2:$K$604,3,FALSE)</f>
        <v>#N/A</v>
      </c>
      <c r="F2704" s="16"/>
      <c r="G2704" s="16"/>
      <c r="H2704" s="5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7.25" hidden="1" customHeight="1" x14ac:dyDescent="0.25">
      <c r="A2705" s="62"/>
      <c r="B2705" s="16"/>
      <c r="C2705" s="16" t="e">
        <f>VLOOKUP(B2705,Database!$B$2:$K$604,2,FALSE)</f>
        <v>#N/A</v>
      </c>
      <c r="D2705" s="60"/>
      <c r="E2705" s="28" t="e">
        <f>VLOOKUP(B2705,Database!$B$2:$K$604,3,FALSE)</f>
        <v>#N/A</v>
      </c>
      <c r="F2705" s="16"/>
      <c r="G2705" s="16"/>
      <c r="H2705" s="5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ht="17.25" hidden="1" customHeight="1" x14ac:dyDescent="0.25">
      <c r="A2706" s="62"/>
      <c r="B2706" s="16"/>
      <c r="C2706" s="16" t="e">
        <f>VLOOKUP(B2706,Database!$B$2:$K$604,2,FALSE)</f>
        <v>#N/A</v>
      </c>
      <c r="D2706" s="60"/>
      <c r="E2706" s="28" t="e">
        <f>VLOOKUP(B2706,Database!$B$2:$K$604,3,FALSE)</f>
        <v>#N/A</v>
      </c>
      <c r="F2706" s="16"/>
      <c r="G2706" s="16"/>
      <c r="H2706" s="5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ht="17.25" hidden="1" customHeight="1" x14ac:dyDescent="0.25">
      <c r="A2707" s="62"/>
      <c r="B2707" s="5"/>
      <c r="C2707" s="16" t="e">
        <f>VLOOKUP(B2707,Database!$B$2:$K$604,2,FALSE)</f>
        <v>#N/A</v>
      </c>
      <c r="D2707" s="60"/>
      <c r="E2707" s="28" t="e">
        <f>VLOOKUP(B2707,Database!$B$2:$K$604,3,FALSE)</f>
        <v>#N/A</v>
      </c>
      <c r="F2707" s="16"/>
      <c r="G2707" s="16"/>
      <c r="H2707" s="5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ht="17.25" hidden="1" customHeight="1" x14ac:dyDescent="0.25">
      <c r="A2708" s="62"/>
      <c r="B2708" s="5"/>
      <c r="C2708" s="16" t="e">
        <f>VLOOKUP(B2708,Database!$B$2:$K$604,2,FALSE)</f>
        <v>#N/A</v>
      </c>
      <c r="D2708" s="60"/>
      <c r="E2708" s="28" t="e">
        <f>VLOOKUP(B2708,Database!$B$2:$K$604,3,FALSE)</f>
        <v>#N/A</v>
      </c>
      <c r="F2708" s="16"/>
      <c r="G2708" s="16"/>
      <c r="H2708" s="5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ht="17.25" hidden="1" customHeight="1" x14ac:dyDescent="0.25">
      <c r="A2709" s="62"/>
      <c r="B2709" s="16"/>
      <c r="C2709" s="16" t="e">
        <f>VLOOKUP(B2709,Database!$B$2:$K$604,2,FALSE)</f>
        <v>#N/A</v>
      </c>
      <c r="D2709" s="60"/>
      <c r="E2709" s="28" t="e">
        <f>VLOOKUP(B2709,Database!$B$2:$K$604,3,FALSE)</f>
        <v>#N/A</v>
      </c>
      <c r="F2709" s="16"/>
      <c r="G2709" s="16"/>
      <c r="H2709" s="5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ht="17.25" hidden="1" customHeight="1" x14ac:dyDescent="0.25">
      <c r="A2710" s="62"/>
      <c r="B2710" s="16"/>
      <c r="C2710" s="16" t="e">
        <f>VLOOKUP(B2710,Database!$B$2:$K$604,2,FALSE)</f>
        <v>#N/A</v>
      </c>
      <c r="D2710" s="60"/>
      <c r="E2710" s="28" t="e">
        <f>VLOOKUP(B2710,Database!$B$2:$K$604,3,FALSE)</f>
        <v>#N/A</v>
      </c>
      <c r="F2710" s="16"/>
      <c r="G2710" s="16"/>
      <c r="H2710" s="5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ht="17.25" hidden="1" customHeight="1" x14ac:dyDescent="0.25">
      <c r="A2711" s="62"/>
      <c r="B2711" s="16"/>
      <c r="C2711" s="16" t="e">
        <f>VLOOKUP(B2711,Database!$B$2:$K$604,2,FALSE)</f>
        <v>#N/A</v>
      </c>
      <c r="D2711" s="60"/>
      <c r="E2711" s="28" t="e">
        <f>VLOOKUP(B2711,Database!$B$2:$K$604,3,FALSE)</f>
        <v>#N/A</v>
      </c>
      <c r="F2711" s="16"/>
      <c r="G2711" s="16"/>
      <c r="H2711" s="5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ht="17.25" hidden="1" customHeight="1" x14ac:dyDescent="0.25">
      <c r="A2712" s="62"/>
      <c r="B2712" s="16"/>
      <c r="C2712" s="16" t="e">
        <f>VLOOKUP(B2712,Database!$B$2:$K$604,2,FALSE)</f>
        <v>#N/A</v>
      </c>
      <c r="D2712" s="60"/>
      <c r="E2712" s="28" t="e">
        <f>VLOOKUP(B2712,Database!$B$2:$K$604,3,FALSE)</f>
        <v>#N/A</v>
      </c>
      <c r="F2712" s="16"/>
      <c r="G2712" s="16"/>
      <c r="H2712" s="5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ht="17.25" hidden="1" customHeight="1" x14ac:dyDescent="0.25">
      <c r="A2713" s="62"/>
      <c r="B2713" s="16"/>
      <c r="C2713" s="16" t="e">
        <f>VLOOKUP(B2713,Database!$B$2:$K$604,2,FALSE)</f>
        <v>#N/A</v>
      </c>
      <c r="D2713" s="60"/>
      <c r="E2713" s="28" t="e">
        <f>VLOOKUP(B2713,Database!$B$2:$K$604,3,FALSE)</f>
        <v>#N/A</v>
      </c>
      <c r="F2713" s="16"/>
      <c r="G2713" s="16"/>
      <c r="H2713" s="5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ht="17.25" hidden="1" customHeight="1" x14ac:dyDescent="0.25">
      <c r="A2714" s="62"/>
      <c r="B2714" s="5"/>
      <c r="C2714" s="16" t="e">
        <f>VLOOKUP(B2714,Database!$B$2:$K$604,2,FALSE)</f>
        <v>#N/A</v>
      </c>
      <c r="D2714" s="60"/>
      <c r="E2714" s="28" t="e">
        <f>VLOOKUP(B2714,Database!$B$2:$K$604,3,FALSE)</f>
        <v>#N/A</v>
      </c>
      <c r="F2714" s="16"/>
      <c r="G2714" s="16"/>
      <c r="H2714" s="5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ht="17.25" hidden="1" customHeight="1" x14ac:dyDescent="0.25">
      <c r="A2715" s="62"/>
      <c r="B2715" s="16"/>
      <c r="C2715" s="16" t="e">
        <f>VLOOKUP(B2715,Database!$B$2:$K$604,2,FALSE)</f>
        <v>#N/A</v>
      </c>
      <c r="D2715" s="60"/>
      <c r="E2715" s="28" t="e">
        <f>VLOOKUP(B2715,Database!$B$2:$K$604,3,FALSE)</f>
        <v>#N/A</v>
      </c>
      <c r="F2715" s="16"/>
      <c r="G2715" s="16"/>
      <c r="H2715" s="5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ht="17.25" hidden="1" customHeight="1" x14ac:dyDescent="0.25">
      <c r="A2716" s="62"/>
      <c r="B2716" s="16"/>
      <c r="C2716" s="16" t="e">
        <f>VLOOKUP(B2716,Database!$B$2:$K$604,2,FALSE)</f>
        <v>#N/A</v>
      </c>
      <c r="D2716" s="60"/>
      <c r="E2716" s="28" t="e">
        <f>VLOOKUP(B2716,Database!$B$2:$K$604,3,FALSE)</f>
        <v>#N/A</v>
      </c>
      <c r="F2716" s="16"/>
      <c r="G2716" s="16"/>
      <c r="H2716" s="5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ht="17.25" hidden="1" customHeight="1" x14ac:dyDescent="0.25">
      <c r="A2717" s="62"/>
      <c r="B2717" s="16"/>
      <c r="C2717" s="16" t="e">
        <f>VLOOKUP(B2717,Database!$B$2:$K$604,2,FALSE)</f>
        <v>#N/A</v>
      </c>
      <c r="D2717" s="60"/>
      <c r="E2717" s="28" t="e">
        <f>VLOOKUP(B2717,Database!$B$2:$K$604,3,FALSE)</f>
        <v>#N/A</v>
      </c>
      <c r="F2717" s="16"/>
      <c r="G2717" s="16"/>
      <c r="H2717" s="5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ht="17.25" hidden="1" customHeight="1" x14ac:dyDescent="0.25">
      <c r="A2718" s="62"/>
      <c r="B2718" s="16"/>
      <c r="C2718" s="16" t="e">
        <f>VLOOKUP(B2718,Database!$B$2:$K$604,2,FALSE)</f>
        <v>#N/A</v>
      </c>
      <c r="D2718" s="60"/>
      <c r="E2718" s="28" t="e">
        <f>VLOOKUP(B2718,Database!$B$2:$K$604,3,FALSE)</f>
        <v>#N/A</v>
      </c>
      <c r="F2718" s="16"/>
      <c r="G2718" s="16"/>
      <c r="H2718" s="5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ht="17.25" hidden="1" customHeight="1" x14ac:dyDescent="0.25">
      <c r="A2719" s="62"/>
      <c r="B2719" s="16"/>
      <c r="C2719" s="16" t="e">
        <f>VLOOKUP(B2719,Database!$B$2:$K$604,2,FALSE)</f>
        <v>#N/A</v>
      </c>
      <c r="D2719" s="60"/>
      <c r="E2719" s="28" t="e">
        <f>VLOOKUP(B2719,Database!$B$2:$K$604,3,FALSE)</f>
        <v>#N/A</v>
      </c>
      <c r="F2719" s="16"/>
      <c r="G2719" s="16"/>
      <c r="H2719" s="5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ht="17.25" hidden="1" customHeight="1" x14ac:dyDescent="0.25">
      <c r="A2720" s="62"/>
      <c r="B2720" s="16"/>
      <c r="C2720" s="16" t="e">
        <f>VLOOKUP(B2720,Database!$B$2:$K$604,2,FALSE)</f>
        <v>#N/A</v>
      </c>
      <c r="D2720" s="60"/>
      <c r="E2720" s="28" t="e">
        <f>VLOOKUP(B2720,Database!$B$2:$K$604,3,FALSE)</f>
        <v>#N/A</v>
      </c>
      <c r="F2720" s="16"/>
      <c r="G2720" s="16"/>
      <c r="H2720" s="5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ht="17.25" hidden="1" customHeight="1" x14ac:dyDescent="0.25">
      <c r="A2721" s="62"/>
      <c r="B2721" s="16"/>
      <c r="C2721" s="16" t="e">
        <f>VLOOKUP(B2721,Database!$B$2:$K$604,2,FALSE)</f>
        <v>#N/A</v>
      </c>
      <c r="D2721" s="60"/>
      <c r="E2721" s="28" t="e">
        <f>VLOOKUP(B2721,Database!$B$2:$K$604,3,FALSE)</f>
        <v>#N/A</v>
      </c>
      <c r="F2721" s="16"/>
      <c r="G2721" s="16"/>
      <c r="H2721" s="5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ht="17.25" hidden="1" customHeight="1" x14ac:dyDescent="0.25">
      <c r="A2722" s="62"/>
      <c r="B2722" s="16"/>
      <c r="C2722" s="16" t="e">
        <f>VLOOKUP(B2722,Database!$B$2:$K$604,2,FALSE)</f>
        <v>#N/A</v>
      </c>
      <c r="D2722" s="60"/>
      <c r="E2722" s="28" t="e">
        <f>VLOOKUP(B2722,Database!$B$2:$K$604,3,FALSE)</f>
        <v>#N/A</v>
      </c>
      <c r="F2722" s="16"/>
      <c r="G2722" s="16"/>
      <c r="H2722" s="5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ht="17.25" hidden="1" customHeight="1" x14ac:dyDescent="0.25">
      <c r="A2723" s="62"/>
      <c r="B2723" s="16"/>
      <c r="C2723" s="16" t="e">
        <f>VLOOKUP(B2723,Database!$B$2:$K$604,2,FALSE)</f>
        <v>#N/A</v>
      </c>
      <c r="D2723" s="60"/>
      <c r="E2723" s="28" t="e">
        <f>VLOOKUP(B2723,Database!$B$2:$K$604,3,FALSE)</f>
        <v>#N/A</v>
      </c>
      <c r="F2723" s="16"/>
      <c r="G2723" s="16"/>
      <c r="H2723" s="5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ht="17.25" hidden="1" customHeight="1" x14ac:dyDescent="0.25">
      <c r="A2724" s="62"/>
      <c r="B2724" s="5"/>
      <c r="C2724" s="16" t="e">
        <f>VLOOKUP(B2724,Database!$B$2:$K$604,2,FALSE)</f>
        <v>#N/A</v>
      </c>
      <c r="D2724" s="60"/>
      <c r="E2724" s="28" t="e">
        <f>VLOOKUP(B2724,Database!$B$2:$K$604,3,FALSE)</f>
        <v>#N/A</v>
      </c>
      <c r="F2724" s="16"/>
      <c r="G2724" s="16"/>
      <c r="H2724" s="5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ht="17.25" hidden="1" customHeight="1" x14ac:dyDescent="0.25">
      <c r="A2725" s="62"/>
      <c r="B2725" s="5"/>
      <c r="C2725" s="16" t="e">
        <f>VLOOKUP(B2725,Database!$B$2:$K$604,2,FALSE)</f>
        <v>#N/A</v>
      </c>
      <c r="D2725" s="60"/>
      <c r="E2725" s="28" t="e">
        <f>VLOOKUP(B2725,Database!$B$2:$K$604,3,FALSE)</f>
        <v>#N/A</v>
      </c>
      <c r="F2725" s="16"/>
      <c r="G2725" s="16"/>
      <c r="H2725" s="5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ht="17.25" hidden="1" customHeight="1" x14ac:dyDescent="0.25">
      <c r="A2726" s="62"/>
      <c r="B2726" s="16"/>
      <c r="C2726" s="16" t="e">
        <f>VLOOKUP(B2726,Database!$B$2:$K$604,2,FALSE)</f>
        <v>#N/A</v>
      </c>
      <c r="D2726" s="63"/>
      <c r="E2726" s="28" t="e">
        <f>VLOOKUP(B2726,Database!$B$2:$K$604,3,FALSE)</f>
        <v>#N/A</v>
      </c>
      <c r="F2726" s="16"/>
      <c r="G2726" s="16"/>
      <c r="H2726" s="5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ht="17.25" hidden="1" customHeight="1" x14ac:dyDescent="0.25">
      <c r="A2727" s="62"/>
      <c r="B2727" s="5"/>
      <c r="C2727" s="16" t="e">
        <f>VLOOKUP(B2727,Database!$B$2:$K$604,2,FALSE)</f>
        <v>#N/A</v>
      </c>
      <c r="D2727" s="60"/>
      <c r="E2727" s="28" t="e">
        <f>VLOOKUP(B2727,Database!$B$2:$K$604,3,FALSE)</f>
        <v>#N/A</v>
      </c>
      <c r="F2727" s="16"/>
      <c r="G2727" s="16"/>
      <c r="H2727" s="5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ht="17.25" hidden="1" customHeight="1" x14ac:dyDescent="0.25">
      <c r="A2728" s="62"/>
      <c r="B2728" s="5"/>
      <c r="C2728" s="16" t="e">
        <f>VLOOKUP(B2728,Database!$B$2:$K$604,2,FALSE)</f>
        <v>#N/A</v>
      </c>
      <c r="D2728" s="60"/>
      <c r="E2728" s="28" t="e">
        <f>VLOOKUP(B2728,Database!$B$2:$K$604,3,FALSE)</f>
        <v>#N/A</v>
      </c>
      <c r="F2728" s="16"/>
      <c r="G2728" s="16"/>
      <c r="H2728" s="5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ht="17.25" hidden="1" customHeight="1" x14ac:dyDescent="0.25">
      <c r="A2729" s="62"/>
      <c r="B2729" s="16"/>
      <c r="C2729" s="16" t="e">
        <f>VLOOKUP(B2729,Database!$B$2:$K$604,2,FALSE)</f>
        <v>#N/A</v>
      </c>
      <c r="D2729" s="60"/>
      <c r="E2729" s="28" t="e">
        <f>VLOOKUP(B2729,Database!$B$2:$K$604,3,FALSE)</f>
        <v>#N/A</v>
      </c>
      <c r="F2729" s="16"/>
      <c r="G2729" s="16"/>
      <c r="H2729" s="5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ht="17.25" hidden="1" customHeight="1" x14ac:dyDescent="0.25">
      <c r="A2730" s="62"/>
      <c r="B2730" s="16"/>
      <c r="C2730" s="16" t="e">
        <f>VLOOKUP(B2730,Database!$B$2:$K$604,2,FALSE)</f>
        <v>#N/A</v>
      </c>
      <c r="D2730" s="60"/>
      <c r="E2730" s="28" t="e">
        <f>VLOOKUP(B2730,Database!$B$2:$K$604,3,FALSE)</f>
        <v>#N/A</v>
      </c>
      <c r="F2730" s="16"/>
      <c r="G2730" s="16"/>
      <c r="H2730" s="5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ht="17.25" hidden="1" customHeight="1" x14ac:dyDescent="0.25">
      <c r="A2731" s="62"/>
      <c r="B2731" s="16"/>
      <c r="C2731" s="16" t="e">
        <f>VLOOKUP(B2731,Database!$B$2:$K$604,2,FALSE)</f>
        <v>#N/A</v>
      </c>
      <c r="D2731" s="60"/>
      <c r="E2731" s="28" t="e">
        <f>VLOOKUP(B2731,Database!$B$2:$K$604,3,FALSE)</f>
        <v>#N/A</v>
      </c>
      <c r="F2731" s="16"/>
      <c r="G2731" s="16"/>
      <c r="H2731" s="5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ht="17.25" hidden="1" customHeight="1" x14ac:dyDescent="0.25">
      <c r="A2732" s="62"/>
      <c r="B2732" s="16"/>
      <c r="C2732" s="16" t="e">
        <f>VLOOKUP(B2732,Database!$B$2:$K$604,2,FALSE)</f>
        <v>#N/A</v>
      </c>
      <c r="D2732" s="60"/>
      <c r="E2732" s="28" t="e">
        <f>VLOOKUP(B2732,Database!$B$2:$K$604,3,FALSE)</f>
        <v>#N/A</v>
      </c>
      <c r="F2732" s="16"/>
      <c r="G2732" s="16"/>
      <c r="H2732" s="5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ht="17.25" hidden="1" customHeight="1" x14ac:dyDescent="0.25">
      <c r="A2733" s="62"/>
      <c r="B2733" s="16"/>
      <c r="C2733" s="16" t="e">
        <f>VLOOKUP(B2733,Database!$B$2:$K$604,2,FALSE)</f>
        <v>#N/A</v>
      </c>
      <c r="D2733" s="60"/>
      <c r="E2733" s="28" t="e">
        <f>VLOOKUP(B2733,Database!$B$2:$K$604,3,FALSE)</f>
        <v>#N/A</v>
      </c>
      <c r="F2733" s="16"/>
      <c r="G2733" s="16"/>
      <c r="H2733" s="5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ht="17.25" hidden="1" customHeight="1" x14ac:dyDescent="0.25">
      <c r="A2734" s="62"/>
      <c r="B2734" s="16"/>
      <c r="C2734" s="16" t="e">
        <f>VLOOKUP(B2734,Database!$B$2:$K$604,2,FALSE)</f>
        <v>#N/A</v>
      </c>
      <c r="D2734" s="60"/>
      <c r="E2734" s="28" t="e">
        <f>VLOOKUP(B2734,Database!$B$2:$K$604,3,FALSE)</f>
        <v>#N/A</v>
      </c>
      <c r="F2734" s="16"/>
      <c r="G2734" s="16"/>
      <c r="H2734" s="5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ht="17.25" hidden="1" customHeight="1" x14ac:dyDescent="0.25">
      <c r="A2735" s="62"/>
      <c r="B2735" s="16"/>
      <c r="C2735" s="16" t="e">
        <f>VLOOKUP(B2735,Database!$B$2:$K$604,2,FALSE)</f>
        <v>#N/A</v>
      </c>
      <c r="D2735" s="60"/>
      <c r="E2735" s="28" t="e">
        <f>VLOOKUP(B2735,Database!$B$2:$K$604,3,FALSE)</f>
        <v>#N/A</v>
      </c>
      <c r="F2735" s="16"/>
      <c r="G2735" s="16"/>
      <c r="H2735" s="5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ht="17.25" hidden="1" customHeight="1" x14ac:dyDescent="0.25">
      <c r="A2736" s="62"/>
      <c r="B2736" s="16"/>
      <c r="C2736" s="16" t="e">
        <f>VLOOKUP(B2736,Database!$B$2:$K$604,2,FALSE)</f>
        <v>#N/A</v>
      </c>
      <c r="D2736" s="60"/>
      <c r="E2736" s="28" t="e">
        <f>VLOOKUP(B2736,Database!$B$2:$K$604,3,FALSE)</f>
        <v>#N/A</v>
      </c>
      <c r="F2736" s="16"/>
      <c r="G2736" s="16"/>
      <c r="H2736" s="5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ht="17.25" hidden="1" customHeight="1" x14ac:dyDescent="0.25">
      <c r="A2737" s="62"/>
      <c r="B2737" s="16"/>
      <c r="C2737" s="16" t="e">
        <f>VLOOKUP(B2737,Database!$B$2:$K$604,2,FALSE)</f>
        <v>#N/A</v>
      </c>
      <c r="D2737" s="63"/>
      <c r="E2737" s="28" t="e">
        <f>VLOOKUP(B2737,Database!$B$2:$K$604,3,FALSE)</f>
        <v>#N/A</v>
      </c>
      <c r="F2737" s="16"/>
      <c r="G2737" s="16"/>
      <c r="H2737" s="5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ht="17.25" hidden="1" customHeight="1" x14ac:dyDescent="0.25">
      <c r="A2738" s="62"/>
      <c r="B2738" s="5"/>
      <c r="C2738" s="16" t="e">
        <f>VLOOKUP(B2738,Database!$B$2:$K$604,2,FALSE)</f>
        <v>#N/A</v>
      </c>
      <c r="D2738" s="60"/>
      <c r="E2738" s="28" t="e">
        <f>VLOOKUP(B2738,Database!$B$2:$K$604,3,FALSE)</f>
        <v>#N/A</v>
      </c>
      <c r="F2738" s="16"/>
      <c r="G2738" s="16"/>
      <c r="H2738" s="5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ht="17.25" hidden="1" customHeight="1" x14ac:dyDescent="0.25">
      <c r="A2739" s="62"/>
      <c r="B2739" s="5"/>
      <c r="C2739" s="16" t="e">
        <f>VLOOKUP(B2739,Database!$B$2:$K$604,2,FALSE)</f>
        <v>#N/A</v>
      </c>
      <c r="D2739" s="60"/>
      <c r="E2739" s="28" t="e">
        <f>VLOOKUP(B2739,Database!$B$2:$K$604,3,FALSE)</f>
        <v>#N/A</v>
      </c>
      <c r="F2739" s="16"/>
      <c r="G2739" s="16"/>
      <c r="H2739" s="5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ht="17.25" hidden="1" customHeight="1" x14ac:dyDescent="0.25">
      <c r="A2740" s="62"/>
      <c r="B2740" s="16"/>
      <c r="C2740" s="16" t="e">
        <f>VLOOKUP(B2740,Database!$B$2:$K$604,2,FALSE)</f>
        <v>#N/A</v>
      </c>
      <c r="D2740" s="60"/>
      <c r="E2740" s="28" t="e">
        <f>VLOOKUP(B2740,Database!$B$2:$K$604,3,FALSE)</f>
        <v>#N/A</v>
      </c>
      <c r="F2740" s="16"/>
      <c r="G2740" s="16"/>
      <c r="H2740" s="5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ht="17.25" hidden="1" customHeight="1" x14ac:dyDescent="0.25">
      <c r="A2741" s="62"/>
      <c r="B2741" s="16"/>
      <c r="C2741" s="16" t="e">
        <f>VLOOKUP(B2741,Database!$B$2:$K$604,2,FALSE)</f>
        <v>#N/A</v>
      </c>
      <c r="D2741" s="60"/>
      <c r="E2741" s="28" t="e">
        <f>VLOOKUP(B2741,Database!$B$2:$K$604,3,FALSE)</f>
        <v>#N/A</v>
      </c>
      <c r="F2741" s="16"/>
      <c r="G2741" s="16"/>
      <c r="H2741" s="5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ht="17.25" hidden="1" customHeight="1" x14ac:dyDescent="0.25">
      <c r="A2742" s="62"/>
      <c r="B2742" s="16"/>
      <c r="C2742" s="16" t="e">
        <f>VLOOKUP(B2742,Database!$B$2:$K$604,2,FALSE)</f>
        <v>#N/A</v>
      </c>
      <c r="D2742" s="60"/>
      <c r="E2742" s="28" t="e">
        <f>VLOOKUP(B2742,Database!$B$2:$K$604,3,FALSE)</f>
        <v>#N/A</v>
      </c>
      <c r="F2742" s="16"/>
      <c r="G2742" s="16"/>
      <c r="H2742" s="5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ht="17.25" hidden="1" customHeight="1" x14ac:dyDescent="0.25">
      <c r="A2743" s="62"/>
      <c r="B2743" s="16"/>
      <c r="C2743" s="16" t="e">
        <f>VLOOKUP(B2743,Database!$B$2:$K$604,2,FALSE)</f>
        <v>#N/A</v>
      </c>
      <c r="D2743" s="60"/>
      <c r="E2743" s="28" t="e">
        <f>VLOOKUP(B2743,Database!$B$2:$K$604,3,FALSE)</f>
        <v>#N/A</v>
      </c>
      <c r="F2743" s="16"/>
      <c r="G2743" s="16"/>
      <c r="H2743" s="5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ht="17.25" hidden="1" customHeight="1" x14ac:dyDescent="0.25">
      <c r="A2744" s="62"/>
      <c r="B2744" s="16"/>
      <c r="C2744" s="16" t="e">
        <f>VLOOKUP(B2744,Database!$B$2:$K$604,2,FALSE)</f>
        <v>#N/A</v>
      </c>
      <c r="D2744" s="60"/>
      <c r="E2744" s="28" t="e">
        <f>VLOOKUP(B2744,Database!$B$2:$K$604,3,FALSE)</f>
        <v>#N/A</v>
      </c>
      <c r="F2744" s="16"/>
      <c r="G2744" s="16"/>
      <c r="H2744" s="5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ht="17.25" hidden="1" customHeight="1" x14ac:dyDescent="0.25">
      <c r="A2745" s="62"/>
      <c r="B2745" s="16"/>
      <c r="C2745" s="16" t="e">
        <f>VLOOKUP(B2745,Database!$B$2:$K$604,2,FALSE)</f>
        <v>#N/A</v>
      </c>
      <c r="D2745" s="60"/>
      <c r="E2745" s="28" t="e">
        <f>VLOOKUP(B2745,Database!$B$2:$K$604,3,FALSE)</f>
        <v>#N/A</v>
      </c>
      <c r="F2745" s="16"/>
      <c r="G2745" s="16"/>
      <c r="H2745" s="5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ht="17.25" hidden="1" customHeight="1" x14ac:dyDescent="0.25">
      <c r="A2746" s="62"/>
      <c r="B2746" s="16"/>
      <c r="C2746" s="16" t="e">
        <f>VLOOKUP(B2746,Database!$B$2:$K$604,2,FALSE)</f>
        <v>#N/A</v>
      </c>
      <c r="D2746" s="60"/>
      <c r="E2746" s="28" t="e">
        <f>VLOOKUP(B2746,Database!$B$2:$K$604,3,FALSE)</f>
        <v>#N/A</v>
      </c>
      <c r="F2746" s="16"/>
      <c r="G2746" s="16"/>
      <c r="H2746" s="5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ht="17.25" hidden="1" customHeight="1" x14ac:dyDescent="0.25">
      <c r="A2747" s="62"/>
      <c r="B2747" s="5"/>
      <c r="C2747" s="16" t="e">
        <f>VLOOKUP(B2747,Database!$B$2:$K$604,2,FALSE)</f>
        <v>#N/A</v>
      </c>
      <c r="D2747" s="60"/>
      <c r="E2747" s="28" t="e">
        <f>VLOOKUP(B2747,Database!$B$2:$K$604,3,FALSE)</f>
        <v>#N/A</v>
      </c>
      <c r="F2747" s="16"/>
      <c r="G2747" s="16"/>
      <c r="H2747" s="5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ht="17.25" hidden="1" customHeight="1" x14ac:dyDescent="0.25">
      <c r="A2748" s="62"/>
      <c r="B2748" s="5"/>
      <c r="C2748" s="16" t="e">
        <f>VLOOKUP(B2748,Database!$B$2:$K$604,2,FALSE)</f>
        <v>#N/A</v>
      </c>
      <c r="D2748" s="60"/>
      <c r="E2748" s="28" t="e">
        <f>VLOOKUP(B2748,Database!$B$2:$K$604,3,FALSE)</f>
        <v>#N/A</v>
      </c>
      <c r="F2748" s="16"/>
      <c r="G2748" s="16"/>
      <c r="H2748" s="5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ht="17.25" hidden="1" customHeight="1" x14ac:dyDescent="0.25">
      <c r="A2749" s="62"/>
      <c r="B2749" s="16"/>
      <c r="C2749" s="16" t="e">
        <f>VLOOKUP(B2749,Database!$B$2:$K$604,2,FALSE)</f>
        <v>#N/A</v>
      </c>
      <c r="D2749" s="60"/>
      <c r="E2749" s="28" t="e">
        <f>VLOOKUP(B2749,Database!$B$2:$K$604,3,FALSE)</f>
        <v>#N/A</v>
      </c>
      <c r="F2749" s="16"/>
      <c r="G2749" s="16"/>
      <c r="H2749" s="5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ht="17.25" hidden="1" customHeight="1" x14ac:dyDescent="0.25">
      <c r="A2750" s="62"/>
      <c r="B2750" s="16"/>
      <c r="C2750" s="16" t="e">
        <f>VLOOKUP(B2750,Database!$B$2:$K$604,2,FALSE)</f>
        <v>#N/A</v>
      </c>
      <c r="D2750" s="60"/>
      <c r="E2750" s="28" t="e">
        <f>VLOOKUP(B2750,Database!$B$2:$K$604,3,FALSE)</f>
        <v>#N/A</v>
      </c>
      <c r="F2750" s="16"/>
      <c r="G2750" s="16"/>
      <c r="H2750" s="5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ht="17.25" hidden="1" customHeight="1" x14ac:dyDescent="0.25">
      <c r="A2751" s="62"/>
      <c r="B2751" s="16"/>
      <c r="C2751" s="16" t="e">
        <f>VLOOKUP(B2751,Database!$B$2:$K$604,2,FALSE)</f>
        <v>#N/A</v>
      </c>
      <c r="D2751" s="60"/>
      <c r="E2751" s="28" t="e">
        <f>VLOOKUP(B2751,Database!$B$2:$K$604,3,FALSE)</f>
        <v>#N/A</v>
      </c>
      <c r="F2751" s="16"/>
      <c r="G2751" s="16"/>
      <c r="H2751" s="5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ht="17.25" hidden="1" customHeight="1" x14ac:dyDescent="0.25">
      <c r="A2752" s="62"/>
      <c r="B2752" s="16"/>
      <c r="C2752" s="16" t="e">
        <f>VLOOKUP(B2752,Database!$B$2:$K$604,2,FALSE)</f>
        <v>#N/A</v>
      </c>
      <c r="D2752" s="60"/>
      <c r="E2752" s="28" t="e">
        <f>VLOOKUP(B2752,Database!$B$2:$K$604,3,FALSE)</f>
        <v>#N/A</v>
      </c>
      <c r="F2752" s="16"/>
      <c r="G2752" s="16"/>
      <c r="H2752" s="5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ht="17.25" hidden="1" customHeight="1" x14ac:dyDescent="0.25">
      <c r="A2753" s="62"/>
      <c r="B2753" s="16"/>
      <c r="C2753" s="16" t="e">
        <f>VLOOKUP(B2753,Database!$B$2:$K$604,2,FALSE)</f>
        <v>#N/A</v>
      </c>
      <c r="D2753" s="60"/>
      <c r="E2753" s="28" t="e">
        <f>VLOOKUP(B2753,Database!$B$2:$K$604,3,FALSE)</f>
        <v>#N/A</v>
      </c>
      <c r="F2753" s="16"/>
      <c r="G2753" s="16"/>
      <c r="H2753" s="5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ht="17.25" hidden="1" customHeight="1" x14ac:dyDescent="0.25">
      <c r="A2754" s="62"/>
      <c r="B2754" s="16"/>
      <c r="C2754" s="16" t="e">
        <f>VLOOKUP(B2754,Database!$B$2:$K$604,2,FALSE)</f>
        <v>#N/A</v>
      </c>
      <c r="D2754" s="60"/>
      <c r="E2754" s="28" t="e">
        <f>VLOOKUP(B2754,Database!$B$2:$K$604,3,FALSE)</f>
        <v>#N/A</v>
      </c>
      <c r="F2754" s="16"/>
      <c r="G2754" s="16"/>
      <c r="H2754" s="5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ht="17.25" hidden="1" customHeight="1" x14ac:dyDescent="0.25">
      <c r="A2755" s="62"/>
      <c r="B2755" s="5"/>
      <c r="C2755" s="16" t="e">
        <f>VLOOKUP(B2755,Database!$B$2:$K$604,2,FALSE)</f>
        <v>#N/A</v>
      </c>
      <c r="D2755" s="60"/>
      <c r="E2755" s="28" t="e">
        <f>VLOOKUP(B2755,Database!$B$2:$K$604,3,FALSE)</f>
        <v>#N/A</v>
      </c>
      <c r="F2755" s="16"/>
      <c r="G2755" s="16"/>
      <c r="H2755" s="5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ht="17.25" hidden="1" customHeight="1" x14ac:dyDescent="0.25">
      <c r="A2756" s="62"/>
      <c r="B2756" s="5"/>
      <c r="C2756" s="16" t="e">
        <f>VLOOKUP(B2756,Database!$B$2:$K$604,2,FALSE)</f>
        <v>#N/A</v>
      </c>
      <c r="D2756" s="60"/>
      <c r="E2756" s="28" t="e">
        <f>VLOOKUP(B2756,Database!$B$2:$K$604,3,FALSE)</f>
        <v>#N/A</v>
      </c>
      <c r="F2756" s="16"/>
      <c r="G2756" s="16"/>
      <c r="H2756" s="5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ht="17.25" hidden="1" customHeight="1" x14ac:dyDescent="0.25">
      <c r="A2757" s="62"/>
      <c r="B2757" s="16"/>
      <c r="C2757" s="16" t="e">
        <f>VLOOKUP(B2757,Database!$B$2:$K$604,2,FALSE)</f>
        <v>#N/A</v>
      </c>
      <c r="D2757" s="60"/>
      <c r="E2757" s="28" t="e">
        <f>VLOOKUP(B2757,Database!$B$2:$K$604,3,FALSE)</f>
        <v>#N/A</v>
      </c>
      <c r="F2757" s="16"/>
      <c r="G2757" s="16"/>
      <c r="H2757" s="5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ht="17.25" hidden="1" customHeight="1" x14ac:dyDescent="0.25">
      <c r="A2758" s="62"/>
      <c r="B2758" s="5"/>
      <c r="C2758" s="16" t="e">
        <f>VLOOKUP(B2758,Database!$B$2:$K$604,2,FALSE)</f>
        <v>#N/A</v>
      </c>
      <c r="D2758" s="60"/>
      <c r="E2758" s="28" t="e">
        <f>VLOOKUP(B2758,Database!$B$2:$K$604,3,FALSE)</f>
        <v>#N/A</v>
      </c>
      <c r="F2758" s="16"/>
      <c r="G2758" s="16"/>
      <c r="H2758" s="5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ht="17.25" hidden="1" customHeight="1" x14ac:dyDescent="0.25">
      <c r="A2759" s="62"/>
      <c r="B2759" s="5"/>
      <c r="C2759" s="16" t="e">
        <f>VLOOKUP(B2759,Database!$B$2:$K$604,2,FALSE)</f>
        <v>#N/A</v>
      </c>
      <c r="D2759" s="60"/>
      <c r="E2759" s="28" t="e">
        <f>VLOOKUP(B2759,Database!$B$2:$K$604,3,FALSE)</f>
        <v>#N/A</v>
      </c>
      <c r="F2759" s="16"/>
      <c r="G2759" s="16"/>
      <c r="H2759" s="5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ht="17.25" hidden="1" customHeight="1" x14ac:dyDescent="0.25">
      <c r="A2760" s="62"/>
      <c r="B2760" s="16"/>
      <c r="C2760" s="16" t="e">
        <f>VLOOKUP(B2760,Database!$B$2:$K$604,2,FALSE)</f>
        <v>#N/A</v>
      </c>
      <c r="D2760" s="60"/>
      <c r="E2760" s="28" t="e">
        <f>VLOOKUP(B2760,Database!$B$2:$K$604,3,FALSE)</f>
        <v>#N/A</v>
      </c>
      <c r="F2760" s="16"/>
      <c r="G2760" s="16"/>
      <c r="H2760" s="5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ht="17.25" hidden="1" customHeight="1" x14ac:dyDescent="0.25">
      <c r="A2761" s="62"/>
      <c r="B2761" s="16"/>
      <c r="C2761" s="16" t="e">
        <f>VLOOKUP(B2761,Database!$B$2:$K$604,2,FALSE)</f>
        <v>#N/A</v>
      </c>
      <c r="D2761" s="60"/>
      <c r="E2761" s="28" t="e">
        <f>VLOOKUP(B2761,Database!$B$2:$K$604,3,FALSE)</f>
        <v>#N/A</v>
      </c>
      <c r="F2761" s="16"/>
      <c r="G2761" s="16"/>
      <c r="H2761" s="5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ht="17.25" hidden="1" customHeight="1" x14ac:dyDescent="0.25">
      <c r="A2762" s="62"/>
      <c r="B2762" s="16"/>
      <c r="C2762" s="16" t="e">
        <f>VLOOKUP(B2762,Database!$B$2:$K$604,2,FALSE)</f>
        <v>#N/A</v>
      </c>
      <c r="D2762" s="60"/>
      <c r="E2762" s="28" t="e">
        <f>VLOOKUP(B2762,Database!$B$2:$K$604,3,FALSE)</f>
        <v>#N/A</v>
      </c>
      <c r="F2762" s="16"/>
      <c r="G2762" s="16"/>
      <c r="H2762" s="5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ht="17.25" hidden="1" customHeight="1" x14ac:dyDescent="0.25">
      <c r="A2763" s="62"/>
      <c r="B2763" s="16"/>
      <c r="C2763" s="16" t="e">
        <f>VLOOKUP(B2763,Database!$B$2:$K$604,2,FALSE)</f>
        <v>#N/A</v>
      </c>
      <c r="D2763" s="60"/>
      <c r="E2763" s="28" t="e">
        <f>VLOOKUP(B2763,Database!$B$2:$K$604,3,FALSE)</f>
        <v>#N/A</v>
      </c>
      <c r="F2763" s="16"/>
      <c r="G2763" s="16"/>
      <c r="H2763" s="5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ht="17.25" hidden="1" customHeight="1" x14ac:dyDescent="0.25">
      <c r="A2764" s="62"/>
      <c r="B2764" s="16"/>
      <c r="C2764" s="16" t="e">
        <f>VLOOKUP(B2764,Database!$B$2:$K$604,2,FALSE)</f>
        <v>#N/A</v>
      </c>
      <c r="D2764" s="60"/>
      <c r="E2764" s="28" t="e">
        <f>VLOOKUP(B2764,Database!$B$2:$K$604,3,FALSE)</f>
        <v>#N/A</v>
      </c>
      <c r="F2764" s="16"/>
      <c r="G2764" s="16"/>
      <c r="H2764" s="5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ht="17.25" hidden="1" customHeight="1" x14ac:dyDescent="0.25">
      <c r="A2765" s="62"/>
      <c r="B2765" s="16"/>
      <c r="C2765" s="16" t="e">
        <f>VLOOKUP(B2765,Database!$B$2:$K$604,2,FALSE)</f>
        <v>#N/A</v>
      </c>
      <c r="D2765" s="60"/>
      <c r="E2765" s="28" t="e">
        <f>VLOOKUP(B2765,Database!$B$2:$K$604,3,FALSE)</f>
        <v>#N/A</v>
      </c>
      <c r="F2765" s="16"/>
      <c r="G2765" s="16"/>
      <c r="H2765" s="5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ht="17.25" hidden="1" customHeight="1" x14ac:dyDescent="0.25">
      <c r="A2766" s="62"/>
      <c r="B2766" s="16"/>
      <c r="C2766" s="16" t="e">
        <f>VLOOKUP(B2766,Database!$B$2:$K$604,2,FALSE)</f>
        <v>#N/A</v>
      </c>
      <c r="D2766" s="60"/>
      <c r="E2766" s="28" t="e">
        <f>VLOOKUP(B2766,Database!$B$2:$K$604,3,FALSE)</f>
        <v>#N/A</v>
      </c>
      <c r="F2766" s="16"/>
      <c r="G2766" s="16"/>
      <c r="H2766" s="5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ht="17.25" hidden="1" customHeight="1" x14ac:dyDescent="0.25">
      <c r="A2767" s="62"/>
      <c r="B2767" s="16"/>
      <c r="C2767" s="16" t="e">
        <f>VLOOKUP(B2767,Database!$B$2:$K$604,2,FALSE)</f>
        <v>#N/A</v>
      </c>
      <c r="D2767" s="60"/>
      <c r="E2767" s="28" t="e">
        <f>VLOOKUP(B2767,Database!$B$2:$K$604,3,FALSE)</f>
        <v>#N/A</v>
      </c>
      <c r="F2767" s="16"/>
      <c r="G2767" s="16"/>
      <c r="H2767" s="5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ht="17.25" hidden="1" customHeight="1" x14ac:dyDescent="0.25">
      <c r="A2768" s="62"/>
      <c r="B2768" s="5"/>
      <c r="C2768" s="16" t="e">
        <f>VLOOKUP(B2768,Database!$B$2:$K$604,2,FALSE)</f>
        <v>#N/A</v>
      </c>
      <c r="D2768" s="60"/>
      <c r="E2768" s="28" t="e">
        <f>VLOOKUP(B2768,Database!$B$2:$K$604,3,FALSE)</f>
        <v>#N/A</v>
      </c>
      <c r="F2768" s="16"/>
      <c r="G2768" s="16"/>
      <c r="H2768" s="5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ht="17.25" hidden="1" customHeight="1" x14ac:dyDescent="0.25">
      <c r="A2769" s="62"/>
      <c r="B2769" s="16"/>
      <c r="C2769" s="16" t="e">
        <f>VLOOKUP(B2769,Database!$B$2:$K$604,2,FALSE)</f>
        <v>#N/A</v>
      </c>
      <c r="D2769" s="60"/>
      <c r="E2769" s="28" t="e">
        <f>VLOOKUP(B2769,Database!$B$2:$K$604,3,FALSE)</f>
        <v>#N/A</v>
      </c>
      <c r="F2769" s="16"/>
      <c r="G2769" s="16"/>
      <c r="H2769" s="5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ht="17.25" hidden="1" customHeight="1" x14ac:dyDescent="0.25">
      <c r="A2770" s="62"/>
      <c r="B2770" s="16"/>
      <c r="C2770" s="16" t="e">
        <f>VLOOKUP(B2770,Database!$B$2:$K$604,2,FALSE)</f>
        <v>#N/A</v>
      </c>
      <c r="D2770" s="60"/>
      <c r="E2770" s="28" t="e">
        <f>VLOOKUP(B2770,Database!$B$2:$K$604,3,FALSE)</f>
        <v>#N/A</v>
      </c>
      <c r="F2770" s="16"/>
      <c r="G2770" s="16"/>
      <c r="H2770" s="5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ht="17.25" hidden="1" customHeight="1" x14ac:dyDescent="0.25">
      <c r="A2771" s="62"/>
      <c r="B2771" s="16"/>
      <c r="C2771" s="16" t="e">
        <f>VLOOKUP(B2771,Database!$B$2:$K$604,2,FALSE)</f>
        <v>#N/A</v>
      </c>
      <c r="D2771" s="60"/>
      <c r="E2771" s="28" t="e">
        <f>VLOOKUP(B2771,Database!$B$2:$K$604,3,FALSE)</f>
        <v>#N/A</v>
      </c>
      <c r="F2771" s="16"/>
      <c r="G2771" s="16"/>
      <c r="H2771" s="5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ht="17.25" hidden="1" customHeight="1" x14ac:dyDescent="0.25">
      <c r="A2772" s="62"/>
      <c r="B2772" s="5"/>
      <c r="C2772" s="16" t="e">
        <f>VLOOKUP(B2772,Database!$B$2:$K$604,2,FALSE)</f>
        <v>#N/A</v>
      </c>
      <c r="D2772" s="60"/>
      <c r="E2772" s="28" t="e">
        <f>VLOOKUP(B2772,Database!$B$2:$K$604,3,FALSE)</f>
        <v>#N/A</v>
      </c>
      <c r="F2772" s="16"/>
      <c r="G2772" s="16"/>
      <c r="H2772" s="5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ht="17.25" hidden="1" customHeight="1" x14ac:dyDescent="0.25">
      <c r="A2773" s="62"/>
      <c r="B2773" s="16"/>
      <c r="C2773" s="16" t="e">
        <f>VLOOKUP(B2773,Database!$B$2:$K$604,2,FALSE)</f>
        <v>#N/A</v>
      </c>
      <c r="D2773" s="60"/>
      <c r="E2773" s="28" t="e">
        <f>VLOOKUP(B2773,Database!$B$2:$K$604,3,FALSE)</f>
        <v>#N/A</v>
      </c>
      <c r="F2773" s="16"/>
      <c r="G2773" s="16"/>
      <c r="H2773" s="5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ht="17.25" hidden="1" customHeight="1" x14ac:dyDescent="0.25">
      <c r="A2774" s="62"/>
      <c r="B2774" s="16"/>
      <c r="C2774" s="16" t="e">
        <f>VLOOKUP(B2774,Database!$B$2:$K$604,2,FALSE)</f>
        <v>#N/A</v>
      </c>
      <c r="D2774" s="60"/>
      <c r="E2774" s="28" t="e">
        <f>VLOOKUP(B2774,Database!$B$2:$K$604,3,FALSE)</f>
        <v>#N/A</v>
      </c>
      <c r="F2774" s="16"/>
      <c r="G2774" s="16"/>
      <c r="H2774" s="5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ht="17.25" hidden="1" customHeight="1" x14ac:dyDescent="0.25">
      <c r="A2775" s="62"/>
      <c r="B2775" s="16"/>
      <c r="C2775" s="16" t="e">
        <f>VLOOKUP(B2775,Database!$B$2:$K$604,2,FALSE)</f>
        <v>#N/A</v>
      </c>
      <c r="D2775" s="60"/>
      <c r="E2775" s="28" t="e">
        <f>VLOOKUP(B2775,Database!$B$2:$K$604,3,FALSE)</f>
        <v>#N/A</v>
      </c>
      <c r="F2775" s="16"/>
      <c r="G2775" s="16"/>
      <c r="H2775" s="5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ht="17.25" hidden="1" customHeight="1" x14ac:dyDescent="0.25">
      <c r="A2776" s="62"/>
      <c r="B2776" s="5"/>
      <c r="C2776" s="16" t="e">
        <f>VLOOKUP(B2776,Database!$B$2:$K$604,2,FALSE)</f>
        <v>#N/A</v>
      </c>
      <c r="D2776" s="60"/>
      <c r="E2776" s="28" t="e">
        <f>VLOOKUP(B2776,Database!$B$2:$K$604,3,FALSE)</f>
        <v>#N/A</v>
      </c>
      <c r="F2776" s="16"/>
      <c r="G2776" s="16"/>
      <c r="H2776" s="5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ht="17.25" hidden="1" customHeight="1" x14ac:dyDescent="0.25">
      <c r="A2777" s="62"/>
      <c r="B2777" s="16"/>
      <c r="C2777" s="16" t="e">
        <f>VLOOKUP(B2777,Database!$B$2:$K$604,2,FALSE)</f>
        <v>#N/A</v>
      </c>
      <c r="D2777" s="60"/>
      <c r="E2777" s="28" t="e">
        <f>VLOOKUP(B2777,Database!$B$2:$K$604,3,FALSE)</f>
        <v>#N/A</v>
      </c>
      <c r="F2777" s="16"/>
      <c r="G2777" s="16"/>
      <c r="H2777" s="5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ht="17.25" hidden="1" customHeight="1" x14ac:dyDescent="0.25">
      <c r="A2778" s="62"/>
      <c r="B2778" s="16"/>
      <c r="C2778" s="16" t="e">
        <f>VLOOKUP(B2778,Database!$B$2:$K$604,2,FALSE)</f>
        <v>#N/A</v>
      </c>
      <c r="D2778" s="60"/>
      <c r="E2778" s="28" t="e">
        <f>VLOOKUP(B2778,Database!$B$2:$K$604,3,FALSE)</f>
        <v>#N/A</v>
      </c>
      <c r="F2778" s="16"/>
      <c r="G2778" s="16"/>
      <c r="H2778" s="5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ht="17.25" hidden="1" customHeight="1" x14ac:dyDescent="0.25">
      <c r="A2779" s="62"/>
      <c r="B2779" s="16"/>
      <c r="C2779" s="16" t="e">
        <f>VLOOKUP(B2779,Database!$B$2:$K$604,2,FALSE)</f>
        <v>#N/A</v>
      </c>
      <c r="D2779" s="60"/>
      <c r="E2779" s="28" t="e">
        <f>VLOOKUP(B2779,Database!$B$2:$K$604,3,FALSE)</f>
        <v>#N/A</v>
      </c>
      <c r="F2779" s="16"/>
      <c r="G2779" s="16"/>
      <c r="H2779" s="5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ht="17.25" hidden="1" customHeight="1" x14ac:dyDescent="0.25">
      <c r="A2780" s="62"/>
      <c r="B2780" s="16"/>
      <c r="C2780" s="16" t="e">
        <f>VLOOKUP(B2780,Database!$B$2:$K$604,2,FALSE)</f>
        <v>#N/A</v>
      </c>
      <c r="D2780" s="60"/>
      <c r="E2780" s="28" t="e">
        <f>VLOOKUP(B2780,Database!$B$2:$K$604,3,FALSE)</f>
        <v>#N/A</v>
      </c>
      <c r="F2780" s="16"/>
      <c r="G2780" s="16"/>
      <c r="H2780" s="5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ht="17.25" hidden="1" customHeight="1" x14ac:dyDescent="0.25">
      <c r="A2781" s="62"/>
      <c r="B2781" s="16"/>
      <c r="C2781" s="16" t="e">
        <f>VLOOKUP(B2781,Database!$B$2:$K$604,2,FALSE)</f>
        <v>#N/A</v>
      </c>
      <c r="D2781" s="60"/>
      <c r="E2781" s="28" t="e">
        <f>VLOOKUP(B2781,Database!$B$2:$K$604,3,FALSE)</f>
        <v>#N/A</v>
      </c>
      <c r="F2781" s="16"/>
      <c r="G2781" s="16"/>
      <c r="H2781" s="5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ht="17.25" hidden="1" customHeight="1" x14ac:dyDescent="0.25">
      <c r="A2782" s="62"/>
      <c r="B2782" s="5"/>
      <c r="C2782" s="16" t="e">
        <f>VLOOKUP(B2782,Database!$B$2:$K$604,2,FALSE)</f>
        <v>#N/A</v>
      </c>
      <c r="D2782" s="60"/>
      <c r="E2782" s="28" t="e">
        <f>VLOOKUP(B2782,Database!$B$2:$K$604,3,FALSE)</f>
        <v>#N/A</v>
      </c>
      <c r="F2782" s="16"/>
      <c r="G2782" s="16"/>
      <c r="H2782" s="5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ht="17.25" hidden="1" customHeight="1" x14ac:dyDescent="0.25">
      <c r="A2783" s="62"/>
      <c r="B2783" s="5"/>
      <c r="C2783" s="16" t="e">
        <f>VLOOKUP(B2783,Database!$B$2:$K$604,2,FALSE)</f>
        <v>#N/A</v>
      </c>
      <c r="D2783" s="60"/>
      <c r="E2783" s="28" t="e">
        <f>VLOOKUP(B2783,Database!$B$2:$K$604,3,FALSE)</f>
        <v>#N/A</v>
      </c>
      <c r="F2783" s="16"/>
      <c r="G2783" s="16"/>
      <c r="H2783" s="5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ht="17.25" hidden="1" customHeight="1" x14ac:dyDescent="0.25">
      <c r="A2784" s="62"/>
      <c r="B2784" s="16"/>
      <c r="C2784" s="16" t="e">
        <f>VLOOKUP(B2784,Database!$B$2:$K$604,2,FALSE)</f>
        <v>#N/A</v>
      </c>
      <c r="D2784" s="60"/>
      <c r="E2784" s="28" t="e">
        <f>VLOOKUP(B2784,Database!$B$2:$K$604,3,FALSE)</f>
        <v>#N/A</v>
      </c>
      <c r="F2784" s="16"/>
      <c r="G2784" s="16"/>
      <c r="H2784" s="5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ht="17.25" hidden="1" customHeight="1" x14ac:dyDescent="0.25">
      <c r="A2785" s="62"/>
      <c r="B2785" s="16"/>
      <c r="C2785" s="16" t="e">
        <f>VLOOKUP(B2785,Database!$B$2:$K$604,2,FALSE)</f>
        <v>#N/A</v>
      </c>
      <c r="D2785" s="60"/>
      <c r="E2785" s="28" t="e">
        <f>VLOOKUP(B2785,Database!$B$2:$K$604,3,FALSE)</f>
        <v>#N/A</v>
      </c>
      <c r="F2785" s="16"/>
      <c r="G2785" s="16"/>
      <c r="H2785" s="5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ht="17.25" hidden="1" customHeight="1" x14ac:dyDescent="0.25">
      <c r="A2786" s="62"/>
      <c r="B2786" s="16"/>
      <c r="C2786" s="16" t="e">
        <f>VLOOKUP(B2786,Database!$B$2:$K$604,2,FALSE)</f>
        <v>#N/A</v>
      </c>
      <c r="D2786" s="60"/>
      <c r="E2786" s="28" t="e">
        <f>VLOOKUP(B2786,Database!$B$2:$K$604,3,FALSE)</f>
        <v>#N/A</v>
      </c>
      <c r="F2786" s="16"/>
      <c r="G2786" s="16"/>
      <c r="H2786" s="5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ht="17.25" hidden="1" customHeight="1" x14ac:dyDescent="0.25">
      <c r="A2787" s="62"/>
      <c r="B2787" s="16"/>
      <c r="C2787" s="16" t="e">
        <f>VLOOKUP(B2787,Database!$B$2:$K$604,2,FALSE)</f>
        <v>#N/A</v>
      </c>
      <c r="D2787" s="60"/>
      <c r="E2787" s="28" t="e">
        <f>VLOOKUP(B2787,Database!$B$2:$K$604,3,FALSE)</f>
        <v>#N/A</v>
      </c>
      <c r="F2787" s="16"/>
      <c r="G2787" s="16"/>
      <c r="H2787" s="5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ht="17.25" hidden="1" customHeight="1" x14ac:dyDescent="0.25">
      <c r="A2788" s="62"/>
      <c r="B2788" s="16"/>
      <c r="C2788" s="16" t="e">
        <f>VLOOKUP(B2788,Database!$B$2:$K$604,2,FALSE)</f>
        <v>#N/A</v>
      </c>
      <c r="D2788" s="60"/>
      <c r="E2788" s="28" t="e">
        <f>VLOOKUP(B2788,Database!$B$2:$K$604,3,FALSE)</f>
        <v>#N/A</v>
      </c>
      <c r="F2788" s="16"/>
      <c r="G2788" s="16"/>
      <c r="H2788" s="5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ht="17.25" hidden="1" customHeight="1" x14ac:dyDescent="0.25">
      <c r="A2789" s="62"/>
      <c r="B2789" s="16"/>
      <c r="C2789" s="16" t="e">
        <f>VLOOKUP(B2789,Database!$B$2:$K$604,2,FALSE)</f>
        <v>#N/A</v>
      </c>
      <c r="D2789" s="60"/>
      <c r="E2789" s="28" t="e">
        <f>VLOOKUP(B2789,Database!$B$2:$K$604,3,FALSE)</f>
        <v>#N/A</v>
      </c>
      <c r="F2789" s="16"/>
      <c r="G2789" s="16"/>
      <c r="H2789" s="5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ht="17.25" hidden="1" customHeight="1" x14ac:dyDescent="0.25">
      <c r="A2790" s="62"/>
      <c r="B2790" s="5"/>
      <c r="C2790" s="16" t="e">
        <f>VLOOKUP(B2790,Database!$B$2:$K$604,2,FALSE)</f>
        <v>#N/A</v>
      </c>
      <c r="D2790" s="60"/>
      <c r="E2790" s="28" t="e">
        <f>VLOOKUP(B2790,Database!$B$2:$K$604,3,FALSE)</f>
        <v>#N/A</v>
      </c>
      <c r="F2790" s="16"/>
      <c r="G2790" s="16"/>
      <c r="H2790" s="5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ht="17.25" hidden="1" customHeight="1" x14ac:dyDescent="0.25">
      <c r="A2791" s="62"/>
      <c r="B2791" s="16"/>
      <c r="C2791" s="16" t="e">
        <f>VLOOKUP(B2791,Database!$B$2:$K$604,2,FALSE)</f>
        <v>#N/A</v>
      </c>
      <c r="D2791" s="60"/>
      <c r="E2791" s="28" t="e">
        <f>VLOOKUP(B2791,Database!$B$2:$K$604,3,FALSE)</f>
        <v>#N/A</v>
      </c>
      <c r="F2791" s="16"/>
      <c r="G2791" s="16"/>
      <c r="H2791" s="5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ht="17.25" hidden="1" customHeight="1" x14ac:dyDescent="0.25">
      <c r="A2792" s="62"/>
      <c r="B2792" s="16"/>
      <c r="C2792" s="16" t="e">
        <f>VLOOKUP(B2792,Database!$B$2:$K$604,2,FALSE)</f>
        <v>#N/A</v>
      </c>
      <c r="D2792" s="60"/>
      <c r="E2792" s="28" t="e">
        <f>VLOOKUP(B2792,Database!$B$2:$K$604,3,FALSE)</f>
        <v>#N/A</v>
      </c>
      <c r="F2792" s="16"/>
      <c r="G2792" s="16"/>
      <c r="H2792" s="5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ht="17.25" hidden="1" customHeight="1" x14ac:dyDescent="0.25">
      <c r="A2793" s="62"/>
      <c r="B2793" s="16"/>
      <c r="C2793" s="16" t="e">
        <f>VLOOKUP(B2793,Database!$B$2:$K$604,2,FALSE)</f>
        <v>#N/A</v>
      </c>
      <c r="D2793" s="60"/>
      <c r="E2793" s="28" t="e">
        <f>VLOOKUP(B2793,Database!$B$2:$K$604,3,FALSE)</f>
        <v>#N/A</v>
      </c>
      <c r="F2793" s="16"/>
      <c r="G2793" s="16"/>
      <c r="H2793" s="5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ht="17.25" hidden="1" customHeight="1" x14ac:dyDescent="0.25">
      <c r="A2794" s="62"/>
      <c r="B2794" s="5"/>
      <c r="C2794" s="16" t="e">
        <f>VLOOKUP(B2794,Database!$B$2:$K$604,2,FALSE)</f>
        <v>#N/A</v>
      </c>
      <c r="D2794" s="60"/>
      <c r="E2794" s="28" t="e">
        <f>VLOOKUP(B2794,Database!$B$2:$K$604,3,FALSE)</f>
        <v>#N/A</v>
      </c>
      <c r="F2794" s="16"/>
      <c r="G2794" s="16"/>
      <c r="H2794" s="5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ht="17.25" hidden="1" customHeight="1" x14ac:dyDescent="0.25">
      <c r="A2795" s="62"/>
      <c r="B2795" s="16"/>
      <c r="C2795" s="16" t="e">
        <f>VLOOKUP(B2795,Database!$B$2:$K$604,2,FALSE)</f>
        <v>#N/A</v>
      </c>
      <c r="D2795" s="60"/>
      <c r="E2795" s="28" t="e">
        <f>VLOOKUP(B2795,Database!$B$2:$K$604,3,FALSE)</f>
        <v>#N/A</v>
      </c>
      <c r="F2795" s="16"/>
      <c r="G2795" s="16"/>
      <c r="H2795" s="5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ht="17.25" hidden="1" customHeight="1" x14ac:dyDescent="0.25">
      <c r="A2796" s="62"/>
      <c r="B2796" s="16"/>
      <c r="C2796" s="16" t="e">
        <f>VLOOKUP(B2796,Database!$B$2:$K$604,2,FALSE)</f>
        <v>#N/A</v>
      </c>
      <c r="D2796" s="60"/>
      <c r="E2796" s="28" t="e">
        <f>VLOOKUP(B2796,Database!$B$2:$K$604,3,FALSE)</f>
        <v>#N/A</v>
      </c>
      <c r="F2796" s="16"/>
      <c r="G2796" s="16"/>
      <c r="H2796" s="5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ht="17.25" hidden="1" customHeight="1" x14ac:dyDescent="0.25">
      <c r="A2797" s="62"/>
      <c r="B2797" s="16"/>
      <c r="C2797" s="16" t="e">
        <f>VLOOKUP(B2797,Database!$B$2:$K$604,2,FALSE)</f>
        <v>#N/A</v>
      </c>
      <c r="D2797" s="60"/>
      <c r="E2797" s="28" t="e">
        <f>VLOOKUP(B2797,Database!$B$2:$K$604,3,FALSE)</f>
        <v>#N/A</v>
      </c>
      <c r="F2797" s="16"/>
      <c r="G2797" s="16"/>
      <c r="H2797" s="5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ht="17.25" hidden="1" customHeight="1" x14ac:dyDescent="0.25">
      <c r="A2798" s="62"/>
      <c r="B2798" s="5"/>
      <c r="C2798" s="16" t="e">
        <f>VLOOKUP(B2798,Database!$B$2:$K$604,2,FALSE)</f>
        <v>#N/A</v>
      </c>
      <c r="D2798" s="60"/>
      <c r="E2798" s="28" t="e">
        <f>VLOOKUP(B2798,Database!$B$2:$K$604,3,FALSE)</f>
        <v>#N/A</v>
      </c>
      <c r="F2798" s="16"/>
      <c r="G2798" s="16"/>
      <c r="H2798" s="5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ht="17.25" hidden="1" customHeight="1" x14ac:dyDescent="0.25">
      <c r="A2799" s="62"/>
      <c r="B2799" s="5"/>
      <c r="C2799" s="16" t="e">
        <f>VLOOKUP(B2799,Database!$B$2:$K$604,2,FALSE)</f>
        <v>#N/A</v>
      </c>
      <c r="D2799" s="60"/>
      <c r="E2799" s="28" t="e">
        <f>VLOOKUP(B2799,Database!$B$2:$K$604,3,FALSE)</f>
        <v>#N/A</v>
      </c>
      <c r="F2799" s="16"/>
      <c r="G2799" s="16"/>
      <c r="H2799" s="5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ht="17.25" hidden="1" customHeight="1" x14ac:dyDescent="0.25">
      <c r="A2800" s="62"/>
      <c r="B2800" s="5"/>
      <c r="C2800" s="16" t="e">
        <f>VLOOKUP(B2800,Database!$B$2:$K$604,2,FALSE)</f>
        <v>#N/A</v>
      </c>
      <c r="D2800" s="60"/>
      <c r="E2800" s="28" t="e">
        <f>VLOOKUP(B2800,Database!$B$2:$K$604,3,FALSE)</f>
        <v>#N/A</v>
      </c>
      <c r="F2800" s="16"/>
      <c r="G2800" s="16"/>
      <c r="H2800" s="5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ht="17.25" hidden="1" customHeight="1" x14ac:dyDescent="0.25">
      <c r="A2801" s="62"/>
      <c r="B2801" s="69"/>
      <c r="C2801" s="16" t="e">
        <f>VLOOKUP(B2801,Database!$B$2:$K$604,2,FALSE)</f>
        <v>#N/A</v>
      </c>
      <c r="D2801" s="60"/>
      <c r="E2801" s="28" t="e">
        <f>VLOOKUP(B2801,Database!$B$2:$K$604,3,FALSE)</f>
        <v>#N/A</v>
      </c>
      <c r="F2801" s="16"/>
      <c r="G2801" s="16"/>
      <c r="H2801" s="5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ht="17.25" hidden="1" customHeight="1" x14ac:dyDescent="0.25">
      <c r="A2802" s="62"/>
      <c r="B2802" s="5"/>
      <c r="C2802" s="16" t="e">
        <f>VLOOKUP(B2802,Database!$B$2:$K$604,2,FALSE)</f>
        <v>#N/A</v>
      </c>
      <c r="D2802" s="60"/>
      <c r="E2802" s="28" t="e">
        <f>VLOOKUP(B2802,Database!$B$2:$K$604,3,FALSE)</f>
        <v>#N/A</v>
      </c>
      <c r="F2802" s="16"/>
      <c r="G2802" s="16"/>
      <c r="H2802" s="5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ht="17.25" hidden="1" customHeight="1" x14ac:dyDescent="0.25">
      <c r="A2803" s="62"/>
      <c r="B2803" s="5"/>
      <c r="C2803" s="16" t="e">
        <f>VLOOKUP(B2803,Database!$B$2:$K$604,2,FALSE)</f>
        <v>#N/A</v>
      </c>
      <c r="D2803" s="60"/>
      <c r="E2803" s="28" t="e">
        <f>VLOOKUP(B2803,Database!$B$2:$K$604,3,FALSE)</f>
        <v>#N/A</v>
      </c>
      <c r="F2803" s="16"/>
      <c r="G2803" s="16"/>
      <c r="H2803" s="5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ht="17.25" hidden="1" customHeight="1" x14ac:dyDescent="0.25">
      <c r="A2804" s="62"/>
      <c r="B2804" s="5"/>
      <c r="C2804" s="16" t="e">
        <f>VLOOKUP(B2804,Database!$B$2:$K$604,2,FALSE)</f>
        <v>#N/A</v>
      </c>
      <c r="D2804" s="60"/>
      <c r="E2804" s="28" t="e">
        <f>VLOOKUP(B2804,Database!$B$2:$K$604,3,FALSE)</f>
        <v>#N/A</v>
      </c>
      <c r="F2804" s="16"/>
      <c r="G2804" s="16"/>
      <c r="H2804" s="5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ht="17.25" hidden="1" customHeight="1" x14ac:dyDescent="0.25">
      <c r="A2805" s="62"/>
      <c r="B2805" s="5"/>
      <c r="C2805" s="16" t="e">
        <f>VLOOKUP(B2805,Database!$B$2:$K$604,2,FALSE)</f>
        <v>#N/A</v>
      </c>
      <c r="D2805" s="60"/>
      <c r="E2805" s="28" t="e">
        <f>VLOOKUP(B2805,Database!$B$2:$K$604,3,FALSE)</f>
        <v>#N/A</v>
      </c>
      <c r="F2805" s="16"/>
      <c r="G2805" s="16"/>
      <c r="H2805" s="5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ht="17.25" hidden="1" customHeight="1" x14ac:dyDescent="0.25">
      <c r="A2806" s="62"/>
      <c r="B2806" s="5"/>
      <c r="C2806" s="16" t="e">
        <f>VLOOKUP(B2806,Database!$B$2:$K$604,2,FALSE)</f>
        <v>#N/A</v>
      </c>
      <c r="D2806" s="60"/>
      <c r="E2806" s="28" t="e">
        <f>VLOOKUP(B2806,Database!$B$2:$K$604,3,FALSE)</f>
        <v>#N/A</v>
      </c>
      <c r="F2806" s="16"/>
      <c r="G2806" s="16"/>
      <c r="H2806" s="5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ht="17.25" hidden="1" customHeight="1" x14ac:dyDescent="0.25">
      <c r="A2807" s="62"/>
      <c r="B2807" s="5"/>
      <c r="C2807" s="16" t="e">
        <f>VLOOKUP(B2807,Database!$B$2:$K$604,2,FALSE)</f>
        <v>#N/A</v>
      </c>
      <c r="D2807" s="60"/>
      <c r="E2807" s="28" t="e">
        <f>VLOOKUP(B2807,Database!$B$2:$K$604,3,FALSE)</f>
        <v>#N/A</v>
      </c>
      <c r="F2807" s="16"/>
      <c r="G2807" s="16"/>
      <c r="H2807" s="5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ht="17.25" hidden="1" customHeight="1" x14ac:dyDescent="0.25">
      <c r="A2808" s="62"/>
      <c r="B2808" s="69"/>
      <c r="C2808" s="16" t="e">
        <f>VLOOKUP(B2808,Database!$B$2:$K$604,2,FALSE)</f>
        <v>#N/A</v>
      </c>
      <c r="D2808" s="60"/>
      <c r="E2808" s="28" t="e">
        <f>VLOOKUP(B2808,Database!$B$2:$K$604,3,FALSE)</f>
        <v>#N/A</v>
      </c>
      <c r="F2808" s="16"/>
      <c r="G2808" s="16"/>
      <c r="H2808" s="5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ht="17.25" hidden="1" customHeight="1" x14ac:dyDescent="0.25">
      <c r="A2809" s="62"/>
      <c r="B2809" s="69"/>
      <c r="C2809" s="16" t="e">
        <f>VLOOKUP(B2809,Database!$B$2:$K$604,2,FALSE)</f>
        <v>#N/A</v>
      </c>
      <c r="D2809" s="60"/>
      <c r="E2809" s="28" t="e">
        <f>VLOOKUP(B2809,Database!$B$2:$K$604,3,FALSE)</f>
        <v>#N/A</v>
      </c>
      <c r="F2809" s="16"/>
      <c r="G2809" s="16"/>
      <c r="H2809" s="5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ht="17.25" hidden="1" customHeight="1" x14ac:dyDescent="0.25">
      <c r="A2810" s="62"/>
      <c r="B2810" s="69"/>
      <c r="C2810" s="16" t="e">
        <f>VLOOKUP(B2810,Database!$B$2:$K$604,2,FALSE)</f>
        <v>#N/A</v>
      </c>
      <c r="D2810" s="60"/>
      <c r="E2810" s="28" t="e">
        <f>VLOOKUP(B2810,Database!$B$2:$K$604,3,FALSE)</f>
        <v>#N/A</v>
      </c>
      <c r="F2810" s="16"/>
      <c r="G2810" s="16"/>
      <c r="H2810" s="5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ht="17.25" hidden="1" customHeight="1" x14ac:dyDescent="0.25">
      <c r="A2811" s="62"/>
      <c r="B2811" s="69"/>
      <c r="C2811" s="16" t="e">
        <f>VLOOKUP(B2811,Database!$B$2:$K$604,2,FALSE)</f>
        <v>#N/A</v>
      </c>
      <c r="D2811" s="60"/>
      <c r="E2811" s="28" t="e">
        <f>VLOOKUP(B2811,Database!$B$2:$K$604,3,FALSE)</f>
        <v>#N/A</v>
      </c>
      <c r="F2811" s="16"/>
      <c r="G2811" s="16"/>
      <c r="H2811" s="5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ht="17.25" hidden="1" customHeight="1" x14ac:dyDescent="0.25">
      <c r="A2812" s="62"/>
      <c r="B2812" s="69"/>
      <c r="C2812" s="16" t="e">
        <f>VLOOKUP(B2812,Database!$B$2:$K$604,2,FALSE)</f>
        <v>#N/A</v>
      </c>
      <c r="D2812" s="60"/>
      <c r="E2812" s="28" t="e">
        <f>VLOOKUP(B2812,Database!$B$2:$K$604,3,FALSE)</f>
        <v>#N/A</v>
      </c>
      <c r="F2812" s="16"/>
      <c r="G2812" s="16"/>
      <c r="H2812" s="5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ht="17.25" hidden="1" customHeight="1" x14ac:dyDescent="0.25">
      <c r="A2813" s="62"/>
      <c r="B2813" s="69"/>
      <c r="C2813" s="16" t="e">
        <f>VLOOKUP(B2813,Database!$B$2:$K$604,2,FALSE)</f>
        <v>#N/A</v>
      </c>
      <c r="D2813" s="60"/>
      <c r="E2813" s="28" t="e">
        <f>VLOOKUP(B2813,Database!$B$2:$K$604,3,FALSE)</f>
        <v>#N/A</v>
      </c>
      <c r="F2813" s="16"/>
      <c r="G2813" s="16"/>
      <c r="H2813" s="5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ht="17.25" hidden="1" customHeight="1" x14ac:dyDescent="0.25">
      <c r="A2814" s="62"/>
      <c r="B2814" s="16"/>
      <c r="C2814" s="16" t="e">
        <f>VLOOKUP(B2814,Database!$B$2:$K$604,2,FALSE)</f>
        <v>#N/A</v>
      </c>
      <c r="D2814" s="50"/>
      <c r="E2814" s="28" t="e">
        <f>VLOOKUP(B2814,Database!$B$2:$K$604,3,FALSE)</f>
        <v>#N/A</v>
      </c>
      <c r="F2814" s="16"/>
      <c r="G2814" s="16"/>
      <c r="H2814" s="5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ht="17.25" hidden="1" customHeight="1" x14ac:dyDescent="0.25">
      <c r="A2815" s="62"/>
      <c r="B2815" s="5"/>
      <c r="C2815" s="16" t="e">
        <f>VLOOKUP(B2815,Database!$B$2:$K$604,2,FALSE)</f>
        <v>#N/A</v>
      </c>
      <c r="D2815" s="60"/>
      <c r="E2815" s="28" t="e">
        <f>VLOOKUP(B2815,Database!$B$2:$K$604,3,FALSE)</f>
        <v>#N/A</v>
      </c>
      <c r="F2815" s="16"/>
      <c r="G2815" s="16"/>
      <c r="H2815" s="5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ht="17.25" hidden="1" customHeight="1" x14ac:dyDescent="0.25">
      <c r="A2816" s="62"/>
      <c r="B2816" s="5"/>
      <c r="C2816" s="16" t="e">
        <f>VLOOKUP(B2816,Database!$B$2:$K$604,2,FALSE)</f>
        <v>#N/A</v>
      </c>
      <c r="D2816" s="60"/>
      <c r="E2816" s="28" t="e">
        <f>VLOOKUP(B2816,Database!$B$2:$K$604,3,FALSE)</f>
        <v>#N/A</v>
      </c>
      <c r="F2816" s="16"/>
      <c r="G2816" s="16"/>
      <c r="H2816" s="5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ht="17.25" hidden="1" customHeight="1" x14ac:dyDescent="0.25">
      <c r="A2817" s="62"/>
      <c r="B2817" s="16"/>
      <c r="C2817" s="16" t="e">
        <f>VLOOKUP(B2817,Database!$B$2:$K$604,2,FALSE)</f>
        <v>#N/A</v>
      </c>
      <c r="D2817" s="50"/>
      <c r="E2817" s="28" t="e">
        <f>VLOOKUP(B2817,Database!$B$2:$K$604,3,FALSE)</f>
        <v>#N/A</v>
      </c>
      <c r="F2817" s="16"/>
      <c r="G2817" s="16"/>
      <c r="H2817" s="5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ht="17.25" hidden="1" customHeight="1" x14ac:dyDescent="0.25">
      <c r="A2818" s="62"/>
      <c r="B2818" s="16"/>
      <c r="C2818" s="16" t="e">
        <f>VLOOKUP(B2818,Database!$B$2:$K$604,2,FALSE)</f>
        <v>#N/A</v>
      </c>
      <c r="D2818" s="60"/>
      <c r="E2818" s="28" t="e">
        <f>VLOOKUP(B2818,Database!$B$2:$K$604,3,FALSE)</f>
        <v>#N/A</v>
      </c>
      <c r="F2818" s="16"/>
      <c r="G2818" s="16"/>
      <c r="H2818" s="5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ht="17.25" hidden="1" customHeight="1" x14ac:dyDescent="0.25">
      <c r="A2819" s="62"/>
      <c r="B2819" s="16"/>
      <c r="C2819" s="16" t="e">
        <f>VLOOKUP(B2819,Database!$B$2:$K$604,2,FALSE)</f>
        <v>#N/A</v>
      </c>
      <c r="D2819" s="60"/>
      <c r="E2819" s="28" t="e">
        <f>VLOOKUP(B2819,Database!$B$2:$K$604,3,FALSE)</f>
        <v>#N/A</v>
      </c>
      <c r="F2819" s="16"/>
      <c r="G2819" s="16"/>
      <c r="H2819" s="5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ht="17.25" hidden="1" customHeight="1" x14ac:dyDescent="0.25">
      <c r="A2820" s="62"/>
      <c r="B2820" s="16"/>
      <c r="C2820" s="16" t="e">
        <f>VLOOKUP(B2820,Database!$B$2:$K$604,2,FALSE)</f>
        <v>#N/A</v>
      </c>
      <c r="D2820" s="60"/>
      <c r="E2820" s="28" t="e">
        <f>VLOOKUP(B2820,Database!$B$2:$K$604,3,FALSE)</f>
        <v>#N/A</v>
      </c>
      <c r="F2820" s="16"/>
      <c r="G2820" s="16"/>
      <c r="H2820" s="5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ht="17.25" hidden="1" customHeight="1" x14ac:dyDescent="0.25">
      <c r="A2821" s="62"/>
      <c r="B2821" s="16"/>
      <c r="C2821" s="16" t="e">
        <f>VLOOKUP(B2821,Database!$B$2:$K$604,2,FALSE)</f>
        <v>#N/A</v>
      </c>
      <c r="D2821" s="60"/>
      <c r="E2821" s="28" t="e">
        <f>VLOOKUP(B2821,Database!$B$2:$K$604,3,FALSE)</f>
        <v>#N/A</v>
      </c>
      <c r="F2821" s="16"/>
      <c r="G2821" s="16"/>
      <c r="H2821" s="5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ht="17.25" hidden="1" customHeight="1" x14ac:dyDescent="0.25">
      <c r="A2822" s="62"/>
      <c r="B2822" s="5"/>
      <c r="C2822" s="16" t="e">
        <f>VLOOKUP(B2822,Database!$B$2:$K$604,2,FALSE)</f>
        <v>#N/A</v>
      </c>
      <c r="D2822" s="60"/>
      <c r="E2822" s="28" t="e">
        <f>VLOOKUP(B2822,Database!$B$2:$K$604,3,FALSE)</f>
        <v>#N/A</v>
      </c>
      <c r="F2822" s="16"/>
      <c r="G2822" s="16"/>
      <c r="H2822" s="5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ht="17.25" hidden="1" customHeight="1" x14ac:dyDescent="0.25">
      <c r="A2823" s="62"/>
      <c r="B2823" s="5"/>
      <c r="C2823" s="16" t="e">
        <f>VLOOKUP(B2823,Database!$B$2:$K$604,2,FALSE)</f>
        <v>#N/A</v>
      </c>
      <c r="D2823" s="50"/>
      <c r="E2823" s="28" t="e">
        <f>VLOOKUP(B2823,Database!$B$2:$K$604,3,FALSE)</f>
        <v>#N/A</v>
      </c>
      <c r="F2823" s="16"/>
      <c r="G2823" s="16"/>
      <c r="H2823" s="5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ht="17.25" hidden="1" customHeight="1" x14ac:dyDescent="0.25">
      <c r="A2824" s="62"/>
      <c r="B2824" s="16"/>
      <c r="C2824" s="16" t="e">
        <f>VLOOKUP(B2824,Database!$B$2:$K$604,2,FALSE)</f>
        <v>#N/A</v>
      </c>
      <c r="D2824" s="60"/>
      <c r="E2824" s="28" t="e">
        <f>VLOOKUP(B2824,Database!$B$2:$K$604,3,FALSE)</f>
        <v>#N/A</v>
      </c>
      <c r="F2824" s="16"/>
      <c r="G2824" s="16"/>
      <c r="H2824" s="5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ht="17.25" hidden="1" customHeight="1" x14ac:dyDescent="0.25">
      <c r="A2825" s="62"/>
      <c r="B2825" s="16"/>
      <c r="C2825" s="16" t="e">
        <f>VLOOKUP(B2825,Database!$B$2:$K$604,2,FALSE)</f>
        <v>#N/A</v>
      </c>
      <c r="D2825" s="60"/>
      <c r="E2825" s="28" t="e">
        <f>VLOOKUP(B2825,Database!$B$2:$K$604,3,FALSE)</f>
        <v>#N/A</v>
      </c>
      <c r="F2825" s="16"/>
      <c r="G2825" s="16"/>
      <c r="H2825" s="5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ht="17.25" hidden="1" customHeight="1" x14ac:dyDescent="0.25">
      <c r="A2826" s="62"/>
      <c r="B2826" s="16"/>
      <c r="C2826" s="16" t="e">
        <f>VLOOKUP(B2826,Database!$B$2:$K$604,2,FALSE)</f>
        <v>#N/A</v>
      </c>
      <c r="D2826" s="60"/>
      <c r="E2826" s="28" t="e">
        <f>VLOOKUP(B2826,Database!$B$2:$K$604,3,FALSE)</f>
        <v>#N/A</v>
      </c>
      <c r="F2826" s="16"/>
      <c r="G2826" s="16"/>
      <c r="H2826" s="5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ht="17.25" hidden="1" customHeight="1" x14ac:dyDescent="0.25">
      <c r="A2827" s="62"/>
      <c r="B2827" s="16"/>
      <c r="C2827" s="16" t="e">
        <f>VLOOKUP(B2827,Database!$B$2:$K$604,2,FALSE)</f>
        <v>#N/A</v>
      </c>
      <c r="D2827" s="60"/>
      <c r="E2827" s="28" t="e">
        <f>VLOOKUP(B2827,Database!$B$2:$K$604,3,FALSE)</f>
        <v>#N/A</v>
      </c>
      <c r="F2827" s="16"/>
      <c r="G2827" s="16"/>
      <c r="H2827" s="5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ht="17.25" hidden="1" customHeight="1" x14ac:dyDescent="0.25">
      <c r="A2828" s="62"/>
      <c r="B2828" s="5"/>
      <c r="C2828" s="16" t="e">
        <f>VLOOKUP(B2828,Database!$B$2:$K$604,2,FALSE)</f>
        <v>#N/A</v>
      </c>
      <c r="D2828" s="60"/>
      <c r="E2828" s="28" t="e">
        <f>VLOOKUP(B2828,Database!$B$2:$K$604,3,FALSE)</f>
        <v>#N/A</v>
      </c>
      <c r="F2828" s="16"/>
      <c r="G2828" s="16"/>
      <c r="H2828" s="5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ht="17.25" hidden="1" customHeight="1" x14ac:dyDescent="0.25">
      <c r="A2829" s="62"/>
      <c r="B2829" s="5"/>
      <c r="C2829" s="16" t="e">
        <f>VLOOKUP(B2829,Database!$B$2:$K$604,2,FALSE)</f>
        <v>#N/A</v>
      </c>
      <c r="D2829" s="60"/>
      <c r="E2829" s="28" t="e">
        <f>VLOOKUP(B2829,Database!$B$2:$K$604,3,FALSE)</f>
        <v>#N/A</v>
      </c>
      <c r="F2829" s="16"/>
      <c r="G2829" s="16"/>
      <c r="H2829" s="5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ht="17.25" hidden="1" customHeight="1" x14ac:dyDescent="0.25">
      <c r="A2830" s="62"/>
      <c r="B2830" s="16"/>
      <c r="C2830" s="16" t="e">
        <f>VLOOKUP(B2830,Database!$B$2:$K$604,2,FALSE)</f>
        <v>#N/A</v>
      </c>
      <c r="D2830" s="60"/>
      <c r="E2830" s="28" t="e">
        <f>VLOOKUP(B2830,Database!$B$2:$K$604,3,FALSE)</f>
        <v>#N/A</v>
      </c>
      <c r="F2830" s="16"/>
      <c r="G2830" s="16"/>
      <c r="H2830" s="5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ht="17.25" hidden="1" customHeight="1" x14ac:dyDescent="0.25">
      <c r="A2831" s="62"/>
      <c r="B2831" s="16"/>
      <c r="C2831" s="16" t="e">
        <f>VLOOKUP(B2831,Database!$B$2:$K$604,2,FALSE)</f>
        <v>#N/A</v>
      </c>
      <c r="D2831" s="60"/>
      <c r="E2831" s="28" t="e">
        <f>VLOOKUP(B2831,Database!$B$2:$K$604,3,FALSE)</f>
        <v>#N/A</v>
      </c>
      <c r="F2831" s="16"/>
      <c r="G2831" s="16"/>
      <c r="H2831" s="5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ht="17.25" hidden="1" customHeight="1" x14ac:dyDescent="0.25">
      <c r="A2832" s="62"/>
      <c r="B2832" s="16"/>
      <c r="C2832" s="16" t="e">
        <f>VLOOKUP(B2832,Database!$B$2:$K$604,2,FALSE)</f>
        <v>#N/A</v>
      </c>
      <c r="D2832" s="60"/>
      <c r="E2832" s="28" t="e">
        <f>VLOOKUP(B2832,Database!$B$2:$K$604,3,FALSE)</f>
        <v>#N/A</v>
      </c>
      <c r="F2832" s="16"/>
      <c r="G2832" s="16"/>
      <c r="H2832" s="5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ht="17.25" hidden="1" customHeight="1" x14ac:dyDescent="0.25">
      <c r="A2833" s="62"/>
      <c r="B2833" s="16"/>
      <c r="C2833" s="16" t="e">
        <f>VLOOKUP(B2833,Database!$B$2:$K$604,2,FALSE)</f>
        <v>#N/A</v>
      </c>
      <c r="D2833" s="60"/>
      <c r="E2833" s="28" t="e">
        <f>VLOOKUP(B2833,Database!$B$2:$K$604,3,FALSE)</f>
        <v>#N/A</v>
      </c>
      <c r="F2833" s="16"/>
      <c r="G2833" s="16"/>
      <c r="H2833" s="5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ht="17.25" hidden="1" customHeight="1" x14ac:dyDescent="0.25">
      <c r="A2834" s="62"/>
      <c r="B2834" s="5"/>
      <c r="C2834" s="16" t="e">
        <f>VLOOKUP(B2834,Database!$B$2:$K$604,2,FALSE)</f>
        <v>#N/A</v>
      </c>
      <c r="D2834" s="60"/>
      <c r="E2834" s="28" t="e">
        <f>VLOOKUP(B2834,Database!$B$2:$K$604,3,FALSE)</f>
        <v>#N/A</v>
      </c>
      <c r="F2834" s="16"/>
      <c r="G2834" s="16"/>
      <c r="H2834" s="5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ht="17.25" hidden="1" customHeight="1" x14ac:dyDescent="0.25">
      <c r="A2835" s="62"/>
      <c r="B2835" s="16"/>
      <c r="C2835" s="16" t="e">
        <f>VLOOKUP(B2835,Database!$B$2:$K$604,2,FALSE)</f>
        <v>#N/A</v>
      </c>
      <c r="D2835" s="60"/>
      <c r="E2835" s="28" t="e">
        <f>VLOOKUP(B2835,Database!$B$2:$K$604,3,FALSE)</f>
        <v>#N/A</v>
      </c>
      <c r="F2835" s="16"/>
      <c r="G2835" s="16"/>
      <c r="H2835" s="5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ht="17.25" hidden="1" customHeight="1" x14ac:dyDescent="0.25">
      <c r="A2836" s="62"/>
      <c r="B2836" s="16"/>
      <c r="C2836" s="16" t="e">
        <f>VLOOKUP(B2836,Database!$B$2:$K$604,2,FALSE)</f>
        <v>#N/A</v>
      </c>
      <c r="D2836" s="60"/>
      <c r="E2836" s="28" t="e">
        <f>VLOOKUP(B2836,Database!$B$2:$K$604,3,FALSE)</f>
        <v>#N/A</v>
      </c>
      <c r="F2836" s="16"/>
      <c r="G2836" s="16"/>
      <c r="H2836" s="5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ht="17.25" hidden="1" customHeight="1" x14ac:dyDescent="0.25">
      <c r="A2837" s="62"/>
      <c r="B2837" s="22"/>
      <c r="C2837" s="16" t="e">
        <f>VLOOKUP(B2837,Database!$B$2:$K$604,2,FALSE)</f>
        <v>#N/A</v>
      </c>
      <c r="D2837" s="60"/>
      <c r="E2837" s="28" t="e">
        <f>VLOOKUP(B2837,Database!$B$2:$K$604,3,FALSE)</f>
        <v>#N/A</v>
      </c>
      <c r="F2837" s="16"/>
      <c r="G2837" s="16"/>
      <c r="H2837" s="5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ht="17.25" hidden="1" customHeight="1" x14ac:dyDescent="0.25">
      <c r="A2838" s="62"/>
      <c r="B2838" s="16"/>
      <c r="C2838" s="16" t="e">
        <f>VLOOKUP(B2838,Database!$B$2:$K$604,2,FALSE)</f>
        <v>#N/A</v>
      </c>
      <c r="D2838" s="60"/>
      <c r="E2838" s="28" t="e">
        <f>VLOOKUP(B2838,Database!$B$2:$K$604,3,FALSE)</f>
        <v>#N/A</v>
      </c>
      <c r="F2838" s="16"/>
      <c r="G2838" s="16"/>
      <c r="H2838" s="5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ht="17.25" hidden="1" customHeight="1" x14ac:dyDescent="0.25">
      <c r="A2839" s="62"/>
      <c r="B2839" s="5"/>
      <c r="C2839" s="16" t="e">
        <f>VLOOKUP(B2839,Database!$B$2:$K$604,2,FALSE)</f>
        <v>#N/A</v>
      </c>
      <c r="D2839" s="60"/>
      <c r="E2839" s="28" t="e">
        <f>VLOOKUP(B2839,Database!$B$2:$K$604,3,FALSE)</f>
        <v>#N/A</v>
      </c>
      <c r="F2839" s="16"/>
      <c r="G2839" s="16"/>
      <c r="H2839" s="5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ht="17.25" hidden="1" customHeight="1" x14ac:dyDescent="0.25">
      <c r="A2840" s="62"/>
      <c r="B2840" s="16"/>
      <c r="C2840" s="16" t="e">
        <f>VLOOKUP(B2840,Database!$B$2:$K$604,2,FALSE)</f>
        <v>#N/A</v>
      </c>
      <c r="D2840" s="60"/>
      <c r="E2840" s="28" t="e">
        <f>VLOOKUP(B2840,Database!$B$2:$K$604,3,FALSE)</f>
        <v>#N/A</v>
      </c>
      <c r="F2840" s="16"/>
      <c r="G2840" s="16"/>
      <c r="H2840" s="5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ht="17.25" hidden="1" customHeight="1" x14ac:dyDescent="0.25">
      <c r="A2841" s="62"/>
      <c r="B2841" s="16"/>
      <c r="C2841" s="16" t="e">
        <f>VLOOKUP(B2841,Database!$B$2:$K$604,2,FALSE)</f>
        <v>#N/A</v>
      </c>
      <c r="D2841" s="60"/>
      <c r="E2841" s="28" t="e">
        <f>VLOOKUP(B2841,Database!$B$2:$K$604,3,FALSE)</f>
        <v>#N/A</v>
      </c>
      <c r="F2841" s="16"/>
      <c r="G2841" s="16"/>
      <c r="H2841" s="5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ht="17.25" hidden="1" customHeight="1" x14ac:dyDescent="0.25">
      <c r="A2842" s="62"/>
      <c r="B2842" s="5"/>
      <c r="C2842" s="16" t="e">
        <f>VLOOKUP(B2842,Database!$B$2:$K$604,2,FALSE)</f>
        <v>#N/A</v>
      </c>
      <c r="D2842" s="60"/>
      <c r="E2842" s="28" t="e">
        <f>VLOOKUP(B2842,Database!$B$2:$K$604,3,FALSE)</f>
        <v>#N/A</v>
      </c>
      <c r="F2842" s="16"/>
      <c r="G2842" s="16"/>
      <c r="H2842" s="5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ht="17.25" hidden="1" customHeight="1" x14ac:dyDescent="0.25">
      <c r="A2843" s="62"/>
      <c r="B2843" s="5"/>
      <c r="C2843" s="16" t="e">
        <f>VLOOKUP(B2843,Database!$B$2:$K$604,2,FALSE)</f>
        <v>#N/A</v>
      </c>
      <c r="D2843" s="60"/>
      <c r="E2843" s="28" t="e">
        <f>VLOOKUP(B2843,Database!$B$2:$K$604,3,FALSE)</f>
        <v>#N/A</v>
      </c>
      <c r="F2843" s="16"/>
      <c r="G2843" s="16"/>
      <c r="H2843" s="5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ht="17.25" hidden="1" customHeight="1" x14ac:dyDescent="0.25">
      <c r="A2844" s="62"/>
      <c r="B2844" s="16"/>
      <c r="C2844" s="16" t="e">
        <f>VLOOKUP(B2844,Database!$B$2:$K$604,2,FALSE)</f>
        <v>#N/A</v>
      </c>
      <c r="D2844" s="60"/>
      <c r="E2844" s="28" t="e">
        <f>VLOOKUP(B2844,Database!$B$2:$K$604,3,FALSE)</f>
        <v>#N/A</v>
      </c>
      <c r="F2844" s="16"/>
      <c r="G2844" s="16"/>
      <c r="H2844" s="5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ht="17.25" hidden="1" customHeight="1" x14ac:dyDescent="0.25">
      <c r="A2845" s="62"/>
      <c r="B2845" s="5"/>
      <c r="C2845" s="16" t="e">
        <f>VLOOKUP(B2845,Database!$B$2:$K$604,2,FALSE)</f>
        <v>#N/A</v>
      </c>
      <c r="D2845" s="60"/>
      <c r="E2845" s="28" t="e">
        <f>VLOOKUP(B2845,Database!$B$2:$K$604,3,FALSE)</f>
        <v>#N/A</v>
      </c>
      <c r="F2845" s="16"/>
      <c r="G2845" s="16"/>
      <c r="H2845" s="5">
        <v>912</v>
      </c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ht="17.25" hidden="1" customHeight="1" x14ac:dyDescent="0.25">
      <c r="A2846" s="62"/>
      <c r="B2846" s="5"/>
      <c r="C2846" s="16" t="e">
        <f>VLOOKUP(B2846,Database!$B$2:$K$604,2,FALSE)</f>
        <v>#N/A</v>
      </c>
      <c r="D2846" s="60"/>
      <c r="E2846" s="28" t="e">
        <f>VLOOKUP(B2846,Database!$B$2:$K$604,3,FALSE)</f>
        <v>#N/A</v>
      </c>
      <c r="F2846" s="16"/>
      <c r="G2846" s="16"/>
      <c r="H2846" s="5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ht="17.25" hidden="1" customHeight="1" x14ac:dyDescent="0.25">
      <c r="A2847" s="62"/>
      <c r="B2847" s="5"/>
      <c r="C2847" s="16" t="e">
        <f>VLOOKUP(B2847,Database!$B$2:$K$604,2,FALSE)</f>
        <v>#N/A</v>
      </c>
      <c r="D2847" s="60"/>
      <c r="E2847" s="28" t="e">
        <f>VLOOKUP(B2847,Database!$B$2:$K$604,3,FALSE)</f>
        <v>#N/A</v>
      </c>
      <c r="F2847" s="16"/>
      <c r="G2847" s="16"/>
      <c r="H2847" s="5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ht="17.25" hidden="1" customHeight="1" x14ac:dyDescent="0.25">
      <c r="A2848" s="62"/>
      <c r="B2848" s="5"/>
      <c r="C2848" s="16" t="e">
        <f>VLOOKUP(B2848,Database!$B$2:$K$604,2,FALSE)</f>
        <v>#N/A</v>
      </c>
      <c r="D2848" s="60"/>
      <c r="E2848" s="28" t="e">
        <f>VLOOKUP(B2848,Database!$B$2:$K$604,3,FALSE)</f>
        <v>#N/A</v>
      </c>
      <c r="F2848" s="16"/>
      <c r="G2848" s="16"/>
      <c r="H2848" s="5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ht="17.25" hidden="1" customHeight="1" x14ac:dyDescent="0.25">
      <c r="A2849" s="62"/>
      <c r="B2849" s="5"/>
      <c r="C2849" s="16" t="e">
        <f>VLOOKUP(B2849,Database!$B$2:$K$604,2,FALSE)</f>
        <v>#N/A</v>
      </c>
      <c r="D2849" s="60"/>
      <c r="E2849" s="28" t="e">
        <f>VLOOKUP(B2849,Database!$B$2:$K$604,3,FALSE)</f>
        <v>#N/A</v>
      </c>
      <c r="F2849" s="16"/>
      <c r="G2849" s="16"/>
      <c r="H2849" s="5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ht="17.25" hidden="1" customHeight="1" x14ac:dyDescent="0.25">
      <c r="A2850" s="62"/>
      <c r="B2850" s="5"/>
      <c r="C2850" s="16" t="e">
        <f>VLOOKUP(B2850,Database!$B$2:$K$604,2,FALSE)</f>
        <v>#N/A</v>
      </c>
      <c r="D2850" s="60"/>
      <c r="E2850" s="28" t="e">
        <f>VLOOKUP(B2850,Database!$B$2:$K$604,3,FALSE)</f>
        <v>#N/A</v>
      </c>
      <c r="F2850" s="16"/>
      <c r="G2850" s="16"/>
      <c r="H2850" s="5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ht="17.25" hidden="1" customHeight="1" x14ac:dyDescent="0.25">
      <c r="A2851" s="62"/>
      <c r="B2851" s="5"/>
      <c r="C2851" s="16" t="e">
        <f>VLOOKUP(B2851,Database!$B$2:$K$604,2,FALSE)</f>
        <v>#N/A</v>
      </c>
      <c r="D2851" s="60"/>
      <c r="E2851" s="28" t="e">
        <f>VLOOKUP(B2851,Database!$B$2:$K$604,3,FALSE)</f>
        <v>#N/A</v>
      </c>
      <c r="F2851" s="16"/>
      <c r="G2851" s="16"/>
      <c r="H2851" s="5">
        <v>725</v>
      </c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ht="17.25" hidden="1" customHeight="1" x14ac:dyDescent="0.25">
      <c r="A2852" s="62"/>
      <c r="B2852" s="5"/>
      <c r="C2852" s="16" t="e">
        <f>VLOOKUP(B2852,Database!$B$2:$K$604,2,FALSE)</f>
        <v>#N/A</v>
      </c>
      <c r="D2852" s="60"/>
      <c r="E2852" s="28" t="e">
        <f>VLOOKUP(B2852,Database!$B$2:$K$604,3,FALSE)</f>
        <v>#N/A</v>
      </c>
      <c r="F2852" s="16"/>
      <c r="G2852" s="16"/>
      <c r="H2852" s="5">
        <v>724</v>
      </c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ht="17.25" hidden="1" customHeight="1" x14ac:dyDescent="0.25">
      <c r="A2853" s="62"/>
      <c r="B2853" s="16"/>
      <c r="C2853" s="16" t="e">
        <f>VLOOKUP(B2853,Database!$B$2:$K$604,2,FALSE)</f>
        <v>#N/A</v>
      </c>
      <c r="D2853" s="60"/>
      <c r="E2853" s="28" t="e">
        <f>VLOOKUP(B2853,Database!$B$2:$K$604,3,FALSE)</f>
        <v>#N/A</v>
      </c>
      <c r="F2853" s="16"/>
      <c r="G2853" s="16"/>
      <c r="H2853" s="5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ht="17.25" hidden="1" customHeight="1" x14ac:dyDescent="0.25">
      <c r="A2854" s="62"/>
      <c r="B2854" s="5"/>
      <c r="C2854" s="16" t="e">
        <f>VLOOKUP(B2854,Database!$B$2:$K$604,2,FALSE)</f>
        <v>#N/A</v>
      </c>
      <c r="D2854" s="60"/>
      <c r="E2854" s="28" t="e">
        <f>VLOOKUP(B2854,Database!$B$2:$K$604,3,FALSE)</f>
        <v>#N/A</v>
      </c>
      <c r="F2854" s="16"/>
      <c r="G2854" s="16"/>
      <c r="H2854" s="5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ht="17.25" hidden="1" customHeight="1" x14ac:dyDescent="0.25">
      <c r="A2855" s="62"/>
      <c r="B2855" s="16"/>
      <c r="C2855" s="16" t="e">
        <f>VLOOKUP(B2855,Database!$B$2:$K$604,2,FALSE)</f>
        <v>#N/A</v>
      </c>
      <c r="D2855" s="60"/>
      <c r="E2855" s="28" t="e">
        <f>VLOOKUP(B2855,Database!$B$2:$K$604,3,FALSE)</f>
        <v>#N/A</v>
      </c>
      <c r="F2855" s="16"/>
      <c r="G2855" s="16"/>
      <c r="H2855" s="5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ht="17.25" hidden="1" customHeight="1" x14ac:dyDescent="0.25">
      <c r="A2856" s="62"/>
      <c r="B2856" s="5"/>
      <c r="C2856" s="16" t="e">
        <f>VLOOKUP(B2856,Database!$B$2:$K$604,2,FALSE)</f>
        <v>#N/A</v>
      </c>
      <c r="D2856" s="60"/>
      <c r="E2856" s="28" t="e">
        <f>VLOOKUP(B2856,Database!$B$2:$K$604,3,FALSE)</f>
        <v>#N/A</v>
      </c>
      <c r="F2856" s="16"/>
      <c r="G2856" s="16"/>
      <c r="H2856" s="5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ht="17.25" hidden="1" customHeight="1" x14ac:dyDescent="0.25">
      <c r="A2857" s="62"/>
      <c r="B2857" s="16"/>
      <c r="C2857" s="16" t="e">
        <f>VLOOKUP(B2857,Database!$B$2:$K$604,2,FALSE)</f>
        <v>#N/A</v>
      </c>
      <c r="D2857" s="50"/>
      <c r="E2857" s="28" t="e">
        <f>VLOOKUP(B2857,Database!$B$2:$K$604,3,FALSE)</f>
        <v>#N/A</v>
      </c>
      <c r="F2857" s="16"/>
      <c r="G2857" s="16"/>
      <c r="H2857" s="5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ht="17.25" hidden="1" customHeight="1" x14ac:dyDescent="0.25">
      <c r="A2858" s="62"/>
      <c r="B2858" s="16"/>
      <c r="C2858" s="16" t="e">
        <f>VLOOKUP(B2858,Database!$B$2:$K$604,2,FALSE)</f>
        <v>#N/A</v>
      </c>
      <c r="D2858" s="60"/>
      <c r="E2858" s="28" t="e">
        <f>VLOOKUP(B2858,Database!$B$2:$K$604,3,FALSE)</f>
        <v>#N/A</v>
      </c>
      <c r="F2858" s="16"/>
      <c r="G2858" s="16"/>
      <c r="H2858" s="5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ht="17.25" hidden="1" customHeight="1" x14ac:dyDescent="0.25">
      <c r="A2859" s="62"/>
      <c r="B2859" s="16"/>
      <c r="C2859" s="16" t="e">
        <f>VLOOKUP(B2859,Database!$B$2:$K$604,2,FALSE)</f>
        <v>#N/A</v>
      </c>
      <c r="D2859" s="60"/>
      <c r="E2859" s="28" t="e">
        <f>VLOOKUP(B2859,Database!$B$2:$K$604,3,FALSE)</f>
        <v>#N/A</v>
      </c>
      <c r="F2859" s="16"/>
      <c r="G2859" s="16"/>
      <c r="H2859" s="5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ht="17.25" hidden="1" customHeight="1" x14ac:dyDescent="0.25">
      <c r="A2860" s="62"/>
      <c r="B2860" s="16"/>
      <c r="C2860" s="16" t="e">
        <f>VLOOKUP(B2860,Database!$B$2:$K$604,2,FALSE)</f>
        <v>#N/A</v>
      </c>
      <c r="D2860" s="60"/>
      <c r="E2860" s="28" t="e">
        <f>VLOOKUP(B2860,Database!$B$2:$K$604,3,FALSE)</f>
        <v>#N/A</v>
      </c>
      <c r="F2860" s="16"/>
      <c r="G2860" s="16"/>
      <c r="H2860" s="5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ht="17.25" hidden="1" customHeight="1" x14ac:dyDescent="0.25">
      <c r="A2861" s="62"/>
      <c r="B2861" s="16"/>
      <c r="C2861" s="16" t="e">
        <f>VLOOKUP(B2861,Database!$B$2:$K$604,2,FALSE)</f>
        <v>#N/A</v>
      </c>
      <c r="D2861" s="60"/>
      <c r="E2861" s="28" t="e">
        <f>VLOOKUP(B2861,Database!$B$2:$K$604,3,FALSE)</f>
        <v>#N/A</v>
      </c>
      <c r="F2861" s="16"/>
      <c r="G2861" s="16"/>
      <c r="H2861" s="5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ht="17.25" hidden="1" customHeight="1" x14ac:dyDescent="0.25">
      <c r="A2862" s="62"/>
      <c r="B2862" s="5"/>
      <c r="C2862" s="16" t="e">
        <f>VLOOKUP(B2862,Database!$B$2:$K$604,2,FALSE)</f>
        <v>#N/A</v>
      </c>
      <c r="D2862" s="60"/>
      <c r="E2862" s="28" t="e">
        <f>VLOOKUP(B2862,Database!$B$2:$K$604,3,FALSE)</f>
        <v>#N/A</v>
      </c>
      <c r="F2862" s="16"/>
      <c r="G2862" s="16"/>
      <c r="H2862" s="5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ht="17.25" hidden="1" customHeight="1" x14ac:dyDescent="0.25">
      <c r="A2863" s="62"/>
      <c r="B2863" s="5"/>
      <c r="C2863" s="16" t="e">
        <f>VLOOKUP(B2863,Database!$B$2:$K$604,2,FALSE)</f>
        <v>#N/A</v>
      </c>
      <c r="D2863" s="60"/>
      <c r="E2863" s="28" t="e">
        <f>VLOOKUP(B2863,Database!$B$2:$K$604,3,FALSE)</f>
        <v>#N/A</v>
      </c>
      <c r="F2863" s="16"/>
      <c r="G2863" s="16"/>
      <c r="H2863" s="5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ht="17.25" hidden="1" customHeight="1" x14ac:dyDescent="0.25">
      <c r="A2864" s="62"/>
      <c r="B2864" s="16"/>
      <c r="C2864" s="16" t="e">
        <f>VLOOKUP(B2864,Database!$B$2:$K$604,2,FALSE)</f>
        <v>#N/A</v>
      </c>
      <c r="D2864" s="60"/>
      <c r="E2864" s="28" t="e">
        <f>VLOOKUP(B2864,Database!$B$2:$K$604,3,FALSE)</f>
        <v>#N/A</v>
      </c>
      <c r="F2864" s="16"/>
      <c r="G2864" s="16"/>
      <c r="H2864" s="5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ht="17.25" hidden="1" customHeight="1" x14ac:dyDescent="0.25">
      <c r="A2865" s="62"/>
      <c r="B2865" s="16"/>
      <c r="C2865" s="16" t="e">
        <f>VLOOKUP(B2865,Database!$B$2:$K$604,2,FALSE)</f>
        <v>#N/A</v>
      </c>
      <c r="D2865" s="60"/>
      <c r="E2865" s="28" t="e">
        <f>VLOOKUP(B2865,Database!$B$2:$K$604,3,FALSE)</f>
        <v>#N/A</v>
      </c>
      <c r="F2865" s="16"/>
      <c r="G2865" s="16"/>
      <c r="H2865" s="5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ht="17.25" hidden="1" customHeight="1" x14ac:dyDescent="0.25">
      <c r="A2866" s="62"/>
      <c r="B2866" s="16"/>
      <c r="C2866" s="16" t="e">
        <f>VLOOKUP(B2866,Database!$B$2:$K$604,2,FALSE)</f>
        <v>#N/A</v>
      </c>
      <c r="D2866" s="60"/>
      <c r="E2866" s="28" t="e">
        <f>VLOOKUP(B2866,Database!$B$2:$K$604,3,FALSE)</f>
        <v>#N/A</v>
      </c>
      <c r="F2866" s="16"/>
      <c r="G2866" s="16"/>
      <c r="H2866" s="5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ht="17.25" hidden="1" customHeight="1" x14ac:dyDescent="0.25">
      <c r="A2867" s="62"/>
      <c r="B2867" s="5"/>
      <c r="C2867" s="16" t="e">
        <f>VLOOKUP(B2867,Database!$B$2:$K$604,2,FALSE)</f>
        <v>#N/A</v>
      </c>
      <c r="D2867" s="60"/>
      <c r="E2867" s="28" t="e">
        <f>VLOOKUP(B2867,Database!$B$2:$K$604,3,FALSE)</f>
        <v>#N/A</v>
      </c>
      <c r="F2867" s="16"/>
      <c r="G2867" s="16"/>
      <c r="H2867" s="5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ht="17.25" hidden="1" customHeight="1" x14ac:dyDescent="0.25">
      <c r="A2868" s="62"/>
      <c r="B2868" s="16"/>
      <c r="C2868" s="16" t="e">
        <f>VLOOKUP(B2868,Database!$B$2:$K$604,2,FALSE)</f>
        <v>#N/A</v>
      </c>
      <c r="D2868" s="60"/>
      <c r="E2868" s="28" t="e">
        <f>VLOOKUP(B2868,Database!$B$2:$K$604,3,FALSE)</f>
        <v>#N/A</v>
      </c>
      <c r="F2868" s="16"/>
      <c r="G2868" s="16"/>
      <c r="H2868" s="5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ht="17.25" hidden="1" customHeight="1" x14ac:dyDescent="0.25">
      <c r="A2869" s="62"/>
      <c r="B2869" s="16"/>
      <c r="C2869" s="16" t="e">
        <f>VLOOKUP(B2869,Database!$B$2:$K$604,2,FALSE)</f>
        <v>#N/A</v>
      </c>
      <c r="D2869" s="60"/>
      <c r="E2869" s="28" t="e">
        <f>VLOOKUP(B2869,Database!$B$2:$K$604,3,FALSE)</f>
        <v>#N/A</v>
      </c>
      <c r="F2869" s="16"/>
      <c r="G2869" s="16"/>
      <c r="H2869" s="5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ht="17.25" hidden="1" customHeight="1" x14ac:dyDescent="0.25">
      <c r="A2870" s="62"/>
      <c r="B2870" s="16"/>
      <c r="C2870" s="16" t="e">
        <f>VLOOKUP(B2870,Database!$B$2:$K$604,2,FALSE)</f>
        <v>#N/A</v>
      </c>
      <c r="D2870" s="60"/>
      <c r="E2870" s="28" t="e">
        <f>VLOOKUP(B2870,Database!$B$2:$K$604,3,FALSE)</f>
        <v>#N/A</v>
      </c>
      <c r="F2870" s="16"/>
      <c r="G2870" s="16"/>
      <c r="H2870" s="5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ht="17.25" hidden="1" customHeight="1" x14ac:dyDescent="0.25">
      <c r="A2871" s="62"/>
      <c r="B2871" s="16"/>
      <c r="C2871" s="16" t="e">
        <f>VLOOKUP(B2871,Database!$B$2:$K$604,2,FALSE)</f>
        <v>#N/A</v>
      </c>
      <c r="D2871" s="60"/>
      <c r="E2871" s="28" t="e">
        <f>VLOOKUP(B2871,Database!$B$2:$K$604,3,FALSE)</f>
        <v>#N/A</v>
      </c>
      <c r="F2871" s="16"/>
      <c r="G2871" s="16"/>
      <c r="H2871" s="5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ht="17.25" hidden="1" customHeight="1" x14ac:dyDescent="0.25">
      <c r="A2872" s="62"/>
      <c r="B2872" s="5"/>
      <c r="C2872" s="16" t="e">
        <f>VLOOKUP(B2872,Database!$B$2:$K$604,2,FALSE)</f>
        <v>#N/A</v>
      </c>
      <c r="D2872" s="60"/>
      <c r="E2872" s="28" t="e">
        <f>VLOOKUP(B2872,Database!$B$2:$K$604,3,FALSE)</f>
        <v>#N/A</v>
      </c>
      <c r="F2872" s="16"/>
      <c r="G2872" s="16"/>
      <c r="H2872" s="5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ht="17.25" hidden="1" customHeight="1" x14ac:dyDescent="0.25">
      <c r="A2873" s="62"/>
      <c r="B2873" s="16"/>
      <c r="C2873" s="16" t="e">
        <f>VLOOKUP(B2873,Database!$B$2:$K$604,2,FALSE)</f>
        <v>#N/A</v>
      </c>
      <c r="D2873" s="60"/>
      <c r="E2873" s="28" t="e">
        <f>VLOOKUP(B2873,Database!$B$2:$K$604,3,FALSE)</f>
        <v>#N/A</v>
      </c>
      <c r="F2873" s="16"/>
      <c r="G2873" s="16"/>
      <c r="H2873" s="5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ht="17.25" hidden="1" customHeight="1" x14ac:dyDescent="0.25">
      <c r="A2874" s="62"/>
      <c r="B2874" s="16"/>
      <c r="C2874" s="16" t="e">
        <f>VLOOKUP(B2874,Database!$B$2:$K$604,2,FALSE)</f>
        <v>#N/A</v>
      </c>
      <c r="D2874" s="60"/>
      <c r="E2874" s="28" t="e">
        <f>VLOOKUP(B2874,Database!$B$2:$K$604,3,FALSE)</f>
        <v>#N/A</v>
      </c>
      <c r="F2874" s="16"/>
      <c r="G2874" s="16"/>
      <c r="H2874" s="5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ht="17.25" hidden="1" customHeight="1" x14ac:dyDescent="0.25">
      <c r="A2875" s="62"/>
      <c r="B2875" s="16"/>
      <c r="C2875" s="16" t="e">
        <f>VLOOKUP(B2875,Database!$B$2:$K$604,2,FALSE)</f>
        <v>#N/A</v>
      </c>
      <c r="D2875" s="60"/>
      <c r="E2875" s="28" t="e">
        <f>VLOOKUP(B2875,Database!$B$2:$K$604,3,FALSE)</f>
        <v>#N/A</v>
      </c>
      <c r="F2875" s="16"/>
      <c r="G2875" s="16"/>
      <c r="H2875" s="5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ht="17.25" hidden="1" customHeight="1" x14ac:dyDescent="0.25">
      <c r="A2876" s="62"/>
      <c r="B2876" s="5"/>
      <c r="C2876" s="16" t="e">
        <f>VLOOKUP(B2876,Database!$B$2:$K$604,2,FALSE)</f>
        <v>#N/A</v>
      </c>
      <c r="D2876" s="60"/>
      <c r="E2876" s="28" t="e">
        <f>VLOOKUP(B2876,Database!$B$2:$K$604,3,FALSE)</f>
        <v>#N/A</v>
      </c>
      <c r="F2876" s="16"/>
      <c r="G2876" s="16"/>
      <c r="H2876" s="5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ht="17.25" hidden="1" customHeight="1" x14ac:dyDescent="0.25">
      <c r="A2877" s="62"/>
      <c r="B2877" s="5"/>
      <c r="C2877" s="16" t="e">
        <f>VLOOKUP(B2877,Database!$B$2:$K$604,2,FALSE)</f>
        <v>#N/A</v>
      </c>
      <c r="D2877" s="60"/>
      <c r="E2877" s="28" t="e">
        <f>VLOOKUP(B2877,Database!$B$2:$K$604,3,FALSE)</f>
        <v>#N/A</v>
      </c>
      <c r="F2877" s="16"/>
      <c r="G2877" s="16"/>
      <c r="H2877" s="5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ht="17.25" hidden="1" customHeight="1" x14ac:dyDescent="0.25">
      <c r="A2878" s="62"/>
      <c r="B2878" s="5"/>
      <c r="C2878" s="16" t="e">
        <f>VLOOKUP(B2878,Database!$B$2:$K$604,2,FALSE)</f>
        <v>#N/A</v>
      </c>
      <c r="D2878" s="60"/>
      <c r="E2878" s="28" t="e">
        <f>VLOOKUP(B2878,Database!$B$2:$K$604,3,FALSE)</f>
        <v>#N/A</v>
      </c>
      <c r="F2878" s="16"/>
      <c r="G2878" s="16"/>
      <c r="H2878" s="5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ht="17.25" hidden="1" customHeight="1" x14ac:dyDescent="0.25">
      <c r="A2879" s="62"/>
      <c r="B2879" s="5"/>
      <c r="C2879" s="16" t="e">
        <f>VLOOKUP(B2879,Database!$B$2:$K$604,2,FALSE)</f>
        <v>#N/A</v>
      </c>
      <c r="D2879" s="60"/>
      <c r="E2879" s="28" t="e">
        <f>VLOOKUP(B2879,Database!$B$2:$K$604,3,FALSE)</f>
        <v>#N/A</v>
      </c>
      <c r="F2879" s="16"/>
      <c r="G2879" s="16"/>
      <c r="H2879" s="5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ht="17.25" hidden="1" customHeight="1" x14ac:dyDescent="0.25">
      <c r="A2880" s="62"/>
      <c r="B2880" s="5"/>
      <c r="C2880" s="16" t="e">
        <f>VLOOKUP(B2880,Database!$B$2:$K$604,2,FALSE)</f>
        <v>#N/A</v>
      </c>
      <c r="D2880" s="60"/>
      <c r="E2880" s="28" t="e">
        <f>VLOOKUP(B2880,Database!$B$2:$K$604,3,FALSE)</f>
        <v>#N/A</v>
      </c>
      <c r="F2880" s="16"/>
      <c r="G2880" s="16"/>
      <c r="H2880" s="5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ht="17.25" hidden="1" customHeight="1" x14ac:dyDescent="0.25">
      <c r="A2881" s="62"/>
      <c r="B2881" s="5"/>
      <c r="C2881" s="16" t="e">
        <f>VLOOKUP(B2881,Database!$B$2:$K$604,2,FALSE)</f>
        <v>#N/A</v>
      </c>
      <c r="D2881" s="60"/>
      <c r="E2881" s="28" t="e">
        <f>VLOOKUP(B2881,Database!$B$2:$K$604,3,FALSE)</f>
        <v>#N/A</v>
      </c>
      <c r="F2881" s="16"/>
      <c r="G2881" s="16"/>
      <c r="H2881" s="5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ht="17.25" hidden="1" customHeight="1" x14ac:dyDescent="0.25">
      <c r="A2882" s="62"/>
      <c r="B2882" s="16"/>
      <c r="C2882" s="16" t="e">
        <f>VLOOKUP(B2882,Database!$B$2:$K$604,2,FALSE)</f>
        <v>#N/A</v>
      </c>
      <c r="D2882" s="60"/>
      <c r="E2882" s="28" t="e">
        <f>VLOOKUP(B2882,Database!$B$2:$K$604,3,FALSE)</f>
        <v>#N/A</v>
      </c>
      <c r="F2882" s="16"/>
      <c r="G2882" s="16"/>
      <c r="H2882" s="5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ht="17.25" hidden="1" customHeight="1" x14ac:dyDescent="0.25">
      <c r="A2883" s="62"/>
      <c r="B2883" s="16"/>
      <c r="C2883" s="16" t="e">
        <f>VLOOKUP(B2883,Database!$B$2:$K$604,2,FALSE)</f>
        <v>#N/A</v>
      </c>
      <c r="D2883" s="60"/>
      <c r="E2883" s="28" t="e">
        <f>VLOOKUP(B2883,Database!$B$2:$K$604,3,FALSE)</f>
        <v>#N/A</v>
      </c>
      <c r="F2883" s="16"/>
      <c r="G2883" s="16"/>
      <c r="H2883" s="5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ht="17.25" hidden="1" customHeight="1" x14ac:dyDescent="0.25">
      <c r="A2884" s="62"/>
      <c r="B2884" s="16"/>
      <c r="C2884" s="16" t="e">
        <f>VLOOKUP(B2884,Database!$B$2:$K$604,2,FALSE)</f>
        <v>#N/A</v>
      </c>
      <c r="D2884" s="60"/>
      <c r="E2884" s="28" t="e">
        <f>VLOOKUP(B2884,Database!$B$2:$K$604,3,FALSE)</f>
        <v>#N/A</v>
      </c>
      <c r="F2884" s="16"/>
      <c r="G2884" s="16"/>
      <c r="H2884" s="5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ht="17.25" hidden="1" customHeight="1" x14ac:dyDescent="0.25">
      <c r="A2885" s="62"/>
      <c r="B2885" s="16"/>
      <c r="C2885" s="16" t="e">
        <f>VLOOKUP(B2885,Database!$B$2:$K$604,2,FALSE)</f>
        <v>#N/A</v>
      </c>
      <c r="D2885" s="60"/>
      <c r="E2885" s="28" t="e">
        <f>VLOOKUP(B2885,Database!$B$2:$K$604,3,FALSE)</f>
        <v>#N/A</v>
      </c>
      <c r="F2885" s="16"/>
      <c r="G2885" s="16"/>
      <c r="H2885" s="5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ht="17.25" hidden="1" customHeight="1" x14ac:dyDescent="0.25">
      <c r="A2886" s="62"/>
      <c r="B2886" s="16"/>
      <c r="C2886" s="16" t="e">
        <f>VLOOKUP(B2886,Database!$B$2:$K$604,2,FALSE)</f>
        <v>#N/A</v>
      </c>
      <c r="D2886" s="60"/>
      <c r="E2886" s="28" t="e">
        <f>VLOOKUP(B2886,Database!$B$2:$K$604,3,FALSE)</f>
        <v>#N/A</v>
      </c>
      <c r="F2886" s="16"/>
      <c r="G2886" s="16"/>
      <c r="H2886" s="5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ht="17.25" hidden="1" customHeight="1" x14ac:dyDescent="0.25">
      <c r="A2887" s="62"/>
      <c r="B2887" s="16"/>
      <c r="C2887" s="16" t="e">
        <f>VLOOKUP(B2887,Database!$B$2:$K$604,2,FALSE)</f>
        <v>#N/A</v>
      </c>
      <c r="D2887" s="60"/>
      <c r="E2887" s="28" t="e">
        <f>VLOOKUP(B2887,Database!$B$2:$K$604,3,FALSE)</f>
        <v>#N/A</v>
      </c>
      <c r="F2887" s="16"/>
      <c r="G2887" s="16"/>
      <c r="H2887" s="5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ht="17.25" hidden="1" customHeight="1" x14ac:dyDescent="0.25">
      <c r="A2888" s="62"/>
      <c r="B2888" s="5"/>
      <c r="C2888" s="16" t="e">
        <f>VLOOKUP(B2888,Database!$B$2:$K$604,2,FALSE)</f>
        <v>#N/A</v>
      </c>
      <c r="D2888" s="60"/>
      <c r="E2888" s="28" t="e">
        <f>VLOOKUP(B2888,Database!$B$2:$K$604,3,FALSE)</f>
        <v>#N/A</v>
      </c>
      <c r="F2888" s="16"/>
      <c r="G2888" s="16"/>
      <c r="H2888" s="5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ht="17.25" hidden="1" customHeight="1" x14ac:dyDescent="0.25">
      <c r="A2889" s="62"/>
      <c r="B2889" s="5"/>
      <c r="C2889" s="16" t="e">
        <f>VLOOKUP(B2889,Database!$B$2:$K$604,2,FALSE)</f>
        <v>#N/A</v>
      </c>
      <c r="D2889" s="60"/>
      <c r="E2889" s="28" t="e">
        <f>VLOOKUP(B2889,Database!$B$2:$K$604,3,FALSE)</f>
        <v>#N/A</v>
      </c>
      <c r="F2889" s="16"/>
      <c r="G2889" s="16"/>
      <c r="H2889" s="5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ht="17.25" hidden="1" customHeight="1" x14ac:dyDescent="0.25">
      <c r="A2890" s="62"/>
      <c r="B2890" s="16"/>
      <c r="C2890" s="16" t="e">
        <f>VLOOKUP(B2890,Database!$B$2:$K$604,2,FALSE)</f>
        <v>#N/A</v>
      </c>
      <c r="D2890" s="60"/>
      <c r="E2890" s="28" t="e">
        <f>VLOOKUP(B2890,Database!$B$2:$K$604,3,FALSE)</f>
        <v>#N/A</v>
      </c>
      <c r="F2890" s="16"/>
      <c r="G2890" s="16"/>
      <c r="H2890" s="5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ht="17.25" hidden="1" customHeight="1" x14ac:dyDescent="0.25">
      <c r="A2891" s="62"/>
      <c r="B2891" s="16"/>
      <c r="C2891" s="16" t="e">
        <f>VLOOKUP(B2891,Database!$B$2:$K$604,2,FALSE)</f>
        <v>#N/A</v>
      </c>
      <c r="D2891" s="63"/>
      <c r="E2891" s="28" t="e">
        <f>VLOOKUP(B2891,Database!$B$2:$K$604,3,FALSE)</f>
        <v>#N/A</v>
      </c>
      <c r="F2891" s="16"/>
      <c r="G2891" s="16"/>
      <c r="H2891" s="5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ht="17.25" hidden="1" customHeight="1" x14ac:dyDescent="0.25">
      <c r="A2892" s="62"/>
      <c r="B2892" s="16"/>
      <c r="C2892" s="16" t="e">
        <f>VLOOKUP(B2892,Database!$B$2:$K$604,2,FALSE)</f>
        <v>#N/A</v>
      </c>
      <c r="D2892" s="60"/>
      <c r="E2892" s="28" t="e">
        <f>VLOOKUP(B2892,Database!$B$2:$K$604,3,FALSE)</f>
        <v>#N/A</v>
      </c>
      <c r="F2892" s="16"/>
      <c r="G2892" s="16"/>
      <c r="H2892" s="5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ht="17.25" hidden="1" customHeight="1" x14ac:dyDescent="0.25">
      <c r="A2893" s="62"/>
      <c r="B2893" s="16"/>
      <c r="C2893" s="16" t="e">
        <f>VLOOKUP(B2893,Database!$B$2:$K$604,2,FALSE)</f>
        <v>#N/A</v>
      </c>
      <c r="D2893" s="60"/>
      <c r="E2893" s="28" t="e">
        <f>VLOOKUP(B2893,Database!$B$2:$K$604,3,FALSE)</f>
        <v>#N/A</v>
      </c>
      <c r="F2893" s="16"/>
      <c r="G2893" s="16"/>
      <c r="H2893" s="5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ht="17.25" hidden="1" customHeight="1" x14ac:dyDescent="0.25">
      <c r="A2894" s="62"/>
      <c r="B2894" s="16"/>
      <c r="C2894" s="16" t="e">
        <f>VLOOKUP(B2894,Database!$B$2:$K$604,2,FALSE)</f>
        <v>#N/A</v>
      </c>
      <c r="D2894" s="60"/>
      <c r="E2894" s="28" t="e">
        <f>VLOOKUP(B2894,Database!$B$2:$K$604,3,FALSE)</f>
        <v>#N/A</v>
      </c>
      <c r="F2894" s="16"/>
      <c r="G2894" s="16"/>
      <c r="H2894" s="5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ht="17.25" hidden="1" customHeight="1" x14ac:dyDescent="0.25">
      <c r="A2895" s="62"/>
      <c r="B2895" s="16"/>
      <c r="C2895" s="16" t="e">
        <f>VLOOKUP(B2895,Database!$B$2:$K$604,2,FALSE)</f>
        <v>#N/A</v>
      </c>
      <c r="D2895" s="60"/>
      <c r="E2895" s="28" t="e">
        <f>VLOOKUP(B2895,Database!$B$2:$K$604,3,FALSE)</f>
        <v>#N/A</v>
      </c>
      <c r="F2895" s="16"/>
      <c r="G2895" s="16"/>
      <c r="H2895" s="5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ht="17.25" hidden="1" customHeight="1" x14ac:dyDescent="0.25">
      <c r="A2896" s="62"/>
      <c r="B2896" s="16"/>
      <c r="C2896" s="16" t="e">
        <f>VLOOKUP(B2896,Database!$B$2:$K$604,2,FALSE)</f>
        <v>#N/A</v>
      </c>
      <c r="D2896" s="60"/>
      <c r="E2896" s="28" t="e">
        <f>VLOOKUP(B2896,Database!$B$2:$K$604,3,FALSE)</f>
        <v>#N/A</v>
      </c>
      <c r="F2896" s="16"/>
      <c r="G2896" s="16"/>
      <c r="H2896" s="5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ht="17.25" hidden="1" customHeight="1" x14ac:dyDescent="0.25">
      <c r="A2897" s="62"/>
      <c r="B2897" s="16"/>
      <c r="C2897" s="16" t="e">
        <f>VLOOKUP(B2897,Database!$B$2:$K$604,2,FALSE)</f>
        <v>#N/A</v>
      </c>
      <c r="D2897" s="60"/>
      <c r="E2897" s="28" t="e">
        <f>VLOOKUP(B2897,Database!$B$2:$K$604,3,FALSE)</f>
        <v>#N/A</v>
      </c>
      <c r="F2897" s="16"/>
      <c r="G2897" s="16"/>
      <c r="H2897" s="5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ht="17.25" hidden="1" customHeight="1" x14ac:dyDescent="0.25">
      <c r="A2898" s="62"/>
      <c r="B2898" s="16"/>
      <c r="C2898" s="16" t="e">
        <f>VLOOKUP(B2898,Database!$B$2:$K$604,2,FALSE)</f>
        <v>#N/A</v>
      </c>
      <c r="D2898" s="60"/>
      <c r="E2898" s="28" t="e">
        <f>VLOOKUP(B2898,Database!$B$2:$K$604,3,FALSE)</f>
        <v>#N/A</v>
      </c>
      <c r="F2898" s="16"/>
      <c r="G2898" s="16"/>
      <c r="H2898" s="5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ht="17.25" hidden="1" customHeight="1" x14ac:dyDescent="0.25">
      <c r="A2899" s="62"/>
      <c r="B2899" s="5"/>
      <c r="C2899" s="16" t="e">
        <f>VLOOKUP(B2899,Database!$B$2:$K$604,2,FALSE)</f>
        <v>#N/A</v>
      </c>
      <c r="D2899" s="60"/>
      <c r="E2899" s="28" t="e">
        <f>VLOOKUP(B2899,Database!$B$2:$K$604,3,FALSE)</f>
        <v>#N/A</v>
      </c>
      <c r="F2899" s="16"/>
      <c r="G2899" s="16"/>
      <c r="H2899" s="5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ht="17.25" hidden="1" customHeight="1" x14ac:dyDescent="0.25">
      <c r="A2900" s="62"/>
      <c r="B2900" s="5"/>
      <c r="C2900" s="16" t="e">
        <f>VLOOKUP(B2900,Database!$B$2:$K$604,2,FALSE)</f>
        <v>#N/A</v>
      </c>
      <c r="D2900" s="60"/>
      <c r="E2900" s="28" t="e">
        <f>VLOOKUP(B2900,Database!$B$2:$K$604,3,FALSE)</f>
        <v>#N/A</v>
      </c>
      <c r="F2900" s="16"/>
      <c r="G2900" s="16"/>
      <c r="H2900" s="5" t="s">
        <v>1510</v>
      </c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ht="17.25" hidden="1" customHeight="1" x14ac:dyDescent="0.25">
      <c r="A2901" s="62"/>
      <c r="B2901" s="5"/>
      <c r="C2901" s="16" t="e">
        <f>VLOOKUP(B2901,Database!$B$2:$K$604,2,FALSE)</f>
        <v>#N/A</v>
      </c>
      <c r="D2901" s="60"/>
      <c r="E2901" s="28" t="e">
        <f>VLOOKUP(B2901,Database!$B$2:$K$604,3,FALSE)</f>
        <v>#N/A</v>
      </c>
      <c r="F2901" s="16"/>
      <c r="G2901" s="16"/>
      <c r="H2901" s="5" t="s">
        <v>1510</v>
      </c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ht="17.25" hidden="1" customHeight="1" x14ac:dyDescent="0.25">
      <c r="A2902" s="62"/>
      <c r="B2902" s="5"/>
      <c r="C2902" s="16" t="s">
        <v>1511</v>
      </c>
      <c r="D2902" s="60"/>
      <c r="E2902" s="28" t="e">
        <f>VLOOKUP(B2902,Database!$B$2:$K$604,3,FALSE)</f>
        <v>#N/A</v>
      </c>
      <c r="F2902" s="16"/>
      <c r="G2902" s="16"/>
      <c r="H2902" s="5" t="s">
        <v>1510</v>
      </c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ht="17.25" hidden="1" customHeight="1" x14ac:dyDescent="0.25">
      <c r="A2903" s="62"/>
      <c r="B2903" s="5"/>
      <c r="C2903" s="16" t="e">
        <f>VLOOKUP(B2903,Database!$B$2:$K$604,2,FALSE)</f>
        <v>#N/A</v>
      </c>
      <c r="D2903" s="60"/>
      <c r="E2903" s="28" t="e">
        <f>VLOOKUP(B2903,Database!$B$2:$K$604,3,FALSE)</f>
        <v>#N/A</v>
      </c>
      <c r="F2903" s="16"/>
      <c r="G2903" s="16"/>
      <c r="H2903" s="5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ht="17.25" hidden="1" customHeight="1" x14ac:dyDescent="0.25">
      <c r="A2904" s="62"/>
      <c r="B2904" s="16"/>
      <c r="C2904" s="16" t="e">
        <f>VLOOKUP(B2904,Database!$B$2:$K$604,2,FALSE)</f>
        <v>#N/A</v>
      </c>
      <c r="D2904" s="60"/>
      <c r="E2904" s="28" t="e">
        <f>VLOOKUP(B2904,Database!$B$2:$K$604,3,FALSE)</f>
        <v>#N/A</v>
      </c>
      <c r="F2904" s="16"/>
      <c r="G2904" s="16"/>
      <c r="H2904" s="5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ht="17.25" hidden="1" customHeight="1" x14ac:dyDescent="0.25">
      <c r="A2905" s="62"/>
      <c r="B2905" s="16"/>
      <c r="C2905" s="16" t="e">
        <f>VLOOKUP(B2905,Database!$B$2:$K$604,2,FALSE)</f>
        <v>#N/A</v>
      </c>
      <c r="D2905" s="60"/>
      <c r="E2905" s="28" t="e">
        <f>VLOOKUP(B2905,Database!$B$2:$K$604,3,FALSE)</f>
        <v>#N/A</v>
      </c>
      <c r="F2905" s="16"/>
      <c r="G2905" s="16"/>
      <c r="H2905" s="5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ht="17.25" hidden="1" customHeight="1" x14ac:dyDescent="0.25">
      <c r="A2906" s="62"/>
      <c r="B2906" s="16"/>
      <c r="C2906" s="16" t="e">
        <f>VLOOKUP(B2906,Database!$B$2:$K$604,2,FALSE)</f>
        <v>#N/A</v>
      </c>
      <c r="D2906" s="60"/>
      <c r="E2906" s="28" t="e">
        <f>VLOOKUP(B2906,Database!$B$2:$K$604,3,FALSE)</f>
        <v>#N/A</v>
      </c>
      <c r="F2906" s="16"/>
      <c r="G2906" s="16"/>
      <c r="H2906" s="5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ht="17.25" hidden="1" customHeight="1" x14ac:dyDescent="0.25">
      <c r="A2907" s="62"/>
      <c r="B2907" s="16"/>
      <c r="C2907" s="16" t="e">
        <f>VLOOKUP(B2907,Database!$B$2:$K$604,2,FALSE)</f>
        <v>#N/A</v>
      </c>
      <c r="D2907" s="60"/>
      <c r="E2907" s="28" t="e">
        <f>VLOOKUP(B2907,Database!$B$2:$K$604,3,FALSE)</f>
        <v>#N/A</v>
      </c>
      <c r="F2907" s="16"/>
      <c r="G2907" s="16"/>
      <c r="H2907" s="5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ht="17.25" hidden="1" customHeight="1" x14ac:dyDescent="0.25">
      <c r="A2908" s="62"/>
      <c r="B2908" s="5"/>
      <c r="C2908" s="16" t="e">
        <f>VLOOKUP(B2908,Database!$B$2:$K$604,2,FALSE)</f>
        <v>#N/A</v>
      </c>
      <c r="D2908" s="60"/>
      <c r="E2908" s="28" t="e">
        <f>VLOOKUP(B2908,Database!$B$2:$K$604,3,FALSE)</f>
        <v>#N/A</v>
      </c>
      <c r="F2908" s="16"/>
      <c r="G2908" s="16"/>
      <c r="H2908" s="5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ht="17.25" hidden="1" customHeight="1" x14ac:dyDescent="0.25">
      <c r="A2909" s="62"/>
      <c r="B2909" s="5"/>
      <c r="C2909" s="16" t="e">
        <f>VLOOKUP(B2909,Database!$B$2:$K$604,2,FALSE)</f>
        <v>#N/A</v>
      </c>
      <c r="D2909" s="60"/>
      <c r="E2909" s="28" t="e">
        <f>VLOOKUP(B2909,Database!$B$2:$K$604,3,FALSE)</f>
        <v>#N/A</v>
      </c>
      <c r="F2909" s="16"/>
      <c r="G2909" s="16"/>
      <c r="H2909" s="5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ht="17.25" hidden="1" customHeight="1" x14ac:dyDescent="0.25">
      <c r="A2910" s="62"/>
      <c r="B2910" s="5"/>
      <c r="C2910" s="16" t="e">
        <f>VLOOKUP(B2910,Database!$B$2:$K$604,2,FALSE)</f>
        <v>#N/A</v>
      </c>
      <c r="D2910" s="60"/>
      <c r="E2910" s="28" t="e">
        <f>VLOOKUP(B2910,Database!$B$2:$K$604,3,FALSE)</f>
        <v>#N/A</v>
      </c>
      <c r="F2910" s="16"/>
      <c r="G2910" s="16"/>
      <c r="H2910" s="5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ht="17.25" hidden="1" customHeight="1" x14ac:dyDescent="0.25">
      <c r="A2911" s="62"/>
      <c r="B2911" s="5"/>
      <c r="C2911" s="16" t="e">
        <f>VLOOKUP(B2911,Database!$B$2:$K$604,2,FALSE)</f>
        <v>#N/A</v>
      </c>
      <c r="D2911" s="60"/>
      <c r="E2911" s="28" t="e">
        <f>VLOOKUP(B2911,Database!$B$2:$K$604,3,FALSE)</f>
        <v>#N/A</v>
      </c>
      <c r="F2911" s="16"/>
      <c r="G2911" s="16"/>
      <c r="H2911" s="5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ht="17.25" hidden="1" customHeight="1" x14ac:dyDescent="0.25">
      <c r="A2912" s="62"/>
      <c r="B2912" s="16"/>
      <c r="C2912" s="16" t="e">
        <f>VLOOKUP(B2912,Database!$B$2:$K$604,2,FALSE)</f>
        <v>#N/A</v>
      </c>
      <c r="D2912" s="60"/>
      <c r="E2912" s="28" t="e">
        <f>VLOOKUP(B2912,Database!$B$2:$K$604,3,FALSE)</f>
        <v>#N/A</v>
      </c>
      <c r="F2912" s="16"/>
      <c r="G2912" s="16"/>
      <c r="H2912" s="5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ht="17.25" hidden="1" customHeight="1" x14ac:dyDescent="0.25">
      <c r="A2913" s="62"/>
      <c r="B2913" s="16"/>
      <c r="C2913" s="16" t="e">
        <f>VLOOKUP(B2913,Database!$B$2:$K$604,2,FALSE)</f>
        <v>#N/A</v>
      </c>
      <c r="D2913" s="60"/>
      <c r="E2913" s="28" t="e">
        <f>VLOOKUP(B2913,Database!$B$2:$K$604,3,FALSE)</f>
        <v>#N/A</v>
      </c>
      <c r="F2913" s="16"/>
      <c r="G2913" s="16"/>
      <c r="H2913" s="5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ht="17.25" hidden="1" customHeight="1" x14ac:dyDescent="0.25">
      <c r="A2914" s="62"/>
      <c r="B2914" s="16"/>
      <c r="C2914" s="16" t="e">
        <f>VLOOKUP(B2914,Database!$B$2:$K$604,2,FALSE)</f>
        <v>#N/A</v>
      </c>
      <c r="D2914" s="60"/>
      <c r="E2914" s="28" t="e">
        <f>VLOOKUP(B2914,Database!$B$2:$K$604,3,FALSE)</f>
        <v>#N/A</v>
      </c>
      <c r="F2914" s="16"/>
      <c r="G2914" s="16"/>
      <c r="H2914" s="5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ht="17.25" hidden="1" customHeight="1" x14ac:dyDescent="0.25">
      <c r="A2915" s="62"/>
      <c r="B2915" s="16"/>
      <c r="C2915" s="16" t="e">
        <f>VLOOKUP(B2915,Database!$B$2:$K$604,2,FALSE)</f>
        <v>#N/A</v>
      </c>
      <c r="D2915" s="60"/>
      <c r="E2915" s="28" t="e">
        <f>VLOOKUP(B2915,Database!$B$2:$K$604,3,FALSE)</f>
        <v>#N/A</v>
      </c>
      <c r="F2915" s="16"/>
      <c r="G2915" s="16"/>
      <c r="H2915" s="5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ht="17.25" hidden="1" customHeight="1" x14ac:dyDescent="0.25">
      <c r="A2916" s="62"/>
      <c r="B2916" s="61"/>
      <c r="C2916" s="16" t="e">
        <f>VLOOKUP(B2916,Database!$B$2:$K$604,2,FALSE)</f>
        <v>#N/A</v>
      </c>
      <c r="D2916" s="60"/>
      <c r="E2916" s="28" t="e">
        <f>VLOOKUP(B2916,Database!$B$2:$K$604,3,FALSE)</f>
        <v>#N/A</v>
      </c>
      <c r="F2916" s="16"/>
      <c r="G2916" s="16"/>
      <c r="H2916" s="5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ht="17.25" hidden="1" customHeight="1" x14ac:dyDescent="0.25">
      <c r="A2917" s="62"/>
      <c r="B2917" s="61"/>
      <c r="C2917" s="16" t="e">
        <f>VLOOKUP(B2917,Database!$B$2:$K$604,2,FALSE)</f>
        <v>#N/A</v>
      </c>
      <c r="D2917" s="60"/>
      <c r="E2917" s="28" t="e">
        <f>VLOOKUP(B2917,Database!$B$2:$K$604,3,FALSE)</f>
        <v>#N/A</v>
      </c>
      <c r="F2917" s="16"/>
      <c r="G2917" s="16"/>
      <c r="H2917" s="5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ht="17.25" hidden="1" customHeight="1" x14ac:dyDescent="0.25">
      <c r="A2918" s="62"/>
      <c r="B2918" s="16"/>
      <c r="C2918" s="16" t="e">
        <f>VLOOKUP(B2918,Database!$B$2:$K$604,2,FALSE)</f>
        <v>#N/A</v>
      </c>
      <c r="D2918" s="50"/>
      <c r="E2918" s="28" t="e">
        <f>VLOOKUP(B2918,Database!$B$2:$K$604,3,FALSE)</f>
        <v>#N/A</v>
      </c>
      <c r="F2918" s="16"/>
      <c r="G2918" s="16"/>
      <c r="H2918" s="5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ht="17.25" hidden="1" customHeight="1" x14ac:dyDescent="0.25">
      <c r="A2919" s="62"/>
      <c r="B2919" s="5"/>
      <c r="C2919" s="16" t="e">
        <f>VLOOKUP(B2919,Database!$B$2:$K$604,2,FALSE)</f>
        <v>#N/A</v>
      </c>
      <c r="D2919" s="60"/>
      <c r="E2919" s="28" t="e">
        <f>VLOOKUP(B2919,Database!$B$2:$K$604,3,FALSE)</f>
        <v>#N/A</v>
      </c>
      <c r="F2919" s="16"/>
      <c r="G2919" s="16"/>
      <c r="H2919" s="5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ht="17.25" hidden="1" customHeight="1" x14ac:dyDescent="0.25">
      <c r="A2920" s="62"/>
      <c r="B2920" s="16"/>
      <c r="C2920" s="16" t="e">
        <f>VLOOKUP(B2920,Database!$B$2:$K$604,2,FALSE)</f>
        <v>#N/A</v>
      </c>
      <c r="D2920" s="60"/>
      <c r="E2920" s="28" t="e">
        <f>VLOOKUP(B2920,Database!$B$2:$K$604,3,FALSE)</f>
        <v>#N/A</v>
      </c>
      <c r="F2920" s="16"/>
      <c r="G2920" s="16"/>
      <c r="H2920" s="5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ht="17.25" hidden="1" customHeight="1" x14ac:dyDescent="0.25">
      <c r="A2921" s="62"/>
      <c r="B2921" s="16"/>
      <c r="C2921" s="16" t="e">
        <f>VLOOKUP(B2921,Database!$B$2:$K$604,2,FALSE)</f>
        <v>#N/A</v>
      </c>
      <c r="D2921" s="60"/>
      <c r="E2921" s="28" t="e">
        <f>VLOOKUP(B2921,Database!$B$2:$K$604,3,FALSE)</f>
        <v>#N/A</v>
      </c>
      <c r="F2921" s="16"/>
      <c r="G2921" s="16"/>
      <c r="H2921" s="5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ht="17.25" hidden="1" customHeight="1" x14ac:dyDescent="0.25">
      <c r="A2922" s="62"/>
      <c r="B2922" s="5"/>
      <c r="C2922" s="16" t="e">
        <f>VLOOKUP(B2922,Database!$B$2:$K$604,2,FALSE)</f>
        <v>#N/A</v>
      </c>
      <c r="D2922" s="60"/>
      <c r="E2922" s="28" t="e">
        <f>VLOOKUP(B2922,Database!$B$2:$K$604,3,FALSE)</f>
        <v>#N/A</v>
      </c>
      <c r="F2922" s="16"/>
      <c r="G2922" s="16"/>
      <c r="H2922" s="5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ht="17.25" hidden="1" customHeight="1" x14ac:dyDescent="0.25">
      <c r="A2923" s="62"/>
      <c r="B2923" s="16"/>
      <c r="C2923" s="16" t="e">
        <f>VLOOKUP(B2923,Database!$B$2:$K$604,2,FALSE)</f>
        <v>#N/A</v>
      </c>
      <c r="D2923" s="60"/>
      <c r="E2923" s="28" t="e">
        <f>VLOOKUP(B2923,Database!$B$2:$K$604,3,FALSE)</f>
        <v>#N/A</v>
      </c>
      <c r="F2923" s="16"/>
      <c r="G2923" s="16"/>
      <c r="H2923" s="5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ht="17.25" hidden="1" customHeight="1" x14ac:dyDescent="0.25">
      <c r="A2924" s="62"/>
      <c r="B2924" s="16"/>
      <c r="C2924" s="16" t="e">
        <f>VLOOKUP(B2924,Database!$B$2:$K$604,2,FALSE)</f>
        <v>#N/A</v>
      </c>
      <c r="D2924" s="60"/>
      <c r="E2924" s="28" t="e">
        <f>VLOOKUP(B2924,Database!$B$2:$K$604,3,FALSE)</f>
        <v>#N/A</v>
      </c>
      <c r="F2924" s="16"/>
      <c r="G2924" s="16"/>
      <c r="H2924" s="5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ht="17.25" hidden="1" customHeight="1" x14ac:dyDescent="0.25">
      <c r="A2925" s="62"/>
      <c r="B2925" s="5"/>
      <c r="C2925" s="16" t="e">
        <f>VLOOKUP(B2925,Database!$B$2:$K$604,2,FALSE)</f>
        <v>#N/A</v>
      </c>
      <c r="D2925" s="60"/>
      <c r="E2925" s="28" t="e">
        <f>VLOOKUP(B2925,Database!$B$2:$K$604,3,FALSE)</f>
        <v>#N/A</v>
      </c>
      <c r="F2925" s="16"/>
      <c r="G2925" s="16"/>
      <c r="H2925" s="5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ht="17.25" hidden="1" customHeight="1" x14ac:dyDescent="0.25">
      <c r="A2926" s="62"/>
      <c r="B2926" s="16"/>
      <c r="C2926" s="16" t="e">
        <f>VLOOKUP(B2926,Database!$B$2:$K$604,2,FALSE)</f>
        <v>#N/A</v>
      </c>
      <c r="D2926" s="60"/>
      <c r="E2926" s="28" t="e">
        <f>VLOOKUP(B2926,Database!$B$2:$K$604,3,FALSE)</f>
        <v>#N/A</v>
      </c>
      <c r="F2926" s="16"/>
      <c r="G2926" s="16"/>
      <c r="H2926" s="5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ht="17.25" hidden="1" customHeight="1" x14ac:dyDescent="0.25">
      <c r="A2927" s="62"/>
      <c r="B2927" s="16"/>
      <c r="C2927" s="16" t="e">
        <f>VLOOKUP(B2927,Database!$B$2:$K$604,2,FALSE)</f>
        <v>#N/A</v>
      </c>
      <c r="D2927" s="60"/>
      <c r="E2927" s="28" t="e">
        <f>VLOOKUP(B2927,Database!$B$2:$K$604,3,FALSE)</f>
        <v>#N/A</v>
      </c>
      <c r="F2927" s="16"/>
      <c r="G2927" s="16"/>
      <c r="H2927" s="5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ht="17.25" hidden="1" customHeight="1" x14ac:dyDescent="0.25">
      <c r="A2928" s="62"/>
      <c r="B2928" s="16"/>
      <c r="C2928" s="16" t="e">
        <f>VLOOKUP(B2928,Database!$B$2:$K$604,2,FALSE)</f>
        <v>#N/A</v>
      </c>
      <c r="D2928" s="60"/>
      <c r="E2928" s="28" t="e">
        <f>VLOOKUP(B2928,Database!$B$2:$K$604,3,FALSE)</f>
        <v>#N/A</v>
      </c>
      <c r="F2928" s="16"/>
      <c r="G2928" s="16"/>
      <c r="H2928" s="5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ht="17.25" hidden="1" customHeight="1" x14ac:dyDescent="0.25">
      <c r="A2929" s="62"/>
      <c r="B2929" s="16"/>
      <c r="C2929" s="16" t="e">
        <f>VLOOKUP(B2929,Database!$B$2:$K$604,2,FALSE)</f>
        <v>#N/A</v>
      </c>
      <c r="D2929" s="60"/>
      <c r="E2929" s="28" t="e">
        <f>VLOOKUP(B2929,Database!$B$2:$K$604,3,FALSE)</f>
        <v>#N/A</v>
      </c>
      <c r="F2929" s="16"/>
      <c r="G2929" s="16"/>
      <c r="H2929" s="5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ht="17.25" hidden="1" customHeight="1" x14ac:dyDescent="0.25">
      <c r="A2930" s="62"/>
      <c r="B2930" s="16"/>
      <c r="C2930" s="16" t="e">
        <f>VLOOKUP(B2930,Database!$B$2:$K$604,2,FALSE)</f>
        <v>#N/A</v>
      </c>
      <c r="D2930" s="60"/>
      <c r="E2930" s="28" t="e">
        <f>VLOOKUP(B2930,Database!$B$2:$K$604,3,FALSE)</f>
        <v>#N/A</v>
      </c>
      <c r="F2930" s="16"/>
      <c r="G2930" s="16"/>
      <c r="H2930" s="5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ht="17.25" hidden="1" customHeight="1" x14ac:dyDescent="0.25">
      <c r="A2931" s="62"/>
      <c r="B2931" s="5"/>
      <c r="C2931" s="16" t="e">
        <f>VLOOKUP(B2931,Database!$B$2:$K$604,2,FALSE)</f>
        <v>#N/A</v>
      </c>
      <c r="D2931" s="60"/>
      <c r="E2931" s="28" t="e">
        <f>VLOOKUP(B2931,Database!$B$2:$K$604,3,FALSE)</f>
        <v>#N/A</v>
      </c>
      <c r="F2931" s="16"/>
      <c r="G2931" s="16"/>
      <c r="H2931" s="5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ht="17.25" hidden="1" customHeight="1" x14ac:dyDescent="0.25">
      <c r="A2932" s="62"/>
      <c r="B2932" s="16"/>
      <c r="C2932" s="16" t="e">
        <f>VLOOKUP(B2932,Database!$B$2:$K$604,2,FALSE)</f>
        <v>#N/A</v>
      </c>
      <c r="D2932" s="60"/>
      <c r="E2932" s="28" t="e">
        <f>VLOOKUP(B2932,Database!$B$2:$K$604,3,FALSE)</f>
        <v>#N/A</v>
      </c>
      <c r="F2932" s="16"/>
      <c r="G2932" s="16"/>
      <c r="H2932" s="5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ht="17.25" hidden="1" customHeight="1" x14ac:dyDescent="0.25">
      <c r="A2933" s="62"/>
      <c r="B2933" s="5"/>
      <c r="C2933" s="16" t="e">
        <f>VLOOKUP(B2933,Database!$B$2:$K$604,2,FALSE)</f>
        <v>#N/A</v>
      </c>
      <c r="D2933" s="60"/>
      <c r="E2933" s="28" t="e">
        <f>VLOOKUP(B2933,Database!$B$2:$K$604,3,FALSE)</f>
        <v>#N/A</v>
      </c>
      <c r="F2933" s="16"/>
      <c r="G2933" s="16"/>
      <c r="H2933" s="5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ht="17.25" hidden="1" customHeight="1" x14ac:dyDescent="0.25">
      <c r="A2934" s="62"/>
      <c r="B2934" s="16"/>
      <c r="C2934" s="16" t="e">
        <f>VLOOKUP(B2934,Database!$B$2:$K$604,2,FALSE)</f>
        <v>#N/A</v>
      </c>
      <c r="D2934" s="60"/>
      <c r="E2934" s="28" t="e">
        <f>VLOOKUP(B2934,Database!$B$2:$K$604,3,FALSE)</f>
        <v>#N/A</v>
      </c>
      <c r="F2934" s="16"/>
      <c r="G2934" s="16"/>
      <c r="H2934" s="5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ht="17.25" hidden="1" customHeight="1" x14ac:dyDescent="0.25">
      <c r="A2935" s="62"/>
      <c r="B2935" s="16"/>
      <c r="C2935" s="16" t="e">
        <f>VLOOKUP(B2935,Database!$B$2:$K$604,2,FALSE)</f>
        <v>#N/A</v>
      </c>
      <c r="D2935" s="60"/>
      <c r="E2935" s="28" t="e">
        <f>VLOOKUP(B2935,Database!$B$2:$K$604,3,FALSE)</f>
        <v>#N/A</v>
      </c>
      <c r="F2935" s="16"/>
      <c r="G2935" s="16"/>
      <c r="H2935" s="5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ht="17.25" hidden="1" customHeight="1" x14ac:dyDescent="0.25">
      <c r="A2936" s="62"/>
      <c r="B2936" s="16"/>
      <c r="C2936" s="16" t="e">
        <f>VLOOKUP(B2936,Database!$B$2:$K$604,2,FALSE)</f>
        <v>#N/A</v>
      </c>
      <c r="D2936" s="60"/>
      <c r="E2936" s="28" t="e">
        <f>VLOOKUP(B2936,Database!$B$2:$K$604,3,FALSE)</f>
        <v>#N/A</v>
      </c>
      <c r="F2936" s="16"/>
      <c r="G2936" s="16"/>
      <c r="H2936" s="5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ht="17.25" hidden="1" customHeight="1" x14ac:dyDescent="0.25">
      <c r="A2937" s="62"/>
      <c r="B2937" s="5"/>
      <c r="C2937" s="16" t="e">
        <f>VLOOKUP(B2937,Database!$B$2:$K$604,2,FALSE)</f>
        <v>#N/A</v>
      </c>
      <c r="D2937" s="60"/>
      <c r="E2937" s="28" t="e">
        <f>VLOOKUP(B2937,Database!$B$2:$K$604,3,FALSE)</f>
        <v>#N/A</v>
      </c>
      <c r="F2937" s="16"/>
      <c r="G2937" s="16"/>
      <c r="H2937" s="5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ht="17.25" hidden="1" customHeight="1" x14ac:dyDescent="0.25">
      <c r="A2938" s="62"/>
      <c r="B2938" s="5"/>
      <c r="C2938" s="16" t="e">
        <f>VLOOKUP(B2938,Database!$B$2:$K$604,2,FALSE)</f>
        <v>#N/A</v>
      </c>
      <c r="D2938" s="50"/>
      <c r="E2938" s="28" t="e">
        <f>VLOOKUP(B2938,Database!$B$2:$K$604,3,FALSE)</f>
        <v>#N/A</v>
      </c>
      <c r="F2938" s="16"/>
      <c r="G2938" s="16"/>
      <c r="H2938" s="5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ht="17.25" hidden="1" customHeight="1" x14ac:dyDescent="0.25">
      <c r="A2939" s="62"/>
      <c r="B2939" s="16"/>
      <c r="C2939" s="16" t="e">
        <f>VLOOKUP(B2939,Database!$B$2:$K$604,2,FALSE)</f>
        <v>#N/A</v>
      </c>
      <c r="D2939" s="60"/>
      <c r="E2939" s="28" t="e">
        <f>VLOOKUP(B2939,Database!$B$2:$K$604,3,FALSE)</f>
        <v>#N/A</v>
      </c>
      <c r="F2939" s="16"/>
      <c r="G2939" s="16"/>
      <c r="H2939" s="5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ht="17.25" hidden="1" customHeight="1" x14ac:dyDescent="0.25">
      <c r="A2940" s="62"/>
      <c r="B2940" s="5"/>
      <c r="C2940" s="16" t="e">
        <f>VLOOKUP(B2940,Database!$B$2:$K$604,2,FALSE)</f>
        <v>#N/A</v>
      </c>
      <c r="D2940" s="60"/>
      <c r="E2940" s="28" t="e">
        <f>VLOOKUP(B2940,Database!$B$2:$K$604,3,FALSE)</f>
        <v>#N/A</v>
      </c>
      <c r="F2940" s="16"/>
      <c r="G2940" s="16"/>
      <c r="H2940" s="5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ht="17.25" hidden="1" customHeight="1" x14ac:dyDescent="0.25">
      <c r="A2941" s="62"/>
      <c r="B2941" s="16"/>
      <c r="C2941" s="16" t="e">
        <f>VLOOKUP(B2941,Database!$B$2:$K$604,2,FALSE)</f>
        <v>#N/A</v>
      </c>
      <c r="D2941" s="60"/>
      <c r="E2941" s="28" t="e">
        <f>VLOOKUP(B2941,Database!$B$2:$K$604,3,FALSE)</f>
        <v>#N/A</v>
      </c>
      <c r="F2941" s="16"/>
      <c r="G2941" s="16"/>
      <c r="H2941" s="5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ht="17.25" hidden="1" customHeight="1" x14ac:dyDescent="0.25">
      <c r="A2942" s="62"/>
      <c r="B2942" s="5"/>
      <c r="C2942" s="16" t="e">
        <f>VLOOKUP(B2942,Database!$B$2:$K$604,2,FALSE)</f>
        <v>#N/A</v>
      </c>
      <c r="D2942" s="60"/>
      <c r="E2942" s="28" t="e">
        <f>VLOOKUP(B2942,Database!$B$2:$K$604,3,FALSE)</f>
        <v>#N/A</v>
      </c>
      <c r="F2942" s="16"/>
      <c r="G2942" s="16"/>
      <c r="H2942" s="5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ht="17.25" hidden="1" customHeight="1" x14ac:dyDescent="0.25">
      <c r="A2943" s="62"/>
      <c r="B2943" s="16"/>
      <c r="C2943" s="16" t="e">
        <f>VLOOKUP(B2943,Database!$B$2:$K$604,2,FALSE)</f>
        <v>#N/A</v>
      </c>
      <c r="D2943" s="60"/>
      <c r="E2943" s="28" t="e">
        <f>VLOOKUP(B2943,Database!$B$2:$K$604,3,FALSE)</f>
        <v>#N/A</v>
      </c>
      <c r="F2943" s="16"/>
      <c r="G2943" s="16"/>
      <c r="H2943" s="5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ht="17.25" hidden="1" customHeight="1" x14ac:dyDescent="0.25">
      <c r="A2944" s="62"/>
      <c r="B2944" s="5"/>
      <c r="C2944" s="16" t="e">
        <f>VLOOKUP(B2944,Database!$B$2:$K$604,2,FALSE)</f>
        <v>#N/A</v>
      </c>
      <c r="D2944" s="60"/>
      <c r="E2944" s="28" t="e">
        <f>VLOOKUP(B2944,Database!$B$2:$K$604,3,FALSE)</f>
        <v>#N/A</v>
      </c>
      <c r="F2944" s="16"/>
      <c r="G2944" s="16"/>
      <c r="H2944" s="5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ht="17.25" hidden="1" customHeight="1" x14ac:dyDescent="0.25">
      <c r="A2945" s="62"/>
      <c r="B2945" s="16"/>
      <c r="C2945" s="16" t="e">
        <f>VLOOKUP(B2945,Database!$B$2:$K$604,2,FALSE)</f>
        <v>#N/A</v>
      </c>
      <c r="D2945" s="60"/>
      <c r="E2945" s="28" t="e">
        <f>VLOOKUP(B2945,Database!$B$2:$K$604,3,FALSE)</f>
        <v>#N/A</v>
      </c>
      <c r="F2945" s="16"/>
      <c r="G2945" s="16"/>
      <c r="H2945" s="5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ht="17.25" hidden="1" customHeight="1" x14ac:dyDescent="0.25">
      <c r="A2946" s="62"/>
      <c r="B2946" s="5"/>
      <c r="C2946" s="16" t="e">
        <f>VLOOKUP(B2946,Database!$B$2:$K$604,2,FALSE)</f>
        <v>#N/A</v>
      </c>
      <c r="D2946" s="60"/>
      <c r="E2946" s="28" t="e">
        <f>VLOOKUP(B2946,Database!$B$2:$K$604,3,FALSE)</f>
        <v>#N/A</v>
      </c>
      <c r="F2946" s="16"/>
      <c r="G2946" s="16"/>
      <c r="H2946" s="5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ht="17.25" hidden="1" customHeight="1" x14ac:dyDescent="0.25">
      <c r="A2947" s="62"/>
      <c r="B2947" s="5"/>
      <c r="C2947" s="16" t="e">
        <f>VLOOKUP(B2947,Database!$B$2:$K$604,2,FALSE)</f>
        <v>#N/A</v>
      </c>
      <c r="D2947" s="60"/>
      <c r="E2947" s="28" t="e">
        <f>VLOOKUP(B2947,Database!$B$2:$K$604,3,FALSE)</f>
        <v>#N/A</v>
      </c>
      <c r="F2947" s="16"/>
      <c r="G2947" s="16"/>
      <c r="H2947" s="5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ht="17.25" hidden="1" customHeight="1" x14ac:dyDescent="0.25">
      <c r="A2948" s="62"/>
      <c r="B2948" s="5"/>
      <c r="C2948" s="16" t="e">
        <f>VLOOKUP(B2948,Database!$B$2:$K$604,2,FALSE)</f>
        <v>#N/A</v>
      </c>
      <c r="D2948" s="60"/>
      <c r="E2948" s="28" t="e">
        <f>VLOOKUP(B2948,Database!$B$2:$K$604,3,FALSE)</f>
        <v>#N/A</v>
      </c>
      <c r="F2948" s="16"/>
      <c r="G2948" s="16"/>
      <c r="H2948" s="5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ht="17.25" hidden="1" customHeight="1" x14ac:dyDescent="0.25">
      <c r="A2949" s="62"/>
      <c r="B2949" s="5"/>
      <c r="C2949" s="16" t="e">
        <f>VLOOKUP(B2949,Database!$B$2:$K$604,2,FALSE)</f>
        <v>#N/A</v>
      </c>
      <c r="D2949" s="60"/>
      <c r="E2949" s="28" t="e">
        <f>VLOOKUP(B2949,Database!$B$2:$K$604,3,FALSE)</f>
        <v>#N/A</v>
      </c>
      <c r="F2949" s="16"/>
      <c r="G2949" s="16"/>
      <c r="H2949" s="5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ht="17.25" hidden="1" customHeight="1" x14ac:dyDescent="0.25">
      <c r="A2950" s="62"/>
      <c r="B2950" s="16"/>
      <c r="C2950" s="16" t="e">
        <f>VLOOKUP(B2950,Database!$B$2:$K$604,2,FALSE)</f>
        <v>#N/A</v>
      </c>
      <c r="D2950" s="60"/>
      <c r="E2950" s="28" t="e">
        <f>VLOOKUP(B2950,Database!$B$2:$K$604,3,FALSE)</f>
        <v>#N/A</v>
      </c>
      <c r="F2950" s="16"/>
      <c r="G2950" s="16"/>
      <c r="H2950" s="5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ht="17.25" hidden="1" customHeight="1" x14ac:dyDescent="0.25">
      <c r="A2951" s="62"/>
      <c r="B2951" s="16"/>
      <c r="C2951" s="16" t="e">
        <f>VLOOKUP(B2951,Database!$B$2:$K$604,2,FALSE)</f>
        <v>#N/A</v>
      </c>
      <c r="D2951" s="60"/>
      <c r="E2951" s="28" t="e">
        <f>VLOOKUP(B2951,Database!$B$2:$K$604,3,FALSE)</f>
        <v>#N/A</v>
      </c>
      <c r="F2951" s="16"/>
      <c r="G2951" s="16"/>
      <c r="H2951" s="5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ht="17.25" hidden="1" customHeight="1" x14ac:dyDescent="0.25">
      <c r="A2952" s="62"/>
      <c r="B2952" s="16"/>
      <c r="C2952" s="16" t="e">
        <f>VLOOKUP(B2952,Database!$B$2:$K$604,2,FALSE)</f>
        <v>#N/A</v>
      </c>
      <c r="D2952" s="60"/>
      <c r="E2952" s="28" t="e">
        <f>VLOOKUP(B2952,Database!$B$2:$K$604,3,FALSE)</f>
        <v>#N/A</v>
      </c>
      <c r="F2952" s="16"/>
      <c r="G2952" s="16"/>
      <c r="H2952" s="5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ht="17.25" hidden="1" customHeight="1" x14ac:dyDescent="0.25">
      <c r="A2953" s="62"/>
      <c r="B2953" s="5"/>
      <c r="C2953" s="16" t="e">
        <f>VLOOKUP(B2953,Database!$B$2:$K$604,2,FALSE)</f>
        <v>#N/A</v>
      </c>
      <c r="D2953" s="60"/>
      <c r="E2953" s="28" t="e">
        <f>VLOOKUP(B2953,Database!$B$2:$K$604,3,FALSE)</f>
        <v>#N/A</v>
      </c>
      <c r="F2953" s="16"/>
      <c r="G2953" s="16"/>
      <c r="H2953" s="5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ht="17.25" hidden="1" customHeight="1" x14ac:dyDescent="0.25">
      <c r="A2954" s="62"/>
      <c r="B2954" s="16"/>
      <c r="C2954" s="16" t="e">
        <f>VLOOKUP(B2954,Database!$B$2:$K$604,2,FALSE)</f>
        <v>#N/A</v>
      </c>
      <c r="D2954" s="60"/>
      <c r="E2954" s="28" t="e">
        <f>VLOOKUP(B2954,Database!$B$2:$K$604,3,FALSE)</f>
        <v>#N/A</v>
      </c>
      <c r="F2954" s="16"/>
      <c r="G2954" s="16"/>
      <c r="H2954" s="5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ht="17.25" hidden="1" customHeight="1" x14ac:dyDescent="0.25">
      <c r="A2955" s="62"/>
      <c r="B2955" s="16"/>
      <c r="C2955" s="16" t="e">
        <f>VLOOKUP(B2955,Database!$B$2:$K$604,2,FALSE)</f>
        <v>#N/A</v>
      </c>
      <c r="D2955" s="60"/>
      <c r="E2955" s="28" t="e">
        <f>VLOOKUP(B2955,Database!$B$2:$K$604,3,FALSE)</f>
        <v>#N/A</v>
      </c>
      <c r="F2955" s="16"/>
      <c r="G2955" s="16"/>
      <c r="H2955" s="5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ht="17.25" hidden="1" customHeight="1" x14ac:dyDescent="0.25">
      <c r="A2956" s="62"/>
      <c r="B2956" s="16"/>
      <c r="C2956" s="16" t="e">
        <f>VLOOKUP(B2956,Database!$B$2:$K$604,2,FALSE)</f>
        <v>#N/A</v>
      </c>
      <c r="D2956" s="60"/>
      <c r="E2956" s="28" t="e">
        <f>VLOOKUP(B2956,Database!$B$2:$K$604,3,FALSE)</f>
        <v>#N/A</v>
      </c>
      <c r="F2956" s="16"/>
      <c r="G2956" s="16"/>
      <c r="H2956" s="5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ht="17.25" hidden="1" customHeight="1" x14ac:dyDescent="0.25">
      <c r="A2957" s="62"/>
      <c r="B2957" s="16"/>
      <c r="C2957" s="16" t="e">
        <f>VLOOKUP(B2957,Database!$B$2:$K$604,2,FALSE)</f>
        <v>#N/A</v>
      </c>
      <c r="D2957" s="60"/>
      <c r="E2957" s="28" t="e">
        <f>VLOOKUP(B2957,Database!$B$2:$K$604,3,FALSE)</f>
        <v>#N/A</v>
      </c>
      <c r="F2957" s="16"/>
      <c r="G2957" s="16"/>
      <c r="H2957" s="5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ht="17.25" hidden="1" customHeight="1" x14ac:dyDescent="0.25">
      <c r="A2958" s="62"/>
      <c r="B2958" s="16"/>
      <c r="C2958" s="16" t="e">
        <f>VLOOKUP(B2958,Database!$B$2:$K$604,2,FALSE)</f>
        <v>#N/A</v>
      </c>
      <c r="D2958" s="60"/>
      <c r="E2958" s="28" t="e">
        <f>VLOOKUP(B2958,Database!$B$2:$K$604,3,FALSE)</f>
        <v>#N/A</v>
      </c>
      <c r="F2958" s="16"/>
      <c r="G2958" s="16"/>
      <c r="H2958" s="5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ht="17.25" hidden="1" customHeight="1" x14ac:dyDescent="0.25">
      <c r="A2959" s="62"/>
      <c r="B2959" s="16"/>
      <c r="C2959" s="16" t="e">
        <f>VLOOKUP(B2959,Database!$B$2:$K$604,2,FALSE)</f>
        <v>#N/A</v>
      </c>
      <c r="D2959" s="60"/>
      <c r="E2959" s="28" t="e">
        <f>VLOOKUP(B2959,Database!$B$2:$K$604,3,FALSE)</f>
        <v>#N/A</v>
      </c>
      <c r="F2959" s="16"/>
      <c r="G2959" s="16"/>
      <c r="H2959" s="5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ht="17.25" hidden="1" customHeight="1" x14ac:dyDescent="0.25">
      <c r="A2960" s="62"/>
      <c r="B2960" s="16"/>
      <c r="C2960" s="16" t="e">
        <f>VLOOKUP(B2960,Database!$B$2:$K$604,2,FALSE)</f>
        <v>#N/A</v>
      </c>
      <c r="D2960" s="60"/>
      <c r="E2960" s="28" t="e">
        <f>VLOOKUP(B2960,Database!$B$2:$K$604,3,FALSE)</f>
        <v>#N/A</v>
      </c>
      <c r="F2960" s="16"/>
      <c r="G2960" s="16"/>
      <c r="H2960" s="5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ht="17.25" hidden="1" customHeight="1" x14ac:dyDescent="0.25">
      <c r="A2961" s="62"/>
      <c r="B2961" s="5"/>
      <c r="C2961" s="16" t="e">
        <f>VLOOKUP(B2961,Database!$B$2:$K$604,2,FALSE)</f>
        <v>#N/A</v>
      </c>
      <c r="D2961" s="60"/>
      <c r="E2961" s="28" t="e">
        <f>VLOOKUP(B2961,Database!$B$2:$K$604,3,FALSE)</f>
        <v>#N/A</v>
      </c>
      <c r="F2961" s="16"/>
      <c r="G2961" s="16"/>
      <c r="H2961" s="5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ht="17.25" hidden="1" customHeight="1" x14ac:dyDescent="0.25">
      <c r="A2962" s="62"/>
      <c r="B2962" s="16"/>
      <c r="C2962" s="16" t="e">
        <f>VLOOKUP(B2962,Database!$B$2:$K$604,2,FALSE)</f>
        <v>#N/A</v>
      </c>
      <c r="D2962" s="60"/>
      <c r="E2962" s="28" t="e">
        <f>VLOOKUP(B2962,Database!$B$2:$K$604,3,FALSE)</f>
        <v>#N/A</v>
      </c>
      <c r="F2962" s="16"/>
      <c r="G2962" s="16"/>
      <c r="H2962" s="5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ht="17.25" hidden="1" customHeight="1" x14ac:dyDescent="0.25">
      <c r="A2963" s="62"/>
      <c r="B2963" s="16"/>
      <c r="C2963" s="16" t="e">
        <f>VLOOKUP(B2963,Database!$B$2:$K$604,2,FALSE)</f>
        <v>#N/A</v>
      </c>
      <c r="D2963" s="60"/>
      <c r="E2963" s="28" t="e">
        <f>VLOOKUP(B2963,Database!$B$2:$K$604,3,FALSE)</f>
        <v>#N/A</v>
      </c>
      <c r="F2963" s="16"/>
      <c r="G2963" s="16"/>
      <c r="H2963" s="5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ht="17.25" hidden="1" customHeight="1" x14ac:dyDescent="0.25">
      <c r="A2964" s="62"/>
      <c r="B2964" s="5"/>
      <c r="C2964" s="16" t="e">
        <f>VLOOKUP(B2964,Database!$B$2:$K$604,2,FALSE)</f>
        <v>#N/A</v>
      </c>
      <c r="D2964" s="60"/>
      <c r="E2964" s="28" t="e">
        <f>VLOOKUP(B2964,Database!$B$2:$K$604,3,FALSE)</f>
        <v>#N/A</v>
      </c>
      <c r="F2964" s="16"/>
      <c r="G2964" s="16"/>
      <c r="H2964" s="5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ht="17.25" hidden="1" customHeight="1" x14ac:dyDescent="0.25">
      <c r="A2965" s="62"/>
      <c r="B2965" s="5"/>
      <c r="C2965" s="16" t="e">
        <f>VLOOKUP(B2965,Database!$B$2:$K$604,2,FALSE)</f>
        <v>#N/A</v>
      </c>
      <c r="D2965" s="60"/>
      <c r="E2965" s="28" t="e">
        <f>VLOOKUP(B2965,Database!$B$2:$K$604,3,FALSE)</f>
        <v>#N/A</v>
      </c>
      <c r="F2965" s="16"/>
      <c r="G2965" s="16"/>
      <c r="H2965" s="5">
        <v>951</v>
      </c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ht="17.25" hidden="1" customHeight="1" x14ac:dyDescent="0.25">
      <c r="A2966" s="62"/>
      <c r="B2966" s="5"/>
      <c r="C2966" s="16" t="e">
        <f>VLOOKUP(B2966,Database!$B$2:$K$604,2,FALSE)</f>
        <v>#N/A</v>
      </c>
      <c r="D2966" s="60"/>
      <c r="E2966" s="28" t="e">
        <f>VLOOKUP(B2966,Database!$B$2:$K$604,3,FALSE)</f>
        <v>#N/A</v>
      </c>
      <c r="F2966" s="16"/>
      <c r="G2966" s="16"/>
      <c r="H2966" s="5">
        <v>958</v>
      </c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ht="17.25" hidden="1" customHeight="1" x14ac:dyDescent="0.25">
      <c r="A2967" s="62"/>
      <c r="B2967" s="5"/>
      <c r="C2967" s="16" t="e">
        <f>VLOOKUP(B2967,Database!$B$2:$K$604,2,FALSE)</f>
        <v>#N/A</v>
      </c>
      <c r="D2967" s="60"/>
      <c r="E2967" s="28" t="e">
        <f>VLOOKUP(B2967,Database!$B$2:$K$604,3,FALSE)</f>
        <v>#N/A</v>
      </c>
      <c r="F2967" s="16"/>
      <c r="G2967" s="16"/>
      <c r="H2967" s="5">
        <v>960</v>
      </c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ht="17.25" hidden="1" customHeight="1" x14ac:dyDescent="0.25">
      <c r="A2968" s="62"/>
      <c r="B2968" s="5"/>
      <c r="C2968" s="16" t="e">
        <f>VLOOKUP(B2968,Database!$B$2:$K$604,2,FALSE)</f>
        <v>#N/A</v>
      </c>
      <c r="D2968" s="60"/>
      <c r="E2968" s="28" t="e">
        <f>VLOOKUP(B2968,Database!$B$2:$K$604,3,FALSE)</f>
        <v>#N/A</v>
      </c>
      <c r="F2968" s="16"/>
      <c r="G2968" s="16"/>
      <c r="H2968" s="5">
        <v>931</v>
      </c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ht="17.25" hidden="1" customHeight="1" x14ac:dyDescent="0.25">
      <c r="A2969" s="62"/>
      <c r="B2969" s="5"/>
      <c r="C2969" s="16" t="e">
        <f>VLOOKUP(B2969,Database!$B$2:$K$604,2,FALSE)</f>
        <v>#N/A</v>
      </c>
      <c r="D2969" s="60"/>
      <c r="E2969" s="28" t="e">
        <f>VLOOKUP(B2969,Database!$B$2:$K$604,3,FALSE)</f>
        <v>#N/A</v>
      </c>
      <c r="F2969" s="16"/>
      <c r="G2969" s="16"/>
      <c r="H2969" s="5">
        <v>937</v>
      </c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ht="17.25" hidden="1" customHeight="1" x14ac:dyDescent="0.25">
      <c r="A2970" s="62"/>
      <c r="B2970" s="5"/>
      <c r="C2970" s="16" t="e">
        <f>VLOOKUP(B2970,Database!$B$2:$K$604,2,FALSE)</f>
        <v>#N/A</v>
      </c>
      <c r="D2970" s="60"/>
      <c r="E2970" s="28" t="e">
        <f>VLOOKUP(B2970,Database!$B$2:$K$604,3,FALSE)</f>
        <v>#N/A</v>
      </c>
      <c r="F2970" s="16"/>
      <c r="G2970" s="16"/>
      <c r="H2970" s="5">
        <v>950</v>
      </c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ht="17.25" hidden="1" customHeight="1" x14ac:dyDescent="0.25">
      <c r="A2971" s="62"/>
      <c r="B2971" s="16"/>
      <c r="C2971" s="16" t="e">
        <f>VLOOKUP(B2971,Database!$B$2:$K$604,2,FALSE)</f>
        <v>#N/A</v>
      </c>
      <c r="D2971" s="60"/>
      <c r="E2971" s="28" t="e">
        <f>VLOOKUP(B2971,Database!$B$2:$K$604,3,FALSE)</f>
        <v>#N/A</v>
      </c>
      <c r="F2971" s="16"/>
      <c r="G2971" s="16"/>
      <c r="H2971" s="5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ht="17.25" hidden="1" customHeight="1" x14ac:dyDescent="0.25">
      <c r="A2972" s="62"/>
      <c r="B2972" s="5"/>
      <c r="C2972" s="16" t="e">
        <f>VLOOKUP(B2972,Database!$B$2:$K$604,2,FALSE)</f>
        <v>#N/A</v>
      </c>
      <c r="D2972" s="60"/>
      <c r="E2972" s="28" t="e">
        <f>VLOOKUP(B2972,Database!$B$2:$K$604,3,FALSE)</f>
        <v>#N/A</v>
      </c>
      <c r="F2972" s="16"/>
      <c r="G2972" s="16"/>
      <c r="H2972" s="5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ht="17.25" hidden="1" customHeight="1" x14ac:dyDescent="0.25">
      <c r="A2973" s="62"/>
      <c r="B2973" s="5"/>
      <c r="C2973" s="16" t="e">
        <f>VLOOKUP(B2973,Database!$B$2:$K$604,2,FALSE)</f>
        <v>#N/A</v>
      </c>
      <c r="D2973" s="60"/>
      <c r="E2973" s="28" t="e">
        <f>VLOOKUP(B2973,Database!$B$2:$K$604,3,FALSE)</f>
        <v>#N/A</v>
      </c>
      <c r="F2973" s="16"/>
      <c r="G2973" s="16"/>
      <c r="H2973" s="5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ht="17.25" hidden="1" customHeight="1" x14ac:dyDescent="0.25">
      <c r="A2974" s="62"/>
      <c r="B2974" s="5"/>
      <c r="C2974" s="16" t="e">
        <f>VLOOKUP(B2974,Database!$B$2:$K$604,2,FALSE)</f>
        <v>#N/A</v>
      </c>
      <c r="D2974" s="60"/>
      <c r="E2974" s="28" t="e">
        <f>VLOOKUP(B2974,Database!$B$2:$K$604,3,FALSE)</f>
        <v>#N/A</v>
      </c>
      <c r="F2974" s="16"/>
      <c r="G2974" s="16"/>
      <c r="H2974" s="5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ht="17.25" hidden="1" customHeight="1" x14ac:dyDescent="0.25">
      <c r="A2975" s="62"/>
      <c r="B2975" s="5"/>
      <c r="C2975" s="16" t="e">
        <f>VLOOKUP(B2975,Database!$B$2:$K$604,2,FALSE)</f>
        <v>#N/A</v>
      </c>
      <c r="D2975" s="60"/>
      <c r="E2975" s="28" t="e">
        <f>VLOOKUP(B2975,Database!$B$2:$K$604,3,FALSE)</f>
        <v>#N/A</v>
      </c>
      <c r="F2975" s="16"/>
      <c r="G2975" s="16"/>
      <c r="H2975" s="5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ht="17.25" hidden="1" customHeight="1" x14ac:dyDescent="0.25">
      <c r="A2976" s="62"/>
      <c r="B2976" s="5"/>
      <c r="C2976" s="16" t="e">
        <f>VLOOKUP(B2976,Database!$B$2:$K$604,2,FALSE)</f>
        <v>#N/A</v>
      </c>
      <c r="D2976" s="60"/>
      <c r="E2976" s="28" t="e">
        <f>VLOOKUP(B2976,Database!$B$2:$K$604,3,FALSE)</f>
        <v>#N/A</v>
      </c>
      <c r="F2976" s="16"/>
      <c r="G2976" s="16"/>
      <c r="H2976" s="5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ht="17.25" hidden="1" customHeight="1" x14ac:dyDescent="0.25">
      <c r="A2977" s="62"/>
      <c r="B2977" s="5"/>
      <c r="C2977" s="16" t="e">
        <f>VLOOKUP(B2977,Database!$B$2:$K$604,2,FALSE)</f>
        <v>#N/A</v>
      </c>
      <c r="D2977" s="60"/>
      <c r="E2977" s="28" t="e">
        <f>VLOOKUP(B2977,Database!$B$2:$K$604,3,FALSE)</f>
        <v>#N/A</v>
      </c>
      <c r="F2977" s="16"/>
      <c r="G2977" s="16"/>
      <c r="H2977" s="5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ht="17.25" hidden="1" customHeight="1" x14ac:dyDescent="0.25">
      <c r="A2978" s="62"/>
      <c r="B2978" s="16"/>
      <c r="C2978" s="16" t="e">
        <f>VLOOKUP(B2978,Database!$B$2:$K$604,2,FALSE)</f>
        <v>#N/A</v>
      </c>
      <c r="D2978" s="60"/>
      <c r="E2978" s="28" t="e">
        <f>VLOOKUP(B2978,Database!$B$2:$K$604,3,FALSE)</f>
        <v>#N/A</v>
      </c>
      <c r="F2978" s="16"/>
      <c r="G2978" s="16"/>
      <c r="H2978" s="5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ht="17.25" hidden="1" customHeight="1" x14ac:dyDescent="0.25">
      <c r="A2979" s="62"/>
      <c r="B2979" s="16"/>
      <c r="C2979" s="16" t="e">
        <f>VLOOKUP(B2979,Database!$B$2:$K$604,2,FALSE)</f>
        <v>#N/A</v>
      </c>
      <c r="D2979" s="60"/>
      <c r="E2979" s="28" t="e">
        <f>VLOOKUP(B2979,Database!$B$2:$K$604,3,FALSE)</f>
        <v>#N/A</v>
      </c>
      <c r="F2979" s="16"/>
      <c r="G2979" s="16"/>
      <c r="H2979" s="5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ht="17.25" hidden="1" customHeight="1" x14ac:dyDescent="0.25">
      <c r="A2980" s="62"/>
      <c r="B2980" s="16"/>
      <c r="C2980" s="16" t="e">
        <f>VLOOKUP(B2980,Database!$B$2:$K$604,2,FALSE)</f>
        <v>#N/A</v>
      </c>
      <c r="D2980" s="60"/>
      <c r="E2980" s="28" t="e">
        <f>VLOOKUP(B2980,Database!$B$2:$K$604,3,FALSE)</f>
        <v>#N/A</v>
      </c>
      <c r="F2980" s="16"/>
      <c r="G2980" s="16"/>
      <c r="H2980" s="5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ht="17.25" hidden="1" customHeight="1" x14ac:dyDescent="0.25">
      <c r="A2981" s="62"/>
      <c r="B2981" s="16"/>
      <c r="C2981" s="16" t="e">
        <f>VLOOKUP(B2981,Database!$B$2:$K$604,2,FALSE)</f>
        <v>#N/A</v>
      </c>
      <c r="D2981" s="60"/>
      <c r="E2981" s="28" t="e">
        <f>VLOOKUP(B2981,Database!$B$2:$K$604,3,FALSE)</f>
        <v>#N/A</v>
      </c>
      <c r="F2981" s="16"/>
      <c r="G2981" s="16"/>
      <c r="H2981" s="5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ht="17.25" hidden="1" customHeight="1" x14ac:dyDescent="0.25">
      <c r="A2982" s="62"/>
      <c r="B2982" s="5"/>
      <c r="C2982" s="16" t="e">
        <f>VLOOKUP(B2982,Database!$B$2:$K$604,2,FALSE)</f>
        <v>#N/A</v>
      </c>
      <c r="D2982" s="60"/>
      <c r="E2982" s="28" t="e">
        <f>VLOOKUP(B2982,Database!$B$2:$K$604,3,FALSE)</f>
        <v>#N/A</v>
      </c>
      <c r="F2982" s="16"/>
      <c r="G2982" s="16"/>
      <c r="H2982" s="5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ht="17.25" hidden="1" customHeight="1" x14ac:dyDescent="0.25">
      <c r="A2983" s="62"/>
      <c r="B2983" s="16"/>
      <c r="C2983" s="16" t="e">
        <f>VLOOKUP(B2983,Database!$B$2:$K$604,2,FALSE)</f>
        <v>#N/A</v>
      </c>
      <c r="D2983" s="60"/>
      <c r="E2983" s="28" t="e">
        <f>VLOOKUP(B2983,Database!$B$2:$K$604,3,FALSE)</f>
        <v>#N/A</v>
      </c>
      <c r="F2983" s="16"/>
      <c r="G2983" s="16"/>
      <c r="H2983" s="5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ht="17.25" hidden="1" customHeight="1" x14ac:dyDescent="0.25">
      <c r="A2984" s="62"/>
      <c r="B2984" s="16"/>
      <c r="C2984" s="16" t="e">
        <f>VLOOKUP(B2984,Database!$B$2:$K$604,2,FALSE)</f>
        <v>#N/A</v>
      </c>
      <c r="D2984" s="60"/>
      <c r="E2984" s="28" t="e">
        <f>VLOOKUP(B2984,Database!$B$2:$K$604,3,FALSE)</f>
        <v>#N/A</v>
      </c>
      <c r="F2984" s="16"/>
      <c r="G2984" s="16"/>
      <c r="H2984" s="5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ht="17.25" hidden="1" customHeight="1" x14ac:dyDescent="0.25">
      <c r="A2985" s="62"/>
      <c r="B2985" s="5"/>
      <c r="C2985" s="16" t="e">
        <f>VLOOKUP(B2985,Database!$B$2:$K$604,2,FALSE)</f>
        <v>#N/A</v>
      </c>
      <c r="D2985" s="60"/>
      <c r="E2985" s="28" t="e">
        <f>VLOOKUP(B2985,Database!$B$2:$K$604,3,FALSE)</f>
        <v>#N/A</v>
      </c>
      <c r="F2985" s="16"/>
      <c r="G2985" s="16"/>
      <c r="H2985" s="5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ht="17.25" hidden="1" customHeight="1" x14ac:dyDescent="0.25">
      <c r="A2986" s="62"/>
      <c r="B2986" s="16"/>
      <c r="C2986" s="16" t="e">
        <f>VLOOKUP(B2986,Database!$B$2:$K$604,2,FALSE)</f>
        <v>#N/A</v>
      </c>
      <c r="D2986" s="60"/>
      <c r="E2986" s="28" t="e">
        <f>VLOOKUP(B2986,Database!$B$2:$K$604,3,FALSE)</f>
        <v>#N/A</v>
      </c>
      <c r="F2986" s="16"/>
      <c r="G2986" s="16"/>
      <c r="H2986" s="5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ht="17.25" hidden="1" customHeight="1" x14ac:dyDescent="0.25">
      <c r="A2987" s="62"/>
      <c r="B2987" s="16"/>
      <c r="C2987" s="16" t="e">
        <f>VLOOKUP(B2987,Database!$B$2:$K$604,2,FALSE)</f>
        <v>#N/A</v>
      </c>
      <c r="D2987" s="60"/>
      <c r="E2987" s="28" t="e">
        <f>VLOOKUP(B2987,Database!$B$2:$K$604,3,FALSE)</f>
        <v>#N/A</v>
      </c>
      <c r="F2987" s="16"/>
      <c r="G2987" s="16"/>
      <c r="H2987" s="5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ht="17.25" hidden="1" customHeight="1" x14ac:dyDescent="0.25">
      <c r="A2988" s="62"/>
      <c r="B2988" s="16"/>
      <c r="C2988" s="16" t="e">
        <f>VLOOKUP(B2988,Database!$B$2:$K$604,2,FALSE)</f>
        <v>#N/A</v>
      </c>
      <c r="D2988" s="60"/>
      <c r="E2988" s="28" t="e">
        <f>VLOOKUP(B2988,Database!$B$2:$K$604,3,FALSE)</f>
        <v>#N/A</v>
      </c>
      <c r="F2988" s="16"/>
      <c r="G2988" s="16"/>
      <c r="H2988" s="5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ht="17.25" hidden="1" customHeight="1" x14ac:dyDescent="0.25">
      <c r="A2989" s="62"/>
      <c r="B2989" s="5"/>
      <c r="C2989" s="16" t="e">
        <f>VLOOKUP(B2989,Database!$B$2:$K$604,2,FALSE)</f>
        <v>#N/A</v>
      </c>
      <c r="D2989" s="60"/>
      <c r="E2989" s="28" t="e">
        <f>VLOOKUP(B2989,Database!$B$2:$K$604,3,FALSE)</f>
        <v>#N/A</v>
      </c>
      <c r="F2989" s="16"/>
      <c r="G2989" s="16"/>
      <c r="H2989" s="5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ht="17.25" hidden="1" customHeight="1" x14ac:dyDescent="0.25">
      <c r="A2990" s="62"/>
      <c r="B2990" s="16"/>
      <c r="C2990" s="16" t="e">
        <f>VLOOKUP(B2990,Database!$B$2:$K$604,2,FALSE)</f>
        <v>#N/A</v>
      </c>
      <c r="D2990" s="60"/>
      <c r="E2990" s="28" t="e">
        <f>VLOOKUP(B2990,Database!$B$2:$K$604,3,FALSE)</f>
        <v>#N/A</v>
      </c>
      <c r="F2990" s="16"/>
      <c r="G2990" s="16"/>
      <c r="H2990" s="5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ht="17.25" hidden="1" customHeight="1" x14ac:dyDescent="0.25">
      <c r="A2991" s="62"/>
      <c r="B2991" s="16"/>
      <c r="C2991" s="16" t="e">
        <f>VLOOKUP(B2991,Database!$B$2:$K$604,2,FALSE)</f>
        <v>#N/A</v>
      </c>
      <c r="D2991" s="60"/>
      <c r="E2991" s="28" t="e">
        <f>VLOOKUP(B2991,Database!$B$2:$K$604,3,FALSE)</f>
        <v>#N/A</v>
      </c>
      <c r="F2991" s="16"/>
      <c r="G2991" s="16"/>
      <c r="H2991" s="5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ht="17.25" hidden="1" customHeight="1" x14ac:dyDescent="0.25">
      <c r="A2992" s="62"/>
      <c r="B2992" s="16"/>
      <c r="C2992" s="16" t="e">
        <f>VLOOKUP(B2992,Database!$B$2:$K$604,2,FALSE)</f>
        <v>#N/A</v>
      </c>
      <c r="D2992" s="60"/>
      <c r="E2992" s="28" t="e">
        <f>VLOOKUP(B2992,Database!$B$2:$K$604,3,FALSE)</f>
        <v>#N/A</v>
      </c>
      <c r="F2992" s="16"/>
      <c r="G2992" s="16"/>
      <c r="H2992" s="5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ht="17.25" hidden="1" customHeight="1" x14ac:dyDescent="0.25">
      <c r="A2993" s="62"/>
      <c r="B2993" s="16"/>
      <c r="C2993" s="16" t="e">
        <f>VLOOKUP(B2993,Database!$B$2:$K$604,2,FALSE)</f>
        <v>#N/A</v>
      </c>
      <c r="D2993" s="60"/>
      <c r="E2993" s="28" t="e">
        <f>VLOOKUP(B2993,Database!$B$2:$K$604,3,FALSE)</f>
        <v>#N/A</v>
      </c>
      <c r="F2993" s="16"/>
      <c r="G2993" s="16"/>
      <c r="H2993" s="5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ht="17.25" hidden="1" customHeight="1" x14ac:dyDescent="0.25">
      <c r="A2994" s="62"/>
      <c r="B2994" s="16"/>
      <c r="C2994" s="16" t="e">
        <f>VLOOKUP(B2994,Database!$B$2:$K$604,2,FALSE)</f>
        <v>#N/A</v>
      </c>
      <c r="D2994" s="60"/>
      <c r="E2994" s="28" t="e">
        <f>VLOOKUP(B2994,Database!$B$2:$K$604,3,FALSE)</f>
        <v>#N/A</v>
      </c>
      <c r="F2994" s="16"/>
      <c r="G2994" s="16"/>
      <c r="H2994" s="5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ht="17.25" hidden="1" customHeight="1" x14ac:dyDescent="0.25">
      <c r="A2995" s="62"/>
      <c r="B2995" s="16"/>
      <c r="C2995" s="16" t="e">
        <f>VLOOKUP(B2995,Database!$B$2:$K$604,2,FALSE)</f>
        <v>#N/A</v>
      </c>
      <c r="D2995" s="60"/>
      <c r="E2995" s="28" t="e">
        <f>VLOOKUP(B2995,Database!$B$2:$K$604,3,FALSE)</f>
        <v>#N/A</v>
      </c>
      <c r="F2995" s="16"/>
      <c r="G2995" s="16"/>
      <c r="H2995" s="5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ht="17.25" hidden="1" customHeight="1" x14ac:dyDescent="0.25">
      <c r="A2996" s="62"/>
      <c r="B2996" s="16"/>
      <c r="C2996" s="16" t="e">
        <f>VLOOKUP(B2996,Database!$B$2:$K$604,2,FALSE)</f>
        <v>#N/A</v>
      </c>
      <c r="D2996" s="60"/>
      <c r="E2996" s="28" t="e">
        <f>VLOOKUP(B2996,Database!$B$2:$K$604,3,FALSE)</f>
        <v>#N/A</v>
      </c>
      <c r="F2996" s="16"/>
      <c r="G2996" s="16"/>
      <c r="H2996" s="5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ht="17.25" hidden="1" customHeight="1" x14ac:dyDescent="0.25">
      <c r="A2997" s="62"/>
      <c r="B2997" s="5"/>
      <c r="C2997" s="16" t="e">
        <f>VLOOKUP(B2997,Database!$B$2:$K$604,2,FALSE)</f>
        <v>#N/A</v>
      </c>
      <c r="D2997" s="60"/>
      <c r="E2997" s="28" t="e">
        <f>VLOOKUP(B2997,Database!$B$2:$K$604,3,FALSE)</f>
        <v>#N/A</v>
      </c>
      <c r="F2997" s="16"/>
      <c r="G2997" s="16"/>
      <c r="H2997" s="5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ht="17.25" hidden="1" customHeight="1" x14ac:dyDescent="0.25">
      <c r="A2998" s="62"/>
      <c r="B2998" s="16"/>
      <c r="C2998" s="16" t="e">
        <f>VLOOKUP(B2998,Database!$B$2:$K$604,2,FALSE)</f>
        <v>#N/A</v>
      </c>
      <c r="D2998" s="60"/>
      <c r="E2998" s="28" t="e">
        <f>VLOOKUP(B2998,Database!$B$2:$K$604,3,FALSE)</f>
        <v>#N/A</v>
      </c>
      <c r="F2998" s="16"/>
      <c r="G2998" s="16"/>
      <c r="H2998" s="5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ht="17.25" hidden="1" customHeight="1" x14ac:dyDescent="0.25">
      <c r="A2999" s="62"/>
      <c r="B2999" s="5"/>
      <c r="C2999" s="16" t="e">
        <f>VLOOKUP(B2999,Database!$B$2:$K$604,2,FALSE)</f>
        <v>#N/A</v>
      </c>
      <c r="D2999" s="60"/>
      <c r="E2999" s="28" t="e">
        <f>VLOOKUP(B2999,Database!$B$2:$K$604,3,FALSE)</f>
        <v>#N/A</v>
      </c>
      <c r="F2999" s="16"/>
      <c r="G2999" s="16"/>
      <c r="H2999" s="5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ht="17.25" hidden="1" customHeight="1" x14ac:dyDescent="0.25">
      <c r="A3000" s="62"/>
      <c r="B3000" s="16"/>
      <c r="C3000" s="16" t="e">
        <f>VLOOKUP(B3000,Database!$B$2:$K$604,2,FALSE)</f>
        <v>#N/A</v>
      </c>
      <c r="D3000" s="60"/>
      <c r="E3000" s="28" t="e">
        <f>VLOOKUP(B3000,Database!$B$2:$K$604,3,FALSE)</f>
        <v>#N/A</v>
      </c>
      <c r="F3000" s="16"/>
      <c r="G3000" s="16"/>
      <c r="H3000" s="5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ht="17.25" hidden="1" customHeight="1" x14ac:dyDescent="0.25">
      <c r="A3001" s="62"/>
      <c r="B3001" s="16"/>
      <c r="C3001" s="16" t="e">
        <f>VLOOKUP(B3001,Database!$B$2:$K$604,2,FALSE)</f>
        <v>#N/A</v>
      </c>
      <c r="D3001" s="60"/>
      <c r="E3001" s="28" t="e">
        <f>VLOOKUP(B3001,Database!$B$2:$K$604,3,FALSE)</f>
        <v>#N/A</v>
      </c>
      <c r="F3001" s="16"/>
      <c r="G3001" s="16"/>
      <c r="H3001" s="5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ht="17.25" hidden="1" customHeight="1" x14ac:dyDescent="0.25">
      <c r="A3002" s="62"/>
      <c r="B3002" s="16"/>
      <c r="C3002" s="16" t="e">
        <f>VLOOKUP(B3002,Database!$B$2:$K$604,2,FALSE)</f>
        <v>#N/A</v>
      </c>
      <c r="D3002" s="60"/>
      <c r="E3002" s="28" t="e">
        <f>VLOOKUP(B3002,Database!$B$2:$K$604,3,FALSE)</f>
        <v>#N/A</v>
      </c>
      <c r="F3002" s="16"/>
      <c r="G3002" s="16"/>
      <c r="H3002" s="5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ht="17.25" hidden="1" customHeight="1" x14ac:dyDescent="0.25">
      <c r="A3003" s="62"/>
      <c r="B3003" s="16"/>
      <c r="C3003" s="16" t="e">
        <f>VLOOKUP(B3003,Database!$B$2:$K$604,2,FALSE)</f>
        <v>#N/A</v>
      </c>
      <c r="D3003" s="60"/>
      <c r="E3003" s="28" t="e">
        <f>VLOOKUP(B3003,Database!$B$2:$K$604,3,FALSE)</f>
        <v>#N/A</v>
      </c>
      <c r="F3003" s="16"/>
      <c r="G3003" s="16"/>
      <c r="H3003" s="5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ht="17.25" hidden="1" customHeight="1" x14ac:dyDescent="0.25">
      <c r="A3004" s="62"/>
      <c r="B3004" s="16"/>
      <c r="C3004" s="16" t="e">
        <f>VLOOKUP(B3004,Database!$B$2:$K$604,2,FALSE)</f>
        <v>#N/A</v>
      </c>
      <c r="D3004" s="60"/>
      <c r="E3004" s="28" t="e">
        <f>VLOOKUP(B3004,Database!$B$2:$K$604,3,FALSE)</f>
        <v>#N/A</v>
      </c>
      <c r="F3004" s="16"/>
      <c r="G3004" s="16"/>
      <c r="H3004" s="5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ht="17.25" hidden="1" customHeight="1" x14ac:dyDescent="0.25">
      <c r="A3005" s="62"/>
      <c r="B3005" s="16"/>
      <c r="C3005" s="16" t="e">
        <f>VLOOKUP(B3005,Database!$B$2:$K$604,2,FALSE)</f>
        <v>#N/A</v>
      </c>
      <c r="D3005" s="60"/>
      <c r="E3005" s="28" t="e">
        <f>VLOOKUP(B3005,Database!$B$2:$K$604,3,FALSE)</f>
        <v>#N/A</v>
      </c>
      <c r="F3005" s="16"/>
      <c r="G3005" s="16"/>
      <c r="H3005" s="5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ht="17.25" hidden="1" customHeight="1" x14ac:dyDescent="0.25">
      <c r="A3006" s="62"/>
      <c r="B3006" s="16"/>
      <c r="C3006" s="16" t="e">
        <f>VLOOKUP(B3006,Database!$B$2:$K$604,2,FALSE)</f>
        <v>#N/A</v>
      </c>
      <c r="D3006" s="60"/>
      <c r="E3006" s="28" t="e">
        <f>VLOOKUP(B3006,Database!$B$2:$K$604,3,FALSE)</f>
        <v>#N/A</v>
      </c>
      <c r="F3006" s="16"/>
      <c r="G3006" s="16"/>
      <c r="H3006" s="5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ht="17.25" hidden="1" customHeight="1" x14ac:dyDescent="0.25">
      <c r="A3007" s="62"/>
      <c r="B3007" s="16"/>
      <c r="C3007" s="16" t="e">
        <f>VLOOKUP(B3007,Database!$B$2:$K$604,2,FALSE)</f>
        <v>#N/A</v>
      </c>
      <c r="D3007" s="60"/>
      <c r="E3007" s="28" t="e">
        <f>VLOOKUP(B3007,Database!$B$2:$K$604,3,FALSE)</f>
        <v>#N/A</v>
      </c>
      <c r="F3007" s="16"/>
      <c r="G3007" s="16"/>
      <c r="H3007" s="5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ht="17.25" hidden="1" customHeight="1" x14ac:dyDescent="0.25">
      <c r="A3008" s="62"/>
      <c r="B3008" s="16"/>
      <c r="C3008" s="16" t="e">
        <f>VLOOKUP(B3008,Database!$B$2:$K$604,2,FALSE)</f>
        <v>#N/A</v>
      </c>
      <c r="D3008" s="60"/>
      <c r="E3008" s="28" t="e">
        <f>VLOOKUP(B3008,Database!$B$2:$K$604,3,FALSE)</f>
        <v>#N/A</v>
      </c>
      <c r="F3008" s="16"/>
      <c r="G3008" s="16"/>
      <c r="H3008" s="5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ht="17.25" hidden="1" customHeight="1" x14ac:dyDescent="0.25">
      <c r="A3009" s="62"/>
      <c r="B3009" s="16"/>
      <c r="C3009" s="16" t="e">
        <f>VLOOKUP(B3009,Database!$B$2:$K$604,2,FALSE)</f>
        <v>#N/A</v>
      </c>
      <c r="D3009" s="60"/>
      <c r="E3009" s="28" t="e">
        <f>VLOOKUP(B3009,Database!$B$2:$K$604,3,FALSE)</f>
        <v>#N/A</v>
      </c>
      <c r="F3009" s="16"/>
      <c r="G3009" s="16"/>
      <c r="H3009" s="5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ht="17.25" hidden="1" customHeight="1" x14ac:dyDescent="0.25">
      <c r="A3010" s="62"/>
      <c r="B3010" s="16"/>
      <c r="C3010" s="16" t="e">
        <f>VLOOKUP(B3010,Database!$B$2:$K$604,2,FALSE)</f>
        <v>#N/A</v>
      </c>
      <c r="D3010" s="60"/>
      <c r="E3010" s="28" t="e">
        <f>VLOOKUP(B3010,Database!$B$2:$K$604,3,FALSE)</f>
        <v>#N/A</v>
      </c>
      <c r="F3010" s="16"/>
      <c r="G3010" s="16"/>
      <c r="H3010" s="5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ht="17.25" hidden="1" customHeight="1" x14ac:dyDescent="0.25">
      <c r="A3011" s="62"/>
      <c r="B3011" s="5"/>
      <c r="C3011" s="16" t="e">
        <f>VLOOKUP(B3011,Database!$B$2:$K$604,2,FALSE)</f>
        <v>#N/A</v>
      </c>
      <c r="D3011" s="60"/>
      <c r="E3011" s="28" t="e">
        <f>VLOOKUP(B3011,Database!$B$2:$K$604,3,FALSE)</f>
        <v>#N/A</v>
      </c>
      <c r="F3011" s="16"/>
      <c r="G3011" s="16"/>
      <c r="H3011" s="5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ht="17.25" hidden="1" customHeight="1" x14ac:dyDescent="0.25">
      <c r="A3012" s="62"/>
      <c r="B3012" s="16"/>
      <c r="C3012" s="16" t="e">
        <f>VLOOKUP(B3012,Database!$B$2:$K$604,2,FALSE)</f>
        <v>#N/A</v>
      </c>
      <c r="D3012" s="60"/>
      <c r="E3012" s="28" t="e">
        <f>VLOOKUP(B3012,Database!$B$2:$K$604,3,FALSE)</f>
        <v>#N/A</v>
      </c>
      <c r="F3012" s="16"/>
      <c r="G3012" s="16"/>
      <c r="H3012" s="5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ht="17.25" hidden="1" customHeight="1" x14ac:dyDescent="0.25">
      <c r="A3013" s="62"/>
      <c r="B3013" s="16"/>
      <c r="C3013" s="16" t="e">
        <f>VLOOKUP(B3013,Database!$B$2:$K$604,2,FALSE)</f>
        <v>#N/A</v>
      </c>
      <c r="D3013" s="60"/>
      <c r="E3013" s="28" t="e">
        <f>VLOOKUP(B3013,Database!$B$2:$K$604,3,FALSE)</f>
        <v>#N/A</v>
      </c>
      <c r="F3013" s="16"/>
      <c r="G3013" s="16"/>
      <c r="H3013" s="5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ht="17.25" hidden="1" customHeight="1" x14ac:dyDescent="0.25">
      <c r="A3014" s="62"/>
      <c r="B3014" s="16"/>
      <c r="C3014" s="16" t="e">
        <f>VLOOKUP(B3014,Database!$B$2:$K$604,2,FALSE)</f>
        <v>#N/A</v>
      </c>
      <c r="D3014" s="60"/>
      <c r="E3014" s="28" t="e">
        <f>VLOOKUP(B3014,Database!$B$2:$K$604,3,FALSE)</f>
        <v>#N/A</v>
      </c>
      <c r="F3014" s="16"/>
      <c r="G3014" s="16"/>
      <c r="H3014" s="5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ht="17.25" hidden="1" customHeight="1" x14ac:dyDescent="0.25">
      <c r="A3015" s="62"/>
      <c r="B3015" s="16"/>
      <c r="C3015" s="16" t="e">
        <f>VLOOKUP(B3015,Database!$B$2:$K$604,2,FALSE)</f>
        <v>#N/A</v>
      </c>
      <c r="D3015" s="60"/>
      <c r="E3015" s="28" t="e">
        <f>VLOOKUP(B3015,Database!$B$2:$K$604,3,FALSE)</f>
        <v>#N/A</v>
      </c>
      <c r="F3015" s="16"/>
      <c r="G3015" s="16"/>
      <c r="H3015" s="5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ht="17.25" hidden="1" customHeight="1" x14ac:dyDescent="0.25">
      <c r="A3016" s="62"/>
      <c r="B3016" s="16"/>
      <c r="C3016" s="16" t="e">
        <f>VLOOKUP(B3016,Database!$B$2:$K$604,2,FALSE)</f>
        <v>#N/A</v>
      </c>
      <c r="D3016" s="60"/>
      <c r="E3016" s="28" t="e">
        <f>VLOOKUP(B3016,Database!$B$2:$K$604,3,FALSE)</f>
        <v>#N/A</v>
      </c>
      <c r="F3016" s="16"/>
      <c r="G3016" s="16"/>
      <c r="H3016" s="5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ht="17.25" hidden="1" customHeight="1" x14ac:dyDescent="0.25">
      <c r="A3017" s="62"/>
      <c r="B3017" s="5"/>
      <c r="C3017" s="16" t="e">
        <f>VLOOKUP(B3017,Database!$B$2:$K$604,2,FALSE)</f>
        <v>#N/A</v>
      </c>
      <c r="D3017" s="60"/>
      <c r="E3017" s="28" t="e">
        <f>VLOOKUP(B3017,Database!$B$2:$K$604,3,FALSE)</f>
        <v>#N/A</v>
      </c>
      <c r="F3017" s="16"/>
      <c r="G3017" s="16"/>
      <c r="H3017" s="5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ht="17.25" hidden="1" customHeight="1" x14ac:dyDescent="0.25">
      <c r="A3018" s="62"/>
      <c r="B3018" s="5"/>
      <c r="C3018" s="16" t="e">
        <f>VLOOKUP(B3018,Database!$B$2:$K$604,2,FALSE)</f>
        <v>#N/A</v>
      </c>
      <c r="D3018" s="60"/>
      <c r="E3018" s="28" t="e">
        <f>VLOOKUP(B3018,Database!$B$2:$K$604,3,FALSE)</f>
        <v>#N/A</v>
      </c>
      <c r="F3018" s="16"/>
      <c r="G3018" s="16"/>
      <c r="H3018" s="5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ht="17.25" hidden="1" customHeight="1" x14ac:dyDescent="0.25">
      <c r="A3019" s="62"/>
      <c r="B3019" s="16"/>
      <c r="C3019" s="16" t="e">
        <f>VLOOKUP(B3019,Database!$B$2:$K$604,2,FALSE)</f>
        <v>#N/A</v>
      </c>
      <c r="D3019" s="60"/>
      <c r="E3019" s="28" t="e">
        <f>VLOOKUP(B3019,Database!$B$2:$K$604,3,FALSE)</f>
        <v>#N/A</v>
      </c>
      <c r="F3019" s="16"/>
      <c r="G3019" s="16"/>
      <c r="H3019" s="5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ht="17.25" hidden="1" customHeight="1" x14ac:dyDescent="0.25">
      <c r="A3020" s="62"/>
      <c r="B3020" s="16"/>
      <c r="C3020" s="16" t="e">
        <f>VLOOKUP(B3020,Database!$B$2:$K$604,2,FALSE)</f>
        <v>#N/A</v>
      </c>
      <c r="D3020" s="60"/>
      <c r="E3020" s="28" t="e">
        <f>VLOOKUP(B3020,Database!$B$2:$K$604,3,FALSE)</f>
        <v>#N/A</v>
      </c>
      <c r="F3020" s="16"/>
      <c r="G3020" s="16"/>
      <c r="H3020" s="5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ht="17.25" hidden="1" customHeight="1" x14ac:dyDescent="0.25">
      <c r="A3021" s="62"/>
      <c r="B3021" s="16"/>
      <c r="C3021" s="16" t="e">
        <f>VLOOKUP(B3021,Database!$B$2:$K$604,2,FALSE)</f>
        <v>#N/A</v>
      </c>
      <c r="D3021" s="60"/>
      <c r="E3021" s="28" t="e">
        <f>VLOOKUP(B3021,Database!$B$2:$K$604,3,FALSE)</f>
        <v>#N/A</v>
      </c>
      <c r="F3021" s="16"/>
      <c r="G3021" s="16"/>
      <c r="H3021" s="5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ht="17.25" hidden="1" customHeight="1" x14ac:dyDescent="0.25">
      <c r="A3022" s="62"/>
      <c r="B3022" s="16"/>
      <c r="C3022" s="16" t="e">
        <f>VLOOKUP(B3022,Database!$B$2:$K$604,2,FALSE)</f>
        <v>#N/A</v>
      </c>
      <c r="D3022" s="63"/>
      <c r="E3022" s="28" t="e">
        <f>VLOOKUP(B3022,Database!$B$2:$K$604,3,FALSE)</f>
        <v>#N/A</v>
      </c>
      <c r="F3022" s="16"/>
      <c r="G3022" s="16"/>
      <c r="H3022" s="5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ht="17.25" hidden="1" customHeight="1" x14ac:dyDescent="0.25">
      <c r="A3023" s="62"/>
      <c r="B3023" s="5"/>
      <c r="C3023" s="16" t="e">
        <f>VLOOKUP(B3023,Database!$B$2:$K$604,2,FALSE)</f>
        <v>#N/A</v>
      </c>
      <c r="D3023" s="60"/>
      <c r="E3023" s="28" t="e">
        <f>VLOOKUP(B3023,Database!$B$2:$K$604,3,FALSE)</f>
        <v>#N/A</v>
      </c>
      <c r="F3023" s="16"/>
      <c r="G3023" s="16"/>
      <c r="H3023" s="5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ht="17.25" hidden="1" customHeight="1" x14ac:dyDescent="0.25">
      <c r="A3024" s="62"/>
      <c r="B3024" s="16"/>
      <c r="C3024" s="16" t="e">
        <f>VLOOKUP(B3024,Database!$B$2:$K$604,2,FALSE)</f>
        <v>#N/A</v>
      </c>
      <c r="D3024" s="60"/>
      <c r="E3024" s="28" t="e">
        <f>VLOOKUP(B3024,Database!$B$2:$K$604,3,FALSE)</f>
        <v>#N/A</v>
      </c>
      <c r="F3024" s="16"/>
      <c r="G3024" s="16"/>
      <c r="H3024" s="5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ht="17.25" hidden="1" customHeight="1" x14ac:dyDescent="0.25">
      <c r="A3025" s="62"/>
      <c r="B3025" s="16"/>
      <c r="C3025" s="16" t="e">
        <f>VLOOKUP(B3025,Database!$B$2:$K$604,2,FALSE)</f>
        <v>#N/A</v>
      </c>
      <c r="D3025" s="60"/>
      <c r="E3025" s="28" t="e">
        <f>VLOOKUP(B3025,Database!$B$2:$K$604,3,FALSE)</f>
        <v>#N/A</v>
      </c>
      <c r="F3025" s="16"/>
      <c r="G3025" s="16"/>
      <c r="H3025" s="5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ht="17.25" hidden="1" customHeight="1" x14ac:dyDescent="0.25">
      <c r="A3026" s="62"/>
      <c r="B3026" s="16"/>
      <c r="C3026" s="16" t="e">
        <f>VLOOKUP(B3026,Database!$B$2:$K$604,2,FALSE)</f>
        <v>#N/A</v>
      </c>
      <c r="D3026" s="60"/>
      <c r="E3026" s="28" t="e">
        <f>VLOOKUP(B3026,Database!$B$2:$K$604,3,FALSE)</f>
        <v>#N/A</v>
      </c>
      <c r="F3026" s="16"/>
      <c r="G3026" s="16"/>
      <c r="H3026" s="5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ht="17.25" hidden="1" customHeight="1" x14ac:dyDescent="0.25">
      <c r="A3027" s="62"/>
      <c r="B3027" s="16"/>
      <c r="C3027" s="16" t="e">
        <f>VLOOKUP(B3027,Database!$B$2:$K$604,2,FALSE)</f>
        <v>#N/A</v>
      </c>
      <c r="D3027" s="60"/>
      <c r="E3027" s="28" t="e">
        <f>VLOOKUP(B3027,Database!$B$2:$K$604,3,FALSE)</f>
        <v>#N/A</v>
      </c>
      <c r="F3027" s="16"/>
      <c r="G3027" s="16"/>
      <c r="H3027" s="5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ht="17.25" hidden="1" customHeight="1" x14ac:dyDescent="0.25">
      <c r="A3028" s="62"/>
      <c r="B3028" s="16"/>
      <c r="C3028" s="16" t="e">
        <f>VLOOKUP(B3028,Database!$B$2:$K$604,2,FALSE)</f>
        <v>#N/A</v>
      </c>
      <c r="D3028" s="60"/>
      <c r="E3028" s="28" t="e">
        <f>VLOOKUP(B3028,Database!$B$2:$K$604,3,FALSE)</f>
        <v>#N/A</v>
      </c>
      <c r="F3028" s="16"/>
      <c r="G3028" s="16"/>
      <c r="H3028" s="5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ht="17.25" hidden="1" customHeight="1" x14ac:dyDescent="0.25">
      <c r="A3029" s="62"/>
      <c r="B3029" s="16"/>
      <c r="C3029" s="16" t="e">
        <f>VLOOKUP(B3029,Database!$B$2:$K$604,2,FALSE)</f>
        <v>#N/A</v>
      </c>
      <c r="D3029" s="60"/>
      <c r="E3029" s="28" t="e">
        <f>VLOOKUP(B3029,Database!$B$2:$K$604,3,FALSE)</f>
        <v>#N/A</v>
      </c>
      <c r="F3029" s="16"/>
      <c r="G3029" s="16"/>
      <c r="H3029" s="5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ht="17.25" hidden="1" customHeight="1" x14ac:dyDescent="0.25">
      <c r="A3030" s="62"/>
      <c r="B3030" s="16"/>
      <c r="C3030" s="16" t="e">
        <f>VLOOKUP(B3030,Database!$B$2:$K$604,2,FALSE)</f>
        <v>#N/A</v>
      </c>
      <c r="D3030" s="60"/>
      <c r="E3030" s="28" t="e">
        <f>VLOOKUP(B3030,Database!$B$2:$K$604,3,FALSE)</f>
        <v>#N/A</v>
      </c>
      <c r="F3030" s="16"/>
      <c r="G3030" s="16"/>
      <c r="H3030" s="5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ht="17.25" hidden="1" customHeight="1" x14ac:dyDescent="0.25">
      <c r="A3031" s="62"/>
      <c r="B3031" s="16"/>
      <c r="C3031" s="16" t="e">
        <f>VLOOKUP(B3031,Database!$B$2:$K$604,2,FALSE)</f>
        <v>#N/A</v>
      </c>
      <c r="D3031" s="60"/>
      <c r="E3031" s="28" t="e">
        <f>VLOOKUP(B3031,Database!$B$2:$K$604,3,FALSE)</f>
        <v>#N/A</v>
      </c>
      <c r="F3031" s="16"/>
      <c r="G3031" s="16"/>
      <c r="H3031" s="5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ht="17.25" hidden="1" customHeight="1" x14ac:dyDescent="0.25">
      <c r="A3032" s="62"/>
      <c r="B3032" s="5"/>
      <c r="C3032" s="16" t="e">
        <f>VLOOKUP(B3032,Database!$B$2:$K$604,2,FALSE)</f>
        <v>#N/A</v>
      </c>
      <c r="D3032" s="50"/>
      <c r="E3032" s="28" t="e">
        <f>VLOOKUP(B3032,Database!$B$2:$K$604,3,FALSE)</f>
        <v>#N/A</v>
      </c>
      <c r="F3032" s="16"/>
      <c r="G3032" s="16"/>
      <c r="H3032" s="5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ht="17.25" hidden="1" customHeight="1" x14ac:dyDescent="0.25">
      <c r="A3033" s="62"/>
      <c r="B3033" s="16"/>
      <c r="C3033" s="16" t="e">
        <f>VLOOKUP(B3033,Database!$B$2:$K$604,2,FALSE)</f>
        <v>#N/A</v>
      </c>
      <c r="D3033" s="60"/>
      <c r="E3033" s="28" t="e">
        <f>VLOOKUP(B3033,Database!$B$2:$K$604,3,FALSE)</f>
        <v>#N/A</v>
      </c>
      <c r="F3033" s="16"/>
      <c r="G3033" s="16"/>
      <c r="H3033" s="5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ht="17.25" hidden="1" customHeight="1" x14ac:dyDescent="0.25">
      <c r="A3034" s="62"/>
      <c r="B3034" s="16"/>
      <c r="C3034" s="16" t="e">
        <f>VLOOKUP(B3034,Database!$B$2:$K$604,2,FALSE)</f>
        <v>#N/A</v>
      </c>
      <c r="D3034" s="60"/>
      <c r="E3034" s="28" t="e">
        <f>VLOOKUP(B3034,Database!$B$2:$K$604,3,FALSE)</f>
        <v>#N/A</v>
      </c>
      <c r="F3034" s="16"/>
      <c r="G3034" s="16"/>
      <c r="H3034" s="5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ht="17.25" hidden="1" customHeight="1" x14ac:dyDescent="0.25">
      <c r="A3035" s="62"/>
      <c r="B3035" s="16"/>
      <c r="C3035" s="16" t="e">
        <f>VLOOKUP(B3035,Database!$B$2:$K$604,2,FALSE)</f>
        <v>#N/A</v>
      </c>
      <c r="D3035" s="60"/>
      <c r="E3035" s="28" t="e">
        <f>VLOOKUP(B3035,Database!$B$2:$K$604,3,FALSE)</f>
        <v>#N/A</v>
      </c>
      <c r="F3035" s="16"/>
      <c r="G3035" s="16"/>
      <c r="H3035" s="5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ht="17.25" hidden="1" customHeight="1" x14ac:dyDescent="0.25">
      <c r="A3036" s="62"/>
      <c r="B3036" s="16"/>
      <c r="C3036" s="16" t="e">
        <f>VLOOKUP(B3036,Database!$B$2:$K$604,2,FALSE)</f>
        <v>#N/A</v>
      </c>
      <c r="D3036" s="60"/>
      <c r="E3036" s="28" t="e">
        <f>VLOOKUP(B3036,Database!$B$2:$K$604,3,FALSE)</f>
        <v>#N/A</v>
      </c>
      <c r="F3036" s="16"/>
      <c r="G3036" s="16"/>
      <c r="H3036" s="5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ht="17.25" hidden="1" customHeight="1" x14ac:dyDescent="0.25">
      <c r="A3037" s="62"/>
      <c r="B3037" s="16"/>
      <c r="C3037" s="16" t="e">
        <f>VLOOKUP(B3037,Database!$B$2:$K$604,2,FALSE)</f>
        <v>#N/A</v>
      </c>
      <c r="D3037" s="60"/>
      <c r="E3037" s="28" t="e">
        <f>VLOOKUP(B3037,Database!$B$2:$K$604,3,FALSE)</f>
        <v>#N/A</v>
      </c>
      <c r="F3037" s="16"/>
      <c r="G3037" s="16"/>
      <c r="H3037" s="5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ht="17.25" hidden="1" customHeight="1" x14ac:dyDescent="0.25">
      <c r="A3038" s="62"/>
      <c r="B3038" s="5"/>
      <c r="C3038" s="16" t="e">
        <f>VLOOKUP(B3038,Database!$B$2:$K$604,2,FALSE)</f>
        <v>#N/A</v>
      </c>
      <c r="D3038" s="60"/>
      <c r="E3038" s="28" t="e">
        <f>VLOOKUP(B3038,Database!$B$2:$K$604,3,FALSE)</f>
        <v>#N/A</v>
      </c>
      <c r="F3038" s="16"/>
      <c r="G3038" s="16"/>
      <c r="H3038" s="5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ht="17.25" hidden="1" customHeight="1" x14ac:dyDescent="0.25">
      <c r="A3039" s="62"/>
      <c r="B3039" s="16"/>
      <c r="C3039" s="16" t="e">
        <f>VLOOKUP(B3039,Database!$B$2:$K$604,2,FALSE)</f>
        <v>#N/A</v>
      </c>
      <c r="D3039" s="60"/>
      <c r="E3039" s="28" t="e">
        <f>VLOOKUP(B3039,Database!$B$2:$K$604,3,FALSE)</f>
        <v>#N/A</v>
      </c>
      <c r="F3039" s="16"/>
      <c r="G3039" s="16"/>
      <c r="H3039" s="5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ht="17.25" hidden="1" customHeight="1" x14ac:dyDescent="0.25">
      <c r="A3040" s="62"/>
      <c r="B3040" s="16"/>
      <c r="C3040" s="16" t="e">
        <f>VLOOKUP(B3040,Database!$B$2:$K$604,2,FALSE)</f>
        <v>#N/A</v>
      </c>
      <c r="D3040" s="60"/>
      <c r="E3040" s="28" t="e">
        <f>VLOOKUP(B3040,Database!$B$2:$K$604,3,FALSE)</f>
        <v>#N/A</v>
      </c>
      <c r="F3040" s="16"/>
      <c r="G3040" s="16"/>
      <c r="H3040" s="5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ht="17.25" hidden="1" customHeight="1" x14ac:dyDescent="0.25">
      <c r="A3041" s="62"/>
      <c r="B3041" s="16"/>
      <c r="C3041" s="16" t="e">
        <f>VLOOKUP(B3041,Database!$B$2:$K$604,2,FALSE)</f>
        <v>#N/A</v>
      </c>
      <c r="D3041" s="60"/>
      <c r="E3041" s="28" t="e">
        <f>VLOOKUP(B3041,Database!$B$2:$K$604,3,FALSE)</f>
        <v>#N/A</v>
      </c>
      <c r="F3041" s="16"/>
      <c r="G3041" s="16"/>
      <c r="H3041" s="5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ht="17.25" hidden="1" customHeight="1" x14ac:dyDescent="0.25">
      <c r="A3042" s="62"/>
      <c r="B3042" s="16"/>
      <c r="C3042" s="16" t="e">
        <f>VLOOKUP(B3042,Database!$B$2:$K$604,2,FALSE)</f>
        <v>#N/A</v>
      </c>
      <c r="D3042" s="60"/>
      <c r="E3042" s="28" t="e">
        <f>VLOOKUP(B3042,Database!$B$2:$K$604,3,FALSE)</f>
        <v>#N/A</v>
      </c>
      <c r="F3042" s="16"/>
      <c r="G3042" s="16"/>
      <c r="H3042" s="5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ht="17.25" hidden="1" customHeight="1" x14ac:dyDescent="0.25">
      <c r="A3043" s="62"/>
      <c r="B3043" s="16"/>
      <c r="C3043" s="16" t="e">
        <f>VLOOKUP(B3043,Database!$B$2:$K$604,2,FALSE)</f>
        <v>#N/A</v>
      </c>
      <c r="D3043" s="60"/>
      <c r="E3043" s="28" t="e">
        <f>VLOOKUP(B3043,Database!$B$2:$K$604,3,FALSE)</f>
        <v>#N/A</v>
      </c>
      <c r="F3043" s="16"/>
      <c r="G3043" s="16"/>
      <c r="H3043" s="5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ht="17.25" hidden="1" customHeight="1" x14ac:dyDescent="0.25">
      <c r="A3044" s="62"/>
      <c r="B3044" s="16"/>
      <c r="C3044" s="16" t="e">
        <f>VLOOKUP(B3044,Database!$B$2:$K$604,2,FALSE)</f>
        <v>#N/A</v>
      </c>
      <c r="D3044" s="60"/>
      <c r="E3044" s="28" t="e">
        <f>VLOOKUP(B3044,Database!$B$2:$K$604,3,FALSE)</f>
        <v>#N/A</v>
      </c>
      <c r="F3044" s="16"/>
      <c r="G3044" s="16"/>
      <c r="H3044" s="5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ht="17.25" hidden="1" customHeight="1" x14ac:dyDescent="0.25">
      <c r="A3045" s="62"/>
      <c r="B3045" s="16"/>
      <c r="C3045" s="16" t="e">
        <f>VLOOKUP(B3045,Database!$B$2:$K$604,2,FALSE)</f>
        <v>#N/A</v>
      </c>
      <c r="D3045" s="60"/>
      <c r="E3045" s="28" t="e">
        <f>VLOOKUP(B3045,Database!$B$2:$K$604,3,FALSE)</f>
        <v>#N/A</v>
      </c>
      <c r="F3045" s="16"/>
      <c r="G3045" s="16"/>
      <c r="H3045" s="5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ht="17.25" hidden="1" customHeight="1" x14ac:dyDescent="0.25">
      <c r="A3046" s="62"/>
      <c r="B3046" s="16"/>
      <c r="C3046" s="16" t="e">
        <f>VLOOKUP(B3046,Database!$B$2:$K$604,2,FALSE)</f>
        <v>#N/A</v>
      </c>
      <c r="D3046" s="60"/>
      <c r="E3046" s="28" t="e">
        <f>VLOOKUP(B3046,Database!$B$2:$K$604,3,FALSE)</f>
        <v>#N/A</v>
      </c>
      <c r="F3046" s="16"/>
      <c r="G3046" s="16"/>
      <c r="H3046" s="5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ht="17.25" hidden="1" customHeight="1" x14ac:dyDescent="0.25">
      <c r="A3047" s="62"/>
      <c r="B3047" s="16"/>
      <c r="C3047" s="16" t="e">
        <f>VLOOKUP(B3047,Database!$B$2:$K$604,2,FALSE)</f>
        <v>#N/A</v>
      </c>
      <c r="D3047" s="60"/>
      <c r="E3047" s="28" t="e">
        <f>VLOOKUP(B3047,Database!$B$2:$K$604,3,FALSE)</f>
        <v>#N/A</v>
      </c>
      <c r="F3047" s="16"/>
      <c r="G3047" s="16"/>
      <c r="H3047" s="5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ht="17.25" hidden="1" customHeight="1" x14ac:dyDescent="0.25">
      <c r="A3048" s="62"/>
      <c r="B3048" s="16"/>
      <c r="C3048" s="16" t="e">
        <f>VLOOKUP(B3048,Database!$B$2:$K$604,2,FALSE)</f>
        <v>#N/A</v>
      </c>
      <c r="D3048" s="60"/>
      <c r="E3048" s="28" t="e">
        <f>VLOOKUP(B3048,Database!$B$2:$K$604,3,FALSE)</f>
        <v>#N/A</v>
      </c>
      <c r="F3048" s="16"/>
      <c r="G3048" s="16"/>
      <c r="H3048" s="5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ht="17.25" hidden="1" customHeight="1" x14ac:dyDescent="0.25">
      <c r="A3049" s="62"/>
      <c r="B3049" s="16"/>
      <c r="C3049" s="16" t="e">
        <f>VLOOKUP(B3049,Database!$B$2:$K$604,2,FALSE)</f>
        <v>#N/A</v>
      </c>
      <c r="D3049" s="60"/>
      <c r="E3049" s="28" t="e">
        <f>VLOOKUP(B3049,Database!$B$2:$K$604,3,FALSE)</f>
        <v>#N/A</v>
      </c>
      <c r="F3049" s="16"/>
      <c r="G3049" s="16"/>
      <c r="H3049" s="5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ht="17.25" hidden="1" customHeight="1" x14ac:dyDescent="0.25">
      <c r="A3050" s="62"/>
      <c r="B3050" s="16"/>
      <c r="C3050" s="16" t="e">
        <f>VLOOKUP(B3050,Database!$B$2:$K$604,2,FALSE)</f>
        <v>#N/A</v>
      </c>
      <c r="D3050" s="60"/>
      <c r="E3050" s="28" t="e">
        <f>VLOOKUP(B3050,Database!$B$2:$K$604,3,FALSE)</f>
        <v>#N/A</v>
      </c>
      <c r="F3050" s="16"/>
      <c r="G3050" s="16"/>
      <c r="H3050" s="5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ht="17.25" hidden="1" customHeight="1" x14ac:dyDescent="0.25">
      <c r="A3051" s="62"/>
      <c r="B3051" s="16"/>
      <c r="C3051" s="16" t="e">
        <f>VLOOKUP(B3051,Database!$B$2:$K$604,2,FALSE)</f>
        <v>#N/A</v>
      </c>
      <c r="D3051" s="60"/>
      <c r="E3051" s="28" t="e">
        <f>VLOOKUP(B3051,Database!$B$2:$K$604,3,FALSE)</f>
        <v>#N/A</v>
      </c>
      <c r="F3051" s="16"/>
      <c r="G3051" s="16"/>
      <c r="H3051" s="5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ht="17.25" hidden="1" customHeight="1" x14ac:dyDescent="0.25">
      <c r="A3052" s="62"/>
      <c r="B3052" s="16"/>
      <c r="C3052" s="16" t="e">
        <f>VLOOKUP(B3052,Database!$B$2:$K$604,2,FALSE)</f>
        <v>#N/A</v>
      </c>
      <c r="D3052" s="60"/>
      <c r="E3052" s="28" t="e">
        <f>VLOOKUP(B3052,Database!$B$2:$K$604,3,FALSE)</f>
        <v>#N/A</v>
      </c>
      <c r="F3052" s="16"/>
      <c r="G3052" s="16"/>
      <c r="H3052" s="5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ht="17.25" hidden="1" customHeight="1" x14ac:dyDescent="0.25">
      <c r="A3053" s="62"/>
      <c r="B3053" s="16"/>
      <c r="C3053" s="16" t="e">
        <f>VLOOKUP(B3053,Database!$B$2:$K$604,2,FALSE)</f>
        <v>#N/A</v>
      </c>
      <c r="D3053" s="60"/>
      <c r="E3053" s="28" t="e">
        <f>VLOOKUP(B3053,Database!$B$2:$K$604,3,FALSE)</f>
        <v>#N/A</v>
      </c>
      <c r="F3053" s="16"/>
      <c r="G3053" s="16"/>
      <c r="H3053" s="5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ht="17.25" hidden="1" customHeight="1" x14ac:dyDescent="0.25">
      <c r="A3054" s="62"/>
      <c r="B3054" s="16"/>
      <c r="C3054" s="16" t="e">
        <f>VLOOKUP(B3054,Database!$B$2:$K$604,2,FALSE)</f>
        <v>#N/A</v>
      </c>
      <c r="D3054" s="60"/>
      <c r="E3054" s="28" t="e">
        <f>VLOOKUP(B3054,Database!$B$2:$K$604,3,FALSE)</f>
        <v>#N/A</v>
      </c>
      <c r="F3054" s="16"/>
      <c r="G3054" s="16"/>
      <c r="H3054" s="5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ht="17.25" hidden="1" customHeight="1" x14ac:dyDescent="0.25">
      <c r="A3055" s="62"/>
      <c r="B3055" s="16"/>
      <c r="C3055" s="16" t="e">
        <f>VLOOKUP(B3055,Database!$B$2:$K$604,2,FALSE)</f>
        <v>#N/A</v>
      </c>
      <c r="D3055" s="60"/>
      <c r="E3055" s="28" t="e">
        <f>VLOOKUP(B3055,Database!$B$2:$K$604,3,FALSE)</f>
        <v>#N/A</v>
      </c>
      <c r="F3055" s="16"/>
      <c r="G3055" s="16"/>
      <c r="H3055" s="5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ht="17.25" hidden="1" customHeight="1" x14ac:dyDescent="0.25">
      <c r="A3056" s="62"/>
      <c r="B3056" s="5"/>
      <c r="C3056" s="16" t="e">
        <f>VLOOKUP(B3056,Database!$B$2:$K$604,2,FALSE)</f>
        <v>#N/A</v>
      </c>
      <c r="D3056" s="60"/>
      <c r="E3056" s="28" t="e">
        <f>VLOOKUP(B3056,Database!$B$2:$K$604,3,FALSE)</f>
        <v>#N/A</v>
      </c>
      <c r="F3056" s="16"/>
      <c r="G3056" s="16"/>
      <c r="H3056" s="5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ht="17.25" hidden="1" customHeight="1" x14ac:dyDescent="0.25">
      <c r="A3057" s="62"/>
      <c r="B3057" s="5"/>
      <c r="C3057" s="16" t="e">
        <f>VLOOKUP(B3057,Database!$B$2:$K$604,2,FALSE)</f>
        <v>#N/A</v>
      </c>
      <c r="D3057" s="60"/>
      <c r="E3057" s="28" t="e">
        <f>VLOOKUP(B3057,Database!$B$2:$K$604,3,FALSE)</f>
        <v>#N/A</v>
      </c>
      <c r="F3057" s="16"/>
      <c r="G3057" s="16"/>
      <c r="H3057" s="5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ht="17.25" hidden="1" customHeight="1" x14ac:dyDescent="0.25">
      <c r="A3058" s="62"/>
      <c r="B3058" s="5"/>
      <c r="C3058" s="16" t="e">
        <f>VLOOKUP(B3058,Database!$B$2:$K$604,2,FALSE)</f>
        <v>#N/A</v>
      </c>
      <c r="D3058" s="60"/>
      <c r="E3058" s="28" t="e">
        <f>VLOOKUP(B3058,Database!$B$2:$K$604,3,FALSE)</f>
        <v>#N/A</v>
      </c>
      <c r="F3058" s="16"/>
      <c r="G3058" s="16"/>
      <c r="H3058" s="5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ht="17.25" hidden="1" customHeight="1" x14ac:dyDescent="0.25">
      <c r="A3059" s="62"/>
      <c r="B3059" s="5"/>
      <c r="C3059" s="16" t="e">
        <f>VLOOKUP(B3059,Database!$B$2:$K$604,2,FALSE)</f>
        <v>#N/A</v>
      </c>
      <c r="D3059" s="60"/>
      <c r="E3059" s="28" t="e">
        <f>VLOOKUP(B3059,Database!$B$2:$K$604,3,FALSE)</f>
        <v>#N/A</v>
      </c>
      <c r="F3059" s="16"/>
      <c r="G3059" s="16"/>
      <c r="H3059" s="5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ht="17.25" hidden="1" customHeight="1" x14ac:dyDescent="0.25">
      <c r="A3060" s="62"/>
      <c r="B3060" s="5"/>
      <c r="C3060" s="16" t="e">
        <f>VLOOKUP(B3060,Database!$B$2:$K$604,2,FALSE)</f>
        <v>#N/A</v>
      </c>
      <c r="D3060" s="60"/>
      <c r="E3060" s="28" t="e">
        <f>VLOOKUP(B3060,Database!$B$2:$K$604,3,FALSE)</f>
        <v>#N/A</v>
      </c>
      <c r="F3060" s="16"/>
      <c r="G3060" s="16"/>
      <c r="H3060" s="5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ht="17.25" hidden="1" customHeight="1" x14ac:dyDescent="0.25">
      <c r="A3061" s="62"/>
      <c r="B3061" s="5"/>
      <c r="C3061" s="16" t="e">
        <f>VLOOKUP(B3061,Database!$B$2:$K$604,2,FALSE)</f>
        <v>#N/A</v>
      </c>
      <c r="D3061" s="60"/>
      <c r="E3061" s="28" t="e">
        <f>VLOOKUP(B3061,Database!$B$2:$K$604,3,FALSE)</f>
        <v>#N/A</v>
      </c>
      <c r="F3061" s="16"/>
      <c r="G3061" s="16"/>
      <c r="H3061" s="5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ht="17.25" hidden="1" customHeight="1" x14ac:dyDescent="0.25">
      <c r="A3062" s="62"/>
      <c r="B3062" s="16"/>
      <c r="C3062" s="16" t="e">
        <f>VLOOKUP(B3062,Database!$B$2:$K$604,2,FALSE)</f>
        <v>#N/A</v>
      </c>
      <c r="D3062" s="60"/>
      <c r="E3062" s="28" t="e">
        <f>VLOOKUP(B3062,Database!$B$2:$K$604,3,FALSE)</f>
        <v>#N/A</v>
      </c>
      <c r="F3062" s="16"/>
      <c r="G3062" s="16"/>
      <c r="H3062" s="5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ht="17.25" hidden="1" customHeight="1" x14ac:dyDescent="0.25">
      <c r="A3063" s="62"/>
      <c r="B3063" s="16"/>
      <c r="C3063" s="16" t="e">
        <f>VLOOKUP(B3063,Database!$B$2:$K$604,2,FALSE)</f>
        <v>#N/A</v>
      </c>
      <c r="D3063" s="60"/>
      <c r="E3063" s="28" t="e">
        <f>VLOOKUP(B3063,Database!$B$2:$K$604,3,FALSE)</f>
        <v>#N/A</v>
      </c>
      <c r="F3063" s="16"/>
      <c r="G3063" s="16"/>
      <c r="H3063" s="5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ht="17.25" hidden="1" customHeight="1" x14ac:dyDescent="0.25">
      <c r="A3064" s="62"/>
      <c r="B3064" s="16"/>
      <c r="C3064" s="16" t="e">
        <f>VLOOKUP(B3064,Database!$B$2:$K$604,2,FALSE)</f>
        <v>#N/A</v>
      </c>
      <c r="D3064" s="60"/>
      <c r="E3064" s="28" t="e">
        <f>VLOOKUP(B3064,Database!$B$2:$K$604,3,FALSE)</f>
        <v>#N/A</v>
      </c>
      <c r="F3064" s="16"/>
      <c r="G3064" s="16"/>
      <c r="H3064" s="5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ht="17.25" hidden="1" customHeight="1" x14ac:dyDescent="0.25">
      <c r="A3065" s="62"/>
      <c r="B3065" s="16"/>
      <c r="C3065" s="16" t="e">
        <f>VLOOKUP(B3065,Database!$B$2:$K$604,2,FALSE)</f>
        <v>#N/A</v>
      </c>
      <c r="D3065" s="60"/>
      <c r="E3065" s="28" t="e">
        <f>VLOOKUP(B3065,Database!$B$2:$K$604,3,FALSE)</f>
        <v>#N/A</v>
      </c>
      <c r="F3065" s="16"/>
      <c r="G3065" s="16"/>
      <c r="H3065" s="5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spans="1:26" ht="17.25" hidden="1" customHeight="1" x14ac:dyDescent="0.25">
      <c r="A3066" s="62"/>
      <c r="B3066" s="5"/>
      <c r="C3066" s="16" t="e">
        <f>VLOOKUP(B3066,Database!$B$2:$K$604,2,FALSE)</f>
        <v>#N/A</v>
      </c>
      <c r="D3066" s="60"/>
      <c r="E3066" s="28" t="e">
        <f>VLOOKUP(B3066,Database!$B$2:$K$604,3,FALSE)</f>
        <v>#N/A</v>
      </c>
      <c r="F3066" s="16"/>
      <c r="G3066" s="16"/>
      <c r="H3066" s="5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spans="1:26" ht="17.25" hidden="1" customHeight="1" x14ac:dyDescent="0.25">
      <c r="A3067" s="62"/>
      <c r="B3067" s="5"/>
      <c r="C3067" s="16" t="e">
        <f>VLOOKUP(B3067,Database!$B$2:$K$604,2,FALSE)</f>
        <v>#N/A</v>
      </c>
      <c r="D3067" s="60"/>
      <c r="E3067" s="28" t="e">
        <f>VLOOKUP(B3067,Database!$B$2:$K$604,3,FALSE)</f>
        <v>#N/A</v>
      </c>
      <c r="F3067" s="16"/>
      <c r="G3067" s="16"/>
      <c r="H3067" s="5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spans="1:26" ht="17.25" hidden="1" customHeight="1" x14ac:dyDescent="0.25">
      <c r="A3068" s="62"/>
      <c r="B3068" s="5"/>
      <c r="C3068" s="16" t="e">
        <f>VLOOKUP(B3068,Database!$B$2:$K$604,2,FALSE)</f>
        <v>#N/A</v>
      </c>
      <c r="D3068" s="60"/>
      <c r="E3068" s="28" t="e">
        <f>VLOOKUP(B3068,Database!$B$2:$K$604,3,FALSE)</f>
        <v>#N/A</v>
      </c>
      <c r="F3068" s="16"/>
      <c r="G3068" s="16"/>
      <c r="H3068" s="5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spans="1:26" ht="17.25" hidden="1" customHeight="1" x14ac:dyDescent="0.25">
      <c r="A3069" s="62"/>
      <c r="B3069" s="16"/>
      <c r="C3069" s="16" t="e">
        <f>VLOOKUP(B3069,Database!$B$2:$K$604,2,FALSE)</f>
        <v>#N/A</v>
      </c>
      <c r="D3069" s="60"/>
      <c r="E3069" s="28" t="e">
        <f>VLOOKUP(B3069,Database!$B$2:$K$604,3,FALSE)</f>
        <v>#N/A</v>
      </c>
      <c r="F3069" s="16"/>
      <c r="G3069" s="16"/>
      <c r="H3069" s="5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spans="1:26" ht="17.25" hidden="1" customHeight="1" x14ac:dyDescent="0.25">
      <c r="A3070" s="62"/>
      <c r="B3070" s="16"/>
      <c r="C3070" s="16" t="e">
        <f>VLOOKUP(B3070,Database!$B$2:$K$604,2,FALSE)</f>
        <v>#N/A</v>
      </c>
      <c r="D3070" s="60"/>
      <c r="E3070" s="28" t="e">
        <f>VLOOKUP(B3070,Database!$B$2:$K$604,3,FALSE)</f>
        <v>#N/A</v>
      </c>
      <c r="F3070" s="16"/>
      <c r="G3070" s="16"/>
      <c r="H3070" s="5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spans="1:26" ht="17.25" hidden="1" customHeight="1" x14ac:dyDescent="0.25">
      <c r="A3071" s="62"/>
      <c r="B3071" s="16"/>
      <c r="C3071" s="16" t="e">
        <f>VLOOKUP(B3071,Database!$B$2:$K$604,2,FALSE)</f>
        <v>#N/A</v>
      </c>
      <c r="D3071" s="60"/>
      <c r="E3071" s="28" t="e">
        <f>VLOOKUP(B3071,Database!$B$2:$K$604,3,FALSE)</f>
        <v>#N/A</v>
      </c>
      <c r="F3071" s="16"/>
      <c r="G3071" s="16"/>
      <c r="H3071" s="5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spans="1:26" ht="17.25" hidden="1" customHeight="1" x14ac:dyDescent="0.25">
      <c r="A3072" s="62"/>
      <c r="B3072" s="10"/>
      <c r="C3072" s="16" t="e">
        <f>VLOOKUP(B3072,Database!$B$2:$K$604,2,FALSE)</f>
        <v>#N/A</v>
      </c>
      <c r="D3072" s="60"/>
      <c r="E3072" s="28" t="e">
        <f>VLOOKUP(B3072,Database!$B$2:$K$604,3,FALSE)</f>
        <v>#N/A</v>
      </c>
      <c r="F3072" s="16"/>
      <c r="G3072" s="16"/>
      <c r="H3072" s="5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spans="1:26" ht="17.25" hidden="1" customHeight="1" x14ac:dyDescent="0.25">
      <c r="A3073" s="62"/>
      <c r="B3073" s="5"/>
      <c r="C3073" s="16" t="e">
        <f>VLOOKUP(B3073,Database!$B$2:$K$604,2,FALSE)</f>
        <v>#N/A</v>
      </c>
      <c r="D3073" s="60"/>
      <c r="E3073" s="28" t="e">
        <f>VLOOKUP(B3073,Database!$B$2:$K$604,3,FALSE)</f>
        <v>#N/A</v>
      </c>
      <c r="F3073" s="16"/>
      <c r="G3073" s="16"/>
      <c r="H3073" s="5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spans="1:26" ht="17.25" hidden="1" customHeight="1" x14ac:dyDescent="0.25">
      <c r="A3074" s="62"/>
      <c r="B3074" s="5"/>
      <c r="C3074" s="16" t="e">
        <f>VLOOKUP(B3074,Database!$B$2:$K$604,2,FALSE)</f>
        <v>#N/A</v>
      </c>
      <c r="D3074" s="60"/>
      <c r="E3074" s="28" t="e">
        <f>VLOOKUP(B3074,Database!$B$2:$K$604,3,FALSE)</f>
        <v>#N/A</v>
      </c>
      <c r="F3074" s="16"/>
      <c r="G3074" s="16"/>
      <c r="H3074" s="5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spans="1:26" ht="17.25" hidden="1" customHeight="1" x14ac:dyDescent="0.25">
      <c r="A3075" s="62"/>
      <c r="B3075" s="5"/>
      <c r="C3075" s="16" t="e">
        <f>VLOOKUP(B3075,Database!$B$2:$K$604,2,FALSE)</f>
        <v>#N/A</v>
      </c>
      <c r="D3075" s="60"/>
      <c r="E3075" s="28" t="e">
        <f>VLOOKUP(B3075,Database!$B$2:$K$604,3,FALSE)</f>
        <v>#N/A</v>
      </c>
      <c r="F3075" s="16"/>
      <c r="G3075" s="16"/>
      <c r="H3075" s="5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spans="1:26" ht="17.25" hidden="1" customHeight="1" x14ac:dyDescent="0.25">
      <c r="A3076" s="62"/>
      <c r="B3076" s="16"/>
      <c r="C3076" s="16" t="e">
        <f>VLOOKUP(B3076,Database!$B$2:$K$604,2,FALSE)</f>
        <v>#N/A</v>
      </c>
      <c r="D3076" s="60"/>
      <c r="E3076" s="28" t="e">
        <f>VLOOKUP(B3076,Database!$B$2:$K$604,3,FALSE)</f>
        <v>#N/A</v>
      </c>
      <c r="F3076" s="16"/>
      <c r="G3076" s="16"/>
      <c r="H3076" s="5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spans="1:26" ht="17.25" hidden="1" customHeight="1" x14ac:dyDescent="0.25">
      <c r="A3077" s="62"/>
      <c r="B3077" s="16"/>
      <c r="C3077" s="16" t="e">
        <f>VLOOKUP(B3077,Database!$B$2:$K$604,2,FALSE)</f>
        <v>#N/A</v>
      </c>
      <c r="D3077" s="60"/>
      <c r="E3077" s="28" t="e">
        <f>VLOOKUP(B3077,Database!$B$2:$K$604,3,FALSE)</f>
        <v>#N/A</v>
      </c>
      <c r="F3077" s="16"/>
      <c r="G3077" s="16"/>
      <c r="H3077" s="5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spans="1:26" ht="17.25" hidden="1" customHeight="1" x14ac:dyDescent="0.25">
      <c r="A3078" s="62"/>
      <c r="B3078" s="16"/>
      <c r="C3078" s="16" t="e">
        <f>VLOOKUP(B3078,Database!$B$2:$K$604,2,FALSE)</f>
        <v>#N/A</v>
      </c>
      <c r="D3078" s="60"/>
      <c r="E3078" s="28" t="e">
        <f>VLOOKUP(B3078,Database!$B$2:$K$604,3,FALSE)</f>
        <v>#N/A</v>
      </c>
      <c r="F3078" s="16"/>
      <c r="G3078" s="16"/>
      <c r="H3078" s="5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spans="1:26" ht="17.25" hidden="1" customHeight="1" x14ac:dyDescent="0.25">
      <c r="A3079" s="62"/>
      <c r="B3079" s="16"/>
      <c r="C3079" s="16" t="e">
        <f>VLOOKUP(B3079,Database!$B$2:$K$604,2,FALSE)</f>
        <v>#N/A</v>
      </c>
      <c r="D3079" s="60"/>
      <c r="E3079" s="28" t="e">
        <f>VLOOKUP(B3079,Database!$B$2:$K$604,3,FALSE)</f>
        <v>#N/A</v>
      </c>
      <c r="F3079" s="16"/>
      <c r="G3079" s="16"/>
      <c r="H3079" s="5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spans="1:26" ht="17.25" hidden="1" customHeight="1" x14ac:dyDescent="0.25">
      <c r="A3080" s="62"/>
      <c r="B3080" s="5"/>
      <c r="C3080" s="16" t="e">
        <f>VLOOKUP(B3080,Database!$B$2:$K$604,2,FALSE)</f>
        <v>#N/A</v>
      </c>
      <c r="D3080" s="60"/>
      <c r="E3080" s="28" t="e">
        <f>VLOOKUP(B3080,Database!$B$2:$K$604,3,FALSE)</f>
        <v>#N/A</v>
      </c>
      <c r="F3080" s="16"/>
      <c r="G3080" s="16"/>
      <c r="H3080" s="5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spans="1:26" ht="17.25" hidden="1" customHeight="1" x14ac:dyDescent="0.25">
      <c r="A3081" s="62"/>
      <c r="B3081" s="5"/>
      <c r="C3081" s="16" t="e">
        <f>VLOOKUP(B3081,Database!$B$2:$K$604,2,FALSE)</f>
        <v>#N/A</v>
      </c>
      <c r="D3081" s="60"/>
      <c r="E3081" s="28" t="e">
        <f>VLOOKUP(B3081,Database!$B$2:$K$604,3,FALSE)</f>
        <v>#N/A</v>
      </c>
      <c r="F3081" s="16"/>
      <c r="G3081" s="16"/>
      <c r="H3081" s="5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spans="1:26" ht="17.25" hidden="1" customHeight="1" x14ac:dyDescent="0.25">
      <c r="A3082" s="62"/>
      <c r="B3082" s="16"/>
      <c r="C3082" s="16" t="e">
        <f>VLOOKUP(B3082,Database!$B$2:$K$604,2,FALSE)</f>
        <v>#N/A</v>
      </c>
      <c r="D3082" s="60"/>
      <c r="E3082" s="28" t="e">
        <f>VLOOKUP(B3082,Database!$B$2:$K$604,3,FALSE)</f>
        <v>#N/A</v>
      </c>
      <c r="F3082" s="16"/>
      <c r="G3082" s="16"/>
      <c r="H3082" s="5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spans="1:26" ht="17.25" hidden="1" customHeight="1" x14ac:dyDescent="0.25">
      <c r="A3083" s="62"/>
      <c r="B3083" s="16"/>
      <c r="C3083" s="16" t="e">
        <f>VLOOKUP(B3083,Database!$B$2:$K$604,2,FALSE)</f>
        <v>#N/A</v>
      </c>
      <c r="D3083" s="60"/>
      <c r="E3083" s="28" t="e">
        <f>VLOOKUP(B3083,Database!$B$2:$K$604,3,FALSE)</f>
        <v>#N/A</v>
      </c>
      <c r="F3083" s="16"/>
      <c r="G3083" s="16"/>
      <c r="H3083" s="5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spans="1:26" ht="17.25" hidden="1" customHeight="1" x14ac:dyDescent="0.25">
      <c r="A3084" s="62"/>
      <c r="B3084" s="16"/>
      <c r="C3084" s="16" t="e">
        <f>VLOOKUP(B3084,Database!$B$2:$K$604,2,FALSE)</f>
        <v>#N/A</v>
      </c>
      <c r="D3084" s="60"/>
      <c r="E3084" s="28" t="e">
        <f>VLOOKUP(B3084,Database!$B$2:$K$604,3,FALSE)</f>
        <v>#N/A</v>
      </c>
      <c r="F3084" s="16"/>
      <c r="G3084" s="16"/>
      <c r="H3084" s="5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spans="1:26" ht="17.25" hidden="1" customHeight="1" x14ac:dyDescent="0.25">
      <c r="A3085" s="62"/>
      <c r="B3085" s="16"/>
      <c r="C3085" s="16" t="e">
        <f>VLOOKUP(B3085,Database!$B$2:$K$604,2,FALSE)</f>
        <v>#N/A</v>
      </c>
      <c r="D3085" s="60"/>
      <c r="E3085" s="28" t="e">
        <f>VLOOKUP(B3085,Database!$B$2:$K$604,3,FALSE)</f>
        <v>#N/A</v>
      </c>
      <c r="F3085" s="16"/>
      <c r="G3085" s="16"/>
      <c r="H3085" s="5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spans="1:26" ht="17.25" hidden="1" customHeight="1" x14ac:dyDescent="0.25">
      <c r="A3086" s="62"/>
      <c r="B3086" s="16"/>
      <c r="C3086" s="16" t="e">
        <f>VLOOKUP(B3086,Database!$B$2:$K$604,2,FALSE)</f>
        <v>#N/A</v>
      </c>
      <c r="D3086" s="60"/>
      <c r="E3086" s="28" t="e">
        <f>VLOOKUP(B3086,Database!$B$2:$K$604,3,FALSE)</f>
        <v>#N/A</v>
      </c>
      <c r="F3086" s="16"/>
      <c r="G3086" s="16"/>
      <c r="H3086" s="5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spans="1:26" ht="17.25" hidden="1" customHeight="1" x14ac:dyDescent="0.25">
      <c r="A3087" s="62"/>
      <c r="B3087" s="16"/>
      <c r="C3087" s="16" t="e">
        <f>VLOOKUP(B3087,Database!$B$2:$K$604,2,FALSE)</f>
        <v>#N/A</v>
      </c>
      <c r="D3087" s="60"/>
      <c r="E3087" s="28" t="e">
        <f>VLOOKUP(B3087,Database!$B$2:$K$604,3,FALSE)</f>
        <v>#N/A</v>
      </c>
      <c r="F3087" s="16"/>
      <c r="G3087" s="16"/>
      <c r="H3087" s="5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spans="1:26" ht="17.25" hidden="1" customHeight="1" x14ac:dyDescent="0.25">
      <c r="A3088" s="62"/>
      <c r="B3088" s="5"/>
      <c r="C3088" s="16" t="e">
        <f>VLOOKUP(B3088,Database!$B$2:$K$604,2,FALSE)</f>
        <v>#N/A</v>
      </c>
      <c r="D3088" s="60"/>
      <c r="E3088" s="28" t="e">
        <f>VLOOKUP(B3088,Database!$B$2:$K$604,3,FALSE)</f>
        <v>#N/A</v>
      </c>
      <c r="F3088" s="16"/>
      <c r="G3088" s="16"/>
      <c r="H3088" s="5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spans="1:26" ht="17.25" hidden="1" customHeight="1" x14ac:dyDescent="0.25">
      <c r="A3089" s="62"/>
      <c r="B3089" s="16"/>
      <c r="C3089" s="16" t="e">
        <f>VLOOKUP(B3089,Database!$B$2:$K$604,2,FALSE)</f>
        <v>#N/A</v>
      </c>
      <c r="D3089" s="60"/>
      <c r="E3089" s="28" t="e">
        <f>VLOOKUP(B3089,Database!$B$2:$K$604,3,FALSE)</f>
        <v>#N/A</v>
      </c>
      <c r="F3089" s="16"/>
      <c r="G3089" s="16"/>
      <c r="H3089" s="5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spans="1:26" ht="17.25" hidden="1" customHeight="1" x14ac:dyDescent="0.25">
      <c r="A3090" s="62"/>
      <c r="B3090" s="5"/>
      <c r="C3090" s="16" t="e">
        <f>VLOOKUP(B3090,Database!$B$2:$K$604,2,FALSE)</f>
        <v>#N/A</v>
      </c>
      <c r="D3090" s="60"/>
      <c r="E3090" s="28" t="e">
        <f>VLOOKUP(B3090,Database!$B$2:$K$604,3,FALSE)</f>
        <v>#N/A</v>
      </c>
      <c r="F3090" s="16"/>
      <c r="G3090" s="16"/>
      <c r="H3090" s="5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spans="1:26" ht="17.25" hidden="1" customHeight="1" x14ac:dyDescent="0.25">
      <c r="A3091" s="62"/>
      <c r="B3091" s="16"/>
      <c r="C3091" s="16" t="e">
        <f>VLOOKUP(B3091,Database!$B$2:$K$604,2,FALSE)</f>
        <v>#N/A</v>
      </c>
      <c r="D3091" s="60"/>
      <c r="E3091" s="28" t="e">
        <f>VLOOKUP(B3091,Database!$B$2:$K$604,3,FALSE)</f>
        <v>#N/A</v>
      </c>
      <c r="F3091" s="16"/>
      <c r="G3091" s="16"/>
      <c r="H3091" s="5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spans="1:26" ht="17.25" hidden="1" customHeight="1" x14ac:dyDescent="0.25">
      <c r="A3092" s="62"/>
      <c r="B3092" s="16"/>
      <c r="C3092" s="16" t="e">
        <f>VLOOKUP(B3092,Database!$B$2:$K$604,2,FALSE)</f>
        <v>#N/A</v>
      </c>
      <c r="D3092" s="60"/>
      <c r="E3092" s="28" t="e">
        <f>VLOOKUP(B3092,Database!$B$2:$K$604,3,FALSE)</f>
        <v>#N/A</v>
      </c>
      <c r="F3092" s="16"/>
      <c r="G3092" s="16"/>
      <c r="H3092" s="5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spans="1:26" ht="17.25" hidden="1" customHeight="1" x14ac:dyDescent="0.25">
      <c r="A3093" s="62"/>
      <c r="B3093" s="5"/>
      <c r="C3093" s="16" t="e">
        <f>VLOOKUP(B3093,Database!$B$2:$K$604,2,FALSE)</f>
        <v>#N/A</v>
      </c>
      <c r="D3093" s="60"/>
      <c r="E3093" s="28" t="e">
        <f>VLOOKUP(B3093,Database!$B$2:$K$604,3,FALSE)</f>
        <v>#N/A</v>
      </c>
      <c r="F3093" s="16"/>
      <c r="G3093" s="16"/>
      <c r="H3093" s="5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spans="1:26" ht="17.25" hidden="1" customHeight="1" x14ac:dyDescent="0.25">
      <c r="A3094" s="62"/>
      <c r="B3094" s="16"/>
      <c r="C3094" s="16" t="e">
        <f>VLOOKUP(B3094,Database!$B$2:$K$604,2,FALSE)</f>
        <v>#N/A</v>
      </c>
      <c r="D3094" s="60"/>
      <c r="E3094" s="28" t="e">
        <f>VLOOKUP(B3094,Database!$B$2:$K$604,3,FALSE)</f>
        <v>#N/A</v>
      </c>
      <c r="F3094" s="16"/>
      <c r="G3094" s="16"/>
      <c r="H3094" s="5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spans="1:26" ht="17.25" hidden="1" customHeight="1" x14ac:dyDescent="0.25">
      <c r="A3095" s="62"/>
      <c r="B3095" s="16"/>
      <c r="C3095" s="16" t="e">
        <f>VLOOKUP(B3095,Database!$B$2:$K$604,2,FALSE)</f>
        <v>#N/A</v>
      </c>
      <c r="D3095" s="60"/>
      <c r="E3095" s="28" t="e">
        <f>VLOOKUP(B3095,Database!$B$2:$K$604,3,FALSE)</f>
        <v>#N/A</v>
      </c>
      <c r="F3095" s="16"/>
      <c r="G3095" s="16"/>
      <c r="H3095" s="5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spans="1:26" ht="17.25" hidden="1" customHeight="1" x14ac:dyDescent="0.25">
      <c r="A3096" s="62"/>
      <c r="B3096" s="16"/>
      <c r="C3096" s="16" t="e">
        <f>VLOOKUP(B3096,Database!$B$2:$K$604,2,FALSE)</f>
        <v>#N/A</v>
      </c>
      <c r="D3096" s="60"/>
      <c r="E3096" s="28" t="e">
        <f>VLOOKUP(B3096,Database!$B$2:$K$604,3,FALSE)</f>
        <v>#N/A</v>
      </c>
      <c r="F3096" s="16"/>
      <c r="G3096" s="16"/>
      <c r="H3096" s="5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spans="1:26" ht="17.25" hidden="1" customHeight="1" x14ac:dyDescent="0.25">
      <c r="A3097" s="62"/>
      <c r="B3097" s="16"/>
      <c r="C3097" s="16" t="e">
        <f>VLOOKUP(B3097,Database!$B$2:$K$604,2,FALSE)</f>
        <v>#N/A</v>
      </c>
      <c r="D3097" s="60"/>
      <c r="E3097" s="28" t="e">
        <f>VLOOKUP(B3097,Database!$B$2:$K$604,3,FALSE)</f>
        <v>#N/A</v>
      </c>
      <c r="F3097" s="16"/>
      <c r="G3097" s="16"/>
      <c r="H3097" s="5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spans="1:26" ht="17.25" hidden="1" customHeight="1" x14ac:dyDescent="0.25">
      <c r="A3098" s="62"/>
      <c r="B3098" s="5"/>
      <c r="C3098" s="16" t="e">
        <f>VLOOKUP(B3098,Database!$B$2:$K$604,2,FALSE)</f>
        <v>#N/A</v>
      </c>
      <c r="D3098" s="60"/>
      <c r="E3098" s="28" t="e">
        <f>VLOOKUP(B3098,Database!$B$2:$K$604,3,FALSE)</f>
        <v>#N/A</v>
      </c>
      <c r="F3098" s="16"/>
      <c r="G3098" s="16"/>
      <c r="H3098" s="5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spans="1:26" ht="17.25" hidden="1" customHeight="1" x14ac:dyDescent="0.25">
      <c r="A3099" s="62"/>
      <c r="B3099" s="16"/>
      <c r="C3099" s="16" t="e">
        <f>VLOOKUP(B3099,Database!$B$2:$K$604,2,FALSE)</f>
        <v>#N/A</v>
      </c>
      <c r="D3099" s="60"/>
      <c r="E3099" s="28" t="e">
        <f>VLOOKUP(B3099,Database!$B$2:$K$604,3,FALSE)</f>
        <v>#N/A</v>
      </c>
      <c r="F3099" s="16"/>
      <c r="G3099" s="16"/>
      <c r="H3099" s="5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spans="1:26" ht="17.25" hidden="1" customHeight="1" x14ac:dyDescent="0.25">
      <c r="A3100" s="62"/>
      <c r="B3100" s="16"/>
      <c r="C3100" s="16" t="e">
        <f>VLOOKUP(B3100,Database!$B$2:$K$604,2,FALSE)</f>
        <v>#N/A</v>
      </c>
      <c r="D3100" s="60"/>
      <c r="E3100" s="28" t="e">
        <f>VLOOKUP(B3100,Database!$B$2:$K$604,3,FALSE)</f>
        <v>#N/A</v>
      </c>
      <c r="F3100" s="16"/>
      <c r="G3100" s="16"/>
      <c r="H3100" s="5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spans="1:26" ht="17.25" hidden="1" customHeight="1" x14ac:dyDescent="0.25">
      <c r="A3101" s="62"/>
      <c r="B3101" s="5"/>
      <c r="C3101" s="16" t="e">
        <f>VLOOKUP(B3101,Database!$B$2:$K$604,2,FALSE)</f>
        <v>#N/A</v>
      </c>
      <c r="D3101" s="60"/>
      <c r="E3101" s="28" t="e">
        <f>VLOOKUP(B3101,Database!$B$2:$K$604,3,FALSE)</f>
        <v>#N/A</v>
      </c>
      <c r="F3101" s="16"/>
      <c r="G3101" s="16"/>
      <c r="H3101" s="5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spans="1:26" ht="17.25" hidden="1" customHeight="1" x14ac:dyDescent="0.25">
      <c r="A3102" s="62"/>
      <c r="B3102" s="16"/>
      <c r="C3102" s="16" t="e">
        <f>VLOOKUP(B3102,Database!$B$2:$K$604,2,FALSE)</f>
        <v>#N/A</v>
      </c>
      <c r="D3102" s="60"/>
      <c r="E3102" s="28" t="e">
        <f>VLOOKUP(B3102,Database!$B$2:$K$604,3,FALSE)</f>
        <v>#N/A</v>
      </c>
      <c r="F3102" s="16"/>
      <c r="G3102" s="16"/>
      <c r="H3102" s="5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spans="1:26" ht="17.25" hidden="1" customHeight="1" x14ac:dyDescent="0.25">
      <c r="A3103" s="62"/>
      <c r="B3103" s="16"/>
      <c r="C3103" s="16" t="e">
        <f>VLOOKUP(B3103,Database!$B$2:$K$604,2,FALSE)</f>
        <v>#N/A</v>
      </c>
      <c r="D3103" s="60"/>
      <c r="E3103" s="28" t="e">
        <f>VLOOKUP(B3103,Database!$B$2:$K$604,3,FALSE)</f>
        <v>#N/A</v>
      </c>
      <c r="F3103" s="16"/>
      <c r="G3103" s="16"/>
      <c r="H3103" s="5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spans="1:26" ht="17.25" hidden="1" customHeight="1" x14ac:dyDescent="0.25">
      <c r="A3104" s="62"/>
      <c r="B3104" s="5"/>
      <c r="C3104" s="16" t="e">
        <f>VLOOKUP(B3104,Database!$B$2:$K$604,2,FALSE)</f>
        <v>#N/A</v>
      </c>
      <c r="D3104" s="60"/>
      <c r="E3104" s="28" t="e">
        <f>VLOOKUP(B3104,Database!$B$2:$K$604,3,FALSE)</f>
        <v>#N/A</v>
      </c>
      <c r="F3104" s="16"/>
      <c r="G3104" s="16"/>
      <c r="H3104" s="5" t="s">
        <v>1512</v>
      </c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spans="1:26" ht="17.25" hidden="1" customHeight="1" x14ac:dyDescent="0.25">
      <c r="A3105" s="62"/>
      <c r="B3105" s="5"/>
      <c r="C3105" s="16" t="e">
        <f>VLOOKUP(B3105,Database!$B$2:$K$604,2,FALSE)</f>
        <v>#N/A</v>
      </c>
      <c r="D3105" s="60"/>
      <c r="E3105" s="28" t="e">
        <f>VLOOKUP(B3105,Database!$B$2:$K$604,3,FALSE)</f>
        <v>#N/A</v>
      </c>
      <c r="F3105" s="16"/>
      <c r="G3105" s="16"/>
      <c r="H3105" s="5" t="s">
        <v>1512</v>
      </c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spans="1:26" ht="17.25" hidden="1" customHeight="1" x14ac:dyDescent="0.25">
      <c r="A3106" s="62"/>
      <c r="B3106" s="22"/>
      <c r="C3106" s="16" t="e">
        <f>VLOOKUP(B3106,Database!$B$2:$K$604,2,FALSE)</f>
        <v>#N/A</v>
      </c>
      <c r="D3106" s="60"/>
      <c r="E3106" s="28" t="e">
        <f>VLOOKUP(B3106,Database!$B$2:$K$604,3,FALSE)</f>
        <v>#N/A</v>
      </c>
      <c r="F3106" s="16"/>
      <c r="G3106" s="16"/>
      <c r="H3106" s="5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spans="1:26" ht="17.25" hidden="1" customHeight="1" x14ac:dyDescent="0.25">
      <c r="A3107" s="62"/>
      <c r="B3107" s="16"/>
      <c r="C3107" s="16" t="e">
        <f>VLOOKUP(B3107,Database!$B$2:$K$604,2,FALSE)</f>
        <v>#N/A</v>
      </c>
      <c r="D3107" s="60"/>
      <c r="E3107" s="28" t="e">
        <f>VLOOKUP(B3107,Database!$B$2:$K$604,3,FALSE)</f>
        <v>#N/A</v>
      </c>
      <c r="F3107" s="16"/>
      <c r="G3107" s="16"/>
      <c r="H3107" s="5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spans="1:26" ht="17.25" hidden="1" customHeight="1" x14ac:dyDescent="0.25">
      <c r="A3108" s="62"/>
      <c r="B3108" s="16"/>
      <c r="C3108" s="16" t="e">
        <f>VLOOKUP(B3108,Database!$B$2:$K$604,2,FALSE)</f>
        <v>#N/A</v>
      </c>
      <c r="D3108" s="60"/>
      <c r="E3108" s="28" t="e">
        <f>VLOOKUP(B3108,Database!$B$2:$K$604,3,FALSE)</f>
        <v>#N/A</v>
      </c>
      <c r="F3108" s="16"/>
      <c r="G3108" s="16"/>
      <c r="H3108" s="5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spans="1:26" ht="17.25" hidden="1" customHeight="1" x14ac:dyDescent="0.25">
      <c r="A3109" s="62"/>
      <c r="B3109" s="16"/>
      <c r="C3109" s="16" t="e">
        <f>VLOOKUP(B3109,Database!$B$2:$K$604,2,FALSE)</f>
        <v>#N/A</v>
      </c>
      <c r="D3109" s="60"/>
      <c r="E3109" s="28" t="e">
        <f>VLOOKUP(B3109,Database!$B$2:$K$604,3,FALSE)</f>
        <v>#N/A</v>
      </c>
      <c r="F3109" s="16"/>
      <c r="G3109" s="16"/>
      <c r="H3109" s="5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spans="1:26" ht="17.25" hidden="1" customHeight="1" x14ac:dyDescent="0.25">
      <c r="A3110" s="62"/>
      <c r="B3110" s="5"/>
      <c r="C3110" s="16" t="e">
        <f>VLOOKUP(B3110,Database!$B$2:$K$604,2,FALSE)</f>
        <v>#N/A</v>
      </c>
      <c r="D3110" s="60"/>
      <c r="E3110" s="28" t="e">
        <f>VLOOKUP(B3110,Database!$B$2:$K$604,3,FALSE)</f>
        <v>#N/A</v>
      </c>
      <c r="F3110" s="16"/>
      <c r="G3110" s="16"/>
      <c r="H3110" s="5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spans="1:26" ht="17.25" hidden="1" customHeight="1" x14ac:dyDescent="0.25">
      <c r="A3111" s="62"/>
      <c r="B3111" s="5"/>
      <c r="C3111" s="16" t="e">
        <f>VLOOKUP(B3111,Database!$B$2:$K$604,2,FALSE)</f>
        <v>#N/A</v>
      </c>
      <c r="D3111" s="60"/>
      <c r="E3111" s="28" t="e">
        <f>VLOOKUP(B3111,Database!$B$2:$K$604,3,FALSE)</f>
        <v>#N/A</v>
      </c>
      <c r="F3111" s="16"/>
      <c r="G3111" s="16"/>
      <c r="H3111" s="5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spans="1:26" ht="17.25" hidden="1" customHeight="1" x14ac:dyDescent="0.25">
      <c r="A3112" s="62"/>
      <c r="B3112" s="16"/>
      <c r="C3112" s="16" t="e">
        <f>VLOOKUP(B3112,Database!$B$2:$K$604,2,FALSE)</f>
        <v>#N/A</v>
      </c>
      <c r="D3112" s="60"/>
      <c r="E3112" s="28" t="e">
        <f>VLOOKUP(B3112,Database!$B$2:$K$604,3,FALSE)</f>
        <v>#N/A</v>
      </c>
      <c r="F3112" s="16"/>
      <c r="G3112" s="16"/>
      <c r="H3112" s="5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spans="1:26" ht="17.25" hidden="1" customHeight="1" x14ac:dyDescent="0.25">
      <c r="A3113" s="62"/>
      <c r="B3113" s="16"/>
      <c r="C3113" s="16" t="e">
        <f>VLOOKUP(B3113,Database!$B$2:$K$604,2,FALSE)</f>
        <v>#N/A</v>
      </c>
      <c r="D3113" s="60"/>
      <c r="E3113" s="28" t="e">
        <f>VLOOKUP(B3113,Database!$B$2:$K$604,3,FALSE)</f>
        <v>#N/A</v>
      </c>
      <c r="F3113" s="16"/>
      <c r="G3113" s="16"/>
      <c r="H3113" s="5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spans="1:26" ht="17.25" hidden="1" customHeight="1" x14ac:dyDescent="0.25">
      <c r="A3114" s="62"/>
      <c r="B3114" s="5"/>
      <c r="C3114" s="16" t="e">
        <f>VLOOKUP(B3114,Database!$B$2:$K$604,2,FALSE)</f>
        <v>#N/A</v>
      </c>
      <c r="D3114" s="60"/>
      <c r="E3114" s="28" t="e">
        <f>VLOOKUP(B3114,Database!$B$2:$K$604,3,FALSE)</f>
        <v>#N/A</v>
      </c>
      <c r="F3114" s="16"/>
      <c r="G3114" s="16"/>
      <c r="H3114" s="5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spans="1:26" ht="17.25" hidden="1" customHeight="1" x14ac:dyDescent="0.25">
      <c r="A3115" s="62"/>
      <c r="B3115" s="5"/>
      <c r="C3115" s="16" t="e">
        <f>VLOOKUP(B3115,Database!$B$2:$K$604,2,FALSE)</f>
        <v>#N/A</v>
      </c>
      <c r="D3115" s="60"/>
      <c r="E3115" s="28" t="e">
        <f>VLOOKUP(B3115,Database!$B$2:$K$604,3,FALSE)</f>
        <v>#N/A</v>
      </c>
      <c r="F3115" s="16"/>
      <c r="G3115" s="16"/>
      <c r="H3115" s="5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spans="1:26" ht="17.25" hidden="1" customHeight="1" x14ac:dyDescent="0.25">
      <c r="A3116" s="62"/>
      <c r="B3116" s="16"/>
      <c r="C3116" s="16" t="e">
        <f>VLOOKUP(B3116,Database!$B$2:$K$604,2,FALSE)</f>
        <v>#N/A</v>
      </c>
      <c r="D3116" s="60"/>
      <c r="E3116" s="28" t="e">
        <f>VLOOKUP(B3116,Database!$B$2:$K$604,3,FALSE)</f>
        <v>#N/A</v>
      </c>
      <c r="F3116" s="16"/>
      <c r="G3116" s="16"/>
      <c r="H3116" s="5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spans="1:26" ht="17.25" hidden="1" customHeight="1" x14ac:dyDescent="0.25">
      <c r="A3117" s="62"/>
      <c r="B3117" s="5"/>
      <c r="C3117" s="16" t="e">
        <f>VLOOKUP(B3117,Database!$B$2:$K$604,2,FALSE)</f>
        <v>#N/A</v>
      </c>
      <c r="D3117" s="60"/>
      <c r="E3117" s="28" t="e">
        <f>VLOOKUP(B3117,Database!$B$2:$K$604,3,FALSE)</f>
        <v>#N/A</v>
      </c>
      <c r="F3117" s="16"/>
      <c r="G3117" s="16"/>
      <c r="H3117" s="5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spans="1:26" ht="17.25" hidden="1" customHeight="1" x14ac:dyDescent="0.25">
      <c r="A3118" s="62"/>
      <c r="B3118" s="5"/>
      <c r="C3118" s="16" t="e">
        <f>VLOOKUP(B3118,Database!$B$2:$K$604,2,FALSE)</f>
        <v>#N/A</v>
      </c>
      <c r="D3118" s="60"/>
      <c r="E3118" s="28" t="e">
        <f>VLOOKUP(B3118,Database!$B$2:$K$604,3,FALSE)</f>
        <v>#N/A</v>
      </c>
      <c r="F3118" s="16"/>
      <c r="G3118" s="16"/>
      <c r="H3118" s="5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spans="1:26" ht="17.25" hidden="1" customHeight="1" x14ac:dyDescent="0.25">
      <c r="A3119" s="62"/>
      <c r="B3119" s="16"/>
      <c r="C3119" s="16" t="e">
        <f>VLOOKUP(B3119,Database!$B$2:$K$604,2,FALSE)</f>
        <v>#N/A</v>
      </c>
      <c r="D3119" s="60"/>
      <c r="E3119" s="28" t="e">
        <f>VLOOKUP(B3119,Database!$B$2:$K$604,3,FALSE)</f>
        <v>#N/A</v>
      </c>
      <c r="F3119" s="16"/>
      <c r="G3119" s="16"/>
      <c r="H3119" s="5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spans="1:26" ht="17.25" hidden="1" customHeight="1" x14ac:dyDescent="0.25">
      <c r="A3120" s="62"/>
      <c r="B3120" s="16"/>
      <c r="C3120" s="16" t="e">
        <f>VLOOKUP(B3120,Database!$B$2:$K$604,2,FALSE)</f>
        <v>#N/A</v>
      </c>
      <c r="D3120" s="60"/>
      <c r="E3120" s="28" t="e">
        <f>VLOOKUP(B3120,Database!$B$2:$K$604,3,FALSE)</f>
        <v>#N/A</v>
      </c>
      <c r="F3120" s="16"/>
      <c r="G3120" s="16"/>
      <c r="H3120" s="5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spans="1:26" ht="17.25" hidden="1" customHeight="1" x14ac:dyDescent="0.25">
      <c r="A3121" s="62"/>
      <c r="B3121" s="16"/>
      <c r="C3121" s="16" t="e">
        <f>VLOOKUP(B3121,Database!$B$2:$K$604,2,FALSE)</f>
        <v>#N/A</v>
      </c>
      <c r="D3121" s="60"/>
      <c r="E3121" s="28" t="e">
        <f>VLOOKUP(B3121,Database!$B$2:$K$604,3,FALSE)</f>
        <v>#N/A</v>
      </c>
      <c r="F3121" s="16"/>
      <c r="G3121" s="16"/>
      <c r="H3121" s="5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spans="1:26" ht="17.25" hidden="1" customHeight="1" x14ac:dyDescent="0.25">
      <c r="A3122" s="62"/>
      <c r="B3122" s="16"/>
      <c r="C3122" s="16" t="e">
        <f>VLOOKUP(B3122,Database!$B$2:$K$604,2,FALSE)</f>
        <v>#N/A</v>
      </c>
      <c r="D3122" s="60"/>
      <c r="E3122" s="28" t="e">
        <f>VLOOKUP(B3122,Database!$B$2:$K$604,3,FALSE)</f>
        <v>#N/A</v>
      </c>
      <c r="F3122" s="16"/>
      <c r="G3122" s="16"/>
      <c r="H3122" s="5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spans="1:26" ht="17.25" hidden="1" customHeight="1" x14ac:dyDescent="0.25">
      <c r="A3123" s="62"/>
      <c r="B3123" s="5"/>
      <c r="C3123" s="16" t="e">
        <f>VLOOKUP(B3123,Database!$B$2:$K$604,2,FALSE)</f>
        <v>#N/A</v>
      </c>
      <c r="D3123" s="60"/>
      <c r="E3123" s="28" t="e">
        <f>VLOOKUP(B3123,Database!$B$2:$K$604,3,FALSE)</f>
        <v>#N/A</v>
      </c>
      <c r="F3123" s="16"/>
      <c r="G3123" s="16"/>
      <c r="H3123" s="5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spans="1:26" ht="17.25" hidden="1" customHeight="1" x14ac:dyDescent="0.25">
      <c r="A3124" s="62"/>
      <c r="B3124" s="5"/>
      <c r="C3124" s="16" t="e">
        <f>VLOOKUP(B3124,Database!$B$2:$K$604,2,FALSE)</f>
        <v>#N/A</v>
      </c>
      <c r="D3124" s="60"/>
      <c r="E3124" s="28" t="e">
        <f>VLOOKUP(B3124,Database!$B$2:$K$604,3,FALSE)</f>
        <v>#N/A</v>
      </c>
      <c r="F3124" s="16"/>
      <c r="G3124" s="16"/>
      <c r="H3124" s="5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spans="1:26" ht="17.25" hidden="1" customHeight="1" x14ac:dyDescent="0.25">
      <c r="A3125" s="62"/>
      <c r="B3125" s="16"/>
      <c r="C3125" s="16" t="e">
        <f>VLOOKUP(B3125,Database!$B$2:$K$604,2,FALSE)</f>
        <v>#N/A</v>
      </c>
      <c r="D3125" s="60"/>
      <c r="E3125" s="28" t="e">
        <f>VLOOKUP(B3125,Database!$B$2:$K$604,3,FALSE)</f>
        <v>#N/A</v>
      </c>
      <c r="F3125" s="16"/>
      <c r="G3125" s="16"/>
      <c r="H3125" s="5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spans="1:26" ht="17.25" hidden="1" customHeight="1" x14ac:dyDescent="0.25">
      <c r="A3126" s="62"/>
      <c r="B3126" s="5"/>
      <c r="C3126" s="16" t="e">
        <f>VLOOKUP(B3126,Database!$B$2:$K$604,2,FALSE)</f>
        <v>#N/A</v>
      </c>
      <c r="D3126" s="60"/>
      <c r="E3126" s="28" t="e">
        <f>VLOOKUP(B3126,Database!$B$2:$K$604,3,FALSE)</f>
        <v>#N/A</v>
      </c>
      <c r="F3126" s="16"/>
      <c r="G3126" s="16"/>
      <c r="H3126" s="5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spans="1:26" ht="17.25" hidden="1" customHeight="1" x14ac:dyDescent="0.25">
      <c r="A3127" s="62"/>
      <c r="B3127" s="16"/>
      <c r="C3127" s="16" t="e">
        <f>VLOOKUP(B3127,Database!$B$2:$K$604,2,FALSE)</f>
        <v>#N/A</v>
      </c>
      <c r="D3127" s="60"/>
      <c r="E3127" s="28" t="e">
        <f>VLOOKUP(B3127,Database!$B$2:$K$604,3,FALSE)</f>
        <v>#N/A</v>
      </c>
      <c r="F3127" s="16"/>
      <c r="G3127" s="16"/>
      <c r="H3127" s="5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spans="1:26" ht="17.25" hidden="1" customHeight="1" x14ac:dyDescent="0.25">
      <c r="A3128" s="62"/>
      <c r="B3128" s="16"/>
      <c r="C3128" s="16" t="e">
        <f>VLOOKUP(B3128,Database!$B$2:$K$604,2,FALSE)</f>
        <v>#N/A</v>
      </c>
      <c r="D3128" s="60"/>
      <c r="E3128" s="28" t="e">
        <f>VLOOKUP(B3128,Database!$B$2:$K$604,3,FALSE)</f>
        <v>#N/A</v>
      </c>
      <c r="F3128" s="16"/>
      <c r="G3128" s="16"/>
      <c r="H3128" s="5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spans="1:26" ht="17.25" hidden="1" customHeight="1" x14ac:dyDescent="0.25">
      <c r="A3129" s="62"/>
      <c r="B3129" s="16"/>
      <c r="C3129" s="16" t="e">
        <f>VLOOKUP(B3129,Database!$B$2:$K$604,2,FALSE)</f>
        <v>#N/A</v>
      </c>
      <c r="D3129" s="60"/>
      <c r="E3129" s="28" t="e">
        <f>VLOOKUP(B3129,Database!$B$2:$K$604,3,FALSE)</f>
        <v>#N/A</v>
      </c>
      <c r="F3129" s="16"/>
      <c r="G3129" s="16"/>
      <c r="H3129" s="5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spans="1:26" ht="17.25" hidden="1" customHeight="1" x14ac:dyDescent="0.25">
      <c r="A3130" s="62"/>
      <c r="B3130" s="16"/>
      <c r="C3130" s="16" t="e">
        <f>VLOOKUP(B3130,Database!$B$2:$K$604,2,FALSE)</f>
        <v>#N/A</v>
      </c>
      <c r="D3130" s="60"/>
      <c r="E3130" s="28" t="e">
        <f>VLOOKUP(B3130,Database!$B$2:$K$604,3,FALSE)</f>
        <v>#N/A</v>
      </c>
      <c r="F3130" s="16"/>
      <c r="G3130" s="16"/>
      <c r="H3130" s="5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spans="1:26" ht="17.25" hidden="1" customHeight="1" x14ac:dyDescent="0.25">
      <c r="A3131" s="62"/>
      <c r="B3131" s="5"/>
      <c r="C3131" s="16" t="e">
        <f>VLOOKUP(B3131,Database!$B$2:$K$604,2,FALSE)</f>
        <v>#N/A</v>
      </c>
      <c r="D3131" s="60"/>
      <c r="E3131" s="28" t="e">
        <f>VLOOKUP(B3131,Database!$B$2:$K$604,3,FALSE)</f>
        <v>#N/A</v>
      </c>
      <c r="F3131" s="16"/>
      <c r="G3131" s="16"/>
      <c r="H3131" s="5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spans="1:26" ht="17.25" hidden="1" customHeight="1" x14ac:dyDescent="0.25">
      <c r="A3132" s="62"/>
      <c r="B3132" s="16"/>
      <c r="C3132" s="16" t="e">
        <f>VLOOKUP(B3132,Database!$B$2:$K$604,2,FALSE)</f>
        <v>#N/A</v>
      </c>
      <c r="D3132" s="60"/>
      <c r="E3132" s="28" t="e">
        <f>VLOOKUP(B3132,Database!$B$2:$K$604,3,FALSE)</f>
        <v>#N/A</v>
      </c>
      <c r="F3132" s="16"/>
      <c r="G3132" s="16"/>
      <c r="H3132" s="5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spans="1:26" ht="17.25" hidden="1" customHeight="1" x14ac:dyDescent="0.25">
      <c r="A3133" s="62"/>
      <c r="B3133" s="16"/>
      <c r="C3133" s="16" t="e">
        <f>VLOOKUP(B3133,Database!$B$2:$K$604,2,FALSE)</f>
        <v>#N/A</v>
      </c>
      <c r="D3133" s="60"/>
      <c r="E3133" s="28" t="e">
        <f>VLOOKUP(B3133,Database!$B$2:$K$604,3,FALSE)</f>
        <v>#N/A</v>
      </c>
      <c r="F3133" s="16"/>
      <c r="G3133" s="16"/>
      <c r="H3133" s="5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spans="1:26" ht="17.25" hidden="1" customHeight="1" x14ac:dyDescent="0.25">
      <c r="A3134" s="62"/>
      <c r="B3134" s="5"/>
      <c r="C3134" s="16" t="e">
        <f>VLOOKUP(B3134,Database!$B$2:$K$604,2,FALSE)</f>
        <v>#N/A</v>
      </c>
      <c r="D3134" s="60"/>
      <c r="E3134" s="28" t="e">
        <f>VLOOKUP(B3134,Database!$B$2:$K$604,3,FALSE)</f>
        <v>#N/A</v>
      </c>
      <c r="F3134" s="16"/>
      <c r="G3134" s="16"/>
      <c r="H3134" s="5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spans="1:26" ht="17.25" hidden="1" customHeight="1" x14ac:dyDescent="0.25">
      <c r="A3135" s="62"/>
      <c r="B3135" s="5"/>
      <c r="C3135" s="16" t="e">
        <f>VLOOKUP(B3135,Database!$B$2:$K$604,2,FALSE)</f>
        <v>#N/A</v>
      </c>
      <c r="D3135" s="60"/>
      <c r="E3135" s="28" t="e">
        <f>VLOOKUP(B3135,Database!$B$2:$K$604,3,FALSE)</f>
        <v>#N/A</v>
      </c>
      <c r="F3135" s="16"/>
      <c r="G3135" s="16"/>
      <c r="H3135" s="5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spans="1:26" ht="17.25" hidden="1" customHeight="1" x14ac:dyDescent="0.25">
      <c r="A3136" s="62"/>
      <c r="B3136" s="5"/>
      <c r="C3136" s="16" t="e">
        <f>VLOOKUP(B3136,Database!$B$2:$K$604,2,FALSE)</f>
        <v>#N/A</v>
      </c>
      <c r="D3136" s="60"/>
      <c r="E3136" s="28" t="e">
        <f>VLOOKUP(B3136,Database!$B$2:$K$604,3,FALSE)</f>
        <v>#N/A</v>
      </c>
      <c r="F3136" s="16"/>
      <c r="G3136" s="16"/>
      <c r="H3136" s="5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spans="1:26" ht="17.25" hidden="1" customHeight="1" x14ac:dyDescent="0.25">
      <c r="A3137" s="62"/>
      <c r="B3137" s="5"/>
      <c r="C3137" s="16" t="e">
        <f>VLOOKUP(B3137,Database!$B$2:$K$604,2,FALSE)</f>
        <v>#N/A</v>
      </c>
      <c r="D3137" s="60"/>
      <c r="E3137" s="28" t="e">
        <f>VLOOKUP(B3137,Database!$B$2:$K$604,3,FALSE)</f>
        <v>#N/A</v>
      </c>
      <c r="F3137" s="16"/>
      <c r="G3137" s="16"/>
      <c r="H3137" s="5" t="s">
        <v>1374</v>
      </c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spans="1:26" ht="17.25" hidden="1" customHeight="1" x14ac:dyDescent="0.25">
      <c r="A3138" s="62"/>
      <c r="B3138" s="5"/>
      <c r="C3138" s="16" t="e">
        <f>VLOOKUP(B3138,Database!$B$2:$K$604,2,FALSE)</f>
        <v>#N/A</v>
      </c>
      <c r="D3138" s="60"/>
      <c r="E3138" s="28" t="e">
        <f>VLOOKUP(B3138,Database!$B$2:$K$604,3,FALSE)</f>
        <v>#N/A</v>
      </c>
      <c r="F3138" s="16"/>
      <c r="G3138" s="16"/>
      <c r="H3138" s="5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spans="1:26" ht="17.25" hidden="1" customHeight="1" x14ac:dyDescent="0.25">
      <c r="A3139" s="62"/>
      <c r="B3139" s="16"/>
      <c r="C3139" s="16" t="e">
        <f>VLOOKUP(B3139,Database!$B$2:$K$604,2,FALSE)</f>
        <v>#N/A</v>
      </c>
      <c r="D3139" s="60"/>
      <c r="E3139" s="28" t="e">
        <f>VLOOKUP(B3139,Database!$B$2:$K$604,3,FALSE)</f>
        <v>#N/A</v>
      </c>
      <c r="F3139" s="16"/>
      <c r="G3139" s="16"/>
      <c r="H3139" s="5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spans="1:26" ht="17.25" hidden="1" customHeight="1" x14ac:dyDescent="0.25">
      <c r="A3140" s="62"/>
      <c r="B3140" s="16"/>
      <c r="C3140" s="16" t="e">
        <f>VLOOKUP(B3140,Database!$B$2:$K$604,2,FALSE)</f>
        <v>#N/A</v>
      </c>
      <c r="D3140" s="60"/>
      <c r="E3140" s="28" t="e">
        <f>VLOOKUP(B3140,Database!$B$2:$K$604,3,FALSE)</f>
        <v>#N/A</v>
      </c>
      <c r="F3140" s="16"/>
      <c r="G3140" s="16"/>
      <c r="H3140" s="5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spans="1:26" ht="17.25" hidden="1" customHeight="1" x14ac:dyDescent="0.25">
      <c r="A3141" s="62"/>
      <c r="B3141" s="16"/>
      <c r="C3141" s="16" t="e">
        <f>VLOOKUP(B3141,Database!$B$2:$K$604,2,FALSE)</f>
        <v>#N/A</v>
      </c>
      <c r="D3141" s="60"/>
      <c r="E3141" s="28" t="e">
        <f>VLOOKUP(B3141,Database!$B$2:$K$604,3,FALSE)</f>
        <v>#N/A</v>
      </c>
      <c r="F3141" s="16"/>
      <c r="G3141" s="16"/>
      <c r="H3141" s="5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spans="1:26" ht="17.25" hidden="1" customHeight="1" x14ac:dyDescent="0.25">
      <c r="A3142" s="62"/>
      <c r="B3142" s="16"/>
      <c r="C3142" s="16" t="e">
        <f>VLOOKUP(B3142,Database!$B$2:$K$604,2,FALSE)</f>
        <v>#N/A</v>
      </c>
      <c r="D3142" s="60"/>
      <c r="E3142" s="28" t="e">
        <f>VLOOKUP(B3142,Database!$B$2:$K$604,3,FALSE)</f>
        <v>#N/A</v>
      </c>
      <c r="F3142" s="16"/>
      <c r="G3142" s="16"/>
      <c r="H3142" s="5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spans="1:26" ht="17.25" hidden="1" customHeight="1" x14ac:dyDescent="0.25">
      <c r="A3143" s="62"/>
      <c r="B3143" s="16"/>
      <c r="C3143" s="16" t="e">
        <f>VLOOKUP(B3143,Database!$B$2:$K$604,2,FALSE)</f>
        <v>#N/A</v>
      </c>
      <c r="D3143" s="60"/>
      <c r="E3143" s="28" t="e">
        <f>VLOOKUP(B3143,Database!$B$2:$K$604,3,FALSE)</f>
        <v>#N/A</v>
      </c>
      <c r="F3143" s="16"/>
      <c r="G3143" s="16"/>
      <c r="H3143" s="5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spans="1:26" ht="17.25" hidden="1" customHeight="1" x14ac:dyDescent="0.25">
      <c r="A3144" s="62"/>
      <c r="B3144" s="5"/>
      <c r="C3144" s="16" t="e">
        <f>VLOOKUP(B3144,Database!$B$2:$K$604,2,FALSE)</f>
        <v>#N/A</v>
      </c>
      <c r="D3144" s="60"/>
      <c r="E3144" s="28" t="e">
        <f>VLOOKUP(B3144,Database!$B$2:$K$604,3,FALSE)</f>
        <v>#N/A</v>
      </c>
      <c r="F3144" s="16"/>
      <c r="G3144" s="16"/>
      <c r="H3144" s="5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spans="1:26" ht="17.25" hidden="1" customHeight="1" x14ac:dyDescent="0.25">
      <c r="A3145" s="62"/>
      <c r="B3145" s="16"/>
      <c r="C3145" s="16" t="e">
        <f>VLOOKUP(B3145,Database!$B$2:$K$604,2,FALSE)</f>
        <v>#N/A</v>
      </c>
      <c r="D3145" s="60"/>
      <c r="E3145" s="28" t="e">
        <f>VLOOKUP(B3145,Database!$B$2:$K$604,3,FALSE)</f>
        <v>#N/A</v>
      </c>
      <c r="F3145" s="16"/>
      <c r="G3145" s="16"/>
      <c r="H3145" s="5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spans="1:26" ht="17.25" hidden="1" customHeight="1" x14ac:dyDescent="0.25">
      <c r="A3146" s="62"/>
      <c r="B3146" s="5"/>
      <c r="C3146" s="16" t="e">
        <f>VLOOKUP(B3146,Database!$B$2:$K$604,2,FALSE)</f>
        <v>#N/A</v>
      </c>
      <c r="D3146" s="60"/>
      <c r="E3146" s="28" t="e">
        <f>VLOOKUP(B3146,Database!$B$2:$K$604,3,FALSE)</f>
        <v>#N/A</v>
      </c>
      <c r="F3146" s="16"/>
      <c r="G3146" s="16"/>
      <c r="H3146" s="5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spans="1:26" ht="17.25" hidden="1" customHeight="1" x14ac:dyDescent="0.25">
      <c r="A3147" s="62"/>
      <c r="B3147" s="5"/>
      <c r="C3147" s="16" t="e">
        <f>VLOOKUP(B3147,Database!$B$2:$K$604,2,FALSE)</f>
        <v>#N/A</v>
      </c>
      <c r="D3147" s="60"/>
      <c r="E3147" s="28" t="e">
        <f>VLOOKUP(B3147,Database!$B$2:$K$604,3,FALSE)</f>
        <v>#N/A</v>
      </c>
      <c r="F3147" s="16"/>
      <c r="G3147" s="16"/>
      <c r="H3147" s="5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spans="1:26" ht="17.25" hidden="1" customHeight="1" x14ac:dyDescent="0.25">
      <c r="A3148" s="62"/>
      <c r="B3148" s="5"/>
      <c r="C3148" s="16" t="e">
        <f>VLOOKUP(B3148,Database!$B$2:$K$604,2,FALSE)</f>
        <v>#N/A</v>
      </c>
      <c r="D3148" s="60"/>
      <c r="E3148" s="28" t="e">
        <f>VLOOKUP(B3148,Database!$B$2:$K$604,3,FALSE)</f>
        <v>#N/A</v>
      </c>
      <c r="F3148" s="16"/>
      <c r="G3148" s="16"/>
      <c r="H3148" s="5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spans="1:26" ht="17.25" hidden="1" customHeight="1" x14ac:dyDescent="0.25">
      <c r="A3149" s="62"/>
      <c r="B3149" s="5"/>
      <c r="C3149" s="16" t="e">
        <f>VLOOKUP(B3149,Database!$B$2:$K$604,2,FALSE)</f>
        <v>#N/A</v>
      </c>
      <c r="D3149" s="60"/>
      <c r="E3149" s="28" t="e">
        <f>VLOOKUP(B3149,Database!$B$2:$K$604,3,FALSE)</f>
        <v>#N/A</v>
      </c>
      <c r="F3149" s="16"/>
      <c r="G3149" s="16"/>
      <c r="H3149" s="5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spans="1:26" ht="17.25" hidden="1" customHeight="1" x14ac:dyDescent="0.25">
      <c r="A3150" s="62"/>
      <c r="B3150" s="5"/>
      <c r="C3150" s="16" t="e">
        <f>VLOOKUP(B3150,Database!$B$2:$K$604,2,FALSE)</f>
        <v>#N/A</v>
      </c>
      <c r="D3150" s="60"/>
      <c r="E3150" s="28" t="e">
        <f>VLOOKUP(B3150,Database!$B$2:$K$604,3,FALSE)</f>
        <v>#N/A</v>
      </c>
      <c r="F3150" s="16"/>
      <c r="G3150" s="16"/>
      <c r="H3150" s="5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spans="1:26" ht="17.25" hidden="1" customHeight="1" x14ac:dyDescent="0.25">
      <c r="A3151" s="62"/>
      <c r="B3151" s="16"/>
      <c r="C3151" s="16" t="e">
        <f>VLOOKUP(B3151,Database!$B$2:$K$604,2,FALSE)</f>
        <v>#N/A</v>
      </c>
      <c r="D3151" s="60"/>
      <c r="E3151" s="28" t="e">
        <f>VLOOKUP(B3151,Database!$B$2:$K$604,3,FALSE)</f>
        <v>#N/A</v>
      </c>
      <c r="F3151" s="16"/>
      <c r="G3151" s="16"/>
      <c r="H3151" s="5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spans="1:26" ht="17.25" hidden="1" customHeight="1" x14ac:dyDescent="0.25">
      <c r="A3152" s="62"/>
      <c r="B3152" s="16"/>
      <c r="C3152" s="16" t="e">
        <f>VLOOKUP(B3152,Database!$B$2:$K$604,2,FALSE)</f>
        <v>#N/A</v>
      </c>
      <c r="D3152" s="60"/>
      <c r="E3152" s="28" t="e">
        <f>VLOOKUP(B3152,Database!$B$2:$K$604,3,FALSE)</f>
        <v>#N/A</v>
      </c>
      <c r="F3152" s="16"/>
      <c r="G3152" s="16"/>
      <c r="H3152" s="5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spans="1:26" ht="17.25" hidden="1" customHeight="1" x14ac:dyDescent="0.25">
      <c r="A3153" s="62"/>
      <c r="B3153" s="5"/>
      <c r="C3153" s="16" t="e">
        <f>VLOOKUP(B3153,Database!$B$2:$K$604,2,FALSE)</f>
        <v>#N/A</v>
      </c>
      <c r="D3153" s="60"/>
      <c r="E3153" s="28" t="e">
        <f>VLOOKUP(B3153,Database!$B$2:$K$604,3,FALSE)</f>
        <v>#N/A</v>
      </c>
      <c r="F3153" s="16"/>
      <c r="G3153" s="16"/>
      <c r="H3153" s="5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spans="1:26" ht="17.25" hidden="1" customHeight="1" x14ac:dyDescent="0.25">
      <c r="A3154" s="62"/>
      <c r="B3154" s="16"/>
      <c r="C3154" s="16" t="e">
        <f>VLOOKUP(B3154,Database!$B$2:$K$604,2,FALSE)</f>
        <v>#N/A</v>
      </c>
      <c r="D3154" s="60"/>
      <c r="E3154" s="28" t="e">
        <f>VLOOKUP(B3154,Database!$B$2:$K$604,3,FALSE)</f>
        <v>#N/A</v>
      </c>
      <c r="F3154" s="16"/>
      <c r="G3154" s="16"/>
      <c r="H3154" s="5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spans="1:26" ht="17.25" hidden="1" customHeight="1" x14ac:dyDescent="0.25">
      <c r="A3155" s="62"/>
      <c r="B3155" s="16"/>
      <c r="C3155" s="16" t="e">
        <f>VLOOKUP(B3155,Database!$B$2:$K$604,2,FALSE)</f>
        <v>#N/A</v>
      </c>
      <c r="D3155" s="60"/>
      <c r="E3155" s="28" t="e">
        <f>VLOOKUP(B3155,Database!$B$2:$K$604,3,FALSE)</f>
        <v>#N/A</v>
      </c>
      <c r="F3155" s="16"/>
      <c r="G3155" s="16"/>
      <c r="H3155" s="5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spans="1:26" ht="17.25" hidden="1" customHeight="1" x14ac:dyDescent="0.25">
      <c r="A3156" s="62"/>
      <c r="B3156" s="16"/>
      <c r="C3156" s="16" t="e">
        <f>VLOOKUP(B3156,Database!$B$2:$K$604,2,FALSE)</f>
        <v>#N/A</v>
      </c>
      <c r="D3156" s="60"/>
      <c r="E3156" s="28" t="e">
        <f>VLOOKUP(B3156,Database!$B$2:$K$604,3,FALSE)</f>
        <v>#N/A</v>
      </c>
      <c r="F3156" s="16"/>
      <c r="G3156" s="16"/>
      <c r="H3156" s="5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spans="1:26" ht="17.25" hidden="1" customHeight="1" x14ac:dyDescent="0.25">
      <c r="A3157" s="62"/>
      <c r="B3157" s="5"/>
      <c r="C3157" s="16" t="e">
        <f>VLOOKUP(B3157,Database!$B$2:$K$604,2,FALSE)</f>
        <v>#N/A</v>
      </c>
      <c r="D3157" s="60"/>
      <c r="E3157" s="28" t="e">
        <f>VLOOKUP(B3157,Database!$B$2:$K$604,3,FALSE)</f>
        <v>#N/A</v>
      </c>
      <c r="F3157" s="16"/>
      <c r="G3157" s="16"/>
      <c r="H3157" s="5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spans="1:26" ht="17.25" hidden="1" customHeight="1" x14ac:dyDescent="0.25">
      <c r="A3158" s="62"/>
      <c r="B3158" s="16"/>
      <c r="C3158" s="16" t="e">
        <f>VLOOKUP(B3158,Database!$B$2:$K$604,2,FALSE)</f>
        <v>#N/A</v>
      </c>
      <c r="D3158" s="60"/>
      <c r="E3158" s="28" t="e">
        <f>VLOOKUP(B3158,Database!$B$2:$K$604,3,FALSE)</f>
        <v>#N/A</v>
      </c>
      <c r="F3158" s="16"/>
      <c r="G3158" s="16"/>
      <c r="H3158" s="5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spans="1:26" ht="17.25" hidden="1" customHeight="1" x14ac:dyDescent="0.25">
      <c r="A3159" s="62"/>
      <c r="B3159" s="16"/>
      <c r="C3159" s="16" t="e">
        <f>VLOOKUP(B3159,Database!$B$2:$K$604,2,FALSE)</f>
        <v>#N/A</v>
      </c>
      <c r="D3159" s="60"/>
      <c r="E3159" s="28" t="e">
        <f>VLOOKUP(B3159,Database!$B$2:$K$604,3,FALSE)</f>
        <v>#N/A</v>
      </c>
      <c r="F3159" s="16"/>
      <c r="G3159" s="16"/>
      <c r="H3159" s="5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spans="1:26" ht="17.25" hidden="1" customHeight="1" x14ac:dyDescent="0.25">
      <c r="A3160" s="62"/>
      <c r="B3160" s="16"/>
      <c r="C3160" s="16" t="e">
        <f>VLOOKUP(B3160,Database!$B$2:$K$604,2,FALSE)</f>
        <v>#N/A</v>
      </c>
      <c r="D3160" s="60"/>
      <c r="E3160" s="28" t="e">
        <f>VLOOKUP(B3160,Database!$B$2:$K$604,3,FALSE)</f>
        <v>#N/A</v>
      </c>
      <c r="F3160" s="16"/>
      <c r="G3160" s="16"/>
      <c r="H3160" s="5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spans="1:26" ht="17.25" hidden="1" customHeight="1" x14ac:dyDescent="0.25">
      <c r="A3161" s="62"/>
      <c r="B3161" s="16"/>
      <c r="C3161" s="16" t="e">
        <f>VLOOKUP(B3161,Database!$B$2:$K$604,2,FALSE)</f>
        <v>#N/A</v>
      </c>
      <c r="D3161" s="60"/>
      <c r="E3161" s="28" t="e">
        <f>VLOOKUP(B3161,Database!$B$2:$K$604,3,FALSE)</f>
        <v>#N/A</v>
      </c>
      <c r="F3161" s="16"/>
      <c r="G3161" s="16"/>
      <c r="H3161" s="5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spans="1:26" ht="17.25" hidden="1" customHeight="1" x14ac:dyDescent="0.25">
      <c r="A3162" s="62"/>
      <c r="B3162" s="16"/>
      <c r="C3162" s="16" t="e">
        <f>VLOOKUP(B3162,Database!$B$2:$K$604,2,FALSE)</f>
        <v>#N/A</v>
      </c>
      <c r="D3162" s="60"/>
      <c r="E3162" s="28" t="e">
        <f>VLOOKUP(B3162,Database!$B$2:$K$604,3,FALSE)</f>
        <v>#N/A</v>
      </c>
      <c r="F3162" s="16"/>
      <c r="G3162" s="16"/>
      <c r="H3162" s="5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spans="1:26" ht="17.25" hidden="1" customHeight="1" x14ac:dyDescent="0.25">
      <c r="A3163" s="62"/>
      <c r="B3163" s="16"/>
      <c r="C3163" s="16" t="e">
        <f>VLOOKUP(B3163,Database!$B$2:$K$604,2,FALSE)</f>
        <v>#N/A</v>
      </c>
      <c r="D3163" s="60"/>
      <c r="E3163" s="28" t="e">
        <f>VLOOKUP(B3163,Database!$B$2:$K$604,3,FALSE)</f>
        <v>#N/A</v>
      </c>
      <c r="F3163" s="16"/>
      <c r="G3163" s="16"/>
      <c r="H3163" s="5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spans="1:26" ht="17.25" hidden="1" customHeight="1" x14ac:dyDescent="0.25">
      <c r="A3164" s="62"/>
      <c r="B3164" s="5"/>
      <c r="C3164" s="16" t="e">
        <f>VLOOKUP(B3164,Database!$B$2:$K$604,2,FALSE)</f>
        <v>#N/A</v>
      </c>
      <c r="D3164" s="60"/>
      <c r="E3164" s="28" t="e">
        <f>VLOOKUP(B3164,Database!$B$2:$K$604,3,FALSE)</f>
        <v>#N/A</v>
      </c>
      <c r="F3164" s="16"/>
      <c r="G3164" s="16"/>
      <c r="H3164" s="5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spans="1:26" ht="17.25" hidden="1" customHeight="1" x14ac:dyDescent="0.25">
      <c r="A3165" s="62"/>
      <c r="B3165" s="5"/>
      <c r="C3165" s="16" t="e">
        <f>VLOOKUP(B3165,Database!$B$2:$K$604,2,FALSE)</f>
        <v>#N/A</v>
      </c>
      <c r="D3165" s="60"/>
      <c r="E3165" s="28" t="e">
        <f>VLOOKUP(B3165,Database!$B$2:$K$604,3,FALSE)</f>
        <v>#N/A</v>
      </c>
      <c r="F3165" s="16"/>
      <c r="G3165" s="16"/>
      <c r="H3165" s="5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spans="1:26" ht="17.25" hidden="1" customHeight="1" x14ac:dyDescent="0.25">
      <c r="A3166" s="62"/>
      <c r="B3166" s="5"/>
      <c r="C3166" s="16" t="e">
        <f>VLOOKUP(B3166,Database!$B$2:$K$604,2,FALSE)</f>
        <v>#N/A</v>
      </c>
      <c r="D3166" s="60"/>
      <c r="E3166" s="28" t="e">
        <f>VLOOKUP(B3166,Database!$B$2:$K$604,3,FALSE)</f>
        <v>#N/A</v>
      </c>
      <c r="F3166" s="16"/>
      <c r="G3166" s="16"/>
      <c r="H3166" s="5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spans="1:26" ht="17.25" hidden="1" customHeight="1" x14ac:dyDescent="0.25">
      <c r="A3167" s="62"/>
      <c r="B3167" s="16"/>
      <c r="C3167" s="16" t="e">
        <f>VLOOKUP(B3167,Database!$B$2:$K$604,2,FALSE)</f>
        <v>#N/A</v>
      </c>
      <c r="D3167" s="60"/>
      <c r="E3167" s="28" t="e">
        <f>VLOOKUP(B3167,Database!$B$2:$K$604,3,FALSE)</f>
        <v>#N/A</v>
      </c>
      <c r="F3167" s="16"/>
      <c r="G3167" s="16"/>
      <c r="H3167" s="5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spans="1:26" ht="17.25" hidden="1" customHeight="1" x14ac:dyDescent="0.25">
      <c r="A3168" s="62"/>
      <c r="B3168" s="16"/>
      <c r="C3168" s="16" t="e">
        <f>VLOOKUP(B3168,Database!$B$2:$K$604,2,FALSE)</f>
        <v>#N/A</v>
      </c>
      <c r="D3168" s="60"/>
      <c r="E3168" s="28" t="e">
        <f>VLOOKUP(B3168,Database!$B$2:$K$604,3,FALSE)</f>
        <v>#N/A</v>
      </c>
      <c r="F3168" s="16"/>
      <c r="G3168" s="16"/>
      <c r="H3168" s="5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spans="1:26" ht="17.25" hidden="1" customHeight="1" x14ac:dyDescent="0.25">
      <c r="A3169" s="62"/>
      <c r="B3169" s="16"/>
      <c r="C3169" s="16" t="e">
        <f>VLOOKUP(B3169,Database!$B$2:$K$604,2,FALSE)</f>
        <v>#N/A</v>
      </c>
      <c r="D3169" s="60"/>
      <c r="E3169" s="28" t="e">
        <f>VLOOKUP(B3169,Database!$B$2:$K$604,3,FALSE)</f>
        <v>#N/A</v>
      </c>
      <c r="F3169" s="16"/>
      <c r="G3169" s="16"/>
      <c r="H3169" s="5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spans="1:26" ht="17.25" hidden="1" customHeight="1" x14ac:dyDescent="0.25">
      <c r="A3170" s="62"/>
      <c r="B3170" s="16"/>
      <c r="C3170" s="16" t="e">
        <f>VLOOKUP(B3170,Database!$B$2:$K$604,2,FALSE)</f>
        <v>#N/A</v>
      </c>
      <c r="D3170" s="60"/>
      <c r="E3170" s="28" t="e">
        <f>VLOOKUP(B3170,Database!$B$2:$K$604,3,FALSE)</f>
        <v>#N/A</v>
      </c>
      <c r="F3170" s="16"/>
      <c r="G3170" s="16"/>
      <c r="H3170" s="5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spans="1:26" ht="17.25" hidden="1" customHeight="1" x14ac:dyDescent="0.25">
      <c r="A3171" s="62"/>
      <c r="B3171" s="5"/>
      <c r="C3171" s="16" t="e">
        <f>VLOOKUP(B3171,Database!$B$2:$K$604,2,FALSE)</f>
        <v>#N/A</v>
      </c>
      <c r="D3171" s="60"/>
      <c r="E3171" s="28" t="e">
        <f>VLOOKUP(B3171,Database!$B$2:$K$604,3,FALSE)</f>
        <v>#N/A</v>
      </c>
      <c r="F3171" s="16"/>
      <c r="G3171" s="16"/>
      <c r="H3171" s="5" t="s">
        <v>1506</v>
      </c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spans="1:26" ht="17.25" hidden="1" customHeight="1" x14ac:dyDescent="0.25">
      <c r="A3172" s="62"/>
      <c r="B3172" s="16"/>
      <c r="C3172" s="16" t="e">
        <f>VLOOKUP(B3172,Database!$B$2:$K$604,2,FALSE)</f>
        <v>#N/A</v>
      </c>
      <c r="D3172" s="60"/>
      <c r="E3172" s="28" t="e">
        <f>VLOOKUP(B3172,Database!$B$2:$K$604,3,FALSE)</f>
        <v>#N/A</v>
      </c>
      <c r="F3172" s="16"/>
      <c r="G3172" s="16"/>
      <c r="H3172" s="5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spans="1:26" ht="17.25" hidden="1" customHeight="1" x14ac:dyDescent="0.25">
      <c r="A3173" s="62"/>
      <c r="B3173" s="5"/>
      <c r="C3173" s="16" t="e">
        <f>VLOOKUP(B3173,Database!$B$2:$K$604,2,FALSE)</f>
        <v>#N/A</v>
      </c>
      <c r="D3173" s="60"/>
      <c r="E3173" s="28" t="e">
        <f>VLOOKUP(B3173,Database!$B$2:$K$604,3,FALSE)</f>
        <v>#N/A</v>
      </c>
      <c r="F3173" s="16"/>
      <c r="G3173" s="16"/>
      <c r="H3173" s="5">
        <v>952</v>
      </c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spans="1:26" ht="17.25" hidden="1" customHeight="1" x14ac:dyDescent="0.25">
      <c r="A3174" s="62"/>
      <c r="B3174" s="5"/>
      <c r="C3174" s="16" t="e">
        <f>VLOOKUP(B3174,Database!$B$2:$K$604,2,FALSE)</f>
        <v>#N/A</v>
      </c>
      <c r="D3174" s="60"/>
      <c r="E3174" s="28" t="e">
        <f>VLOOKUP(B3174,Database!$B$2:$K$604,3,FALSE)</f>
        <v>#N/A</v>
      </c>
      <c r="F3174" s="16"/>
      <c r="G3174" s="16"/>
      <c r="H3174" s="5">
        <v>952</v>
      </c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spans="1:26" ht="17.25" hidden="1" customHeight="1" x14ac:dyDescent="0.25">
      <c r="A3175" s="62"/>
      <c r="B3175" s="16"/>
      <c r="C3175" s="16" t="e">
        <f>VLOOKUP(B3175,Database!$B$2:$K$604,2,FALSE)</f>
        <v>#N/A</v>
      </c>
      <c r="D3175" s="60"/>
      <c r="E3175" s="28" t="e">
        <f>VLOOKUP(B3175,Database!$B$2:$K$604,3,FALSE)</f>
        <v>#N/A</v>
      </c>
      <c r="F3175" s="16"/>
      <c r="G3175" s="16"/>
      <c r="H3175" s="5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spans="1:26" ht="17.25" hidden="1" customHeight="1" x14ac:dyDescent="0.25">
      <c r="A3176" s="62"/>
      <c r="B3176" s="5"/>
      <c r="C3176" s="16" t="e">
        <f>VLOOKUP(B3176,Database!$B$2:$K$604,2,FALSE)</f>
        <v>#N/A</v>
      </c>
      <c r="D3176" s="60"/>
      <c r="E3176" s="28" t="e">
        <f>VLOOKUP(B3176,Database!$B$2:$K$604,3,FALSE)</f>
        <v>#N/A</v>
      </c>
      <c r="F3176" s="16"/>
      <c r="G3176" s="16"/>
      <c r="H3176" s="5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spans="1:26" ht="17.25" hidden="1" customHeight="1" x14ac:dyDescent="0.25">
      <c r="A3177" s="62"/>
      <c r="B3177" s="5"/>
      <c r="C3177" s="16" t="e">
        <f>VLOOKUP(B3177,Database!$B$2:$K$604,2,FALSE)</f>
        <v>#N/A</v>
      </c>
      <c r="D3177" s="60"/>
      <c r="E3177" s="28" t="e">
        <f>VLOOKUP(B3177,Database!$B$2:$K$604,3,FALSE)</f>
        <v>#N/A</v>
      </c>
      <c r="F3177" s="16"/>
      <c r="G3177" s="16"/>
      <c r="H3177" s="5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spans="1:26" ht="17.25" hidden="1" customHeight="1" x14ac:dyDescent="0.25">
      <c r="A3178" s="62"/>
      <c r="B3178" s="16"/>
      <c r="C3178" s="16" t="e">
        <f>VLOOKUP(B3178,Database!$B$2:$K$604,2,FALSE)</f>
        <v>#N/A</v>
      </c>
      <c r="D3178" s="60"/>
      <c r="E3178" s="28" t="e">
        <f>VLOOKUP(B3178,Database!$B$2:$K$604,3,FALSE)</f>
        <v>#N/A</v>
      </c>
      <c r="F3178" s="16"/>
      <c r="G3178" s="16"/>
      <c r="H3178" s="5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spans="1:26" ht="17.25" hidden="1" customHeight="1" x14ac:dyDescent="0.25">
      <c r="A3179" s="62"/>
      <c r="B3179" s="5"/>
      <c r="C3179" s="16" t="e">
        <f>VLOOKUP(B3179,Database!$B$2:$K$604,2,FALSE)</f>
        <v>#N/A</v>
      </c>
      <c r="D3179" s="60"/>
      <c r="E3179" s="28" t="e">
        <f>VLOOKUP(B3179,Database!$B$2:$K$604,3,FALSE)</f>
        <v>#N/A</v>
      </c>
      <c r="F3179" s="16"/>
      <c r="G3179" s="16"/>
      <c r="H3179" s="5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spans="1:26" ht="17.25" hidden="1" customHeight="1" x14ac:dyDescent="0.25">
      <c r="A3180" s="62"/>
      <c r="B3180" s="5"/>
      <c r="C3180" s="16" t="e">
        <f>VLOOKUP(B3180,Database!$B$2:$K$604,2,FALSE)</f>
        <v>#N/A</v>
      </c>
      <c r="D3180" s="60"/>
      <c r="E3180" s="28" t="e">
        <f>VLOOKUP(B3180,Database!$B$2:$K$604,3,FALSE)</f>
        <v>#N/A</v>
      </c>
      <c r="F3180" s="16"/>
      <c r="G3180" s="16"/>
      <c r="H3180" s="5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spans="1:26" ht="17.25" hidden="1" customHeight="1" x14ac:dyDescent="0.25">
      <c r="A3181" s="62"/>
      <c r="B3181" s="5"/>
      <c r="C3181" s="16" t="e">
        <f>VLOOKUP(B3181,Database!$B$2:$K$604,2,FALSE)</f>
        <v>#N/A</v>
      </c>
      <c r="D3181" s="60"/>
      <c r="E3181" s="28" t="e">
        <f>VLOOKUP(B3181,Database!$B$2:$K$604,3,FALSE)</f>
        <v>#N/A</v>
      </c>
      <c r="F3181" s="16"/>
      <c r="G3181" s="16"/>
      <c r="H3181" s="5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spans="1:26" ht="17.25" hidden="1" customHeight="1" x14ac:dyDescent="0.25">
      <c r="A3182" s="62"/>
      <c r="B3182" s="5"/>
      <c r="C3182" s="16" t="e">
        <f>VLOOKUP(B3182,Database!$B$2:$K$604,2,FALSE)</f>
        <v>#N/A</v>
      </c>
      <c r="D3182" s="60"/>
      <c r="E3182" s="28" t="e">
        <f>VLOOKUP(B3182,Database!$B$2:$K$604,3,FALSE)</f>
        <v>#N/A</v>
      </c>
      <c r="F3182" s="16"/>
      <c r="G3182" s="16"/>
      <c r="H3182" s="5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spans="1:26" ht="17.25" hidden="1" customHeight="1" x14ac:dyDescent="0.25">
      <c r="A3183" s="62"/>
      <c r="B3183" s="16"/>
      <c r="C3183" s="16" t="e">
        <f>VLOOKUP(B3183,Database!$B$2:$K$604,2,FALSE)</f>
        <v>#N/A</v>
      </c>
      <c r="D3183" s="60"/>
      <c r="E3183" s="28" t="e">
        <f>VLOOKUP(B3183,Database!$B$2:$K$604,3,FALSE)</f>
        <v>#N/A</v>
      </c>
      <c r="F3183" s="16"/>
      <c r="G3183" s="16"/>
      <c r="H3183" s="5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spans="1:26" ht="17.25" hidden="1" customHeight="1" x14ac:dyDescent="0.25">
      <c r="A3184" s="62"/>
      <c r="B3184" s="16"/>
      <c r="C3184" s="16" t="e">
        <f>VLOOKUP(B3184,Database!$B$2:$K$604,2,FALSE)</f>
        <v>#N/A</v>
      </c>
      <c r="D3184" s="60"/>
      <c r="E3184" s="28" t="e">
        <f>VLOOKUP(B3184,Database!$B$2:$K$604,3,FALSE)</f>
        <v>#N/A</v>
      </c>
      <c r="F3184" s="16"/>
      <c r="G3184" s="16"/>
      <c r="H3184" s="5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spans="1:26" ht="17.25" hidden="1" customHeight="1" x14ac:dyDescent="0.25">
      <c r="A3185" s="62"/>
      <c r="B3185" s="5"/>
      <c r="C3185" s="16" t="e">
        <f>VLOOKUP(B3185,Database!$B$2:$K$604,2,FALSE)</f>
        <v>#N/A</v>
      </c>
      <c r="D3185" s="60"/>
      <c r="E3185" s="28" t="e">
        <f>VLOOKUP(B3185,Database!$B$2:$K$604,3,FALSE)</f>
        <v>#N/A</v>
      </c>
      <c r="F3185" s="16"/>
      <c r="G3185" s="16"/>
      <c r="H3185" s="5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spans="1:26" ht="17.25" hidden="1" customHeight="1" x14ac:dyDescent="0.25">
      <c r="A3186" s="62"/>
      <c r="B3186" s="16"/>
      <c r="C3186" s="16" t="e">
        <f>VLOOKUP(B3186,Database!$B$2:$K$604,2,FALSE)</f>
        <v>#N/A</v>
      </c>
      <c r="D3186" s="60"/>
      <c r="E3186" s="28" t="e">
        <f>VLOOKUP(B3186,Database!$B$2:$K$604,3,FALSE)</f>
        <v>#N/A</v>
      </c>
      <c r="F3186" s="16"/>
      <c r="G3186" s="16"/>
      <c r="H3186" s="5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spans="1:26" ht="17.25" hidden="1" customHeight="1" x14ac:dyDescent="0.25">
      <c r="A3187" s="62"/>
      <c r="B3187" s="5"/>
      <c r="C3187" s="16" t="e">
        <f>VLOOKUP(B3187,Database!$B$2:$K$604,2,FALSE)</f>
        <v>#N/A</v>
      </c>
      <c r="D3187" s="60"/>
      <c r="E3187" s="28" t="e">
        <f>VLOOKUP(B3187,Database!$B$2:$K$604,3,FALSE)</f>
        <v>#N/A</v>
      </c>
      <c r="F3187" s="16"/>
      <c r="G3187" s="16"/>
      <c r="H3187" s="5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spans="1:26" ht="17.25" hidden="1" customHeight="1" x14ac:dyDescent="0.25">
      <c r="A3188" s="62"/>
      <c r="B3188" s="16"/>
      <c r="C3188" s="16" t="e">
        <f>VLOOKUP(B3188,Database!$B$2:$K$604,2,FALSE)</f>
        <v>#N/A</v>
      </c>
      <c r="D3188" s="60"/>
      <c r="E3188" s="28" t="e">
        <f>VLOOKUP(B3188,Database!$B$2:$K$604,3,FALSE)</f>
        <v>#N/A</v>
      </c>
      <c r="F3188" s="16"/>
      <c r="G3188" s="16"/>
      <c r="H3188" s="5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spans="1:26" ht="17.25" hidden="1" customHeight="1" x14ac:dyDescent="0.25">
      <c r="A3189" s="62"/>
      <c r="B3189" s="16"/>
      <c r="C3189" s="16" t="e">
        <f>VLOOKUP(B3189,Database!$B$2:$K$604,2,FALSE)</f>
        <v>#N/A</v>
      </c>
      <c r="D3189" s="60"/>
      <c r="E3189" s="28" t="e">
        <f>VLOOKUP(B3189,Database!$B$2:$K$604,3,FALSE)</f>
        <v>#N/A</v>
      </c>
      <c r="F3189" s="16"/>
      <c r="G3189" s="16"/>
      <c r="H3189" s="5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spans="1:26" ht="17.25" hidden="1" customHeight="1" x14ac:dyDescent="0.25">
      <c r="A3190" s="62"/>
      <c r="B3190" s="16"/>
      <c r="C3190" s="16" t="e">
        <f>VLOOKUP(B3190,Database!$B$2:$K$604,2,FALSE)</f>
        <v>#N/A</v>
      </c>
      <c r="D3190" s="60"/>
      <c r="E3190" s="28" t="e">
        <f>VLOOKUP(B3190,Database!$B$2:$K$604,3,FALSE)</f>
        <v>#N/A</v>
      </c>
      <c r="F3190" s="16"/>
      <c r="G3190" s="16"/>
      <c r="H3190" s="5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spans="1:26" ht="17.25" hidden="1" customHeight="1" x14ac:dyDescent="0.25">
      <c r="A3191" s="62"/>
      <c r="B3191" s="16"/>
      <c r="C3191" s="16" t="e">
        <f>VLOOKUP(B3191,Database!$B$2:$K$604,2,FALSE)</f>
        <v>#N/A</v>
      </c>
      <c r="D3191" s="60"/>
      <c r="E3191" s="28" t="e">
        <f>VLOOKUP(B3191,Database!$B$2:$K$604,3,FALSE)</f>
        <v>#N/A</v>
      </c>
      <c r="F3191" s="16"/>
      <c r="G3191" s="16"/>
      <c r="H3191" s="5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spans="1:26" ht="17.25" hidden="1" customHeight="1" x14ac:dyDescent="0.25">
      <c r="A3192" s="62"/>
      <c r="B3192" s="5"/>
      <c r="C3192" s="16" t="e">
        <f>VLOOKUP(B3192,Database!$B$2:$K$604,2,FALSE)</f>
        <v>#N/A</v>
      </c>
      <c r="D3192" s="60"/>
      <c r="E3192" s="28" t="e">
        <f>VLOOKUP(B3192,Database!$B$2:$K$604,3,FALSE)</f>
        <v>#N/A</v>
      </c>
      <c r="F3192" s="16"/>
      <c r="G3192" s="16"/>
      <c r="H3192" s="5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spans="1:26" ht="17.25" hidden="1" customHeight="1" x14ac:dyDescent="0.25">
      <c r="A3193" s="62"/>
      <c r="B3193" s="16"/>
      <c r="C3193" s="16" t="e">
        <f>VLOOKUP(B3193,Database!$B$2:$K$604,2,FALSE)</f>
        <v>#N/A</v>
      </c>
      <c r="D3193" s="60"/>
      <c r="E3193" s="28" t="e">
        <f>VLOOKUP(B3193,Database!$B$2:$K$604,3,FALSE)</f>
        <v>#N/A</v>
      </c>
      <c r="F3193" s="16"/>
      <c r="G3193" s="16"/>
      <c r="H3193" s="5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spans="1:26" ht="17.25" hidden="1" customHeight="1" x14ac:dyDescent="0.25">
      <c r="A3194" s="62"/>
      <c r="B3194" s="16"/>
      <c r="C3194" s="16" t="e">
        <f>VLOOKUP(B3194,Database!$B$2:$K$604,2,FALSE)</f>
        <v>#N/A</v>
      </c>
      <c r="D3194" s="60"/>
      <c r="E3194" s="28" t="e">
        <f>VLOOKUP(B3194,Database!$B$2:$K$604,3,FALSE)</f>
        <v>#N/A</v>
      </c>
      <c r="F3194" s="16"/>
      <c r="G3194" s="16"/>
      <c r="H3194" s="5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spans="1:26" ht="17.25" hidden="1" customHeight="1" x14ac:dyDescent="0.25">
      <c r="A3195" s="62"/>
      <c r="B3195" s="16"/>
      <c r="C3195" s="16" t="e">
        <f>VLOOKUP(B3195,Database!$B$2:$K$604,2,FALSE)</f>
        <v>#N/A</v>
      </c>
      <c r="D3195" s="60"/>
      <c r="E3195" s="28" t="e">
        <f>VLOOKUP(B3195,Database!$B$2:$K$604,3,FALSE)</f>
        <v>#N/A</v>
      </c>
      <c r="F3195" s="16"/>
      <c r="G3195" s="16"/>
      <c r="H3195" s="5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spans="1:26" ht="17.25" hidden="1" customHeight="1" x14ac:dyDescent="0.25">
      <c r="A3196" s="62"/>
      <c r="B3196" s="16"/>
      <c r="C3196" s="16" t="e">
        <f>VLOOKUP(B3196,Database!$B$2:$K$604,2,FALSE)</f>
        <v>#N/A</v>
      </c>
      <c r="D3196" s="60"/>
      <c r="E3196" s="28" t="e">
        <f>VLOOKUP(B3196,Database!$B$2:$K$604,3,FALSE)</f>
        <v>#N/A</v>
      </c>
      <c r="F3196" s="16"/>
      <c r="G3196" s="16"/>
      <c r="H3196" s="5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spans="1:26" ht="17.25" hidden="1" customHeight="1" x14ac:dyDescent="0.25">
      <c r="A3197" s="62"/>
      <c r="B3197" s="16"/>
      <c r="C3197" s="16" t="e">
        <f>VLOOKUP(B3197,Database!$B$2:$K$604,2,FALSE)</f>
        <v>#N/A</v>
      </c>
      <c r="D3197" s="60"/>
      <c r="E3197" s="28" t="e">
        <f>VLOOKUP(B3197,Database!$B$2:$K$604,3,FALSE)</f>
        <v>#N/A</v>
      </c>
      <c r="F3197" s="16"/>
      <c r="G3197" s="16"/>
      <c r="H3197" s="5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spans="1:26" ht="17.25" hidden="1" customHeight="1" x14ac:dyDescent="0.25">
      <c r="A3198" s="62"/>
      <c r="B3198" s="16"/>
      <c r="C3198" s="16" t="e">
        <f>VLOOKUP(B3198,Database!$B$2:$K$604,2,FALSE)</f>
        <v>#N/A</v>
      </c>
      <c r="D3198" s="60"/>
      <c r="E3198" s="28" t="e">
        <f>VLOOKUP(B3198,Database!$B$2:$K$604,3,FALSE)</f>
        <v>#N/A</v>
      </c>
      <c r="F3198" s="16"/>
      <c r="G3198" s="16"/>
      <c r="H3198" s="5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spans="1:26" ht="17.25" hidden="1" customHeight="1" x14ac:dyDescent="0.25">
      <c r="A3199" s="62"/>
      <c r="B3199" s="16"/>
      <c r="C3199" s="16" t="e">
        <f>VLOOKUP(B3199,Database!$B$2:$K$604,2,FALSE)</f>
        <v>#N/A</v>
      </c>
      <c r="D3199" s="60"/>
      <c r="E3199" s="28" t="e">
        <f>VLOOKUP(B3199,Database!$B$2:$K$604,3,FALSE)</f>
        <v>#N/A</v>
      </c>
      <c r="F3199" s="16"/>
      <c r="G3199" s="16"/>
      <c r="H3199" s="5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spans="1:26" ht="17.25" hidden="1" customHeight="1" x14ac:dyDescent="0.25">
      <c r="A3200" s="62"/>
      <c r="B3200" s="16"/>
      <c r="C3200" s="16" t="e">
        <f>VLOOKUP(B3200,Database!$B$2:$K$604,2,FALSE)</f>
        <v>#N/A</v>
      </c>
      <c r="D3200" s="60"/>
      <c r="E3200" s="28" t="e">
        <f>VLOOKUP(B3200,Database!$B$2:$K$604,3,FALSE)</f>
        <v>#N/A</v>
      </c>
      <c r="F3200" s="16"/>
      <c r="G3200" s="16"/>
      <c r="H3200" s="5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spans="1:26" ht="17.25" hidden="1" customHeight="1" x14ac:dyDescent="0.25">
      <c r="A3201" s="62"/>
      <c r="B3201" s="16"/>
      <c r="C3201" s="16" t="e">
        <f>VLOOKUP(B3201,Database!$B$2:$K$604,2,FALSE)</f>
        <v>#N/A</v>
      </c>
      <c r="D3201" s="60"/>
      <c r="E3201" s="28" t="e">
        <f>VLOOKUP(B3201,Database!$B$2:$K$604,3,FALSE)</f>
        <v>#N/A</v>
      </c>
      <c r="F3201" s="16"/>
      <c r="G3201" s="16"/>
      <c r="H3201" s="5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spans="1:26" ht="17.25" hidden="1" customHeight="1" x14ac:dyDescent="0.25">
      <c r="A3202" s="62"/>
      <c r="B3202" s="5"/>
      <c r="C3202" s="16" t="e">
        <f>VLOOKUP(B3202,Database!$B$2:$K$604,2,FALSE)</f>
        <v>#N/A</v>
      </c>
      <c r="D3202" s="60"/>
      <c r="E3202" s="28" t="e">
        <f>VLOOKUP(B3202,Database!$B$2:$K$604,3,FALSE)</f>
        <v>#N/A</v>
      </c>
      <c r="F3202" s="16"/>
      <c r="G3202" s="16"/>
      <c r="H3202" s="5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spans="1:26" ht="17.25" hidden="1" customHeight="1" x14ac:dyDescent="0.25">
      <c r="A3203" s="62"/>
      <c r="B3203" s="16"/>
      <c r="C3203" s="16" t="e">
        <f>VLOOKUP(B3203,Database!$B$2:$K$604,2,FALSE)</f>
        <v>#N/A</v>
      </c>
      <c r="D3203" s="60"/>
      <c r="E3203" s="28" t="e">
        <f>VLOOKUP(B3203,Database!$B$2:$K$604,3,FALSE)</f>
        <v>#N/A</v>
      </c>
      <c r="F3203" s="16"/>
      <c r="G3203" s="16"/>
      <c r="H3203" s="5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spans="1:26" ht="17.25" hidden="1" customHeight="1" x14ac:dyDescent="0.25">
      <c r="A3204" s="62"/>
      <c r="B3204" s="5"/>
      <c r="C3204" s="16" t="e">
        <f>VLOOKUP(B3204,Database!$B$2:$K$604,2,FALSE)</f>
        <v>#N/A</v>
      </c>
      <c r="D3204" s="60"/>
      <c r="E3204" s="28" t="e">
        <f>VLOOKUP(B3204,Database!$B$2:$K$604,3,FALSE)</f>
        <v>#N/A</v>
      </c>
      <c r="F3204" s="16"/>
      <c r="G3204" s="16"/>
      <c r="H3204" s="5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spans="1:26" ht="17.25" hidden="1" customHeight="1" x14ac:dyDescent="0.25">
      <c r="A3205" s="62"/>
      <c r="B3205" s="5"/>
      <c r="C3205" s="16" t="e">
        <f>VLOOKUP(B3205,Database!$B$2:$K$604,2,FALSE)</f>
        <v>#N/A</v>
      </c>
      <c r="D3205" s="60"/>
      <c r="E3205" s="28" t="e">
        <f>VLOOKUP(B3205,Database!$B$2:$K$604,3,FALSE)</f>
        <v>#N/A</v>
      </c>
      <c r="F3205" s="16"/>
      <c r="G3205" s="16"/>
      <c r="H3205" s="5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spans="1:26" ht="17.25" hidden="1" customHeight="1" x14ac:dyDescent="0.25">
      <c r="A3206" s="62"/>
      <c r="B3206" s="5"/>
      <c r="C3206" s="16" t="e">
        <f>VLOOKUP(B3206,Database!$B$2:$K$604,2,FALSE)</f>
        <v>#N/A</v>
      </c>
      <c r="D3206" s="60"/>
      <c r="E3206" s="28" t="e">
        <f>VLOOKUP(B3206,Database!$B$2:$K$604,3,FALSE)</f>
        <v>#N/A</v>
      </c>
      <c r="F3206" s="16"/>
      <c r="G3206" s="16"/>
      <c r="H3206" s="5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spans="1:26" ht="17.25" hidden="1" customHeight="1" x14ac:dyDescent="0.25">
      <c r="A3207" s="62"/>
      <c r="B3207" s="5"/>
      <c r="C3207" s="16" t="e">
        <f>VLOOKUP(B3207,Database!$B$2:$K$604,2,FALSE)</f>
        <v>#N/A</v>
      </c>
      <c r="D3207" s="60"/>
      <c r="E3207" s="28" t="e">
        <f>VLOOKUP(B3207,Database!$B$2:$K$604,3,FALSE)</f>
        <v>#N/A</v>
      </c>
      <c r="F3207" s="16"/>
      <c r="G3207" s="16"/>
      <c r="H3207" s="5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spans="1:26" ht="17.25" hidden="1" customHeight="1" x14ac:dyDescent="0.25">
      <c r="A3208" s="62"/>
      <c r="B3208" s="5"/>
      <c r="C3208" s="16" t="e">
        <f>VLOOKUP(B3208,Database!$B$2:$K$604,2,FALSE)</f>
        <v>#N/A</v>
      </c>
      <c r="D3208" s="60"/>
      <c r="E3208" s="28" t="e">
        <f>VLOOKUP(B3208,Database!$B$2:$K$604,3,FALSE)</f>
        <v>#N/A</v>
      </c>
      <c r="F3208" s="16"/>
      <c r="G3208" s="16"/>
      <c r="H3208" s="5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spans="1:26" ht="17.25" hidden="1" customHeight="1" x14ac:dyDescent="0.25">
      <c r="A3209" s="62"/>
      <c r="B3209" s="16"/>
      <c r="C3209" s="16" t="e">
        <f>VLOOKUP(B3209,Database!$B$2:$K$604,2,FALSE)</f>
        <v>#N/A</v>
      </c>
      <c r="D3209" s="60"/>
      <c r="E3209" s="28" t="e">
        <f>VLOOKUP(B3209,Database!$B$2:$K$604,3,FALSE)</f>
        <v>#N/A</v>
      </c>
      <c r="F3209" s="16"/>
      <c r="G3209" s="16"/>
      <c r="H3209" s="5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spans="1:26" ht="17.25" hidden="1" customHeight="1" x14ac:dyDescent="0.25">
      <c r="A3210" s="62"/>
      <c r="B3210" s="16"/>
      <c r="C3210" s="16" t="e">
        <f>VLOOKUP(B3210,Database!$B$2:$K$604,2,FALSE)</f>
        <v>#N/A</v>
      </c>
      <c r="D3210" s="60"/>
      <c r="E3210" s="28" t="e">
        <f>VLOOKUP(B3210,Database!$B$2:$K$604,3,FALSE)</f>
        <v>#N/A</v>
      </c>
      <c r="F3210" s="16"/>
      <c r="G3210" s="16"/>
      <c r="H3210" s="5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spans="1:26" ht="17.25" hidden="1" customHeight="1" x14ac:dyDescent="0.25">
      <c r="A3211" s="62"/>
      <c r="B3211" s="5"/>
      <c r="C3211" s="16" t="e">
        <f>VLOOKUP(B3211,Database!$B$2:$K$604,2,FALSE)</f>
        <v>#N/A</v>
      </c>
      <c r="D3211" s="60"/>
      <c r="E3211" s="28" t="e">
        <f>VLOOKUP(B3211,Database!$B$2:$K$604,3,FALSE)</f>
        <v>#N/A</v>
      </c>
      <c r="F3211" s="16"/>
      <c r="G3211" s="16"/>
      <c r="H3211" s="5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spans="1:26" ht="17.25" hidden="1" customHeight="1" x14ac:dyDescent="0.25">
      <c r="A3212" s="62"/>
      <c r="B3212" s="16"/>
      <c r="C3212" s="16" t="e">
        <f>VLOOKUP(B3212,Database!$B$2:$K$604,2,FALSE)</f>
        <v>#N/A</v>
      </c>
      <c r="D3212" s="60"/>
      <c r="E3212" s="28" t="e">
        <f>VLOOKUP(B3212,Database!$B$2:$K$604,3,FALSE)</f>
        <v>#N/A</v>
      </c>
      <c r="F3212" s="16"/>
      <c r="G3212" s="16"/>
      <c r="H3212" s="5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spans="1:26" ht="17.25" hidden="1" customHeight="1" x14ac:dyDescent="0.25">
      <c r="A3213" s="62"/>
      <c r="B3213" s="16"/>
      <c r="C3213" s="16" t="e">
        <f>VLOOKUP(B3213,Database!$B$2:$K$604,2,FALSE)</f>
        <v>#N/A</v>
      </c>
      <c r="D3213" s="60"/>
      <c r="E3213" s="28" t="e">
        <f>VLOOKUP(B3213,Database!$B$2:$K$604,3,FALSE)</f>
        <v>#N/A</v>
      </c>
      <c r="F3213" s="16"/>
      <c r="G3213" s="16"/>
      <c r="H3213" s="5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spans="1:26" ht="17.25" hidden="1" customHeight="1" x14ac:dyDescent="0.25">
      <c r="A3214" s="62"/>
      <c r="B3214" s="16"/>
      <c r="C3214" s="16" t="e">
        <f>VLOOKUP(B3214,Database!$B$2:$K$604,2,FALSE)</f>
        <v>#N/A</v>
      </c>
      <c r="D3214" s="60"/>
      <c r="E3214" s="28" t="e">
        <f>VLOOKUP(B3214,Database!$B$2:$K$604,3,FALSE)</f>
        <v>#N/A</v>
      </c>
      <c r="F3214" s="16"/>
      <c r="G3214" s="16"/>
      <c r="H3214" s="5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spans="1:26" ht="17.25" hidden="1" customHeight="1" x14ac:dyDescent="0.25">
      <c r="A3215" s="62"/>
      <c r="B3215" s="16"/>
      <c r="C3215" s="16" t="e">
        <f>VLOOKUP(B3215,Database!$B$2:$K$604,2,FALSE)</f>
        <v>#N/A</v>
      </c>
      <c r="D3215" s="60"/>
      <c r="E3215" s="28" t="e">
        <f>VLOOKUP(B3215,Database!$B$2:$K$604,3,FALSE)</f>
        <v>#N/A</v>
      </c>
      <c r="F3215" s="16"/>
      <c r="G3215" s="16"/>
      <c r="H3215" s="5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spans="1:26" ht="17.25" hidden="1" customHeight="1" x14ac:dyDescent="0.25">
      <c r="A3216" s="62"/>
      <c r="B3216" s="16"/>
      <c r="C3216" s="16" t="e">
        <f>VLOOKUP(B3216,Database!$B$2:$K$604,2,FALSE)</f>
        <v>#N/A</v>
      </c>
      <c r="D3216" s="60"/>
      <c r="E3216" s="28" t="e">
        <f>VLOOKUP(B3216,Database!$B$2:$K$604,3,FALSE)</f>
        <v>#N/A</v>
      </c>
      <c r="F3216" s="16"/>
      <c r="G3216" s="16"/>
      <c r="H3216" s="5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spans="1:26" ht="17.25" hidden="1" customHeight="1" x14ac:dyDescent="0.25">
      <c r="A3217" s="62"/>
      <c r="B3217" s="16"/>
      <c r="C3217" s="16" t="e">
        <f>VLOOKUP(B3217,Database!$B$2:$K$604,2,FALSE)</f>
        <v>#N/A</v>
      </c>
      <c r="D3217" s="60"/>
      <c r="E3217" s="28" t="e">
        <f>VLOOKUP(B3217,Database!$B$2:$K$604,3,FALSE)</f>
        <v>#N/A</v>
      </c>
      <c r="F3217" s="16"/>
      <c r="G3217" s="16"/>
      <c r="H3217" s="5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spans="1:26" ht="17.25" hidden="1" customHeight="1" x14ac:dyDescent="0.25">
      <c r="A3218" s="62"/>
      <c r="B3218" s="16"/>
      <c r="C3218" s="16" t="e">
        <f>VLOOKUP(B3218,Database!$B$2:$K$604,2,FALSE)</f>
        <v>#N/A</v>
      </c>
      <c r="D3218" s="60"/>
      <c r="E3218" s="28" t="e">
        <f>VLOOKUP(B3218,Database!$B$2:$K$604,3,FALSE)</f>
        <v>#N/A</v>
      </c>
      <c r="F3218" s="16"/>
      <c r="G3218" s="16"/>
      <c r="H3218" s="5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spans="1:26" ht="17.25" hidden="1" customHeight="1" x14ac:dyDescent="0.25">
      <c r="A3219" s="62"/>
      <c r="B3219" s="16"/>
      <c r="C3219" s="16" t="e">
        <f>VLOOKUP(B3219,Database!$B$2:$K$604,2,FALSE)</f>
        <v>#N/A</v>
      </c>
      <c r="D3219" s="60"/>
      <c r="E3219" s="28" t="e">
        <f>VLOOKUP(B3219,Database!$B$2:$K$604,3,FALSE)</f>
        <v>#N/A</v>
      </c>
      <c r="F3219" s="16"/>
      <c r="G3219" s="16"/>
      <c r="H3219" s="5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spans="1:26" ht="17.25" hidden="1" customHeight="1" x14ac:dyDescent="0.25">
      <c r="A3220" s="62"/>
      <c r="B3220" s="16"/>
      <c r="C3220" s="16" t="e">
        <f>VLOOKUP(B3220,Database!$B$2:$K$604,2,FALSE)</f>
        <v>#N/A</v>
      </c>
      <c r="D3220" s="60"/>
      <c r="E3220" s="28" t="e">
        <f>VLOOKUP(B3220,Database!$B$2:$K$604,3,FALSE)</f>
        <v>#N/A</v>
      </c>
      <c r="F3220" s="16"/>
      <c r="G3220" s="16"/>
      <c r="H3220" s="5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spans="1:26" ht="17.25" hidden="1" customHeight="1" x14ac:dyDescent="0.25">
      <c r="A3221" s="62"/>
      <c r="B3221" s="5"/>
      <c r="C3221" s="16" t="e">
        <f>VLOOKUP(B3221,Database!$B$2:$K$604,2,FALSE)</f>
        <v>#N/A</v>
      </c>
      <c r="D3221" s="60"/>
      <c r="E3221" s="28" t="e">
        <f>VLOOKUP(B3221,Database!$B$2:$K$604,3,FALSE)</f>
        <v>#N/A</v>
      </c>
      <c r="F3221" s="16"/>
      <c r="G3221" s="16"/>
      <c r="H3221" s="5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spans="1:26" ht="17.25" hidden="1" customHeight="1" x14ac:dyDescent="0.25">
      <c r="A3222" s="62"/>
      <c r="B3222" s="5"/>
      <c r="C3222" s="16" t="e">
        <f>VLOOKUP(B3222,Database!$B$2:$K$604,2,FALSE)</f>
        <v>#N/A</v>
      </c>
      <c r="D3222" s="60"/>
      <c r="E3222" s="28" t="e">
        <f>VLOOKUP(B3222,Database!$B$2:$K$604,3,FALSE)</f>
        <v>#N/A</v>
      </c>
      <c r="F3222" s="16"/>
      <c r="G3222" s="16"/>
      <c r="H3222" s="5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spans="1:26" ht="17.25" hidden="1" customHeight="1" x14ac:dyDescent="0.25">
      <c r="A3223" s="62"/>
      <c r="B3223" s="16"/>
      <c r="C3223" s="16" t="e">
        <f>VLOOKUP(B3223,Database!$B$2:$K$604,2,FALSE)</f>
        <v>#N/A</v>
      </c>
      <c r="D3223" s="60"/>
      <c r="E3223" s="28" t="e">
        <f>VLOOKUP(B3223,Database!$B$2:$K$604,3,FALSE)</f>
        <v>#N/A</v>
      </c>
      <c r="F3223" s="16"/>
      <c r="G3223" s="16"/>
      <c r="H3223" s="5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spans="1:26" ht="17.25" hidden="1" customHeight="1" x14ac:dyDescent="0.25">
      <c r="A3224" s="62"/>
      <c r="B3224" s="16"/>
      <c r="C3224" s="16" t="e">
        <f>VLOOKUP(B3224,Database!$B$2:$K$604,2,FALSE)</f>
        <v>#N/A</v>
      </c>
      <c r="D3224" s="60"/>
      <c r="E3224" s="28" t="e">
        <f>VLOOKUP(B3224,Database!$B$2:$K$604,3,FALSE)</f>
        <v>#N/A</v>
      </c>
      <c r="F3224" s="16"/>
      <c r="G3224" s="16"/>
      <c r="H3224" s="5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spans="1:26" ht="17.25" hidden="1" customHeight="1" x14ac:dyDescent="0.25">
      <c r="A3225" s="62"/>
      <c r="B3225" s="16"/>
      <c r="C3225" s="16" t="e">
        <f>VLOOKUP(B3225,Database!$B$2:$K$604,2,FALSE)</f>
        <v>#N/A</v>
      </c>
      <c r="D3225" s="60"/>
      <c r="E3225" s="28" t="e">
        <f>VLOOKUP(B3225,Database!$B$2:$K$604,3,FALSE)</f>
        <v>#N/A</v>
      </c>
      <c r="F3225" s="16"/>
      <c r="G3225" s="16"/>
      <c r="H3225" s="5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spans="1:26" ht="17.25" hidden="1" customHeight="1" x14ac:dyDescent="0.25">
      <c r="A3226" s="62"/>
      <c r="B3226" s="16"/>
      <c r="C3226" s="16" t="e">
        <f>VLOOKUP(B3226,Database!$B$2:$K$604,2,FALSE)</f>
        <v>#N/A</v>
      </c>
      <c r="D3226" s="60"/>
      <c r="E3226" s="28" t="e">
        <f>VLOOKUP(B3226,Database!$B$2:$K$604,3,FALSE)</f>
        <v>#N/A</v>
      </c>
      <c r="F3226" s="16"/>
      <c r="G3226" s="16"/>
      <c r="H3226" s="5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spans="1:26" ht="17.25" hidden="1" customHeight="1" x14ac:dyDescent="0.25">
      <c r="A3227" s="62"/>
      <c r="B3227" s="16"/>
      <c r="C3227" s="16" t="e">
        <f>VLOOKUP(B3227,Database!$B$2:$K$604,2,FALSE)</f>
        <v>#N/A</v>
      </c>
      <c r="D3227" s="60"/>
      <c r="E3227" s="28" t="e">
        <f>VLOOKUP(B3227,Database!$B$2:$K$604,3,FALSE)</f>
        <v>#N/A</v>
      </c>
      <c r="F3227" s="16"/>
      <c r="G3227" s="16"/>
      <c r="H3227" s="5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spans="1:26" ht="17.25" hidden="1" customHeight="1" x14ac:dyDescent="0.25">
      <c r="A3228" s="62"/>
      <c r="B3228" s="16"/>
      <c r="C3228" s="16" t="e">
        <f>VLOOKUP(B3228,Database!$B$2:$K$604,2,FALSE)</f>
        <v>#N/A</v>
      </c>
      <c r="D3228" s="60"/>
      <c r="E3228" s="28" t="e">
        <f>VLOOKUP(B3228,Database!$B$2:$K$604,3,FALSE)</f>
        <v>#N/A</v>
      </c>
      <c r="F3228" s="16"/>
      <c r="G3228" s="16"/>
      <c r="H3228" s="5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spans="1:26" ht="17.25" hidden="1" customHeight="1" x14ac:dyDescent="0.25">
      <c r="A3229" s="62"/>
      <c r="B3229" s="16"/>
      <c r="C3229" s="16" t="e">
        <f>VLOOKUP(B3229,Database!$B$2:$K$604,2,FALSE)</f>
        <v>#N/A</v>
      </c>
      <c r="D3229" s="60"/>
      <c r="E3229" s="28" t="e">
        <f>VLOOKUP(B3229,Database!$B$2:$K$604,3,FALSE)</f>
        <v>#N/A</v>
      </c>
      <c r="F3229" s="16"/>
      <c r="G3229" s="16"/>
      <c r="H3229" s="5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spans="1:26" ht="17.25" hidden="1" customHeight="1" x14ac:dyDescent="0.25">
      <c r="A3230" s="62"/>
      <c r="B3230" s="16"/>
      <c r="C3230" s="16" t="e">
        <f>VLOOKUP(B3230,Database!$B$2:$K$604,2,FALSE)</f>
        <v>#N/A</v>
      </c>
      <c r="D3230" s="60"/>
      <c r="E3230" s="28" t="e">
        <f>VLOOKUP(B3230,Database!$B$2:$K$604,3,FALSE)</f>
        <v>#N/A</v>
      </c>
      <c r="F3230" s="16"/>
      <c r="G3230" s="16"/>
      <c r="H3230" s="5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spans="1:26" ht="17.25" hidden="1" customHeight="1" x14ac:dyDescent="0.25">
      <c r="A3231" s="62"/>
      <c r="B3231" s="16"/>
      <c r="C3231" s="16" t="e">
        <f>VLOOKUP(B3231,Database!$B$2:$K$604,2,FALSE)</f>
        <v>#N/A</v>
      </c>
      <c r="D3231" s="60"/>
      <c r="E3231" s="28" t="e">
        <f>VLOOKUP(B3231,Database!$B$2:$K$604,3,FALSE)</f>
        <v>#N/A</v>
      </c>
      <c r="F3231" s="16"/>
      <c r="G3231" s="16"/>
      <c r="H3231" s="5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spans="1:26" ht="17.25" hidden="1" customHeight="1" x14ac:dyDescent="0.25">
      <c r="A3232" s="62"/>
      <c r="B3232" s="16"/>
      <c r="C3232" s="16" t="e">
        <f>VLOOKUP(B3232,Database!$B$2:$K$604,2,FALSE)</f>
        <v>#N/A</v>
      </c>
      <c r="D3232" s="60"/>
      <c r="E3232" s="28" t="e">
        <f>VLOOKUP(B3232,Database!$B$2:$K$604,3,FALSE)</f>
        <v>#N/A</v>
      </c>
      <c r="F3232" s="16"/>
      <c r="G3232" s="16"/>
      <c r="H3232" s="5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spans="1:26" ht="17.25" hidden="1" customHeight="1" x14ac:dyDescent="0.25">
      <c r="A3233" s="62"/>
      <c r="B3233" s="16"/>
      <c r="C3233" s="16" t="e">
        <f>VLOOKUP(B3233,Database!$B$2:$K$604,2,FALSE)</f>
        <v>#N/A</v>
      </c>
      <c r="D3233" s="60"/>
      <c r="E3233" s="28" t="e">
        <f>VLOOKUP(B3233,Database!$B$2:$K$604,3,FALSE)</f>
        <v>#N/A</v>
      </c>
      <c r="F3233" s="16"/>
      <c r="G3233" s="16"/>
      <c r="H3233" s="5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spans="1:26" ht="17.25" hidden="1" customHeight="1" x14ac:dyDescent="0.25">
      <c r="A3234" s="62"/>
      <c r="B3234" s="16"/>
      <c r="C3234" s="16" t="e">
        <f>VLOOKUP(B3234,Database!$B$2:$K$604,2,FALSE)</f>
        <v>#N/A</v>
      </c>
      <c r="D3234" s="60"/>
      <c r="E3234" s="28" t="e">
        <f>VLOOKUP(B3234,Database!$B$2:$K$604,3,FALSE)</f>
        <v>#N/A</v>
      </c>
      <c r="F3234" s="16"/>
      <c r="G3234" s="16"/>
      <c r="H3234" s="5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spans="1:26" ht="17.25" hidden="1" customHeight="1" x14ac:dyDescent="0.25">
      <c r="A3235" s="62"/>
      <c r="B3235" s="5"/>
      <c r="C3235" s="16" t="e">
        <f>VLOOKUP(B3235,Database!$B$2:$K$604,2,FALSE)</f>
        <v>#N/A</v>
      </c>
      <c r="D3235" s="60"/>
      <c r="E3235" s="28" t="e">
        <f>VLOOKUP(B3235,Database!$B$2:$K$604,3,FALSE)</f>
        <v>#N/A</v>
      </c>
      <c r="F3235" s="16"/>
      <c r="G3235" s="16"/>
      <c r="H3235" s="5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spans="1:26" ht="17.25" hidden="1" customHeight="1" x14ac:dyDescent="0.25">
      <c r="A3236" s="62"/>
      <c r="B3236" s="16"/>
      <c r="C3236" s="16" t="e">
        <f>VLOOKUP(B3236,Database!$B$2:$K$604,2,FALSE)</f>
        <v>#N/A</v>
      </c>
      <c r="D3236" s="60"/>
      <c r="E3236" s="28" t="e">
        <f>VLOOKUP(B3236,Database!$B$2:$K$604,3,FALSE)</f>
        <v>#N/A</v>
      </c>
      <c r="F3236" s="16"/>
      <c r="G3236" s="16"/>
      <c r="H3236" s="5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spans="1:26" ht="17.25" hidden="1" customHeight="1" x14ac:dyDescent="0.25">
      <c r="A3237" s="62"/>
      <c r="B3237" s="5"/>
      <c r="C3237" s="16" t="e">
        <f>VLOOKUP(B3237,Database!$B$2:$K$604,2,FALSE)</f>
        <v>#N/A</v>
      </c>
      <c r="D3237" s="60"/>
      <c r="E3237" s="28" t="e">
        <f>VLOOKUP(B3237,Database!$B$2:$K$604,3,FALSE)</f>
        <v>#N/A</v>
      </c>
      <c r="F3237" s="16"/>
      <c r="G3237" s="16"/>
      <c r="H3237" s="5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spans="1:26" ht="17.25" hidden="1" customHeight="1" x14ac:dyDescent="0.25">
      <c r="A3238" s="62"/>
      <c r="B3238" s="5"/>
      <c r="C3238" s="16" t="e">
        <f>VLOOKUP(B3238,Database!$B$2:$K$604,2,FALSE)</f>
        <v>#N/A</v>
      </c>
      <c r="D3238" s="60"/>
      <c r="E3238" s="28" t="e">
        <f>VLOOKUP(B3238,Database!$B$2:$K$604,3,FALSE)</f>
        <v>#N/A</v>
      </c>
      <c r="F3238" s="16"/>
      <c r="G3238" s="16"/>
      <c r="H3238" s="5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spans="1:26" ht="17.25" hidden="1" customHeight="1" x14ac:dyDescent="0.25">
      <c r="A3239" s="62"/>
      <c r="B3239" s="5"/>
      <c r="C3239" s="16" t="e">
        <f>VLOOKUP(B3239,Database!$B$2:$K$604,2,FALSE)</f>
        <v>#N/A</v>
      </c>
      <c r="D3239" s="60"/>
      <c r="E3239" s="28" t="e">
        <f>VLOOKUP(B3239,Database!$B$2:$K$604,3,FALSE)</f>
        <v>#N/A</v>
      </c>
      <c r="F3239" s="16"/>
      <c r="G3239" s="16"/>
      <c r="H3239" s="5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spans="1:26" ht="17.25" hidden="1" customHeight="1" x14ac:dyDescent="0.25">
      <c r="A3240" s="62"/>
      <c r="B3240" s="5"/>
      <c r="C3240" s="16" t="e">
        <f>VLOOKUP(B3240,Database!$B$2:$K$604,2,FALSE)</f>
        <v>#N/A</v>
      </c>
      <c r="D3240" s="60"/>
      <c r="E3240" s="28" t="e">
        <f>VLOOKUP(B3240,Database!$B$2:$K$604,3,FALSE)</f>
        <v>#N/A</v>
      </c>
      <c r="F3240" s="16"/>
      <c r="G3240" s="16"/>
      <c r="H3240" s="5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spans="1:26" ht="17.25" hidden="1" customHeight="1" x14ac:dyDescent="0.25">
      <c r="A3241" s="62"/>
      <c r="B3241" s="5"/>
      <c r="C3241" s="16" t="e">
        <f>VLOOKUP(B3241,Database!$B$2:$K$604,2,FALSE)</f>
        <v>#N/A</v>
      </c>
      <c r="D3241" s="60"/>
      <c r="E3241" s="28" t="e">
        <f>VLOOKUP(B3241,Database!$B$2:$K$604,3,FALSE)</f>
        <v>#N/A</v>
      </c>
      <c r="F3241" s="16"/>
      <c r="G3241" s="16"/>
      <c r="H3241" s="5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spans="1:26" ht="17.25" hidden="1" customHeight="1" x14ac:dyDescent="0.25">
      <c r="A3242" s="62"/>
      <c r="B3242" s="5"/>
      <c r="C3242" s="16" t="e">
        <f>VLOOKUP(B3242,Database!$B$2:$K$604,2,FALSE)</f>
        <v>#N/A</v>
      </c>
      <c r="D3242" s="60"/>
      <c r="E3242" s="28" t="e">
        <f>VLOOKUP(B3242,Database!$B$2:$K$604,3,FALSE)</f>
        <v>#N/A</v>
      </c>
      <c r="F3242" s="16"/>
      <c r="G3242" s="16"/>
      <c r="H3242" s="5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spans="1:26" ht="17.25" hidden="1" customHeight="1" x14ac:dyDescent="0.25">
      <c r="A3243" s="62"/>
      <c r="B3243" s="5"/>
      <c r="C3243" s="16" t="e">
        <f>VLOOKUP(B3243,Database!$B$2:$K$604,2,FALSE)</f>
        <v>#N/A</v>
      </c>
      <c r="D3243" s="60"/>
      <c r="E3243" s="28" t="e">
        <f>VLOOKUP(B3243,Database!$B$2:$K$604,3,FALSE)</f>
        <v>#N/A</v>
      </c>
      <c r="F3243" s="16"/>
      <c r="G3243" s="16"/>
      <c r="H3243" s="5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spans="1:26" ht="17.25" hidden="1" customHeight="1" x14ac:dyDescent="0.25">
      <c r="A3244" s="62"/>
      <c r="B3244" s="5"/>
      <c r="C3244" s="16" t="e">
        <f>VLOOKUP(B3244,Database!$B$2:$K$604,2,FALSE)</f>
        <v>#N/A</v>
      </c>
      <c r="D3244" s="60"/>
      <c r="E3244" s="28" t="e">
        <f>VLOOKUP(B3244,Database!$B$2:$K$604,3,FALSE)</f>
        <v>#N/A</v>
      </c>
      <c r="F3244" s="16"/>
      <c r="G3244" s="16"/>
      <c r="H3244" s="5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spans="1:26" ht="17.25" hidden="1" customHeight="1" x14ac:dyDescent="0.25">
      <c r="A3245" s="62"/>
      <c r="B3245" s="5"/>
      <c r="C3245" s="16" t="e">
        <f>VLOOKUP(B3245,Database!$B$2:$K$604,2,FALSE)</f>
        <v>#N/A</v>
      </c>
      <c r="D3245" s="60"/>
      <c r="E3245" s="28" t="e">
        <f>VLOOKUP(B3245,Database!$B$2:$K$604,3,FALSE)</f>
        <v>#N/A</v>
      </c>
      <c r="F3245" s="16"/>
      <c r="G3245" s="16"/>
      <c r="H3245" s="5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spans="1:26" ht="17.25" hidden="1" customHeight="1" x14ac:dyDescent="0.25">
      <c r="A3246" s="62"/>
      <c r="B3246" s="5"/>
      <c r="C3246" s="16" t="e">
        <f>VLOOKUP(B3246,Database!$B$2:$K$604,2,FALSE)</f>
        <v>#N/A</v>
      </c>
      <c r="D3246" s="60"/>
      <c r="E3246" s="28" t="e">
        <f>VLOOKUP(B3246,Database!$B$2:$K$604,3,FALSE)</f>
        <v>#N/A</v>
      </c>
      <c r="F3246" s="16"/>
      <c r="G3246" s="16"/>
      <c r="H3246" s="5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spans="1:26" ht="17.25" hidden="1" customHeight="1" x14ac:dyDescent="0.25">
      <c r="A3247" s="62"/>
      <c r="B3247" s="5"/>
      <c r="C3247" s="16" t="e">
        <f>VLOOKUP(B3247,Database!$B$2:$K$604,2,FALSE)</f>
        <v>#N/A</v>
      </c>
      <c r="D3247" s="63"/>
      <c r="E3247" s="28" t="e">
        <f>VLOOKUP(B3247,Database!$B$2:$K$604,3,FALSE)</f>
        <v>#N/A</v>
      </c>
      <c r="F3247" s="16"/>
      <c r="G3247" s="16"/>
      <c r="H3247" s="5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spans="1:26" ht="17.25" hidden="1" customHeight="1" x14ac:dyDescent="0.25">
      <c r="A3248" s="62"/>
      <c r="B3248" s="5"/>
      <c r="C3248" s="16" t="e">
        <f>VLOOKUP(B3248,Database!$B$2:$K$604,2,FALSE)</f>
        <v>#N/A</v>
      </c>
      <c r="D3248" s="60"/>
      <c r="E3248" s="28" t="e">
        <f>VLOOKUP(B3248,Database!$B$2:$K$604,3,FALSE)</f>
        <v>#N/A</v>
      </c>
      <c r="F3248" s="16"/>
      <c r="G3248" s="16"/>
      <c r="H3248" s="5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spans="1:26" ht="17.25" hidden="1" customHeight="1" x14ac:dyDescent="0.25">
      <c r="A3249" s="62"/>
      <c r="B3249" s="5"/>
      <c r="C3249" s="16" t="e">
        <f>VLOOKUP(B3249,Database!$B$2:$K$604,2,FALSE)</f>
        <v>#N/A</v>
      </c>
      <c r="D3249" s="60"/>
      <c r="E3249" s="28" t="e">
        <f>VLOOKUP(B3249,Database!$B$2:$K$604,3,FALSE)</f>
        <v>#N/A</v>
      </c>
      <c r="F3249" s="16"/>
      <c r="G3249" s="16"/>
      <c r="H3249" s="5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spans="1:26" ht="17.25" hidden="1" customHeight="1" x14ac:dyDescent="0.25">
      <c r="A3250" s="62"/>
      <c r="B3250" s="5"/>
      <c r="C3250" s="16" t="e">
        <f>VLOOKUP(B3250,Database!$B$2:$K$604,2,FALSE)</f>
        <v>#N/A</v>
      </c>
      <c r="D3250" s="60"/>
      <c r="E3250" s="28" t="e">
        <f>VLOOKUP(B3250,Database!$B$2:$K$604,3,FALSE)</f>
        <v>#N/A</v>
      </c>
      <c r="F3250" s="16"/>
      <c r="G3250" s="16"/>
      <c r="H3250" s="5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spans="1:26" ht="17.25" hidden="1" customHeight="1" x14ac:dyDescent="0.25">
      <c r="A3251" s="62"/>
      <c r="B3251" s="5"/>
      <c r="C3251" s="16" t="e">
        <f>VLOOKUP(B3251,Database!$B$2:$K$604,2,FALSE)</f>
        <v>#N/A</v>
      </c>
      <c r="D3251" s="60"/>
      <c r="E3251" s="28" t="e">
        <f>VLOOKUP(B3251,Database!$B$2:$K$604,3,FALSE)</f>
        <v>#N/A</v>
      </c>
      <c r="F3251" s="16"/>
      <c r="G3251" s="16"/>
      <c r="H3251" s="5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spans="1:26" ht="17.25" hidden="1" customHeight="1" x14ac:dyDescent="0.25">
      <c r="A3252" s="62"/>
      <c r="B3252" s="5"/>
      <c r="C3252" s="16" t="e">
        <f>VLOOKUP(B3252,Database!$B$2:$K$604,2,FALSE)</f>
        <v>#N/A</v>
      </c>
      <c r="D3252" s="60"/>
      <c r="E3252" s="28" t="e">
        <f>VLOOKUP(B3252,Database!$B$2:$K$604,3,FALSE)</f>
        <v>#N/A</v>
      </c>
      <c r="F3252" s="16"/>
      <c r="G3252" s="16"/>
      <c r="H3252" s="5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spans="1:26" ht="17.25" hidden="1" customHeight="1" x14ac:dyDescent="0.25">
      <c r="A3253" s="62"/>
      <c r="B3253" s="5"/>
      <c r="C3253" s="16" t="e">
        <f>VLOOKUP(B3253,Database!$B$2:$K$604,2,FALSE)</f>
        <v>#N/A</v>
      </c>
      <c r="D3253" s="60"/>
      <c r="E3253" s="28" t="e">
        <f>VLOOKUP(B3253,Database!$B$2:$K$604,3,FALSE)</f>
        <v>#N/A</v>
      </c>
      <c r="F3253" s="16"/>
      <c r="G3253" s="16"/>
      <c r="H3253" s="5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spans="1:26" ht="17.25" hidden="1" customHeight="1" x14ac:dyDescent="0.25">
      <c r="A3254" s="62"/>
      <c r="B3254" s="5"/>
      <c r="C3254" s="16" t="e">
        <f>VLOOKUP(B3254,Database!$B$2:$K$604,2,FALSE)</f>
        <v>#N/A</v>
      </c>
      <c r="D3254" s="60"/>
      <c r="E3254" s="28" t="e">
        <f>VLOOKUP(B3254,Database!$B$2:$K$604,3,FALSE)</f>
        <v>#N/A</v>
      </c>
      <c r="F3254" s="16"/>
      <c r="G3254" s="16"/>
      <c r="H3254" s="5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spans="1:26" ht="17.25" hidden="1" customHeight="1" x14ac:dyDescent="0.25">
      <c r="A3255" s="62"/>
      <c r="B3255" s="5"/>
      <c r="C3255" s="16" t="e">
        <f>VLOOKUP(B3255,Database!$B$2:$K$604,2,FALSE)</f>
        <v>#N/A</v>
      </c>
      <c r="D3255" s="60"/>
      <c r="E3255" s="28" t="e">
        <f>VLOOKUP(B3255,Database!$B$2:$K$604,3,FALSE)</f>
        <v>#N/A</v>
      </c>
      <c r="F3255" s="16"/>
      <c r="G3255" s="16"/>
      <c r="H3255" s="5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spans="1:26" ht="17.25" hidden="1" customHeight="1" x14ac:dyDescent="0.25">
      <c r="A3256" s="62"/>
      <c r="B3256" s="5"/>
      <c r="C3256" s="16" t="e">
        <f>VLOOKUP(B3256,Database!$B$2:$K$604,2,FALSE)</f>
        <v>#N/A</v>
      </c>
      <c r="D3256" s="60"/>
      <c r="E3256" s="28" t="e">
        <f>VLOOKUP(B3256,Database!$B$2:$K$604,3,FALSE)</f>
        <v>#N/A</v>
      </c>
      <c r="F3256" s="16"/>
      <c r="G3256" s="16"/>
      <c r="H3256" s="5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spans="1:26" ht="17.25" hidden="1" customHeight="1" x14ac:dyDescent="0.25">
      <c r="A3257" s="62"/>
      <c r="B3257" s="5"/>
      <c r="C3257" s="16" t="e">
        <f>VLOOKUP(B3257,Database!$B$2:$K$604,2,FALSE)</f>
        <v>#N/A</v>
      </c>
      <c r="D3257" s="60"/>
      <c r="E3257" s="28" t="e">
        <f>VLOOKUP(B3257,Database!$B$2:$K$604,3,FALSE)</f>
        <v>#N/A</v>
      </c>
      <c r="F3257" s="16"/>
      <c r="G3257" s="16"/>
      <c r="H3257" s="5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spans="1:26" ht="17.25" hidden="1" customHeight="1" x14ac:dyDescent="0.25">
      <c r="A3258" s="62"/>
      <c r="B3258" s="5"/>
      <c r="C3258" s="16" t="e">
        <f>VLOOKUP(B3258,Database!$B$2:$K$604,2,FALSE)</f>
        <v>#N/A</v>
      </c>
      <c r="D3258" s="60"/>
      <c r="E3258" s="28" t="e">
        <f>VLOOKUP(B3258,Database!$B$2:$K$604,3,FALSE)</f>
        <v>#N/A</v>
      </c>
      <c r="F3258" s="16"/>
      <c r="G3258" s="16"/>
      <c r="H3258" s="5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spans="1:26" ht="17.25" hidden="1" customHeight="1" x14ac:dyDescent="0.25">
      <c r="A3259" s="62"/>
      <c r="B3259" s="5"/>
      <c r="C3259" s="16" t="e">
        <f>VLOOKUP(B3259,Database!$B$2:$K$604,2,FALSE)</f>
        <v>#N/A</v>
      </c>
      <c r="D3259" s="60"/>
      <c r="E3259" s="28" t="e">
        <f>VLOOKUP(B3259,Database!$B$2:$K$604,3,FALSE)</f>
        <v>#N/A</v>
      </c>
      <c r="F3259" s="16"/>
      <c r="G3259" s="16"/>
      <c r="H3259" s="5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spans="1:26" ht="17.25" hidden="1" customHeight="1" x14ac:dyDescent="0.25">
      <c r="A3260" s="62"/>
      <c r="B3260" s="5"/>
      <c r="C3260" s="16" t="e">
        <f>VLOOKUP(B3260,Database!$B$2:$K$604,2,FALSE)</f>
        <v>#N/A</v>
      </c>
      <c r="D3260" s="60"/>
      <c r="E3260" s="28" t="e">
        <f>VLOOKUP(B3260,Database!$B$2:$K$604,3,FALSE)</f>
        <v>#N/A</v>
      </c>
      <c r="F3260" s="16"/>
      <c r="G3260" s="16"/>
      <c r="H3260" s="5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spans="1:26" ht="17.25" hidden="1" customHeight="1" x14ac:dyDescent="0.25">
      <c r="A3261" s="62"/>
      <c r="B3261" s="5"/>
      <c r="C3261" s="16" t="e">
        <f>VLOOKUP(B3261,Database!$B$2:$K$604,2,FALSE)</f>
        <v>#N/A</v>
      </c>
      <c r="D3261" s="60"/>
      <c r="E3261" s="28" t="e">
        <f>VLOOKUP(B3261,Database!$B$2:$K$604,3,FALSE)</f>
        <v>#N/A</v>
      </c>
      <c r="F3261" s="16"/>
      <c r="G3261" s="16"/>
      <c r="H3261" s="5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spans="1:26" ht="17.25" hidden="1" customHeight="1" x14ac:dyDescent="0.25">
      <c r="A3262" s="62"/>
      <c r="B3262" s="5"/>
      <c r="C3262" s="16" t="e">
        <f>VLOOKUP(B3262,Database!$B$2:$K$604,2,FALSE)</f>
        <v>#N/A</v>
      </c>
      <c r="D3262" s="60"/>
      <c r="E3262" s="28" t="e">
        <f>VLOOKUP(B3262,Database!$B$2:$K$604,3,FALSE)</f>
        <v>#N/A</v>
      </c>
      <c r="F3262" s="16"/>
      <c r="G3262" s="16"/>
      <c r="H3262" s="5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spans="1:26" ht="17.25" hidden="1" customHeight="1" x14ac:dyDescent="0.25">
      <c r="A3263" s="62"/>
      <c r="B3263" s="5"/>
      <c r="C3263" s="16" t="e">
        <f>VLOOKUP(B3263,Database!$B$2:$K$604,2,FALSE)</f>
        <v>#N/A</v>
      </c>
      <c r="D3263" s="60"/>
      <c r="E3263" s="28" t="e">
        <f>VLOOKUP(B3263,Database!$B$2:$K$604,3,FALSE)</f>
        <v>#N/A</v>
      </c>
      <c r="F3263" s="16"/>
      <c r="G3263" s="16"/>
      <c r="H3263" s="5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spans="1:26" ht="17.25" hidden="1" customHeight="1" x14ac:dyDescent="0.25">
      <c r="A3264" s="62"/>
      <c r="B3264" s="5"/>
      <c r="C3264" s="16" t="e">
        <f>VLOOKUP(B3264,Database!$B$2:$K$604,2,FALSE)</f>
        <v>#N/A</v>
      </c>
      <c r="D3264" s="60"/>
      <c r="E3264" s="28" t="e">
        <f>VLOOKUP(B3264,Database!$B$2:$K$604,3,FALSE)</f>
        <v>#N/A</v>
      </c>
      <c r="F3264" s="16"/>
      <c r="G3264" s="16"/>
      <c r="H3264" s="5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spans="1:26" ht="17.25" hidden="1" customHeight="1" x14ac:dyDescent="0.25">
      <c r="A3265" s="62"/>
      <c r="B3265" s="5"/>
      <c r="C3265" s="16" t="e">
        <f>VLOOKUP(B3265,Database!$B$2:$K$604,2,FALSE)</f>
        <v>#N/A</v>
      </c>
      <c r="D3265" s="60"/>
      <c r="E3265" s="28" t="e">
        <f>VLOOKUP(B3265,Database!$B$2:$K$604,3,FALSE)</f>
        <v>#N/A</v>
      </c>
      <c r="F3265" s="16"/>
      <c r="G3265" s="16"/>
      <c r="H3265" s="5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spans="1:26" ht="17.25" hidden="1" customHeight="1" x14ac:dyDescent="0.25">
      <c r="A3266" s="62"/>
      <c r="B3266" s="5"/>
      <c r="C3266" s="16" t="e">
        <f>VLOOKUP(B3266,Database!$B$2:$K$604,2,FALSE)</f>
        <v>#N/A</v>
      </c>
      <c r="D3266" s="60"/>
      <c r="E3266" s="28" t="e">
        <f>VLOOKUP(B3266,Database!$B$2:$K$604,3,FALSE)</f>
        <v>#N/A</v>
      </c>
      <c r="F3266" s="16"/>
      <c r="G3266" s="16"/>
      <c r="H3266" s="5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spans="1:26" ht="17.25" hidden="1" customHeight="1" x14ac:dyDescent="0.25">
      <c r="A3267" s="62"/>
      <c r="B3267" s="5"/>
      <c r="C3267" s="16" t="e">
        <f>VLOOKUP(B3267,Database!$B$2:$K$604,2,FALSE)</f>
        <v>#N/A</v>
      </c>
      <c r="D3267" s="60"/>
      <c r="E3267" s="28" t="e">
        <f>VLOOKUP(B3267,Database!$B$2:$K$604,3,FALSE)</f>
        <v>#N/A</v>
      </c>
      <c r="F3267" s="16"/>
      <c r="G3267" s="16"/>
      <c r="H3267" s="5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spans="1:26" ht="17.25" hidden="1" customHeight="1" x14ac:dyDescent="0.25">
      <c r="A3268" s="62"/>
      <c r="B3268" s="5"/>
      <c r="C3268" s="16" t="e">
        <f>VLOOKUP(B3268,Database!$B$2:$K$604,2,FALSE)</f>
        <v>#N/A</v>
      </c>
      <c r="D3268" s="60"/>
      <c r="E3268" s="28" t="e">
        <f>VLOOKUP(B3268,Database!$B$2:$K$604,3,FALSE)</f>
        <v>#N/A</v>
      </c>
      <c r="F3268" s="16"/>
      <c r="G3268" s="16"/>
      <c r="H3268" s="5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spans="1:26" ht="17.25" hidden="1" customHeight="1" x14ac:dyDescent="0.25">
      <c r="A3269" s="62"/>
      <c r="B3269" s="5"/>
      <c r="C3269" s="16" t="e">
        <f>VLOOKUP(B3269,Database!$B$2:$K$604,2,FALSE)</f>
        <v>#N/A</v>
      </c>
      <c r="D3269" s="60"/>
      <c r="E3269" s="28" t="e">
        <f>VLOOKUP(B3269,Database!$B$2:$K$604,3,FALSE)</f>
        <v>#N/A</v>
      </c>
      <c r="F3269" s="16"/>
      <c r="G3269" s="16"/>
      <c r="H3269" s="5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spans="1:26" ht="17.25" hidden="1" customHeight="1" x14ac:dyDescent="0.25">
      <c r="A3270" s="62"/>
      <c r="B3270" s="5"/>
      <c r="C3270" s="16" t="e">
        <f>VLOOKUP(B3270,Database!$B$2:$K$604,2,FALSE)</f>
        <v>#N/A</v>
      </c>
      <c r="D3270" s="60"/>
      <c r="E3270" s="28" t="e">
        <f>VLOOKUP(B3270,Database!$B$2:$K$604,3,FALSE)</f>
        <v>#N/A</v>
      </c>
      <c r="F3270" s="16"/>
      <c r="G3270" s="16"/>
      <c r="H3270" s="5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spans="1:26" ht="17.25" hidden="1" customHeight="1" x14ac:dyDescent="0.25">
      <c r="A3271" s="62"/>
      <c r="B3271" s="5"/>
      <c r="C3271" s="16" t="e">
        <f>VLOOKUP(B3271,Database!$B$2:$K$604,2,FALSE)</f>
        <v>#N/A</v>
      </c>
      <c r="D3271" s="60"/>
      <c r="E3271" s="28" t="e">
        <f>VLOOKUP(B3271,Database!$B$2:$K$604,3,FALSE)</f>
        <v>#N/A</v>
      </c>
      <c r="F3271" s="16"/>
      <c r="G3271" s="16"/>
      <c r="H3271" s="5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spans="1:26" ht="17.25" hidden="1" customHeight="1" x14ac:dyDescent="0.25">
      <c r="A3272" s="62"/>
      <c r="B3272" s="5"/>
      <c r="C3272" s="16" t="e">
        <f>VLOOKUP(B3272,Database!$B$2:$K$604,2,FALSE)</f>
        <v>#N/A</v>
      </c>
      <c r="D3272" s="60"/>
      <c r="E3272" s="28" t="e">
        <f>VLOOKUP(B3272,Database!$B$2:$K$604,3,FALSE)</f>
        <v>#N/A</v>
      </c>
      <c r="F3272" s="16"/>
      <c r="G3272" s="16"/>
      <c r="H3272" s="5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spans="1:26" ht="17.25" hidden="1" customHeight="1" x14ac:dyDescent="0.25">
      <c r="A3273" s="62"/>
      <c r="B3273" s="5"/>
      <c r="C3273" s="16" t="e">
        <f>VLOOKUP(B3273,Database!$B$2:$K$604,2,FALSE)</f>
        <v>#N/A</v>
      </c>
      <c r="D3273" s="60"/>
      <c r="E3273" s="28" t="e">
        <f>VLOOKUP(B3273,Database!$B$2:$K$604,3,FALSE)</f>
        <v>#N/A</v>
      </c>
      <c r="F3273" s="16"/>
      <c r="G3273" s="16"/>
      <c r="H3273" s="5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spans="1:26" ht="17.25" hidden="1" customHeight="1" x14ac:dyDescent="0.25">
      <c r="A3274" s="62"/>
      <c r="B3274" s="5"/>
      <c r="C3274" s="16" t="e">
        <f>VLOOKUP(B3274,Database!$B$2:$K$604,2,FALSE)</f>
        <v>#N/A</v>
      </c>
      <c r="D3274" s="60"/>
      <c r="E3274" s="28" t="e">
        <f>VLOOKUP(B3274,Database!$B$2:$K$604,3,FALSE)</f>
        <v>#N/A</v>
      </c>
      <c r="F3274" s="16"/>
      <c r="G3274" s="16"/>
      <c r="H3274" s="5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spans="1:26" ht="17.25" hidden="1" customHeight="1" x14ac:dyDescent="0.25">
      <c r="A3275" s="62"/>
      <c r="B3275" s="5"/>
      <c r="C3275" s="16" t="e">
        <f>VLOOKUP(B3275,Database!$B$2:$K$604,2,FALSE)</f>
        <v>#N/A</v>
      </c>
      <c r="D3275" s="60"/>
      <c r="E3275" s="28" t="e">
        <f>VLOOKUP(B3275,Database!$B$2:$K$604,3,FALSE)</f>
        <v>#N/A</v>
      </c>
      <c r="F3275" s="16"/>
      <c r="G3275" s="16"/>
      <c r="H3275" s="5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spans="1:26" ht="17.25" hidden="1" customHeight="1" x14ac:dyDescent="0.25">
      <c r="A3276" s="62"/>
      <c r="B3276" s="5"/>
      <c r="C3276" s="16" t="e">
        <f>VLOOKUP(B3276,Database!$B$2:$K$604,2,FALSE)</f>
        <v>#N/A</v>
      </c>
      <c r="D3276" s="60"/>
      <c r="E3276" s="28" t="e">
        <f>VLOOKUP(B3276,Database!$B$2:$K$604,3,FALSE)</f>
        <v>#N/A</v>
      </c>
      <c r="F3276" s="16"/>
      <c r="G3276" s="16"/>
      <c r="H3276" s="5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spans="1:26" ht="17.25" hidden="1" customHeight="1" x14ac:dyDescent="0.25">
      <c r="A3277" s="62"/>
      <c r="B3277" s="5"/>
      <c r="C3277" s="16" t="e">
        <f>VLOOKUP(B3277,Database!$B$2:$K$604,2,FALSE)</f>
        <v>#N/A</v>
      </c>
      <c r="D3277" s="60"/>
      <c r="E3277" s="28" t="e">
        <f>VLOOKUP(B3277,Database!$B$2:$K$604,3,FALSE)</f>
        <v>#N/A</v>
      </c>
      <c r="F3277" s="16"/>
      <c r="G3277" s="16"/>
      <c r="H3277" s="5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spans="1:26" ht="17.25" hidden="1" customHeight="1" x14ac:dyDescent="0.25">
      <c r="A3278" s="62"/>
      <c r="B3278" s="5"/>
      <c r="C3278" s="16" t="e">
        <f>VLOOKUP(B3278,Database!$B$2:$K$604,2,FALSE)</f>
        <v>#N/A</v>
      </c>
      <c r="D3278" s="60"/>
      <c r="E3278" s="28" t="e">
        <f>VLOOKUP(B3278,Database!$B$2:$K$604,3,FALSE)</f>
        <v>#N/A</v>
      </c>
      <c r="F3278" s="16"/>
      <c r="G3278" s="16"/>
      <c r="H3278" s="5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spans="1:26" ht="17.25" hidden="1" customHeight="1" x14ac:dyDescent="0.25">
      <c r="A3279" s="62"/>
      <c r="B3279" s="16"/>
      <c r="C3279" s="16" t="e">
        <f>VLOOKUP(B3279,Database!$B$2:$K$604,2,FALSE)</f>
        <v>#N/A</v>
      </c>
      <c r="D3279" s="60"/>
      <c r="E3279" s="28" t="e">
        <f>VLOOKUP(B3279,Database!$B$2:$K$604,3,FALSE)</f>
        <v>#N/A</v>
      </c>
      <c r="F3279" s="16"/>
      <c r="G3279" s="16"/>
      <c r="H3279" s="5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spans="1:26" ht="17.25" hidden="1" customHeight="1" x14ac:dyDescent="0.25">
      <c r="A3280" s="62"/>
      <c r="B3280" s="16"/>
      <c r="C3280" s="16" t="e">
        <f>VLOOKUP(B3280,Database!$B$2:$K$604,2,FALSE)</f>
        <v>#N/A</v>
      </c>
      <c r="D3280" s="60"/>
      <c r="E3280" s="28" t="e">
        <f>VLOOKUP(B3280,Database!$B$2:$K$604,3,FALSE)</f>
        <v>#N/A</v>
      </c>
      <c r="F3280" s="16"/>
      <c r="G3280" s="16"/>
      <c r="H3280" s="5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spans="1:26" ht="17.25" hidden="1" customHeight="1" x14ac:dyDescent="0.25">
      <c r="A3281" s="62"/>
      <c r="B3281" s="16"/>
      <c r="C3281" s="16" t="e">
        <f>VLOOKUP(B3281,Database!$B$2:$K$604,2,FALSE)</f>
        <v>#N/A</v>
      </c>
      <c r="D3281" s="60"/>
      <c r="E3281" s="28" t="e">
        <f>VLOOKUP(B3281,Database!$B$2:$K$604,3,FALSE)</f>
        <v>#N/A</v>
      </c>
      <c r="F3281" s="16"/>
      <c r="G3281" s="16"/>
      <c r="H3281" s="5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spans="1:26" ht="17.25" hidden="1" customHeight="1" x14ac:dyDescent="0.25">
      <c r="A3282" s="62"/>
      <c r="B3282" s="16"/>
      <c r="C3282" s="16" t="e">
        <f>VLOOKUP(B3282,Database!$B$2:$K$604,2,FALSE)</f>
        <v>#N/A</v>
      </c>
      <c r="D3282" s="60"/>
      <c r="E3282" s="28" t="e">
        <f>VLOOKUP(B3282,Database!$B$2:$K$604,3,FALSE)</f>
        <v>#N/A</v>
      </c>
      <c r="F3282" s="16"/>
      <c r="G3282" s="16"/>
      <c r="H3282" s="5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spans="1:26" ht="17.25" hidden="1" customHeight="1" x14ac:dyDescent="0.25">
      <c r="A3283" s="62"/>
      <c r="B3283" s="5"/>
      <c r="C3283" s="16" t="e">
        <f>VLOOKUP(B3283,Database!$B$2:$K$604,2,FALSE)</f>
        <v>#N/A</v>
      </c>
      <c r="D3283" s="60"/>
      <c r="E3283" s="28" t="e">
        <f>VLOOKUP(B3283,Database!$B$2:$K$604,3,FALSE)</f>
        <v>#N/A</v>
      </c>
      <c r="F3283" s="16"/>
      <c r="G3283" s="16"/>
      <c r="H3283" s="5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spans="1:26" ht="17.25" hidden="1" customHeight="1" x14ac:dyDescent="0.25">
      <c r="A3284" s="62"/>
      <c r="B3284" s="16"/>
      <c r="C3284" s="16" t="e">
        <f>VLOOKUP(B3284,Database!$B$2:$K$604,2,FALSE)</f>
        <v>#N/A</v>
      </c>
      <c r="D3284" s="60"/>
      <c r="E3284" s="28" t="e">
        <f>VLOOKUP(B3284,Database!$B$2:$K$604,3,FALSE)</f>
        <v>#N/A</v>
      </c>
      <c r="F3284" s="16"/>
      <c r="G3284" s="16"/>
      <c r="H3284" s="5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spans="1:26" ht="17.25" hidden="1" customHeight="1" x14ac:dyDescent="0.25">
      <c r="A3285" s="62"/>
      <c r="B3285" s="16"/>
      <c r="C3285" s="16" t="e">
        <f>VLOOKUP(B3285,Database!$B$2:$K$604,2,FALSE)</f>
        <v>#N/A</v>
      </c>
      <c r="D3285" s="60"/>
      <c r="E3285" s="28" t="e">
        <f>VLOOKUP(B3285,Database!$B$2:$K$604,3,FALSE)</f>
        <v>#N/A</v>
      </c>
      <c r="F3285" s="16"/>
      <c r="G3285" s="16"/>
      <c r="H3285" s="5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spans="1:26" ht="17.25" hidden="1" customHeight="1" x14ac:dyDescent="0.25">
      <c r="A3286" s="62"/>
      <c r="B3286" s="16"/>
      <c r="C3286" s="16" t="e">
        <f>VLOOKUP(B3286,Database!$B$2:$K$604,2,FALSE)</f>
        <v>#N/A</v>
      </c>
      <c r="D3286" s="60"/>
      <c r="E3286" s="28" t="e">
        <f>VLOOKUP(B3286,Database!$B$2:$K$604,3,FALSE)</f>
        <v>#N/A</v>
      </c>
      <c r="F3286" s="16"/>
      <c r="G3286" s="16"/>
      <c r="H3286" s="5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spans="1:26" ht="17.25" hidden="1" customHeight="1" x14ac:dyDescent="0.25">
      <c r="A3287" s="62"/>
      <c r="B3287" s="16"/>
      <c r="C3287" s="16" t="e">
        <f>VLOOKUP(B3287,Database!$B$2:$K$604,2,FALSE)</f>
        <v>#N/A</v>
      </c>
      <c r="D3287" s="60"/>
      <c r="E3287" s="28" t="e">
        <f>VLOOKUP(B3287,Database!$B$2:$K$604,3,FALSE)</f>
        <v>#N/A</v>
      </c>
      <c r="F3287" s="16"/>
      <c r="G3287" s="16"/>
      <c r="H3287" s="5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spans="1:26" ht="17.25" hidden="1" customHeight="1" x14ac:dyDescent="0.25">
      <c r="A3288" s="62"/>
      <c r="B3288" s="16"/>
      <c r="C3288" s="16" t="e">
        <f>VLOOKUP(B3288,Database!$B$2:$K$604,2,FALSE)</f>
        <v>#N/A</v>
      </c>
      <c r="D3288" s="60"/>
      <c r="E3288" s="28" t="e">
        <f>VLOOKUP(B3288,Database!$B$2:$K$604,3,FALSE)</f>
        <v>#N/A</v>
      </c>
      <c r="F3288" s="16"/>
      <c r="G3288" s="16"/>
      <c r="H3288" s="5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spans="1:26" ht="17.25" hidden="1" customHeight="1" x14ac:dyDescent="0.25">
      <c r="A3289" s="62"/>
      <c r="B3289" s="16"/>
      <c r="C3289" s="16" t="e">
        <f>VLOOKUP(B3289,Database!$B$2:$K$604,2,FALSE)</f>
        <v>#N/A</v>
      </c>
      <c r="D3289" s="60"/>
      <c r="E3289" s="28" t="e">
        <f>VLOOKUP(B3289,Database!$B$2:$K$604,3,FALSE)</f>
        <v>#N/A</v>
      </c>
      <c r="F3289" s="16"/>
      <c r="G3289" s="16"/>
      <c r="H3289" s="5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spans="1:26" ht="17.25" hidden="1" customHeight="1" x14ac:dyDescent="0.25">
      <c r="A3290" s="62"/>
      <c r="B3290" s="16"/>
      <c r="C3290" s="16" t="e">
        <f>VLOOKUP(B3290,Database!$B$2:$K$604,2,FALSE)</f>
        <v>#N/A</v>
      </c>
      <c r="D3290" s="60"/>
      <c r="E3290" s="28" t="e">
        <f>VLOOKUP(B3290,Database!$B$2:$K$604,3,FALSE)</f>
        <v>#N/A</v>
      </c>
      <c r="F3290" s="16"/>
      <c r="G3290" s="16"/>
      <c r="H3290" s="5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spans="1:26" ht="17.25" hidden="1" customHeight="1" x14ac:dyDescent="0.25">
      <c r="A3291" s="62"/>
      <c r="B3291" s="16"/>
      <c r="C3291" s="16" t="e">
        <f>VLOOKUP(B3291,Database!$B$2:$K$604,2,FALSE)</f>
        <v>#N/A</v>
      </c>
      <c r="D3291" s="60"/>
      <c r="E3291" s="28" t="e">
        <f>VLOOKUP(B3291,Database!$B$2:$K$604,3,FALSE)</f>
        <v>#N/A</v>
      </c>
      <c r="F3291" s="16"/>
      <c r="G3291" s="16"/>
      <c r="H3291" s="5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spans="1:26" ht="17.25" hidden="1" customHeight="1" x14ac:dyDescent="0.25">
      <c r="A3292" s="62"/>
      <c r="B3292" s="16"/>
      <c r="C3292" s="16" t="e">
        <f>VLOOKUP(B3292,Database!$B$2:$K$604,2,FALSE)</f>
        <v>#N/A</v>
      </c>
      <c r="D3292" s="60"/>
      <c r="E3292" s="28" t="e">
        <f>VLOOKUP(B3292,Database!$B$2:$K$604,3,FALSE)</f>
        <v>#N/A</v>
      </c>
      <c r="F3292" s="16"/>
      <c r="G3292" s="16"/>
      <c r="H3292" s="5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spans="1:26" ht="17.25" hidden="1" customHeight="1" x14ac:dyDescent="0.25">
      <c r="A3293" s="62"/>
      <c r="B3293" s="16"/>
      <c r="C3293" s="16" t="e">
        <f>VLOOKUP(B3293,Database!$B$2:$K$604,2,FALSE)</f>
        <v>#N/A</v>
      </c>
      <c r="D3293" s="60"/>
      <c r="E3293" s="28" t="e">
        <f>VLOOKUP(B3293,Database!$B$2:$K$604,3,FALSE)</f>
        <v>#N/A</v>
      </c>
      <c r="F3293" s="16"/>
      <c r="G3293" s="16"/>
      <c r="H3293" s="5" t="s">
        <v>1513</v>
      </c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spans="1:26" ht="17.25" hidden="1" customHeight="1" x14ac:dyDescent="0.25">
      <c r="A3294" s="62"/>
      <c r="B3294" s="5"/>
      <c r="C3294" s="16" t="e">
        <f>VLOOKUP(B3294,Database!$B$2:$K$604,2,FALSE)</f>
        <v>#N/A</v>
      </c>
      <c r="D3294" s="60"/>
      <c r="E3294" s="28" t="e">
        <f>VLOOKUP(B3294,Database!$B$2:$K$604,3,FALSE)</f>
        <v>#N/A</v>
      </c>
      <c r="F3294" s="16"/>
      <c r="G3294" s="16"/>
      <c r="H3294" s="5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spans="1:26" ht="17.25" hidden="1" customHeight="1" x14ac:dyDescent="0.25">
      <c r="A3295" s="62"/>
      <c r="B3295" s="16"/>
      <c r="C3295" s="16" t="e">
        <f>VLOOKUP(B3295,Database!$B$2:$K$604,2,FALSE)</f>
        <v>#N/A</v>
      </c>
      <c r="D3295" s="60"/>
      <c r="E3295" s="28" t="e">
        <f>VLOOKUP(B3295,Database!$B$2:$K$604,3,FALSE)</f>
        <v>#N/A</v>
      </c>
      <c r="F3295" s="16"/>
      <c r="G3295" s="16"/>
      <c r="H3295" s="5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spans="1:26" ht="17.25" hidden="1" customHeight="1" x14ac:dyDescent="0.25">
      <c r="A3296" s="62"/>
      <c r="B3296" s="5"/>
      <c r="C3296" s="16" t="e">
        <f>VLOOKUP(B3296,Database!$B$2:$K$604,2,FALSE)</f>
        <v>#N/A</v>
      </c>
      <c r="D3296" s="50"/>
      <c r="E3296" s="28" t="e">
        <f>VLOOKUP(B3296,Database!$B$2:$K$604,3,FALSE)</f>
        <v>#N/A</v>
      </c>
      <c r="F3296" s="16"/>
      <c r="G3296" s="16"/>
      <c r="H3296" s="5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spans="1:26" ht="17.25" hidden="1" customHeight="1" x14ac:dyDescent="0.25">
      <c r="A3297" s="62"/>
      <c r="B3297" s="16"/>
      <c r="C3297" s="16" t="e">
        <f>VLOOKUP(B3297,Database!$B$2:$K$604,2,FALSE)</f>
        <v>#N/A</v>
      </c>
      <c r="D3297" s="60"/>
      <c r="E3297" s="28" t="e">
        <f>VLOOKUP(B3297,Database!$B$2:$K$604,3,FALSE)</f>
        <v>#N/A</v>
      </c>
      <c r="F3297" s="16"/>
      <c r="G3297" s="16"/>
      <c r="H3297" s="5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spans="1:26" ht="17.25" hidden="1" customHeight="1" x14ac:dyDescent="0.25">
      <c r="A3298" s="62"/>
      <c r="B3298" s="16"/>
      <c r="C3298" s="16" t="e">
        <f>VLOOKUP(B3298,Database!$B$2:$K$604,2,FALSE)</f>
        <v>#N/A</v>
      </c>
      <c r="D3298" s="60"/>
      <c r="E3298" s="28" t="e">
        <f>VLOOKUP(B3298,Database!$B$2:$K$604,3,FALSE)</f>
        <v>#N/A</v>
      </c>
      <c r="F3298" s="16"/>
      <c r="G3298" s="16"/>
      <c r="H3298" s="5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spans="1:26" ht="17.25" hidden="1" customHeight="1" x14ac:dyDescent="0.25">
      <c r="A3299" s="62"/>
      <c r="B3299" s="16"/>
      <c r="C3299" s="16" t="e">
        <f>VLOOKUP(B3299,Database!$B$2:$K$604,2,FALSE)</f>
        <v>#N/A</v>
      </c>
      <c r="D3299" s="60"/>
      <c r="E3299" s="28" t="e">
        <f>VLOOKUP(B3299,Database!$B$2:$K$604,3,FALSE)</f>
        <v>#N/A</v>
      </c>
      <c r="F3299" s="16"/>
      <c r="G3299" s="16"/>
      <c r="H3299" s="5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spans="1:26" ht="17.25" hidden="1" customHeight="1" x14ac:dyDescent="0.25">
      <c r="A3300" s="62"/>
      <c r="B3300" s="16"/>
      <c r="C3300" s="16" t="e">
        <f>VLOOKUP(B3300,Database!$B$2:$K$604,2,FALSE)</f>
        <v>#N/A</v>
      </c>
      <c r="D3300" s="60"/>
      <c r="E3300" s="28" t="e">
        <f>VLOOKUP(B3300,Database!$B$2:$K$604,3,FALSE)</f>
        <v>#N/A</v>
      </c>
      <c r="F3300" s="16"/>
      <c r="G3300" s="16"/>
      <c r="H3300" s="5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spans="1:26" ht="17.25" hidden="1" customHeight="1" x14ac:dyDescent="0.25">
      <c r="A3301" s="62"/>
      <c r="B3301" s="16"/>
      <c r="C3301" s="16" t="e">
        <f>VLOOKUP(B3301,Database!$B$2:$K$604,2,FALSE)</f>
        <v>#N/A</v>
      </c>
      <c r="D3301" s="60"/>
      <c r="E3301" s="28" t="e">
        <f>VLOOKUP(B3301,Database!$B$2:$K$604,3,FALSE)</f>
        <v>#N/A</v>
      </c>
      <c r="F3301" s="16"/>
      <c r="G3301" s="16"/>
      <c r="H3301" s="5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spans="1:26" ht="17.25" hidden="1" customHeight="1" x14ac:dyDescent="0.25">
      <c r="A3302" s="62"/>
      <c r="B3302" s="16"/>
      <c r="C3302" s="16" t="e">
        <f>VLOOKUP(B3302,Database!$B$2:$K$604,2,FALSE)</f>
        <v>#N/A</v>
      </c>
      <c r="D3302" s="60"/>
      <c r="E3302" s="28" t="e">
        <f>VLOOKUP(B3302,Database!$B$2:$K$604,3,FALSE)</f>
        <v>#N/A</v>
      </c>
      <c r="F3302" s="16"/>
      <c r="G3302" s="16"/>
      <c r="H3302" s="5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spans="1:26" ht="17.25" hidden="1" customHeight="1" x14ac:dyDescent="0.25">
      <c r="A3303" s="62"/>
      <c r="B3303" s="16"/>
      <c r="C3303" s="16" t="e">
        <f>VLOOKUP(B3303,Database!$B$2:$K$604,2,FALSE)</f>
        <v>#N/A</v>
      </c>
      <c r="D3303" s="60"/>
      <c r="E3303" s="28" t="e">
        <f>VLOOKUP(B3303,Database!$B$2:$K$604,3,FALSE)</f>
        <v>#N/A</v>
      </c>
      <c r="F3303" s="16"/>
      <c r="G3303" s="16"/>
      <c r="H3303" s="5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spans="1:26" ht="17.25" hidden="1" customHeight="1" x14ac:dyDescent="0.25">
      <c r="A3304" s="62"/>
      <c r="B3304" s="16"/>
      <c r="C3304" s="16" t="e">
        <f>VLOOKUP(B3304,Database!$B$2:$K$604,2,FALSE)</f>
        <v>#N/A</v>
      </c>
      <c r="D3304" s="60"/>
      <c r="E3304" s="28" t="e">
        <f>VLOOKUP(B3304,Database!$B$2:$K$604,3,FALSE)</f>
        <v>#N/A</v>
      </c>
      <c r="F3304" s="16"/>
      <c r="G3304" s="16"/>
      <c r="H3304" s="5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spans="1:26" ht="17.25" hidden="1" customHeight="1" x14ac:dyDescent="0.25">
      <c r="A3305" s="62"/>
      <c r="B3305" s="16"/>
      <c r="C3305" s="16" t="e">
        <f>VLOOKUP(B3305,Database!$B$2:$K$604,2,FALSE)</f>
        <v>#N/A</v>
      </c>
      <c r="D3305" s="60"/>
      <c r="E3305" s="28" t="e">
        <f>VLOOKUP(B3305,Database!$B$2:$K$604,3,FALSE)</f>
        <v>#N/A</v>
      </c>
      <c r="F3305" s="16"/>
      <c r="G3305" s="16"/>
      <c r="H3305" s="5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spans="1:26" ht="17.25" hidden="1" customHeight="1" x14ac:dyDescent="0.25">
      <c r="A3306" s="62"/>
      <c r="B3306" s="16"/>
      <c r="C3306" s="16" t="e">
        <f>VLOOKUP(B3306,Database!$B$2:$K$604,2,FALSE)</f>
        <v>#N/A</v>
      </c>
      <c r="D3306" s="60"/>
      <c r="E3306" s="28" t="e">
        <f>VLOOKUP(B3306,Database!$B$2:$K$604,3,FALSE)</f>
        <v>#N/A</v>
      </c>
      <c r="F3306" s="16"/>
      <c r="G3306" s="16"/>
      <c r="H3306" s="5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spans="1:26" ht="17.25" hidden="1" customHeight="1" x14ac:dyDescent="0.25">
      <c r="A3307" s="62"/>
      <c r="B3307" s="16"/>
      <c r="C3307" s="16" t="e">
        <f>VLOOKUP(B3307,Database!$B$2:$K$604,2,FALSE)</f>
        <v>#N/A</v>
      </c>
      <c r="D3307" s="60"/>
      <c r="E3307" s="28" t="e">
        <f>VLOOKUP(B3307,Database!$B$2:$K$604,3,FALSE)</f>
        <v>#N/A</v>
      </c>
      <c r="F3307" s="16"/>
      <c r="G3307" s="16"/>
      <c r="H3307" s="5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spans="1:26" ht="17.25" hidden="1" customHeight="1" x14ac:dyDescent="0.25">
      <c r="A3308" s="62"/>
      <c r="B3308" s="16"/>
      <c r="C3308" s="16" t="e">
        <f>VLOOKUP(B3308,Database!$B$2:$K$604,2,FALSE)</f>
        <v>#N/A</v>
      </c>
      <c r="D3308" s="60"/>
      <c r="E3308" s="28" t="e">
        <f>VLOOKUP(B3308,Database!$B$2:$K$604,3,FALSE)</f>
        <v>#N/A</v>
      </c>
      <c r="F3308" s="16"/>
      <c r="G3308" s="16"/>
      <c r="H3308" s="5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spans="1:26" ht="17.25" hidden="1" customHeight="1" x14ac:dyDescent="0.25">
      <c r="A3309" s="62"/>
      <c r="B3309" s="16"/>
      <c r="C3309" s="16" t="e">
        <f>VLOOKUP(B3309,Database!$B$2:$K$604,2,FALSE)</f>
        <v>#N/A</v>
      </c>
      <c r="D3309" s="60"/>
      <c r="E3309" s="28" t="e">
        <f>VLOOKUP(B3309,Database!$B$2:$K$604,3,FALSE)</f>
        <v>#N/A</v>
      </c>
      <c r="F3309" s="16"/>
      <c r="G3309" s="16"/>
      <c r="H3309" s="5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spans="1:26" ht="17.25" hidden="1" customHeight="1" x14ac:dyDescent="0.25">
      <c r="A3310" s="62"/>
      <c r="B3310" s="5"/>
      <c r="C3310" s="16" t="e">
        <f>VLOOKUP(B3310,Database!$B$2:$K$604,2,FALSE)</f>
        <v>#N/A</v>
      </c>
      <c r="D3310" s="60"/>
      <c r="E3310" s="28" t="e">
        <f>VLOOKUP(B3310,Database!$B$2:$K$604,3,FALSE)</f>
        <v>#N/A</v>
      </c>
      <c r="F3310" s="16"/>
      <c r="G3310" s="16"/>
      <c r="H3310" s="5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spans="1:26" ht="17.25" hidden="1" customHeight="1" x14ac:dyDescent="0.25">
      <c r="A3311" s="62"/>
      <c r="B3311" s="16"/>
      <c r="C3311" s="16" t="e">
        <f>VLOOKUP(B3311,Database!$B$2:$K$604,2,FALSE)</f>
        <v>#N/A</v>
      </c>
      <c r="D3311" s="60"/>
      <c r="E3311" s="28" t="e">
        <f>VLOOKUP(B3311,Database!$B$2:$K$604,3,FALSE)</f>
        <v>#N/A</v>
      </c>
      <c r="F3311" s="16"/>
      <c r="G3311" s="16"/>
      <c r="H3311" s="5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spans="1:26" ht="17.25" hidden="1" customHeight="1" x14ac:dyDescent="0.25">
      <c r="A3312" s="62"/>
      <c r="B3312" s="5"/>
      <c r="C3312" s="16" t="e">
        <f>VLOOKUP(B3312,Database!$B$2:$K$604,2,FALSE)</f>
        <v>#N/A</v>
      </c>
      <c r="D3312" s="60"/>
      <c r="E3312" s="28" t="e">
        <f>VLOOKUP(B3312,Database!$B$2:$K$604,3,FALSE)</f>
        <v>#N/A</v>
      </c>
      <c r="F3312" s="16"/>
      <c r="G3312" s="16"/>
      <c r="H3312" s="5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spans="1:26" ht="17.25" hidden="1" customHeight="1" x14ac:dyDescent="0.25">
      <c r="A3313" s="62"/>
      <c r="B3313" s="5"/>
      <c r="C3313" s="16" t="e">
        <f>VLOOKUP(B3313,Database!$B$2:$K$604,2,FALSE)</f>
        <v>#N/A</v>
      </c>
      <c r="D3313" s="60"/>
      <c r="E3313" s="28" t="e">
        <f>VLOOKUP(B3313,Database!$B$2:$K$604,3,FALSE)</f>
        <v>#N/A</v>
      </c>
      <c r="F3313" s="16"/>
      <c r="G3313" s="16"/>
      <c r="H3313" s="5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spans="1:26" ht="17.25" hidden="1" customHeight="1" x14ac:dyDescent="0.25">
      <c r="A3314" s="62"/>
      <c r="B3314" s="16"/>
      <c r="C3314" s="16" t="e">
        <f>VLOOKUP(B3314,Database!$B$2:$K$604,2,FALSE)</f>
        <v>#N/A</v>
      </c>
      <c r="D3314" s="60"/>
      <c r="E3314" s="28" t="e">
        <f>VLOOKUP(B3314,Database!$B$2:$K$604,3,FALSE)</f>
        <v>#N/A</v>
      </c>
      <c r="F3314" s="16"/>
      <c r="G3314" s="16"/>
      <c r="H3314" s="5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spans="1:26" ht="17.25" hidden="1" customHeight="1" x14ac:dyDescent="0.25">
      <c r="A3315" s="62"/>
      <c r="B3315" s="16"/>
      <c r="C3315" s="16" t="e">
        <f>VLOOKUP(B3315,Database!$B$2:$K$604,2,FALSE)</f>
        <v>#N/A</v>
      </c>
      <c r="D3315" s="60"/>
      <c r="E3315" s="28" t="e">
        <f>VLOOKUP(B3315,Database!$B$2:$K$604,3,FALSE)</f>
        <v>#N/A</v>
      </c>
      <c r="F3315" s="16"/>
      <c r="G3315" s="16"/>
      <c r="H3315" s="5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spans="1:26" ht="17.25" hidden="1" customHeight="1" x14ac:dyDescent="0.25">
      <c r="A3316" s="62"/>
      <c r="B3316" s="16"/>
      <c r="C3316" s="16" t="e">
        <f>VLOOKUP(B3316,Database!$B$2:$K$604,2,FALSE)</f>
        <v>#N/A</v>
      </c>
      <c r="D3316" s="60"/>
      <c r="E3316" s="28" t="e">
        <f>VLOOKUP(B3316,Database!$B$2:$K$604,3,FALSE)</f>
        <v>#N/A</v>
      </c>
      <c r="F3316" s="16"/>
      <c r="G3316" s="16"/>
      <c r="H3316" s="5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spans="1:26" ht="17.25" hidden="1" customHeight="1" x14ac:dyDescent="0.25">
      <c r="A3317" s="62"/>
      <c r="B3317" s="5"/>
      <c r="C3317" s="16" t="e">
        <f>VLOOKUP(B3317,Database!$B$2:$K$604,2,FALSE)</f>
        <v>#N/A</v>
      </c>
      <c r="D3317" s="60"/>
      <c r="E3317" s="28" t="e">
        <f>VLOOKUP(B3317,Database!$B$2:$K$604,3,FALSE)</f>
        <v>#N/A</v>
      </c>
      <c r="F3317" s="16"/>
      <c r="G3317" s="16"/>
      <c r="H3317" s="5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spans="1:26" ht="17.25" hidden="1" customHeight="1" x14ac:dyDescent="0.25">
      <c r="A3318" s="62"/>
      <c r="B3318" s="16"/>
      <c r="C3318" s="16" t="e">
        <f>VLOOKUP(B3318,Database!$B$2:$K$604,2,FALSE)</f>
        <v>#N/A</v>
      </c>
      <c r="D3318" s="60"/>
      <c r="E3318" s="28" t="e">
        <f>VLOOKUP(B3318,Database!$B$2:$K$604,3,FALSE)</f>
        <v>#N/A</v>
      </c>
      <c r="F3318" s="16"/>
      <c r="G3318" s="16"/>
      <c r="H3318" s="5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spans="1:26" ht="17.25" hidden="1" customHeight="1" x14ac:dyDescent="0.25">
      <c r="A3319" s="62"/>
      <c r="B3319" s="5"/>
      <c r="C3319" s="16" t="e">
        <f>VLOOKUP(B3319,Database!$B$2:$K$604,2,FALSE)</f>
        <v>#N/A</v>
      </c>
      <c r="D3319" s="60"/>
      <c r="E3319" s="28" t="e">
        <f>VLOOKUP(B3319,Database!$B$2:$K$604,3,FALSE)</f>
        <v>#N/A</v>
      </c>
      <c r="F3319" s="16"/>
      <c r="G3319" s="16"/>
      <c r="H3319" s="5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spans="1:26" ht="17.25" hidden="1" customHeight="1" x14ac:dyDescent="0.25">
      <c r="A3320" s="62"/>
      <c r="B3320" s="16"/>
      <c r="C3320" s="16" t="e">
        <f>VLOOKUP(B3320,Database!$B$2:$K$604,2,FALSE)</f>
        <v>#N/A</v>
      </c>
      <c r="D3320" s="60"/>
      <c r="E3320" s="28" t="e">
        <f>VLOOKUP(B3320,Database!$B$2:$K$604,3,FALSE)</f>
        <v>#N/A</v>
      </c>
      <c r="F3320" s="16"/>
      <c r="G3320" s="16"/>
      <c r="H3320" s="5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spans="1:26" ht="17.25" hidden="1" customHeight="1" x14ac:dyDescent="0.25">
      <c r="A3321" s="62"/>
      <c r="B3321" s="61"/>
      <c r="C3321" s="16" t="e">
        <f>VLOOKUP(B3321,Database!$B$2:$K$604,2,FALSE)</f>
        <v>#N/A</v>
      </c>
      <c r="D3321" s="60"/>
      <c r="E3321" s="28" t="e">
        <f>VLOOKUP(B3321,Database!$B$2:$K$604,3,FALSE)</f>
        <v>#N/A</v>
      </c>
      <c r="F3321" s="16"/>
      <c r="G3321" s="16"/>
      <c r="H3321" s="5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spans="1:26" ht="17.25" hidden="1" customHeight="1" x14ac:dyDescent="0.25">
      <c r="A3322" s="62"/>
      <c r="B3322" s="61"/>
      <c r="C3322" s="16" t="e">
        <f>VLOOKUP(B3322,Database!$B$2:$K$604,2,FALSE)</f>
        <v>#N/A</v>
      </c>
      <c r="D3322" s="60"/>
      <c r="E3322" s="28" t="e">
        <f>VLOOKUP(B3322,Database!$B$2:$K$604,3,FALSE)</f>
        <v>#N/A</v>
      </c>
      <c r="F3322" s="16"/>
      <c r="G3322" s="16"/>
      <c r="H3322" s="5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spans="1:26" ht="17.25" hidden="1" customHeight="1" x14ac:dyDescent="0.25">
      <c r="A3323" s="62"/>
      <c r="B3323" s="16"/>
      <c r="C3323" s="16" t="e">
        <f>VLOOKUP(B3323,Database!$B$2:$K$604,2,FALSE)</f>
        <v>#N/A</v>
      </c>
      <c r="D3323" s="60"/>
      <c r="E3323" s="28" t="e">
        <f>VLOOKUP(B3323,Database!$B$2:$K$604,3,FALSE)</f>
        <v>#N/A</v>
      </c>
      <c r="F3323" s="16"/>
      <c r="G3323" s="16"/>
      <c r="H3323" s="5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spans="1:26" ht="17.25" hidden="1" customHeight="1" x14ac:dyDescent="0.25">
      <c r="A3324" s="62"/>
      <c r="B3324" s="16"/>
      <c r="C3324" s="16" t="e">
        <f>VLOOKUP(B3324,Database!$B$2:$K$604,2,FALSE)</f>
        <v>#N/A</v>
      </c>
      <c r="D3324" s="60"/>
      <c r="E3324" s="28" t="e">
        <f>VLOOKUP(B3324,Database!$B$2:$K$604,3,FALSE)</f>
        <v>#N/A</v>
      </c>
      <c r="F3324" s="16"/>
      <c r="G3324" s="16"/>
      <c r="H3324" s="5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spans="1:26" ht="17.25" hidden="1" customHeight="1" x14ac:dyDescent="0.25">
      <c r="A3325" s="62"/>
      <c r="B3325" s="16"/>
      <c r="C3325" s="16" t="e">
        <f>VLOOKUP(B3325,Database!$B$2:$K$604,2,FALSE)</f>
        <v>#N/A</v>
      </c>
      <c r="D3325" s="60"/>
      <c r="E3325" s="28" t="e">
        <f>VLOOKUP(B3325,Database!$B$2:$K$604,3,FALSE)</f>
        <v>#N/A</v>
      </c>
      <c r="F3325" s="16"/>
      <c r="G3325" s="16"/>
      <c r="H3325" s="5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spans="1:26" ht="17.25" hidden="1" customHeight="1" x14ac:dyDescent="0.25">
      <c r="A3326" s="62"/>
      <c r="B3326" s="16"/>
      <c r="C3326" s="16" t="e">
        <f>VLOOKUP(B3326,Database!$B$2:$K$604,2,FALSE)</f>
        <v>#N/A</v>
      </c>
      <c r="D3326" s="60"/>
      <c r="E3326" s="28" t="e">
        <f>VLOOKUP(B3326,Database!$B$2:$K$604,3,FALSE)</f>
        <v>#N/A</v>
      </c>
      <c r="F3326" s="16"/>
      <c r="G3326" s="16"/>
      <c r="H3326" s="5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spans="1:26" ht="17.25" hidden="1" customHeight="1" x14ac:dyDescent="0.25">
      <c r="A3327" s="62"/>
      <c r="B3327" s="16"/>
      <c r="C3327" s="16" t="e">
        <f>VLOOKUP(B3327,Database!$B$2:$K$604,2,FALSE)</f>
        <v>#N/A</v>
      </c>
      <c r="D3327" s="60"/>
      <c r="E3327" s="28" t="e">
        <f>VLOOKUP(B3327,Database!$B$2:$K$604,3,FALSE)</f>
        <v>#N/A</v>
      </c>
      <c r="F3327" s="16"/>
      <c r="G3327" s="16"/>
      <c r="H3327" s="5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spans="1:26" ht="17.25" hidden="1" customHeight="1" x14ac:dyDescent="0.25">
      <c r="A3328" s="62"/>
      <c r="B3328" s="5"/>
      <c r="C3328" s="16" t="e">
        <f>VLOOKUP(B3328,Database!$B$2:$K$604,2,FALSE)</f>
        <v>#N/A</v>
      </c>
      <c r="D3328" s="60"/>
      <c r="E3328" s="28" t="e">
        <f>VLOOKUP(B3328,Database!$B$2:$K$604,3,FALSE)</f>
        <v>#N/A</v>
      </c>
      <c r="F3328" s="16"/>
      <c r="G3328" s="16"/>
      <c r="H3328" s="5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spans="1:26" ht="17.25" hidden="1" customHeight="1" x14ac:dyDescent="0.25">
      <c r="A3329" s="62"/>
      <c r="B3329" s="16"/>
      <c r="C3329" s="16" t="e">
        <f>VLOOKUP(B3329,Database!$B$2:$K$604,2,FALSE)</f>
        <v>#N/A</v>
      </c>
      <c r="D3329" s="60"/>
      <c r="E3329" s="28" t="e">
        <f>VLOOKUP(B3329,Database!$B$2:$K$604,3,FALSE)</f>
        <v>#N/A</v>
      </c>
      <c r="F3329" s="16"/>
      <c r="G3329" s="16"/>
      <c r="H3329" s="5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spans="1:26" ht="17.25" hidden="1" customHeight="1" x14ac:dyDescent="0.25">
      <c r="A3330" s="62"/>
      <c r="B3330" s="5"/>
      <c r="C3330" s="16" t="e">
        <f>VLOOKUP(B3330,Database!$B$2:$K$604,2,FALSE)</f>
        <v>#N/A</v>
      </c>
      <c r="D3330" s="60"/>
      <c r="E3330" s="28" t="e">
        <f>VLOOKUP(B3330,Database!$B$2:$K$604,3,FALSE)</f>
        <v>#N/A</v>
      </c>
      <c r="F3330" s="16"/>
      <c r="G3330" s="16"/>
      <c r="H3330" s="5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spans="1:26" ht="17.25" hidden="1" customHeight="1" x14ac:dyDescent="0.25">
      <c r="A3331" s="62"/>
      <c r="B3331" s="5"/>
      <c r="C3331" s="16" t="e">
        <f>VLOOKUP(B3331,Database!$B$2:$K$604,2,FALSE)</f>
        <v>#N/A</v>
      </c>
      <c r="D3331" s="60"/>
      <c r="E3331" s="28" t="e">
        <f>VLOOKUP(B3331,Database!$B$2:$K$604,3,FALSE)</f>
        <v>#N/A</v>
      </c>
      <c r="F3331" s="16"/>
      <c r="G3331" s="16"/>
      <c r="H3331" s="5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spans="1:26" ht="17.25" hidden="1" customHeight="1" x14ac:dyDescent="0.25">
      <c r="A3332" s="62"/>
      <c r="B3332" s="16"/>
      <c r="C3332" s="16" t="e">
        <f>VLOOKUP(B3332,Database!$B$2:$K$604,2,FALSE)</f>
        <v>#N/A</v>
      </c>
      <c r="D3332" s="60"/>
      <c r="E3332" s="28" t="e">
        <f>VLOOKUP(B3332,Database!$B$2:$K$604,3,FALSE)</f>
        <v>#N/A</v>
      </c>
      <c r="F3332" s="16"/>
      <c r="G3332" s="16"/>
      <c r="H3332" s="5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spans="1:26" ht="17.25" hidden="1" customHeight="1" x14ac:dyDescent="0.25">
      <c r="A3333" s="62"/>
      <c r="B3333" s="16"/>
      <c r="C3333" s="16" t="e">
        <f>VLOOKUP(B3333,Database!$B$2:$K$604,2,FALSE)</f>
        <v>#N/A</v>
      </c>
      <c r="D3333" s="60"/>
      <c r="E3333" s="28" t="e">
        <f>VLOOKUP(B3333,Database!$B$2:$K$604,3,FALSE)</f>
        <v>#N/A</v>
      </c>
      <c r="F3333" s="16"/>
      <c r="G3333" s="16"/>
      <c r="H3333" s="5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spans="1:26" ht="17.25" hidden="1" customHeight="1" x14ac:dyDescent="0.25">
      <c r="A3334" s="62"/>
      <c r="B3334" s="16"/>
      <c r="C3334" s="16" t="e">
        <f>VLOOKUP(B3334,Database!$B$2:$K$604,2,FALSE)</f>
        <v>#N/A</v>
      </c>
      <c r="D3334" s="60"/>
      <c r="E3334" s="28" t="e">
        <f>VLOOKUP(B3334,Database!$B$2:$K$604,3,FALSE)</f>
        <v>#N/A</v>
      </c>
      <c r="F3334" s="16"/>
      <c r="G3334" s="16"/>
      <c r="H3334" s="5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spans="1:26" ht="17.25" hidden="1" customHeight="1" x14ac:dyDescent="0.25">
      <c r="A3335" s="62"/>
      <c r="B3335" s="16"/>
      <c r="C3335" s="16" t="e">
        <f>VLOOKUP(B3335,Database!$B$2:$K$604,2,FALSE)</f>
        <v>#N/A</v>
      </c>
      <c r="D3335" s="60"/>
      <c r="E3335" s="28" t="e">
        <f>VLOOKUP(B3335,Database!$B$2:$K$604,3,FALSE)</f>
        <v>#N/A</v>
      </c>
      <c r="F3335" s="16"/>
      <c r="G3335" s="16"/>
      <c r="H3335" s="5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spans="1:26" ht="17.25" hidden="1" customHeight="1" x14ac:dyDescent="0.25">
      <c r="A3336" s="62"/>
      <c r="B3336" s="16"/>
      <c r="C3336" s="16" t="e">
        <f>VLOOKUP(B3336,Database!$B$2:$K$604,2,FALSE)</f>
        <v>#N/A</v>
      </c>
      <c r="D3336" s="60"/>
      <c r="E3336" s="28" t="e">
        <f>VLOOKUP(B3336,Database!$B$2:$K$604,3,FALSE)</f>
        <v>#N/A</v>
      </c>
      <c r="F3336" s="16"/>
      <c r="G3336" s="16"/>
      <c r="H3336" s="5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spans="1:26" ht="17.25" hidden="1" customHeight="1" x14ac:dyDescent="0.25">
      <c r="A3337" s="62"/>
      <c r="B3337" s="16"/>
      <c r="C3337" s="16" t="e">
        <f>VLOOKUP(B3337,Database!$B$2:$K$604,2,FALSE)</f>
        <v>#N/A</v>
      </c>
      <c r="D3337" s="60"/>
      <c r="E3337" s="28" t="e">
        <f>VLOOKUP(B3337,Database!$B$2:$K$604,3,FALSE)</f>
        <v>#N/A</v>
      </c>
      <c r="F3337" s="16"/>
      <c r="G3337" s="16"/>
      <c r="H3337" s="5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spans="1:26" ht="17.25" hidden="1" customHeight="1" x14ac:dyDescent="0.25">
      <c r="A3338" s="62"/>
      <c r="B3338" s="16"/>
      <c r="C3338" s="16" t="e">
        <f>VLOOKUP(B3338,Database!$B$2:$K$604,2,FALSE)</f>
        <v>#N/A</v>
      </c>
      <c r="D3338" s="60"/>
      <c r="E3338" s="28" t="e">
        <f>VLOOKUP(B3338,Database!$B$2:$K$604,3,FALSE)</f>
        <v>#N/A</v>
      </c>
      <c r="F3338" s="16"/>
      <c r="G3338" s="16"/>
      <c r="H3338" s="5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spans="1:26" ht="17.25" hidden="1" customHeight="1" x14ac:dyDescent="0.25">
      <c r="A3339" s="62"/>
      <c r="B3339" s="5"/>
      <c r="C3339" s="16" t="e">
        <f>VLOOKUP(B3339,Database!$B$2:$K$604,2,FALSE)</f>
        <v>#N/A</v>
      </c>
      <c r="D3339" s="60"/>
      <c r="E3339" s="28" t="e">
        <f>VLOOKUP(B3339,Database!$B$2:$K$604,3,FALSE)</f>
        <v>#N/A</v>
      </c>
      <c r="F3339" s="16"/>
      <c r="G3339" s="16"/>
      <c r="H3339" s="5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spans="1:26" ht="17.25" hidden="1" customHeight="1" x14ac:dyDescent="0.25">
      <c r="A3340" s="62"/>
      <c r="B3340" s="16"/>
      <c r="C3340" s="16" t="e">
        <f>VLOOKUP(B3340,Database!$B$2:$K$604,2,FALSE)</f>
        <v>#N/A</v>
      </c>
      <c r="D3340" s="60"/>
      <c r="E3340" s="28" t="e">
        <f>VLOOKUP(B3340,Database!$B$2:$K$604,3,FALSE)</f>
        <v>#N/A</v>
      </c>
      <c r="F3340" s="16"/>
      <c r="G3340" s="16"/>
      <c r="H3340" s="5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spans="1:26" ht="17.25" hidden="1" customHeight="1" x14ac:dyDescent="0.25">
      <c r="A3341" s="62"/>
      <c r="B3341" s="16"/>
      <c r="C3341" s="16" t="e">
        <f>VLOOKUP(B3341,Database!$B$2:$K$604,2,FALSE)</f>
        <v>#N/A</v>
      </c>
      <c r="D3341" s="60"/>
      <c r="E3341" s="28" t="e">
        <f>VLOOKUP(B3341,Database!$B$2:$K$604,3,FALSE)</f>
        <v>#N/A</v>
      </c>
      <c r="F3341" s="16"/>
      <c r="G3341" s="16"/>
      <c r="H3341" s="5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spans="1:26" ht="17.25" hidden="1" customHeight="1" x14ac:dyDescent="0.25">
      <c r="A3342" s="62"/>
      <c r="B3342" s="16"/>
      <c r="C3342" s="16" t="e">
        <f>VLOOKUP(B3342,Database!$B$2:$K$604,2,FALSE)</f>
        <v>#N/A</v>
      </c>
      <c r="D3342" s="60"/>
      <c r="E3342" s="28" t="e">
        <f>VLOOKUP(B3342,Database!$B$2:$K$604,3,FALSE)</f>
        <v>#N/A</v>
      </c>
      <c r="F3342" s="16"/>
      <c r="G3342" s="16"/>
      <c r="H3342" s="5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spans="1:26" ht="17.25" hidden="1" customHeight="1" x14ac:dyDescent="0.25">
      <c r="A3343" s="62"/>
      <c r="B3343" s="16"/>
      <c r="C3343" s="16" t="e">
        <f>VLOOKUP(B3343,Database!$B$2:$K$604,2,FALSE)</f>
        <v>#N/A</v>
      </c>
      <c r="D3343" s="60"/>
      <c r="E3343" s="28" t="e">
        <f>VLOOKUP(B3343,Database!$B$2:$K$604,3,FALSE)</f>
        <v>#N/A</v>
      </c>
      <c r="F3343" s="16"/>
      <c r="G3343" s="16"/>
      <c r="H3343" s="5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spans="1:26" ht="17.25" hidden="1" customHeight="1" x14ac:dyDescent="0.25">
      <c r="A3344" s="62"/>
      <c r="B3344" s="16"/>
      <c r="C3344" s="16" t="e">
        <f>VLOOKUP(B3344,Database!$B$2:$K$604,2,FALSE)</f>
        <v>#N/A</v>
      </c>
      <c r="D3344" s="60"/>
      <c r="E3344" s="28" t="e">
        <f>VLOOKUP(B3344,Database!$B$2:$K$604,3,FALSE)</f>
        <v>#N/A</v>
      </c>
      <c r="F3344" s="16"/>
      <c r="G3344" s="16"/>
      <c r="H3344" s="5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spans="1:26" ht="17.25" hidden="1" customHeight="1" x14ac:dyDescent="0.25">
      <c r="A3345" s="62"/>
      <c r="B3345" s="16"/>
      <c r="C3345" s="16" t="e">
        <f>VLOOKUP(B3345,Database!$B$2:$K$604,2,FALSE)</f>
        <v>#N/A</v>
      </c>
      <c r="D3345" s="60"/>
      <c r="E3345" s="28" t="e">
        <f>VLOOKUP(B3345,Database!$B$2:$K$604,3,FALSE)</f>
        <v>#N/A</v>
      </c>
      <c r="F3345" s="16"/>
      <c r="G3345" s="16"/>
      <c r="H3345" s="5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spans="1:26" ht="17.25" hidden="1" customHeight="1" x14ac:dyDescent="0.25">
      <c r="A3346" s="62"/>
      <c r="B3346" s="16"/>
      <c r="C3346" s="16" t="e">
        <f>VLOOKUP(B3346,Database!$B$2:$K$604,2,FALSE)</f>
        <v>#N/A</v>
      </c>
      <c r="D3346" s="60"/>
      <c r="E3346" s="28" t="e">
        <f>VLOOKUP(B3346,Database!$B$2:$K$604,3,FALSE)</f>
        <v>#N/A</v>
      </c>
      <c r="F3346" s="16"/>
      <c r="G3346" s="16"/>
      <c r="H3346" s="5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spans="1:26" ht="17.25" hidden="1" customHeight="1" x14ac:dyDescent="0.25">
      <c r="A3347" s="62"/>
      <c r="B3347" s="16"/>
      <c r="C3347" s="16" t="e">
        <f>VLOOKUP(B3347,Database!$B$2:$K$604,2,FALSE)</f>
        <v>#N/A</v>
      </c>
      <c r="D3347" s="60"/>
      <c r="E3347" s="28" t="e">
        <f>VLOOKUP(B3347,Database!$B$2:$K$604,3,FALSE)</f>
        <v>#N/A</v>
      </c>
      <c r="F3347" s="16"/>
      <c r="G3347" s="16"/>
      <c r="H3347" s="5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</row>
    <row r="3348" spans="1:26" ht="17.25" hidden="1" customHeight="1" x14ac:dyDescent="0.25">
      <c r="A3348" s="62"/>
      <c r="B3348" s="16"/>
      <c r="C3348" s="16" t="e">
        <f>VLOOKUP(B3348,Database!$B$2:$K$604,2,FALSE)</f>
        <v>#N/A</v>
      </c>
      <c r="D3348" s="60"/>
      <c r="E3348" s="28" t="e">
        <f>VLOOKUP(B3348,Database!$B$2:$K$604,3,FALSE)</f>
        <v>#N/A</v>
      </c>
      <c r="F3348" s="16"/>
      <c r="G3348" s="16"/>
      <c r="H3348" s="5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</row>
    <row r="3349" spans="1:26" ht="17.25" hidden="1" customHeight="1" x14ac:dyDescent="0.25">
      <c r="A3349" s="62"/>
      <c r="B3349" s="5"/>
      <c r="C3349" s="16" t="e">
        <f>VLOOKUP(B3349,Database!$B$2:$K$604,2,FALSE)</f>
        <v>#N/A</v>
      </c>
      <c r="D3349" s="60"/>
      <c r="E3349" s="28" t="e">
        <f>VLOOKUP(B3349,Database!$B$2:$K$604,3,FALSE)</f>
        <v>#N/A</v>
      </c>
      <c r="F3349" s="16"/>
      <c r="G3349" s="16"/>
      <c r="H3349" s="5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</row>
    <row r="3350" spans="1:26" ht="17.25" hidden="1" customHeight="1" x14ac:dyDescent="0.25">
      <c r="A3350" s="62"/>
      <c r="B3350" s="5"/>
      <c r="C3350" s="16" t="e">
        <f>VLOOKUP(B3350,Database!$B$2:$K$604,2,FALSE)</f>
        <v>#N/A</v>
      </c>
      <c r="D3350" s="60"/>
      <c r="E3350" s="28" t="e">
        <f>VLOOKUP(B3350,Database!$B$2:$K$604,3,FALSE)</f>
        <v>#N/A</v>
      </c>
      <c r="F3350" s="16"/>
      <c r="G3350" s="16"/>
      <c r="H3350" s="5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</row>
    <row r="3351" spans="1:26" ht="17.25" hidden="1" customHeight="1" x14ac:dyDescent="0.25">
      <c r="A3351" s="62"/>
      <c r="B3351" s="5"/>
      <c r="C3351" s="16" t="e">
        <f>VLOOKUP(B3351,Database!$B$2:$K$604,2,FALSE)</f>
        <v>#N/A</v>
      </c>
      <c r="D3351" s="60"/>
      <c r="E3351" s="28" t="e">
        <f>VLOOKUP(B3351,Database!$B$2:$K$604,3,FALSE)</f>
        <v>#N/A</v>
      </c>
      <c r="F3351" s="16"/>
      <c r="G3351" s="16"/>
      <c r="H3351" s="5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</row>
    <row r="3352" spans="1:26" ht="17.25" hidden="1" customHeight="1" x14ac:dyDescent="0.25">
      <c r="A3352" s="62"/>
      <c r="B3352" s="16"/>
      <c r="C3352" s="16" t="e">
        <f>VLOOKUP(B3352,Database!$B$2:$K$604,2,FALSE)</f>
        <v>#N/A</v>
      </c>
      <c r="D3352" s="60"/>
      <c r="E3352" s="28" t="e">
        <f>VLOOKUP(B3352,Database!$B$2:$K$604,3,FALSE)</f>
        <v>#N/A</v>
      </c>
      <c r="F3352" s="16"/>
      <c r="G3352" s="16"/>
      <c r="H3352" s="5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</row>
    <row r="3353" spans="1:26" ht="17.25" hidden="1" customHeight="1" x14ac:dyDescent="0.25">
      <c r="A3353" s="62"/>
      <c r="B3353" s="16"/>
      <c r="C3353" s="16" t="e">
        <f>VLOOKUP(B3353,Database!$B$2:$K$604,2,FALSE)</f>
        <v>#N/A</v>
      </c>
      <c r="D3353" s="60"/>
      <c r="E3353" s="28" t="e">
        <f>VLOOKUP(B3353,Database!$B$2:$K$604,3,FALSE)</f>
        <v>#N/A</v>
      </c>
      <c r="F3353" s="16"/>
      <c r="G3353" s="16"/>
      <c r="H3353" s="5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</row>
    <row r="3354" spans="1:26" ht="17.25" hidden="1" customHeight="1" x14ac:dyDescent="0.25">
      <c r="A3354" s="62"/>
      <c r="B3354" s="16"/>
      <c r="C3354" s="16" t="e">
        <f>VLOOKUP(B3354,Database!$B$2:$K$604,2,FALSE)</f>
        <v>#N/A</v>
      </c>
      <c r="D3354" s="60"/>
      <c r="E3354" s="28" t="e">
        <f>VLOOKUP(B3354,Database!$B$2:$K$604,3,FALSE)</f>
        <v>#N/A</v>
      </c>
      <c r="F3354" s="16"/>
      <c r="G3354" s="16"/>
      <c r="H3354" s="5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</row>
    <row r="3355" spans="1:26" ht="17.25" hidden="1" customHeight="1" x14ac:dyDescent="0.25">
      <c r="A3355" s="62"/>
      <c r="B3355" s="16"/>
      <c r="C3355" s="16" t="e">
        <f>VLOOKUP(B3355,Database!$B$2:$K$604,2,FALSE)</f>
        <v>#N/A</v>
      </c>
      <c r="D3355" s="60"/>
      <c r="E3355" s="28" t="e">
        <f>VLOOKUP(B3355,Database!$B$2:$K$604,3,FALSE)</f>
        <v>#N/A</v>
      </c>
      <c r="F3355" s="16"/>
      <c r="G3355" s="16"/>
      <c r="H3355" s="5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</row>
    <row r="3356" spans="1:26" ht="17.25" hidden="1" customHeight="1" x14ac:dyDescent="0.25">
      <c r="A3356" s="62"/>
      <c r="B3356" s="16"/>
      <c r="C3356" s="16" t="e">
        <f>VLOOKUP(B3356,Database!$B$2:$K$604,2,FALSE)</f>
        <v>#N/A</v>
      </c>
      <c r="D3356" s="60"/>
      <c r="E3356" s="28" t="e">
        <f>VLOOKUP(B3356,Database!$B$2:$K$604,3,FALSE)</f>
        <v>#N/A</v>
      </c>
      <c r="F3356" s="16"/>
      <c r="G3356" s="16"/>
      <c r="H3356" s="5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</row>
    <row r="3357" spans="1:26" ht="17.25" hidden="1" customHeight="1" x14ac:dyDescent="0.25">
      <c r="A3357" s="62"/>
      <c r="B3357" s="5"/>
      <c r="C3357" s="16" t="e">
        <f>VLOOKUP(B3357,Database!$B$2:$K$604,2,FALSE)</f>
        <v>#N/A</v>
      </c>
      <c r="D3357" s="60"/>
      <c r="E3357" s="28" t="e">
        <f>VLOOKUP(B3357,Database!$B$2:$K$604,3,FALSE)</f>
        <v>#N/A</v>
      </c>
      <c r="F3357" s="16"/>
      <c r="G3357" s="16"/>
      <c r="H3357" s="5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</row>
    <row r="3358" spans="1:26" ht="17.25" hidden="1" customHeight="1" x14ac:dyDescent="0.25">
      <c r="A3358" s="62"/>
      <c r="B3358" s="5"/>
      <c r="C3358" s="16" t="e">
        <f>VLOOKUP(B3358,Database!$B$2:$K$604,2,FALSE)</f>
        <v>#N/A</v>
      </c>
      <c r="D3358" s="60"/>
      <c r="E3358" s="28" t="e">
        <f>VLOOKUP(B3358,Database!$B$2:$K$604,3,FALSE)</f>
        <v>#N/A</v>
      </c>
      <c r="F3358" s="16"/>
      <c r="G3358" s="16"/>
      <c r="H3358" s="5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</row>
    <row r="3359" spans="1:26" ht="17.25" hidden="1" customHeight="1" x14ac:dyDescent="0.25">
      <c r="A3359" s="62"/>
      <c r="B3359" s="16"/>
      <c r="C3359" s="16" t="e">
        <f>VLOOKUP(B3359,Database!$B$2:$K$604,2,FALSE)</f>
        <v>#N/A</v>
      </c>
      <c r="D3359" s="60"/>
      <c r="E3359" s="28" t="e">
        <f>VLOOKUP(B3359,Database!$B$2:$K$604,3,FALSE)</f>
        <v>#N/A</v>
      </c>
      <c r="F3359" s="16"/>
      <c r="G3359" s="16"/>
      <c r="H3359" s="5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</row>
    <row r="3360" spans="1:26" ht="17.25" hidden="1" customHeight="1" x14ac:dyDescent="0.25">
      <c r="A3360" s="62"/>
      <c r="B3360" s="16"/>
      <c r="C3360" s="16" t="e">
        <f>VLOOKUP(B3360,Database!$B$2:$K$604,2,FALSE)</f>
        <v>#N/A</v>
      </c>
      <c r="D3360" s="60"/>
      <c r="E3360" s="28" t="e">
        <f>VLOOKUP(B3360,Database!$B$2:$K$604,3,FALSE)</f>
        <v>#N/A</v>
      </c>
      <c r="F3360" s="16"/>
      <c r="G3360" s="16"/>
      <c r="H3360" s="5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</row>
    <row r="3361" spans="1:26" ht="17.25" hidden="1" customHeight="1" x14ac:dyDescent="0.25">
      <c r="A3361" s="62"/>
      <c r="B3361" s="16"/>
      <c r="C3361" s="16" t="e">
        <f>VLOOKUP(B3361,Database!$B$2:$K$604,2,FALSE)</f>
        <v>#N/A</v>
      </c>
      <c r="D3361" s="60"/>
      <c r="E3361" s="28" t="e">
        <f>VLOOKUP(B3361,Database!$B$2:$K$604,3,FALSE)</f>
        <v>#N/A</v>
      </c>
      <c r="F3361" s="16"/>
      <c r="G3361" s="16"/>
      <c r="H3361" s="5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</row>
    <row r="3362" spans="1:26" ht="17.25" hidden="1" customHeight="1" x14ac:dyDescent="0.25">
      <c r="A3362" s="62"/>
      <c r="B3362" s="16"/>
      <c r="C3362" s="16" t="e">
        <f>VLOOKUP(B3362,Database!$B$2:$K$604,2,FALSE)</f>
        <v>#N/A</v>
      </c>
      <c r="D3362" s="60"/>
      <c r="E3362" s="28" t="e">
        <f>VLOOKUP(B3362,Database!$B$2:$K$604,3,FALSE)</f>
        <v>#N/A</v>
      </c>
      <c r="F3362" s="16"/>
      <c r="G3362" s="16"/>
      <c r="H3362" s="5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</row>
    <row r="3363" spans="1:26" ht="17.25" hidden="1" customHeight="1" x14ac:dyDescent="0.25">
      <c r="A3363" s="62"/>
      <c r="B3363" s="16"/>
      <c r="C3363" s="16" t="e">
        <f>VLOOKUP(B3363,Database!$B$2:$K$604,2,FALSE)</f>
        <v>#N/A</v>
      </c>
      <c r="D3363" s="60"/>
      <c r="E3363" s="28" t="e">
        <f>VLOOKUP(B3363,Database!$B$2:$K$604,3,FALSE)</f>
        <v>#N/A</v>
      </c>
      <c r="F3363" s="16"/>
      <c r="G3363" s="16"/>
      <c r="H3363" s="5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</row>
    <row r="3364" spans="1:26" ht="17.25" hidden="1" customHeight="1" x14ac:dyDescent="0.25">
      <c r="A3364" s="62"/>
      <c r="B3364" s="16"/>
      <c r="C3364" s="16" t="e">
        <f>VLOOKUP(B3364,Database!$B$2:$K$604,2,FALSE)</f>
        <v>#N/A</v>
      </c>
      <c r="D3364" s="60"/>
      <c r="E3364" s="28" t="e">
        <f>VLOOKUP(B3364,Database!$B$2:$K$604,3,FALSE)</f>
        <v>#N/A</v>
      </c>
      <c r="F3364" s="16"/>
      <c r="G3364" s="16"/>
      <c r="H3364" s="5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</row>
    <row r="3365" spans="1:26" ht="17.25" hidden="1" customHeight="1" x14ac:dyDescent="0.25">
      <c r="A3365" s="62"/>
      <c r="B3365" s="5"/>
      <c r="C3365" s="16" t="e">
        <f>VLOOKUP(B3365,Database!$B$2:$K$604,2,FALSE)</f>
        <v>#N/A</v>
      </c>
      <c r="D3365" s="60"/>
      <c r="E3365" s="28" t="e">
        <f>VLOOKUP(B3365,Database!$B$2:$K$604,3,FALSE)</f>
        <v>#N/A</v>
      </c>
      <c r="F3365" s="16"/>
      <c r="G3365" s="16"/>
      <c r="H3365" s="5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</row>
    <row r="3366" spans="1:26" ht="17.25" hidden="1" customHeight="1" x14ac:dyDescent="0.25">
      <c r="A3366" s="62"/>
      <c r="B3366" s="16"/>
      <c r="C3366" s="16" t="e">
        <f>VLOOKUP(B3366,Database!$B$2:$K$604,2,FALSE)</f>
        <v>#N/A</v>
      </c>
      <c r="D3366" s="60"/>
      <c r="E3366" s="28" t="e">
        <f>VLOOKUP(B3366,Database!$B$2:$K$604,3,FALSE)</f>
        <v>#N/A</v>
      </c>
      <c r="F3366" s="16"/>
      <c r="G3366" s="16"/>
      <c r="H3366" s="5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</row>
    <row r="3367" spans="1:26" ht="17.25" hidden="1" customHeight="1" x14ac:dyDescent="0.25">
      <c r="A3367" s="62"/>
      <c r="B3367" s="16"/>
      <c r="C3367" s="16" t="e">
        <f>VLOOKUP(B3367,Database!$B$2:$K$604,2,FALSE)</f>
        <v>#N/A</v>
      </c>
      <c r="D3367" s="60"/>
      <c r="E3367" s="28" t="e">
        <f>VLOOKUP(B3367,Database!$B$2:$K$604,3,FALSE)</f>
        <v>#N/A</v>
      </c>
      <c r="F3367" s="16"/>
      <c r="G3367" s="16"/>
      <c r="H3367" s="5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</row>
    <row r="3368" spans="1:26" ht="17.25" hidden="1" customHeight="1" x14ac:dyDescent="0.25">
      <c r="A3368" s="62"/>
      <c r="B3368" s="10"/>
      <c r="C3368" s="16" t="e">
        <f>VLOOKUP(B3368,Database!$B$2:$K$604,2,FALSE)</f>
        <v>#N/A</v>
      </c>
      <c r="D3368" s="60"/>
      <c r="E3368" s="28" t="e">
        <f>VLOOKUP(B3368,Database!$B$2:$K$604,3,FALSE)</f>
        <v>#N/A</v>
      </c>
      <c r="F3368" s="16"/>
      <c r="G3368" s="16"/>
      <c r="H3368" s="5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</row>
    <row r="3369" spans="1:26" ht="17.25" hidden="1" customHeight="1" x14ac:dyDescent="0.25">
      <c r="A3369" s="62"/>
      <c r="B3369" s="5"/>
      <c r="C3369" s="16" t="e">
        <f>VLOOKUP(B3369,Database!$B$2:$K$604,2,FALSE)</f>
        <v>#N/A</v>
      </c>
      <c r="D3369" s="60"/>
      <c r="E3369" s="28" t="e">
        <f>VLOOKUP(B3369,Database!$B$2:$K$604,3,FALSE)</f>
        <v>#N/A</v>
      </c>
      <c r="F3369" s="16"/>
      <c r="G3369" s="16"/>
      <c r="H3369" s="5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</row>
    <row r="3370" spans="1:26" ht="17.25" hidden="1" customHeight="1" x14ac:dyDescent="0.25">
      <c r="A3370" s="62"/>
      <c r="B3370" s="5"/>
      <c r="C3370" s="16" t="e">
        <f>VLOOKUP(B3370,Database!$B$2:$K$604,2,FALSE)</f>
        <v>#N/A</v>
      </c>
      <c r="D3370" s="60"/>
      <c r="E3370" s="28" t="e">
        <f>VLOOKUP(B3370,Database!$B$2:$K$604,3,FALSE)</f>
        <v>#N/A</v>
      </c>
      <c r="F3370" s="16"/>
      <c r="G3370" s="16"/>
      <c r="H3370" s="5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</row>
    <row r="3371" spans="1:26" ht="17.25" hidden="1" customHeight="1" x14ac:dyDescent="0.25">
      <c r="A3371" s="62"/>
      <c r="B3371" s="16"/>
      <c r="C3371" s="16" t="e">
        <f>VLOOKUP(B3371,Database!$B$2:$K$604,2,FALSE)</f>
        <v>#N/A</v>
      </c>
      <c r="D3371" s="60"/>
      <c r="E3371" s="28" t="e">
        <f>VLOOKUP(B3371,Database!$B$2:$K$604,3,FALSE)</f>
        <v>#N/A</v>
      </c>
      <c r="F3371" s="16"/>
      <c r="G3371" s="16"/>
      <c r="H3371" s="5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</row>
    <row r="3372" spans="1:26" ht="17.25" hidden="1" customHeight="1" x14ac:dyDescent="0.25">
      <c r="A3372" s="62"/>
      <c r="B3372" s="16"/>
      <c r="C3372" s="16" t="e">
        <f>VLOOKUP(B3372,Database!$B$2:$K$604,2,FALSE)</f>
        <v>#N/A</v>
      </c>
      <c r="D3372" s="60"/>
      <c r="E3372" s="28" t="e">
        <f>VLOOKUP(B3372,Database!$B$2:$K$604,3,FALSE)</f>
        <v>#N/A</v>
      </c>
      <c r="F3372" s="16"/>
      <c r="G3372" s="16"/>
      <c r="H3372" s="5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</row>
    <row r="3373" spans="1:26" ht="17.25" hidden="1" customHeight="1" x14ac:dyDescent="0.25">
      <c r="A3373" s="62"/>
      <c r="B3373" s="22"/>
      <c r="C3373" s="16" t="e">
        <f>VLOOKUP(B3373,Database!$B$2:$K$604,2,FALSE)</f>
        <v>#N/A</v>
      </c>
      <c r="D3373" s="60"/>
      <c r="E3373" s="28" t="e">
        <f>VLOOKUP(B3373,Database!$B$2:$K$604,3,FALSE)</f>
        <v>#N/A</v>
      </c>
      <c r="F3373" s="16"/>
      <c r="G3373" s="16"/>
      <c r="H3373" s="5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</row>
    <row r="3374" spans="1:26" ht="17.25" hidden="1" customHeight="1" x14ac:dyDescent="0.25">
      <c r="A3374" s="62"/>
      <c r="B3374" s="5"/>
      <c r="C3374" s="16" t="e">
        <f>VLOOKUP(B3374,Database!$B$2:$K$604,2,FALSE)</f>
        <v>#N/A</v>
      </c>
      <c r="D3374" s="60"/>
      <c r="E3374" s="28" t="e">
        <f>VLOOKUP(B3374,Database!$B$2:$K$604,3,FALSE)</f>
        <v>#N/A</v>
      </c>
      <c r="F3374" s="16"/>
      <c r="G3374" s="16"/>
      <c r="H3374" s="5">
        <v>920</v>
      </c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</row>
    <row r="3375" spans="1:26" ht="17.25" hidden="1" customHeight="1" x14ac:dyDescent="0.25">
      <c r="A3375" s="62"/>
      <c r="B3375" s="5"/>
      <c r="C3375" s="16" t="e">
        <f>VLOOKUP(B3375,Database!$B$2:$K$604,2,FALSE)</f>
        <v>#N/A</v>
      </c>
      <c r="D3375" s="60"/>
      <c r="E3375" s="28" t="e">
        <f>VLOOKUP(B3375,Database!$B$2:$K$604,3,FALSE)</f>
        <v>#N/A</v>
      </c>
      <c r="F3375" s="16"/>
      <c r="G3375" s="16"/>
      <c r="H3375" s="5">
        <v>926</v>
      </c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</row>
    <row r="3376" spans="1:26" ht="17.25" hidden="1" customHeight="1" x14ac:dyDescent="0.25">
      <c r="A3376" s="62"/>
      <c r="B3376" s="5"/>
      <c r="C3376" s="16" t="e">
        <f>VLOOKUP(B3376,Database!$B$2:$K$604,2,FALSE)</f>
        <v>#N/A</v>
      </c>
      <c r="D3376" s="60"/>
      <c r="E3376" s="28" t="e">
        <f>VLOOKUP(B3376,Database!$B$2:$K$604,3,FALSE)</f>
        <v>#N/A</v>
      </c>
      <c r="F3376" s="16"/>
      <c r="G3376" s="16"/>
      <c r="H3376" s="5">
        <v>930</v>
      </c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</row>
    <row r="3377" spans="1:26" ht="17.25" hidden="1" customHeight="1" x14ac:dyDescent="0.25">
      <c r="A3377" s="62"/>
      <c r="B3377" s="5"/>
      <c r="C3377" s="16" t="e">
        <f>VLOOKUP(B3377,Database!$B$2:$K$604,2,FALSE)</f>
        <v>#N/A</v>
      </c>
      <c r="D3377" s="60"/>
      <c r="E3377" s="28" t="e">
        <f>VLOOKUP(B3377,Database!$B$2:$K$604,3,FALSE)</f>
        <v>#N/A</v>
      </c>
      <c r="F3377" s="16"/>
      <c r="G3377" s="16"/>
      <c r="H3377" s="5">
        <v>930</v>
      </c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</row>
    <row r="3378" spans="1:26" ht="17.25" hidden="1" customHeight="1" x14ac:dyDescent="0.25">
      <c r="A3378" s="62"/>
      <c r="B3378" s="5"/>
      <c r="C3378" s="16" t="e">
        <f>VLOOKUP(B3378,Database!$B$2:$K$604,2,FALSE)</f>
        <v>#N/A</v>
      </c>
      <c r="D3378" s="60"/>
      <c r="E3378" s="28" t="e">
        <f>VLOOKUP(B3378,Database!$B$2:$K$604,3,FALSE)</f>
        <v>#N/A</v>
      </c>
      <c r="F3378" s="16"/>
      <c r="G3378" s="16"/>
      <c r="H3378" s="5">
        <v>932</v>
      </c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</row>
    <row r="3379" spans="1:26" ht="17.25" hidden="1" customHeight="1" x14ac:dyDescent="0.25">
      <c r="A3379" s="62"/>
      <c r="B3379" s="5"/>
      <c r="C3379" s="16" t="e">
        <f>VLOOKUP(B3379,Database!$B$2:$K$604,2,FALSE)</f>
        <v>#N/A</v>
      </c>
      <c r="D3379" s="60"/>
      <c r="E3379" s="28" t="e">
        <f>VLOOKUP(B3379,Database!$B$2:$K$604,3,FALSE)</f>
        <v>#N/A</v>
      </c>
      <c r="F3379" s="16"/>
      <c r="G3379" s="16"/>
      <c r="H3379" s="5">
        <v>940</v>
      </c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</row>
    <row r="3380" spans="1:26" ht="17.25" hidden="1" customHeight="1" x14ac:dyDescent="0.25">
      <c r="A3380" s="62"/>
      <c r="B3380" s="16"/>
      <c r="C3380" s="16" t="e">
        <f>VLOOKUP(B3380,Database!$B$2:$K$604,2,FALSE)</f>
        <v>#N/A</v>
      </c>
      <c r="D3380" s="60"/>
      <c r="E3380" s="28" t="e">
        <f>VLOOKUP(B3380,Database!$B$2:$K$604,3,FALSE)</f>
        <v>#N/A</v>
      </c>
      <c r="F3380" s="16"/>
      <c r="G3380" s="16"/>
      <c r="H3380" s="5">
        <v>940</v>
      </c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</row>
    <row r="3381" spans="1:26" ht="17.25" hidden="1" customHeight="1" x14ac:dyDescent="0.25">
      <c r="A3381" s="62"/>
      <c r="B3381" s="5"/>
      <c r="C3381" s="16" t="e">
        <f>VLOOKUP(B3381,Database!$B$2:$K$604,2,FALSE)</f>
        <v>#N/A</v>
      </c>
      <c r="D3381" s="60"/>
      <c r="E3381" s="28" t="e">
        <f>VLOOKUP(B3381,Database!$B$2:$K$604,3,FALSE)</f>
        <v>#N/A</v>
      </c>
      <c r="F3381" s="16"/>
      <c r="G3381" s="16"/>
      <c r="H3381" s="5">
        <v>950</v>
      </c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</row>
    <row r="3382" spans="1:26" ht="17.25" hidden="1" customHeight="1" x14ac:dyDescent="0.25">
      <c r="A3382" s="62"/>
      <c r="B3382" s="16"/>
      <c r="C3382" s="16" t="e">
        <f>VLOOKUP(B3382,Database!$B$2:$K$604,2,FALSE)</f>
        <v>#N/A</v>
      </c>
      <c r="D3382" s="60"/>
      <c r="E3382" s="28" t="e">
        <f>VLOOKUP(B3382,Database!$B$2:$K$604,3,FALSE)</f>
        <v>#N/A</v>
      </c>
      <c r="F3382" s="16"/>
      <c r="G3382" s="16"/>
      <c r="H3382" s="5">
        <v>950</v>
      </c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</row>
    <row r="3383" spans="1:26" ht="17.25" hidden="1" customHeight="1" x14ac:dyDescent="0.25">
      <c r="A3383" s="62"/>
      <c r="B3383" s="5"/>
      <c r="C3383" s="16" t="e">
        <f>VLOOKUP(B3383,Database!$B$2:$K$604,2,FALSE)</f>
        <v>#N/A</v>
      </c>
      <c r="D3383" s="60"/>
      <c r="E3383" s="28" t="e">
        <f>VLOOKUP(B3383,Database!$B$2:$K$604,3,FALSE)</f>
        <v>#N/A</v>
      </c>
      <c r="F3383" s="16"/>
      <c r="G3383" s="16"/>
      <c r="H3383" s="5">
        <v>953</v>
      </c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</row>
    <row r="3384" spans="1:26" ht="17.25" hidden="1" customHeight="1" x14ac:dyDescent="0.25">
      <c r="A3384" s="62"/>
      <c r="B3384" s="5"/>
      <c r="C3384" s="16" t="e">
        <f>VLOOKUP(B3384,Database!$B$2:$K$604,2,FALSE)</f>
        <v>#N/A</v>
      </c>
      <c r="D3384" s="60"/>
      <c r="E3384" s="28" t="e">
        <f>VLOOKUP(B3384,Database!$B$2:$K$604,3,FALSE)</f>
        <v>#N/A</v>
      </c>
      <c r="F3384" s="16"/>
      <c r="G3384" s="16"/>
      <c r="H3384" s="5">
        <v>961</v>
      </c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</row>
    <row r="3385" spans="1:26" ht="17.25" hidden="1" customHeight="1" x14ac:dyDescent="0.25">
      <c r="A3385" s="62"/>
      <c r="B3385" s="5"/>
      <c r="C3385" s="16" t="e">
        <f>VLOOKUP(B3385,Database!$B$2:$K$604,2,FALSE)</f>
        <v>#N/A</v>
      </c>
      <c r="D3385" s="60"/>
      <c r="E3385" s="28" t="e">
        <f>VLOOKUP(B3385,Database!$B$2:$K$604,3,FALSE)</f>
        <v>#N/A</v>
      </c>
      <c r="F3385" s="16"/>
      <c r="G3385" s="16"/>
      <c r="H3385" s="5">
        <v>977</v>
      </c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</row>
    <row r="3386" spans="1:26" ht="17.25" hidden="1" customHeight="1" x14ac:dyDescent="0.25">
      <c r="A3386" s="62"/>
      <c r="B3386" s="16"/>
      <c r="C3386" s="16" t="e">
        <f>VLOOKUP(B3386,Database!$B$2:$K$604,2,FALSE)</f>
        <v>#N/A</v>
      </c>
      <c r="D3386" s="60"/>
      <c r="E3386" s="28" t="e">
        <f>VLOOKUP(B3386,Database!$B$2:$K$604,3,FALSE)</f>
        <v>#N/A</v>
      </c>
      <c r="F3386" s="16"/>
      <c r="G3386" s="16"/>
      <c r="H3386" s="5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</row>
    <row r="3387" spans="1:26" ht="17.25" hidden="1" customHeight="1" x14ac:dyDescent="0.25">
      <c r="A3387" s="62"/>
      <c r="B3387" s="16"/>
      <c r="C3387" s="16" t="e">
        <f>VLOOKUP(B3387,Database!$B$2:$K$604,2,FALSE)</f>
        <v>#N/A</v>
      </c>
      <c r="D3387" s="60"/>
      <c r="E3387" s="28" t="e">
        <f>VLOOKUP(B3387,Database!$B$2:$K$604,3,FALSE)</f>
        <v>#N/A</v>
      </c>
      <c r="F3387" s="16"/>
      <c r="G3387" s="16"/>
      <c r="H3387" s="5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</row>
    <row r="3388" spans="1:26" ht="17.25" hidden="1" customHeight="1" x14ac:dyDescent="0.25">
      <c r="A3388" s="62"/>
      <c r="B3388" s="16"/>
      <c r="C3388" s="16" t="e">
        <f>VLOOKUP(B3388,Database!$B$2:$K$604,2,FALSE)</f>
        <v>#N/A</v>
      </c>
      <c r="D3388" s="60"/>
      <c r="E3388" s="28" t="e">
        <f>VLOOKUP(B3388,Database!$B$2:$K$604,3,FALSE)</f>
        <v>#N/A</v>
      </c>
      <c r="F3388" s="16"/>
      <c r="G3388" s="16"/>
      <c r="H3388" s="5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</row>
    <row r="3389" spans="1:26" ht="17.25" hidden="1" customHeight="1" x14ac:dyDescent="0.25">
      <c r="A3389" s="62"/>
      <c r="B3389" s="16"/>
      <c r="C3389" s="16" t="e">
        <f>VLOOKUP(B3389,Database!$B$2:$K$604,2,FALSE)</f>
        <v>#N/A</v>
      </c>
      <c r="D3389" s="60"/>
      <c r="E3389" s="28" t="e">
        <f>VLOOKUP(B3389,Database!$B$2:$K$604,3,FALSE)</f>
        <v>#N/A</v>
      </c>
      <c r="F3389" s="16"/>
      <c r="G3389" s="16"/>
      <c r="H3389" s="5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</row>
    <row r="3390" spans="1:26" ht="17.25" hidden="1" customHeight="1" x14ac:dyDescent="0.25">
      <c r="A3390" s="62"/>
      <c r="B3390" s="16"/>
      <c r="C3390" s="16" t="e">
        <f>VLOOKUP(B3390,Database!$B$2:$K$604,2,FALSE)</f>
        <v>#N/A</v>
      </c>
      <c r="D3390" s="60"/>
      <c r="E3390" s="28" t="e">
        <f>VLOOKUP(B3390,Database!$B$2:$K$604,3,FALSE)</f>
        <v>#N/A</v>
      </c>
      <c r="F3390" s="16"/>
      <c r="G3390" s="16"/>
      <c r="H3390" s="5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</row>
    <row r="3391" spans="1:26" ht="17.25" hidden="1" customHeight="1" x14ac:dyDescent="0.25">
      <c r="A3391" s="62"/>
      <c r="B3391" s="16"/>
      <c r="C3391" s="16" t="e">
        <f>VLOOKUP(B3391,Database!$B$2:$K$604,2,FALSE)</f>
        <v>#N/A</v>
      </c>
      <c r="D3391" s="60"/>
      <c r="E3391" s="28" t="e">
        <f>VLOOKUP(B3391,Database!$B$2:$K$604,3,FALSE)</f>
        <v>#N/A</v>
      </c>
      <c r="F3391" s="16"/>
      <c r="G3391" s="16"/>
      <c r="H3391" s="5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</row>
    <row r="3392" spans="1:26" ht="17.25" hidden="1" customHeight="1" x14ac:dyDescent="0.25">
      <c r="A3392" s="62"/>
      <c r="B3392" s="16"/>
      <c r="C3392" s="16" t="e">
        <f>VLOOKUP(B3392,Database!$B$2:$K$604,2,FALSE)</f>
        <v>#N/A</v>
      </c>
      <c r="D3392" s="60"/>
      <c r="E3392" s="28" t="e">
        <f>VLOOKUP(B3392,Database!$B$2:$K$604,3,FALSE)</f>
        <v>#N/A</v>
      </c>
      <c r="F3392" s="16"/>
      <c r="G3392" s="16"/>
      <c r="H3392" s="5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</row>
    <row r="3393" spans="1:26" ht="17.25" hidden="1" customHeight="1" x14ac:dyDescent="0.25">
      <c r="A3393" s="62"/>
      <c r="B3393" s="16"/>
      <c r="C3393" s="16" t="e">
        <f>VLOOKUP(B3393,Database!$B$2:$K$604,2,FALSE)</f>
        <v>#N/A</v>
      </c>
      <c r="D3393" s="60"/>
      <c r="E3393" s="28" t="e">
        <f>VLOOKUP(B3393,Database!$B$2:$K$604,3,FALSE)</f>
        <v>#N/A</v>
      </c>
      <c r="F3393" s="16"/>
      <c r="G3393" s="16"/>
      <c r="H3393" s="5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</row>
    <row r="3394" spans="1:26" ht="17.25" hidden="1" customHeight="1" x14ac:dyDescent="0.25">
      <c r="A3394" s="62"/>
      <c r="B3394" s="16"/>
      <c r="C3394" s="16" t="e">
        <f>VLOOKUP(B3394,Database!$B$2:$K$604,2,FALSE)</f>
        <v>#N/A</v>
      </c>
      <c r="D3394" s="60"/>
      <c r="E3394" s="28" t="e">
        <f>VLOOKUP(B3394,Database!$B$2:$K$604,3,FALSE)</f>
        <v>#N/A</v>
      </c>
      <c r="F3394" s="16"/>
      <c r="G3394" s="16"/>
      <c r="H3394" s="5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</row>
    <row r="3395" spans="1:26" ht="17.25" hidden="1" customHeight="1" x14ac:dyDescent="0.25">
      <c r="A3395" s="62"/>
      <c r="B3395" s="16"/>
      <c r="C3395" s="16" t="e">
        <f>VLOOKUP(B3395,Database!$B$2:$K$604,2,FALSE)</f>
        <v>#N/A</v>
      </c>
      <c r="D3395" s="60"/>
      <c r="E3395" s="28" t="e">
        <f>VLOOKUP(B3395,Database!$B$2:$K$604,3,FALSE)</f>
        <v>#N/A</v>
      </c>
      <c r="F3395" s="16"/>
      <c r="G3395" s="16"/>
      <c r="H3395" s="5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</row>
    <row r="3396" spans="1:26" ht="17.25" hidden="1" customHeight="1" x14ac:dyDescent="0.25">
      <c r="A3396" s="62"/>
      <c r="B3396" s="16"/>
      <c r="C3396" s="16" t="e">
        <f>VLOOKUP(B3396,Database!$B$2:$K$604,2,FALSE)</f>
        <v>#N/A</v>
      </c>
      <c r="D3396" s="60"/>
      <c r="E3396" s="28" t="e">
        <f>VLOOKUP(B3396,Database!$B$2:$K$604,3,FALSE)</f>
        <v>#N/A</v>
      </c>
      <c r="F3396" s="16"/>
      <c r="G3396" s="16"/>
      <c r="H3396" s="5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</row>
    <row r="3397" spans="1:26" ht="17.25" hidden="1" customHeight="1" x14ac:dyDescent="0.25">
      <c r="A3397" s="62"/>
      <c r="B3397" s="16"/>
      <c r="C3397" s="16" t="e">
        <f>VLOOKUP(B3397,Database!$B$2:$K$604,2,FALSE)</f>
        <v>#N/A</v>
      </c>
      <c r="D3397" s="60"/>
      <c r="E3397" s="28" t="e">
        <f>VLOOKUP(B3397,Database!$B$2:$K$604,3,FALSE)</f>
        <v>#N/A</v>
      </c>
      <c r="F3397" s="16"/>
      <c r="G3397" s="16"/>
      <c r="H3397" s="5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</row>
    <row r="3398" spans="1:26" ht="17.25" hidden="1" customHeight="1" x14ac:dyDescent="0.25">
      <c r="A3398" s="62"/>
      <c r="B3398" s="16"/>
      <c r="C3398" s="16" t="e">
        <f>VLOOKUP(B3398,Database!$B$2:$K$604,2,FALSE)</f>
        <v>#N/A</v>
      </c>
      <c r="D3398" s="60"/>
      <c r="E3398" s="28" t="e">
        <f>VLOOKUP(B3398,Database!$B$2:$K$604,3,FALSE)</f>
        <v>#N/A</v>
      </c>
      <c r="F3398" s="16"/>
      <c r="G3398" s="16"/>
      <c r="H3398" s="5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</row>
    <row r="3399" spans="1:26" ht="17.25" hidden="1" customHeight="1" x14ac:dyDescent="0.25">
      <c r="A3399" s="62"/>
      <c r="B3399" s="16"/>
      <c r="C3399" s="16" t="e">
        <f>VLOOKUP(B3399,Database!$B$2:$K$604,2,FALSE)</f>
        <v>#N/A</v>
      </c>
      <c r="D3399" s="60"/>
      <c r="E3399" s="28" t="e">
        <f>VLOOKUP(B3399,Database!$B$2:$K$604,3,FALSE)</f>
        <v>#N/A</v>
      </c>
      <c r="F3399" s="16"/>
      <c r="G3399" s="16"/>
      <c r="H3399" s="5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</row>
    <row r="3400" spans="1:26" ht="17.25" hidden="1" customHeight="1" x14ac:dyDescent="0.25">
      <c r="A3400" s="62"/>
      <c r="B3400" s="5"/>
      <c r="C3400" s="16" t="e">
        <f>VLOOKUP(B3400,Database!$B$2:$K$604,2,FALSE)</f>
        <v>#N/A</v>
      </c>
      <c r="D3400" s="60"/>
      <c r="E3400" s="28" t="e">
        <f>VLOOKUP(B3400,Database!$B$2:$K$604,3,FALSE)</f>
        <v>#N/A</v>
      </c>
      <c r="F3400" s="16"/>
      <c r="G3400" s="16"/>
      <c r="H3400" s="5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</row>
    <row r="3401" spans="1:26" ht="17.25" hidden="1" customHeight="1" x14ac:dyDescent="0.25">
      <c r="A3401" s="62"/>
      <c r="B3401" s="16"/>
      <c r="C3401" s="16" t="e">
        <f>VLOOKUP(B3401,Database!$B$2:$K$604,2,FALSE)</f>
        <v>#N/A</v>
      </c>
      <c r="D3401" s="60"/>
      <c r="E3401" s="28" t="e">
        <f>VLOOKUP(B3401,Database!$B$2:$K$604,3,FALSE)</f>
        <v>#N/A</v>
      </c>
      <c r="F3401" s="16"/>
      <c r="G3401" s="16"/>
      <c r="H3401" s="5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</row>
    <row r="3402" spans="1:26" ht="17.25" hidden="1" customHeight="1" x14ac:dyDescent="0.25">
      <c r="A3402" s="62"/>
      <c r="B3402" s="16"/>
      <c r="C3402" s="16" t="e">
        <f>VLOOKUP(B3402,Database!$B$2:$K$604,2,FALSE)</f>
        <v>#N/A</v>
      </c>
      <c r="D3402" s="60"/>
      <c r="E3402" s="28" t="e">
        <f>VLOOKUP(B3402,Database!$B$2:$K$604,3,FALSE)</f>
        <v>#N/A</v>
      </c>
      <c r="F3402" s="16"/>
      <c r="G3402" s="16"/>
      <c r="H3402" s="5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</row>
    <row r="3403" spans="1:26" ht="17.25" hidden="1" customHeight="1" x14ac:dyDescent="0.25">
      <c r="A3403" s="62"/>
      <c r="B3403" s="16"/>
      <c r="C3403" s="16" t="e">
        <f>VLOOKUP(B3403,Database!$B$2:$K$604,2,FALSE)</f>
        <v>#N/A</v>
      </c>
      <c r="D3403" s="60"/>
      <c r="E3403" s="28" t="e">
        <f>VLOOKUP(B3403,Database!$B$2:$K$604,3,FALSE)</f>
        <v>#N/A</v>
      </c>
      <c r="F3403" s="16"/>
      <c r="G3403" s="16"/>
      <c r="H3403" s="5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</row>
    <row r="3404" spans="1:26" ht="17.25" hidden="1" customHeight="1" x14ac:dyDescent="0.25">
      <c r="A3404" s="62"/>
      <c r="B3404" s="16"/>
      <c r="C3404" s="16" t="e">
        <f>VLOOKUP(B3404,Database!$B$2:$K$604,2,FALSE)</f>
        <v>#N/A</v>
      </c>
      <c r="D3404" s="60"/>
      <c r="E3404" s="28" t="e">
        <f>VLOOKUP(B3404,Database!$B$2:$K$604,3,FALSE)</f>
        <v>#N/A</v>
      </c>
      <c r="F3404" s="16"/>
      <c r="G3404" s="16"/>
      <c r="H3404" s="5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</row>
    <row r="3405" spans="1:26" ht="17.25" hidden="1" customHeight="1" x14ac:dyDescent="0.25">
      <c r="A3405" s="62"/>
      <c r="B3405" s="16"/>
      <c r="C3405" s="16" t="e">
        <f>VLOOKUP(B3405,Database!$B$2:$K$604,2,FALSE)</f>
        <v>#N/A</v>
      </c>
      <c r="D3405" s="60"/>
      <c r="E3405" s="28" t="e">
        <f>VLOOKUP(B3405,Database!$B$2:$K$604,3,FALSE)</f>
        <v>#N/A</v>
      </c>
      <c r="F3405" s="16"/>
      <c r="G3405" s="16"/>
      <c r="H3405" s="5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</row>
    <row r="3406" spans="1:26" ht="17.25" hidden="1" customHeight="1" x14ac:dyDescent="0.25">
      <c r="A3406" s="62"/>
      <c r="B3406" s="16"/>
      <c r="C3406" s="16" t="e">
        <f>VLOOKUP(B3406,Database!$B$2:$K$604,2,FALSE)</f>
        <v>#N/A</v>
      </c>
      <c r="D3406" s="60"/>
      <c r="E3406" s="28" t="e">
        <f>VLOOKUP(B3406,Database!$B$2:$K$604,3,FALSE)</f>
        <v>#N/A</v>
      </c>
      <c r="F3406" s="16"/>
      <c r="G3406" s="16"/>
      <c r="H3406" s="5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</row>
    <row r="3407" spans="1:26" ht="17.25" hidden="1" customHeight="1" x14ac:dyDescent="0.25">
      <c r="A3407" s="62"/>
      <c r="B3407" s="16"/>
      <c r="C3407" s="16" t="e">
        <f>VLOOKUP(B3407,Database!$B$2:$K$604,2,FALSE)</f>
        <v>#N/A</v>
      </c>
      <c r="D3407" s="60"/>
      <c r="E3407" s="28" t="e">
        <f>VLOOKUP(B3407,Database!$B$2:$K$604,3,FALSE)</f>
        <v>#N/A</v>
      </c>
      <c r="F3407" s="16"/>
      <c r="G3407" s="16"/>
      <c r="H3407" s="5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</row>
    <row r="3408" spans="1:26" ht="17.25" hidden="1" customHeight="1" x14ac:dyDescent="0.25">
      <c r="A3408" s="62"/>
      <c r="B3408" s="16"/>
      <c r="C3408" s="16" t="e">
        <f>VLOOKUP(B3408,Database!$B$2:$K$604,2,FALSE)</f>
        <v>#N/A</v>
      </c>
      <c r="D3408" s="60"/>
      <c r="E3408" s="28" t="e">
        <f>VLOOKUP(B3408,Database!$B$2:$K$604,3,FALSE)</f>
        <v>#N/A</v>
      </c>
      <c r="F3408" s="61"/>
      <c r="G3408" s="61"/>
      <c r="H3408" s="5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</row>
    <row r="3409" spans="1:26" ht="17.25" hidden="1" customHeight="1" x14ac:dyDescent="0.25">
      <c r="A3409" s="62"/>
      <c r="B3409" s="5"/>
      <c r="C3409" s="16" t="e">
        <f>VLOOKUP(B3409,Database!$B$2:$K$604,2,FALSE)</f>
        <v>#N/A</v>
      </c>
      <c r="D3409" s="60"/>
      <c r="E3409" s="28" t="e">
        <f>VLOOKUP(B3409,Database!$B$2:$K$604,3,FALSE)</f>
        <v>#N/A</v>
      </c>
      <c r="F3409" s="61"/>
      <c r="G3409" s="61"/>
      <c r="H3409" s="5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</row>
    <row r="3410" spans="1:26" ht="17.25" hidden="1" customHeight="1" x14ac:dyDescent="0.25">
      <c r="A3410" s="62"/>
      <c r="B3410" s="16"/>
      <c r="C3410" s="16" t="e">
        <f>VLOOKUP(B3410,Database!$B$2:$K$604,2,FALSE)</f>
        <v>#N/A</v>
      </c>
      <c r="D3410" s="60"/>
      <c r="E3410" s="28" t="e">
        <f>VLOOKUP(B3410,Database!$B$2:$K$604,3,FALSE)</f>
        <v>#N/A</v>
      </c>
      <c r="F3410" s="61"/>
      <c r="G3410" s="61"/>
      <c r="H3410" s="5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</row>
    <row r="3411" spans="1:26" ht="17.25" hidden="1" customHeight="1" x14ac:dyDescent="0.25">
      <c r="A3411" s="62"/>
      <c r="B3411" s="5"/>
      <c r="C3411" s="16" t="e">
        <f>VLOOKUP(B3411,Database!$B$2:$K$604,2,FALSE)</f>
        <v>#N/A</v>
      </c>
      <c r="D3411" s="60"/>
      <c r="E3411" s="28" t="e">
        <f>VLOOKUP(B3411,Database!$B$2:$K$604,3,FALSE)</f>
        <v>#N/A</v>
      </c>
      <c r="F3411" s="16"/>
      <c r="G3411" s="16"/>
      <c r="H3411" s="5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</row>
    <row r="3412" spans="1:26" ht="17.25" hidden="1" customHeight="1" x14ac:dyDescent="0.25">
      <c r="A3412" s="62"/>
      <c r="B3412" s="16"/>
      <c r="C3412" s="16" t="e">
        <f>VLOOKUP(B3412,Database!$B$2:$K$604,2,FALSE)</f>
        <v>#N/A</v>
      </c>
      <c r="D3412" s="60"/>
      <c r="E3412" s="28" t="e">
        <f>VLOOKUP(B3412,Database!$B$2:$K$604,3,FALSE)</f>
        <v>#N/A</v>
      </c>
      <c r="F3412" s="16"/>
      <c r="G3412" s="16"/>
      <c r="H3412" s="5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</row>
    <row r="3413" spans="1:26" ht="17.25" hidden="1" customHeight="1" x14ac:dyDescent="0.25">
      <c r="A3413" s="62"/>
      <c r="B3413" s="16"/>
      <c r="C3413" s="16" t="e">
        <f>VLOOKUP(B3413,Database!$B$2:$K$604,2,FALSE)</f>
        <v>#N/A</v>
      </c>
      <c r="D3413" s="60"/>
      <c r="E3413" s="28" t="e">
        <f>VLOOKUP(B3413,Database!$B$2:$K$604,3,FALSE)</f>
        <v>#N/A</v>
      </c>
      <c r="F3413" s="16"/>
      <c r="G3413" s="16"/>
      <c r="H3413" s="5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</row>
    <row r="3414" spans="1:26" ht="17.25" hidden="1" customHeight="1" x14ac:dyDescent="0.25">
      <c r="A3414" s="62"/>
      <c r="B3414" s="16"/>
      <c r="C3414" s="16" t="e">
        <f>VLOOKUP(B3414,Database!$B$2:$K$604,2,FALSE)</f>
        <v>#N/A</v>
      </c>
      <c r="D3414" s="60"/>
      <c r="E3414" s="28" t="e">
        <f>VLOOKUP(B3414,Database!$B$2:$K$604,3,FALSE)</f>
        <v>#N/A</v>
      </c>
      <c r="F3414" s="16"/>
      <c r="G3414" s="16"/>
      <c r="H3414" s="5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</row>
    <row r="3415" spans="1:26" ht="17.25" hidden="1" customHeight="1" x14ac:dyDescent="0.25">
      <c r="A3415" s="62"/>
      <c r="B3415" s="16"/>
      <c r="C3415" s="16" t="e">
        <f>VLOOKUP(B3415,Database!$B$2:$K$604,2,FALSE)</f>
        <v>#N/A</v>
      </c>
      <c r="D3415" s="60"/>
      <c r="E3415" s="28" t="e">
        <f>VLOOKUP(B3415,Database!$B$2:$K$604,3,FALSE)</f>
        <v>#N/A</v>
      </c>
      <c r="F3415" s="16"/>
      <c r="G3415" s="16"/>
      <c r="H3415" s="5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</row>
    <row r="3416" spans="1:26" ht="17.25" hidden="1" customHeight="1" x14ac:dyDescent="0.25">
      <c r="A3416" s="62"/>
      <c r="B3416" s="16"/>
      <c r="C3416" s="16" t="e">
        <f>VLOOKUP(B3416,Database!$B$2:$K$604,2,FALSE)</f>
        <v>#N/A</v>
      </c>
      <c r="D3416" s="60"/>
      <c r="E3416" s="28" t="e">
        <f>VLOOKUP(B3416,Database!$B$2:$K$604,3,FALSE)</f>
        <v>#N/A</v>
      </c>
      <c r="F3416" s="16"/>
      <c r="G3416" s="16"/>
      <c r="H3416" s="5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</row>
    <row r="3417" spans="1:26" ht="17.25" hidden="1" customHeight="1" x14ac:dyDescent="0.25">
      <c r="A3417" s="62"/>
      <c r="B3417" s="5"/>
      <c r="C3417" s="16" t="e">
        <f>VLOOKUP(B3417,Database!$B$2:$K$604,2,FALSE)</f>
        <v>#N/A</v>
      </c>
      <c r="D3417" s="60"/>
      <c r="E3417" s="28" t="e">
        <f>VLOOKUP(B3417,Database!$B$2:$K$604,3,FALSE)</f>
        <v>#N/A</v>
      </c>
      <c r="F3417" s="16"/>
      <c r="G3417" s="16"/>
      <c r="H3417" s="5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</row>
    <row r="3418" spans="1:26" ht="17.25" hidden="1" customHeight="1" x14ac:dyDescent="0.25">
      <c r="A3418" s="62"/>
      <c r="B3418" s="5"/>
      <c r="C3418" s="16" t="e">
        <f>VLOOKUP(B3418,Database!$B$2:$K$604,2,FALSE)</f>
        <v>#N/A</v>
      </c>
      <c r="D3418" s="60"/>
      <c r="E3418" s="28" t="e">
        <f>VLOOKUP(B3418,Database!$B$2:$K$604,3,FALSE)</f>
        <v>#N/A</v>
      </c>
      <c r="F3418" s="16"/>
      <c r="G3418" s="16"/>
      <c r="H3418" s="5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</row>
    <row r="3419" spans="1:26" ht="17.25" hidden="1" customHeight="1" x14ac:dyDescent="0.25">
      <c r="A3419" s="62"/>
      <c r="B3419" s="16"/>
      <c r="C3419" s="16" t="e">
        <f>VLOOKUP(B3419,Database!$B$2:$K$604,2,FALSE)</f>
        <v>#N/A</v>
      </c>
      <c r="D3419" s="60"/>
      <c r="E3419" s="28" t="e">
        <f>VLOOKUP(B3419,Database!$B$2:$K$604,3,FALSE)</f>
        <v>#N/A</v>
      </c>
      <c r="F3419" s="16"/>
      <c r="G3419" s="16"/>
      <c r="H3419" s="5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</row>
    <row r="3420" spans="1:26" ht="17.25" hidden="1" customHeight="1" x14ac:dyDescent="0.25">
      <c r="A3420" s="62"/>
      <c r="B3420" s="16"/>
      <c r="C3420" s="16" t="e">
        <f>VLOOKUP(B3420,Database!$B$2:$K$604,2,FALSE)</f>
        <v>#N/A</v>
      </c>
      <c r="D3420" s="60"/>
      <c r="E3420" s="28" t="e">
        <f>VLOOKUP(B3420,Database!$B$2:$K$604,3,FALSE)</f>
        <v>#N/A</v>
      </c>
      <c r="F3420" s="16"/>
      <c r="G3420" s="16"/>
      <c r="H3420" s="5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</row>
    <row r="3421" spans="1:26" ht="17.25" hidden="1" customHeight="1" x14ac:dyDescent="0.25">
      <c r="A3421" s="62"/>
      <c r="B3421" s="16"/>
      <c r="C3421" s="16" t="e">
        <f>VLOOKUP(B3421,Database!$B$2:$K$604,2,FALSE)</f>
        <v>#N/A</v>
      </c>
      <c r="D3421" s="60"/>
      <c r="E3421" s="28" t="e">
        <f>VLOOKUP(B3421,Database!$B$2:$K$604,3,FALSE)</f>
        <v>#N/A</v>
      </c>
      <c r="F3421" s="16"/>
      <c r="G3421" s="16"/>
      <c r="H3421" s="5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</row>
    <row r="3422" spans="1:26" ht="17.25" hidden="1" customHeight="1" x14ac:dyDescent="0.25">
      <c r="A3422" s="62"/>
      <c r="B3422" s="16"/>
      <c r="C3422" s="16" t="e">
        <f>VLOOKUP(B3422,Database!$B$2:$K$604,2,FALSE)</f>
        <v>#N/A</v>
      </c>
      <c r="D3422" s="60"/>
      <c r="E3422" s="28" t="e">
        <f>VLOOKUP(B3422,Database!$B$2:$K$604,3,FALSE)</f>
        <v>#N/A</v>
      </c>
      <c r="F3422" s="16"/>
      <c r="G3422" s="16"/>
      <c r="H3422" s="5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</row>
    <row r="3423" spans="1:26" ht="17.25" hidden="1" customHeight="1" x14ac:dyDescent="0.25">
      <c r="A3423" s="62"/>
      <c r="B3423" s="16"/>
      <c r="C3423" s="16" t="e">
        <f>VLOOKUP(B3423,Database!$B$2:$K$604,2,FALSE)</f>
        <v>#N/A</v>
      </c>
      <c r="D3423" s="60"/>
      <c r="E3423" s="28" t="e">
        <f>VLOOKUP(B3423,Database!$B$2:$K$604,3,FALSE)</f>
        <v>#N/A</v>
      </c>
      <c r="F3423" s="16"/>
      <c r="G3423" s="16"/>
      <c r="H3423" s="5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</row>
    <row r="3424" spans="1:26" ht="17.25" hidden="1" customHeight="1" x14ac:dyDescent="0.25">
      <c r="A3424" s="62"/>
      <c r="B3424" s="16"/>
      <c r="C3424" s="16" t="e">
        <f>VLOOKUP(B3424,Database!$B$2:$K$604,2,FALSE)</f>
        <v>#N/A</v>
      </c>
      <c r="D3424" s="60"/>
      <c r="E3424" s="28" t="e">
        <f>VLOOKUP(B3424,Database!$B$2:$K$604,3,FALSE)</f>
        <v>#N/A</v>
      </c>
      <c r="F3424" s="16"/>
      <c r="G3424" s="16"/>
      <c r="H3424" s="5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</row>
    <row r="3425" spans="1:26" ht="17.25" hidden="1" customHeight="1" x14ac:dyDescent="0.25">
      <c r="A3425" s="62"/>
      <c r="B3425" s="16"/>
      <c r="C3425" s="16" t="e">
        <f>VLOOKUP(B3425,Database!$B$2:$K$604,2,FALSE)</f>
        <v>#N/A</v>
      </c>
      <c r="D3425" s="60"/>
      <c r="E3425" s="28" t="e">
        <f>VLOOKUP(B3425,Database!$B$2:$K$604,3,FALSE)</f>
        <v>#N/A</v>
      </c>
      <c r="F3425" s="16"/>
      <c r="G3425" s="16"/>
      <c r="H3425" s="5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</row>
    <row r="3426" spans="1:26" ht="17.25" hidden="1" customHeight="1" x14ac:dyDescent="0.25">
      <c r="A3426" s="62"/>
      <c r="B3426" s="16"/>
      <c r="C3426" s="16" t="e">
        <f>VLOOKUP(B3426,Database!$B$2:$K$604,2,FALSE)</f>
        <v>#N/A</v>
      </c>
      <c r="D3426" s="60"/>
      <c r="E3426" s="28" t="e">
        <f>VLOOKUP(B3426,Database!$B$2:$K$604,3,FALSE)</f>
        <v>#N/A</v>
      </c>
      <c r="F3426" s="16"/>
      <c r="G3426" s="16"/>
      <c r="H3426" s="5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</row>
    <row r="3427" spans="1:26" ht="17.25" hidden="1" customHeight="1" x14ac:dyDescent="0.25">
      <c r="A3427" s="62"/>
      <c r="B3427" s="16"/>
      <c r="C3427" s="16" t="e">
        <f>VLOOKUP(B3427,Database!$B$2:$K$604,2,FALSE)</f>
        <v>#N/A</v>
      </c>
      <c r="D3427" s="60"/>
      <c r="E3427" s="28" t="e">
        <f>VLOOKUP(B3427,Database!$B$2:$K$604,3,FALSE)</f>
        <v>#N/A</v>
      </c>
      <c r="F3427" s="16"/>
      <c r="G3427" s="16"/>
      <c r="H3427" s="5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</row>
    <row r="3428" spans="1:26" ht="17.25" hidden="1" customHeight="1" x14ac:dyDescent="0.25">
      <c r="A3428" s="62"/>
      <c r="B3428" s="16"/>
      <c r="C3428" s="16" t="e">
        <f>VLOOKUP(B3428,Database!$B$2:$K$604,2,FALSE)</f>
        <v>#N/A</v>
      </c>
      <c r="D3428" s="60"/>
      <c r="E3428" s="28" t="e">
        <f>VLOOKUP(B3428,Database!$B$2:$K$604,3,FALSE)</f>
        <v>#N/A</v>
      </c>
      <c r="F3428" s="16"/>
      <c r="G3428" s="16"/>
      <c r="H3428" s="5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</row>
    <row r="3429" spans="1:26" ht="17.25" hidden="1" customHeight="1" x14ac:dyDescent="0.25">
      <c r="A3429" s="62"/>
      <c r="B3429" s="16"/>
      <c r="C3429" s="16" t="e">
        <f>VLOOKUP(B3429,Database!$B$2:$K$604,2,FALSE)</f>
        <v>#N/A</v>
      </c>
      <c r="D3429" s="60"/>
      <c r="E3429" s="28" t="e">
        <f>VLOOKUP(B3429,Database!$B$2:$K$604,3,FALSE)</f>
        <v>#N/A</v>
      </c>
      <c r="F3429" s="16"/>
      <c r="G3429" s="16"/>
      <c r="H3429" s="5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</row>
    <row r="3430" spans="1:26" ht="17.25" hidden="1" customHeight="1" x14ac:dyDescent="0.25">
      <c r="A3430" s="62"/>
      <c r="B3430" s="16"/>
      <c r="C3430" s="16" t="e">
        <f>VLOOKUP(B3430,Database!$B$2:$K$604,2,FALSE)</f>
        <v>#N/A</v>
      </c>
      <c r="D3430" s="60"/>
      <c r="E3430" s="28" t="e">
        <f>VLOOKUP(B3430,Database!$B$2:$K$604,3,FALSE)</f>
        <v>#N/A</v>
      </c>
      <c r="F3430" s="16"/>
      <c r="G3430" s="16"/>
      <c r="H3430" s="5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</row>
    <row r="3431" spans="1:26" ht="17.25" hidden="1" customHeight="1" x14ac:dyDescent="0.25">
      <c r="A3431" s="62"/>
      <c r="B3431" s="16"/>
      <c r="C3431" s="16" t="e">
        <f>VLOOKUP(B3431,Database!$B$2:$K$604,2,FALSE)</f>
        <v>#N/A</v>
      </c>
      <c r="D3431" s="60"/>
      <c r="E3431" s="28" t="e">
        <f>VLOOKUP(B3431,Database!$B$2:$K$604,3,FALSE)</f>
        <v>#N/A</v>
      </c>
      <c r="F3431" s="16"/>
      <c r="G3431" s="16"/>
      <c r="H3431" s="5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</row>
    <row r="3432" spans="1:26" ht="17.25" hidden="1" customHeight="1" x14ac:dyDescent="0.25">
      <c r="A3432" s="62"/>
      <c r="B3432" s="16"/>
      <c r="C3432" s="16" t="e">
        <f>VLOOKUP(B3432,Database!$B$2:$K$604,2,FALSE)</f>
        <v>#N/A</v>
      </c>
      <c r="D3432" s="60"/>
      <c r="E3432" s="28" t="e">
        <f>VLOOKUP(B3432,Database!$B$2:$K$604,3,FALSE)</f>
        <v>#N/A</v>
      </c>
      <c r="F3432" s="16"/>
      <c r="G3432" s="16"/>
      <c r="H3432" s="5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</row>
    <row r="3433" spans="1:26" ht="17.25" hidden="1" customHeight="1" x14ac:dyDescent="0.25">
      <c r="A3433" s="62"/>
      <c r="B3433" s="16"/>
      <c r="C3433" s="16" t="e">
        <f>VLOOKUP(B3433,Database!$B$2:$K$604,2,FALSE)</f>
        <v>#N/A</v>
      </c>
      <c r="D3433" s="60"/>
      <c r="E3433" s="28" t="e">
        <f>VLOOKUP(B3433,Database!$B$2:$K$604,3,FALSE)</f>
        <v>#N/A</v>
      </c>
      <c r="F3433" s="16"/>
      <c r="G3433" s="16"/>
      <c r="H3433" s="5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</row>
    <row r="3434" spans="1:26" ht="17.25" hidden="1" customHeight="1" x14ac:dyDescent="0.25">
      <c r="A3434" s="62"/>
      <c r="B3434" s="16"/>
      <c r="C3434" s="16" t="e">
        <f>VLOOKUP(B3434,Database!$B$2:$K$604,2,FALSE)</f>
        <v>#N/A</v>
      </c>
      <c r="D3434" s="60"/>
      <c r="E3434" s="28" t="e">
        <f>VLOOKUP(B3434,Database!$B$2:$K$604,3,FALSE)</f>
        <v>#N/A</v>
      </c>
      <c r="F3434" s="16"/>
      <c r="G3434" s="16"/>
      <c r="H3434" s="5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</row>
    <row r="3435" spans="1:26" ht="17.25" hidden="1" customHeight="1" x14ac:dyDescent="0.25">
      <c r="A3435" s="62"/>
      <c r="B3435" s="16"/>
      <c r="C3435" s="16" t="e">
        <f>VLOOKUP(B3435,Database!$B$2:$K$604,2,FALSE)</f>
        <v>#N/A</v>
      </c>
      <c r="D3435" s="60"/>
      <c r="E3435" s="28" t="e">
        <f>VLOOKUP(B3435,Database!$B$2:$K$604,3,FALSE)</f>
        <v>#N/A</v>
      </c>
      <c r="F3435" s="16"/>
      <c r="G3435" s="16"/>
      <c r="H3435" s="5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</row>
    <row r="3436" spans="1:26" ht="17.25" hidden="1" customHeight="1" x14ac:dyDescent="0.25">
      <c r="A3436" s="62"/>
      <c r="B3436" s="16"/>
      <c r="C3436" s="16" t="e">
        <f>VLOOKUP(B3436,Database!$B$2:$K$604,2,FALSE)</f>
        <v>#N/A</v>
      </c>
      <c r="D3436" s="60"/>
      <c r="E3436" s="28" t="e">
        <f>VLOOKUP(B3436,Database!$B$2:$K$604,3,FALSE)</f>
        <v>#N/A</v>
      </c>
      <c r="F3436" s="16"/>
      <c r="G3436" s="16"/>
      <c r="H3436" s="5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</row>
    <row r="3437" spans="1:26" ht="17.25" hidden="1" customHeight="1" x14ac:dyDescent="0.25">
      <c r="A3437" s="62"/>
      <c r="B3437" s="16"/>
      <c r="C3437" s="16" t="e">
        <f>VLOOKUP(B3437,Database!$B$2:$K$604,2,FALSE)</f>
        <v>#N/A</v>
      </c>
      <c r="D3437" s="60"/>
      <c r="E3437" s="28" t="e">
        <f>VLOOKUP(B3437,Database!$B$2:$K$604,3,FALSE)</f>
        <v>#N/A</v>
      </c>
      <c r="F3437" s="16"/>
      <c r="G3437" s="16"/>
      <c r="H3437" s="5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</row>
    <row r="3438" spans="1:26" ht="17.25" hidden="1" customHeight="1" x14ac:dyDescent="0.25">
      <c r="A3438" s="62"/>
      <c r="B3438" s="16"/>
      <c r="C3438" s="16" t="e">
        <f>VLOOKUP(B3438,Database!$B$2:$K$604,2,FALSE)</f>
        <v>#N/A</v>
      </c>
      <c r="D3438" s="60"/>
      <c r="E3438" s="28" t="e">
        <f>VLOOKUP(B3438,Database!$B$2:$K$604,3,FALSE)</f>
        <v>#N/A</v>
      </c>
      <c r="F3438" s="16"/>
      <c r="G3438" s="16"/>
      <c r="H3438" s="5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</row>
    <row r="3439" spans="1:26" ht="17.25" hidden="1" customHeight="1" x14ac:dyDescent="0.25">
      <c r="A3439" s="62"/>
      <c r="B3439" s="16"/>
      <c r="C3439" s="16" t="e">
        <f>VLOOKUP(B3439,Database!$B$2:$K$604,2,FALSE)</f>
        <v>#N/A</v>
      </c>
      <c r="D3439" s="60"/>
      <c r="E3439" s="28" t="e">
        <f>VLOOKUP(B3439,Database!$B$2:$K$604,3,FALSE)</f>
        <v>#N/A</v>
      </c>
      <c r="F3439" s="16"/>
      <c r="G3439" s="16"/>
      <c r="H3439" s="5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</row>
    <row r="3440" spans="1:26" ht="17.25" hidden="1" customHeight="1" x14ac:dyDescent="0.25">
      <c r="A3440" s="62"/>
      <c r="B3440" s="16"/>
      <c r="C3440" s="16" t="e">
        <f>VLOOKUP(B3440,Database!$B$2:$K$604,2,FALSE)</f>
        <v>#N/A</v>
      </c>
      <c r="D3440" s="60"/>
      <c r="E3440" s="28" t="e">
        <f>VLOOKUP(B3440,Database!$B$2:$K$604,3,FALSE)</f>
        <v>#N/A</v>
      </c>
      <c r="F3440" s="16"/>
      <c r="G3440" s="16"/>
      <c r="H3440" s="5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</row>
    <row r="3441" spans="1:26" ht="17.25" hidden="1" customHeight="1" x14ac:dyDescent="0.25">
      <c r="A3441" s="62"/>
      <c r="B3441" s="16"/>
      <c r="C3441" s="16" t="e">
        <f>VLOOKUP(B3441,Database!$B$2:$K$604,2,FALSE)</f>
        <v>#N/A</v>
      </c>
      <c r="D3441" s="60"/>
      <c r="E3441" s="28" t="e">
        <f>VLOOKUP(B3441,Database!$B$2:$K$604,3,FALSE)</f>
        <v>#N/A</v>
      </c>
      <c r="F3441" s="16"/>
      <c r="G3441" s="16"/>
      <c r="H3441" s="5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</row>
    <row r="3442" spans="1:26" ht="17.25" hidden="1" customHeight="1" x14ac:dyDescent="0.25">
      <c r="A3442" s="62"/>
      <c r="B3442" s="16"/>
      <c r="C3442" s="16" t="e">
        <f>VLOOKUP(B3442,Database!$B$2:$K$604,2,FALSE)</f>
        <v>#N/A</v>
      </c>
      <c r="D3442" s="60"/>
      <c r="E3442" s="28" t="e">
        <f>VLOOKUP(B3442,Database!$B$2:$K$604,3,FALSE)</f>
        <v>#N/A</v>
      </c>
      <c r="F3442" s="16"/>
      <c r="G3442" s="16"/>
      <c r="H3442" s="5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</row>
    <row r="3443" spans="1:26" ht="17.25" hidden="1" customHeight="1" x14ac:dyDescent="0.25">
      <c r="A3443" s="62"/>
      <c r="B3443" s="16"/>
      <c r="C3443" s="16" t="e">
        <f>VLOOKUP(B3443,Database!$B$2:$K$604,2,FALSE)</f>
        <v>#N/A</v>
      </c>
      <c r="D3443" s="60"/>
      <c r="E3443" s="28" t="e">
        <f>VLOOKUP(B3443,Database!$B$2:$K$604,3,FALSE)</f>
        <v>#N/A</v>
      </c>
      <c r="F3443" s="16"/>
      <c r="G3443" s="16"/>
      <c r="H3443" s="5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</row>
    <row r="3444" spans="1:26" ht="17.25" hidden="1" customHeight="1" x14ac:dyDescent="0.25">
      <c r="A3444" s="62"/>
      <c r="B3444" s="16"/>
      <c r="C3444" s="16" t="e">
        <f>VLOOKUP(B3444,Database!$B$2:$K$604,2,FALSE)</f>
        <v>#N/A</v>
      </c>
      <c r="D3444" s="60"/>
      <c r="E3444" s="28" t="e">
        <f>VLOOKUP(B3444,Database!$B$2:$K$604,3,FALSE)</f>
        <v>#N/A</v>
      </c>
      <c r="F3444" s="16"/>
      <c r="G3444" s="16"/>
      <c r="H3444" s="5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</row>
    <row r="3445" spans="1:26" ht="17.25" hidden="1" customHeight="1" x14ac:dyDescent="0.25">
      <c r="A3445" s="62"/>
      <c r="B3445" s="16"/>
      <c r="C3445" s="16" t="e">
        <f>VLOOKUP(B3445,Database!$B$2:$K$604,2,FALSE)</f>
        <v>#N/A</v>
      </c>
      <c r="D3445" s="60"/>
      <c r="E3445" s="28" t="e">
        <f>VLOOKUP(B3445,Database!$B$2:$K$604,3,FALSE)</f>
        <v>#N/A</v>
      </c>
      <c r="F3445" s="16"/>
      <c r="G3445" s="16"/>
      <c r="H3445" s="5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</row>
    <row r="3446" spans="1:26" ht="17.25" hidden="1" customHeight="1" x14ac:dyDescent="0.25">
      <c r="A3446" s="62"/>
      <c r="B3446" s="16"/>
      <c r="C3446" s="16" t="e">
        <f>VLOOKUP(B3446,Database!$B$2:$K$604,2,FALSE)</f>
        <v>#N/A</v>
      </c>
      <c r="D3446" s="60"/>
      <c r="E3446" s="28" t="e">
        <f>VLOOKUP(B3446,Database!$B$2:$K$604,3,FALSE)</f>
        <v>#N/A</v>
      </c>
      <c r="F3446" s="16"/>
      <c r="G3446" s="16"/>
      <c r="H3446" s="5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</row>
    <row r="3447" spans="1:26" ht="17.25" hidden="1" customHeight="1" x14ac:dyDescent="0.25">
      <c r="A3447" s="62"/>
      <c r="B3447" s="16"/>
      <c r="C3447" s="16" t="e">
        <f>VLOOKUP(B3447,Database!$B$2:$K$604,2,FALSE)</f>
        <v>#N/A</v>
      </c>
      <c r="D3447" s="60"/>
      <c r="E3447" s="28" t="e">
        <f>VLOOKUP(B3447,Database!$B$2:$K$604,3,FALSE)</f>
        <v>#N/A</v>
      </c>
      <c r="F3447" s="16"/>
      <c r="G3447" s="16"/>
      <c r="H3447" s="5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</row>
    <row r="3448" spans="1:26" ht="17.25" hidden="1" customHeight="1" x14ac:dyDescent="0.25">
      <c r="A3448" s="62"/>
      <c r="B3448" s="16"/>
      <c r="C3448" s="16" t="e">
        <f>VLOOKUP(B3448,Database!$B$2:$K$604,2,FALSE)</f>
        <v>#N/A</v>
      </c>
      <c r="D3448" s="60"/>
      <c r="E3448" s="28" t="e">
        <f>VLOOKUP(B3448,Database!$B$2:$K$604,3,FALSE)</f>
        <v>#N/A</v>
      </c>
      <c r="F3448" s="16"/>
      <c r="G3448" s="16"/>
      <c r="H3448" s="5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</row>
    <row r="3449" spans="1:26" ht="17.25" hidden="1" customHeight="1" x14ac:dyDescent="0.25">
      <c r="A3449" s="62"/>
      <c r="B3449" s="16"/>
      <c r="C3449" s="16" t="e">
        <f>VLOOKUP(B3449,Database!$B$2:$K$604,2,FALSE)</f>
        <v>#N/A</v>
      </c>
      <c r="D3449" s="60"/>
      <c r="E3449" s="28" t="e">
        <f>VLOOKUP(B3449,Database!$B$2:$K$604,3,FALSE)</f>
        <v>#N/A</v>
      </c>
      <c r="F3449" s="16"/>
      <c r="G3449" s="16"/>
      <c r="H3449" s="5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</row>
    <row r="3450" spans="1:26" ht="17.25" hidden="1" customHeight="1" x14ac:dyDescent="0.25">
      <c r="A3450" s="62"/>
      <c r="B3450" s="16"/>
      <c r="C3450" s="16" t="e">
        <f>VLOOKUP(B3450,Database!$B$2:$K$604,2,FALSE)</f>
        <v>#N/A</v>
      </c>
      <c r="D3450" s="60"/>
      <c r="E3450" s="28" t="e">
        <f>VLOOKUP(B3450,Database!$B$2:$K$604,3,FALSE)</f>
        <v>#N/A</v>
      </c>
      <c r="F3450" s="16"/>
      <c r="G3450" s="16"/>
      <c r="H3450" s="5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</row>
    <row r="3451" spans="1:26" ht="17.25" hidden="1" customHeight="1" x14ac:dyDescent="0.25">
      <c r="A3451" s="62"/>
      <c r="B3451" s="16"/>
      <c r="C3451" s="16" t="e">
        <f>VLOOKUP(B3451,Database!$B$2:$K$604,2,FALSE)</f>
        <v>#N/A</v>
      </c>
      <c r="D3451" s="60"/>
      <c r="E3451" s="28" t="e">
        <f>VLOOKUP(B3451,Database!$B$2:$K$604,3,FALSE)</f>
        <v>#N/A</v>
      </c>
      <c r="F3451" s="16"/>
      <c r="G3451" s="16"/>
      <c r="H3451" s="5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</row>
    <row r="3452" spans="1:26" ht="17.25" hidden="1" customHeight="1" x14ac:dyDescent="0.25">
      <c r="A3452" s="62"/>
      <c r="B3452" s="16"/>
      <c r="C3452" s="16" t="e">
        <f>VLOOKUP(B3452,Database!$B$2:$K$604,2,FALSE)</f>
        <v>#N/A</v>
      </c>
      <c r="D3452" s="60"/>
      <c r="E3452" s="28" t="e">
        <f>VLOOKUP(B3452,Database!$B$2:$K$604,3,FALSE)</f>
        <v>#N/A</v>
      </c>
      <c r="F3452" s="16"/>
      <c r="G3452" s="16"/>
      <c r="H3452" s="5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</row>
    <row r="3453" spans="1:26" ht="17.25" hidden="1" customHeight="1" x14ac:dyDescent="0.25">
      <c r="A3453" s="62"/>
      <c r="B3453" s="16"/>
      <c r="C3453" s="16" t="e">
        <f>VLOOKUP(B3453,Database!$B$2:$K$604,2,FALSE)</f>
        <v>#N/A</v>
      </c>
      <c r="D3453" s="60"/>
      <c r="E3453" s="28" t="e">
        <f>VLOOKUP(B3453,Database!$B$2:$K$604,3,FALSE)</f>
        <v>#N/A</v>
      </c>
      <c r="F3453" s="16"/>
      <c r="G3453" s="16"/>
      <c r="H3453" s="5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</row>
    <row r="3454" spans="1:26" ht="17.25" hidden="1" customHeight="1" x14ac:dyDescent="0.25">
      <c r="A3454" s="62"/>
      <c r="B3454" s="16"/>
      <c r="C3454" s="16" t="e">
        <f>VLOOKUP(B3454,Database!$B$2:$K$604,2,FALSE)</f>
        <v>#N/A</v>
      </c>
      <c r="D3454" s="60"/>
      <c r="E3454" s="28" t="e">
        <f>VLOOKUP(B3454,Database!$B$2:$K$604,3,FALSE)</f>
        <v>#N/A</v>
      </c>
      <c r="F3454" s="16"/>
      <c r="G3454" s="16"/>
      <c r="H3454" s="5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</row>
    <row r="3455" spans="1:26" ht="17.25" hidden="1" customHeight="1" x14ac:dyDescent="0.25">
      <c r="A3455" s="62"/>
      <c r="B3455" s="16"/>
      <c r="C3455" s="16" t="e">
        <f>VLOOKUP(B3455,Database!$B$2:$K$604,2,FALSE)</f>
        <v>#N/A</v>
      </c>
      <c r="D3455" s="60"/>
      <c r="E3455" s="28" t="e">
        <f>VLOOKUP(B3455,Database!$B$2:$K$604,3,FALSE)</f>
        <v>#N/A</v>
      </c>
      <c r="F3455" s="16"/>
      <c r="G3455" s="16"/>
      <c r="H3455" s="5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</row>
    <row r="3456" spans="1:26" ht="17.25" hidden="1" customHeight="1" x14ac:dyDescent="0.25">
      <c r="A3456" s="62"/>
      <c r="B3456" s="16"/>
      <c r="C3456" s="16" t="e">
        <f>VLOOKUP(B3456,Database!$B$2:$K$604,2,FALSE)</f>
        <v>#N/A</v>
      </c>
      <c r="D3456" s="60"/>
      <c r="E3456" s="28" t="e">
        <f>VLOOKUP(B3456,Database!$B$2:$K$604,3,FALSE)</f>
        <v>#N/A</v>
      </c>
      <c r="F3456" s="16"/>
      <c r="G3456" s="16"/>
      <c r="H3456" s="5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</row>
    <row r="3457" spans="1:26" ht="17.25" hidden="1" customHeight="1" x14ac:dyDescent="0.25">
      <c r="A3457" s="62"/>
      <c r="B3457" s="16"/>
      <c r="C3457" s="16" t="e">
        <f>VLOOKUP(B3457,Database!$B$2:$K$604,2,FALSE)</f>
        <v>#N/A</v>
      </c>
      <c r="D3457" s="60"/>
      <c r="E3457" s="28" t="e">
        <f>VLOOKUP(B3457,Database!$B$2:$K$604,3,FALSE)</f>
        <v>#N/A</v>
      </c>
      <c r="F3457" s="16"/>
      <c r="G3457" s="16"/>
      <c r="H3457" s="5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</row>
    <row r="3458" spans="1:26" ht="17.25" hidden="1" customHeight="1" x14ac:dyDescent="0.25">
      <c r="A3458" s="62"/>
      <c r="B3458" s="16"/>
      <c r="C3458" s="16" t="e">
        <f>VLOOKUP(B3458,Database!$B$2:$K$604,2,FALSE)</f>
        <v>#N/A</v>
      </c>
      <c r="D3458" s="60"/>
      <c r="E3458" s="28" t="e">
        <f>VLOOKUP(B3458,Database!$B$2:$K$604,3,FALSE)</f>
        <v>#N/A</v>
      </c>
      <c r="F3458" s="16"/>
      <c r="G3458" s="16"/>
      <c r="H3458" s="5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</row>
    <row r="3459" spans="1:26" ht="17.25" hidden="1" customHeight="1" x14ac:dyDescent="0.25">
      <c r="A3459" s="62"/>
      <c r="B3459" s="16"/>
      <c r="C3459" s="16" t="e">
        <f>VLOOKUP(B3459,Database!$B$2:$K$604,2,FALSE)</f>
        <v>#N/A</v>
      </c>
      <c r="D3459" s="60"/>
      <c r="E3459" s="28" t="e">
        <f>VLOOKUP(B3459,Database!$B$2:$K$604,3,FALSE)</f>
        <v>#N/A</v>
      </c>
      <c r="F3459" s="16"/>
      <c r="G3459" s="16"/>
      <c r="H3459" s="5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</row>
    <row r="3460" spans="1:26" ht="17.25" hidden="1" customHeight="1" x14ac:dyDescent="0.25">
      <c r="A3460" s="62"/>
      <c r="B3460" s="16"/>
      <c r="C3460" s="16" t="e">
        <f>VLOOKUP(B3460,Database!$B$2:$K$604,2,FALSE)</f>
        <v>#N/A</v>
      </c>
      <c r="D3460" s="60"/>
      <c r="E3460" s="28" t="e">
        <f>VLOOKUP(B3460,Database!$B$2:$K$604,3,FALSE)</f>
        <v>#N/A</v>
      </c>
      <c r="F3460" s="16"/>
      <c r="G3460" s="16"/>
      <c r="H3460" s="5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</row>
    <row r="3461" spans="1:26" ht="17.25" hidden="1" customHeight="1" x14ac:dyDescent="0.25">
      <c r="A3461" s="62"/>
      <c r="B3461" s="16"/>
      <c r="C3461" s="16" t="e">
        <f>VLOOKUP(B3461,Database!$B$2:$K$604,2,FALSE)</f>
        <v>#N/A</v>
      </c>
      <c r="D3461" s="60"/>
      <c r="E3461" s="28" t="e">
        <f>VLOOKUP(B3461,Database!$B$2:$K$604,3,FALSE)</f>
        <v>#N/A</v>
      </c>
      <c r="F3461" s="16"/>
      <c r="G3461" s="16"/>
      <c r="H3461" s="5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</row>
    <row r="3462" spans="1:26" ht="17.25" hidden="1" customHeight="1" x14ac:dyDescent="0.25">
      <c r="A3462" s="62"/>
      <c r="B3462" s="16"/>
      <c r="C3462" s="16" t="e">
        <f>VLOOKUP(B3462,Database!$B$2:$K$604,2,FALSE)</f>
        <v>#N/A</v>
      </c>
      <c r="D3462" s="60"/>
      <c r="E3462" s="28" t="e">
        <f>VLOOKUP(B3462,Database!$B$2:$K$604,3,FALSE)</f>
        <v>#N/A</v>
      </c>
      <c r="F3462" s="16"/>
      <c r="G3462" s="16"/>
      <c r="H3462" s="5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</row>
    <row r="3463" spans="1:26" ht="17.25" hidden="1" customHeight="1" x14ac:dyDescent="0.25">
      <c r="A3463" s="62"/>
      <c r="B3463" s="16"/>
      <c r="C3463" s="16" t="e">
        <f>VLOOKUP(B3463,Database!$B$2:$K$604,2,FALSE)</f>
        <v>#N/A</v>
      </c>
      <c r="D3463" s="60"/>
      <c r="E3463" s="28" t="e">
        <f>VLOOKUP(B3463,Database!$B$2:$K$604,3,FALSE)</f>
        <v>#N/A</v>
      </c>
      <c r="F3463" s="16"/>
      <c r="G3463" s="16"/>
      <c r="H3463" s="5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</row>
    <row r="3464" spans="1:26" ht="17.25" hidden="1" customHeight="1" x14ac:dyDescent="0.25">
      <c r="A3464" s="62"/>
      <c r="B3464" s="16"/>
      <c r="C3464" s="16" t="e">
        <f>VLOOKUP(B3464,Database!$B$2:$K$604,2,FALSE)</f>
        <v>#N/A</v>
      </c>
      <c r="D3464" s="60"/>
      <c r="E3464" s="28" t="e">
        <f>VLOOKUP(B3464,Database!$B$2:$K$604,3,FALSE)</f>
        <v>#N/A</v>
      </c>
      <c r="F3464" s="16"/>
      <c r="G3464" s="16"/>
      <c r="H3464" s="5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</row>
    <row r="3465" spans="1:26" ht="17.25" hidden="1" customHeight="1" x14ac:dyDescent="0.25">
      <c r="A3465" s="62"/>
      <c r="B3465" s="16"/>
      <c r="C3465" s="16" t="e">
        <f>VLOOKUP(B3465,Database!$B$2:$K$604,2,FALSE)</f>
        <v>#N/A</v>
      </c>
      <c r="D3465" s="60"/>
      <c r="E3465" s="28" t="e">
        <f>VLOOKUP(B3465,Database!$B$2:$K$604,3,FALSE)</f>
        <v>#N/A</v>
      </c>
      <c r="F3465" s="16"/>
      <c r="G3465" s="16"/>
      <c r="H3465" s="5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</row>
    <row r="3466" spans="1:26" ht="17.25" hidden="1" customHeight="1" x14ac:dyDescent="0.25">
      <c r="A3466" s="62"/>
      <c r="B3466" s="16"/>
      <c r="C3466" s="16" t="e">
        <f>VLOOKUP(B3466,Database!$B$2:$K$604,2,FALSE)</f>
        <v>#N/A</v>
      </c>
      <c r="D3466" s="60"/>
      <c r="E3466" s="28" t="e">
        <f>VLOOKUP(B3466,Database!$B$2:$K$604,3,FALSE)</f>
        <v>#N/A</v>
      </c>
      <c r="F3466" s="16"/>
      <c r="G3466" s="16"/>
      <c r="H3466" s="5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</row>
    <row r="3467" spans="1:26" ht="17.25" hidden="1" customHeight="1" x14ac:dyDescent="0.25">
      <c r="A3467" s="62"/>
      <c r="B3467" s="16"/>
      <c r="C3467" s="16" t="e">
        <f>VLOOKUP(B3467,Database!$B$2:$K$604,2,FALSE)</f>
        <v>#N/A</v>
      </c>
      <c r="D3467" s="60"/>
      <c r="E3467" s="28" t="e">
        <f>VLOOKUP(B3467,Database!$B$2:$K$604,3,FALSE)</f>
        <v>#N/A</v>
      </c>
      <c r="F3467" s="16"/>
      <c r="G3467" s="16"/>
      <c r="H3467" s="5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</row>
    <row r="3468" spans="1:26" ht="17.25" hidden="1" customHeight="1" x14ac:dyDescent="0.25">
      <c r="A3468" s="62"/>
      <c r="B3468" s="16"/>
      <c r="C3468" s="16" t="e">
        <f>VLOOKUP(B3468,Database!$B$2:$K$604,2,FALSE)</f>
        <v>#N/A</v>
      </c>
      <c r="D3468" s="60"/>
      <c r="E3468" s="28" t="e">
        <f>VLOOKUP(B3468,Database!$B$2:$K$604,3,FALSE)</f>
        <v>#N/A</v>
      </c>
      <c r="F3468" s="16"/>
      <c r="G3468" s="16"/>
      <c r="H3468" s="5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</row>
    <row r="3469" spans="1:26" ht="17.25" hidden="1" customHeight="1" x14ac:dyDescent="0.25">
      <c r="A3469" s="62"/>
      <c r="B3469" s="16"/>
      <c r="C3469" s="16" t="e">
        <f>VLOOKUP(B3469,Database!$B$2:$K$604,2,FALSE)</f>
        <v>#N/A</v>
      </c>
      <c r="D3469" s="60"/>
      <c r="E3469" s="28" t="e">
        <f>VLOOKUP(B3469,Database!$B$2:$K$604,3,FALSE)</f>
        <v>#N/A</v>
      </c>
      <c r="F3469" s="16"/>
      <c r="G3469" s="16"/>
      <c r="H3469" s="5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</row>
    <row r="3470" spans="1:26" ht="17.25" hidden="1" customHeight="1" x14ac:dyDescent="0.25">
      <c r="A3470" s="62"/>
      <c r="B3470" s="16"/>
      <c r="C3470" s="16" t="e">
        <f>VLOOKUP(B3470,Database!$B$2:$K$604,2,FALSE)</f>
        <v>#N/A</v>
      </c>
      <c r="D3470" s="60"/>
      <c r="E3470" s="28" t="e">
        <f>VLOOKUP(B3470,Database!$B$2:$K$604,3,FALSE)</f>
        <v>#N/A</v>
      </c>
      <c r="F3470" s="16"/>
      <c r="G3470" s="16"/>
      <c r="H3470" s="5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</row>
    <row r="3471" spans="1:26" ht="17.25" hidden="1" customHeight="1" x14ac:dyDescent="0.25">
      <c r="A3471" s="62"/>
      <c r="B3471" s="16"/>
      <c r="C3471" s="16" t="e">
        <f>VLOOKUP(B3471,Database!$B$2:$K$604,2,FALSE)</f>
        <v>#N/A</v>
      </c>
      <c r="D3471" s="60"/>
      <c r="E3471" s="28" t="e">
        <f>VLOOKUP(B3471,Database!$B$2:$K$604,3,FALSE)</f>
        <v>#N/A</v>
      </c>
      <c r="F3471" s="16"/>
      <c r="G3471" s="16"/>
      <c r="H3471" s="5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</row>
    <row r="3472" spans="1:26" ht="17.25" hidden="1" customHeight="1" x14ac:dyDescent="0.25">
      <c r="A3472" s="62"/>
      <c r="B3472" s="16"/>
      <c r="C3472" s="16" t="e">
        <f>VLOOKUP(B3472,Database!$B$2:$K$604,2,FALSE)</f>
        <v>#N/A</v>
      </c>
      <c r="D3472" s="60"/>
      <c r="E3472" s="28" t="e">
        <f>VLOOKUP(B3472,Database!$B$2:$K$604,3,FALSE)</f>
        <v>#N/A</v>
      </c>
      <c r="F3472" s="16"/>
      <c r="G3472" s="16"/>
      <c r="H3472" s="5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</row>
    <row r="3473" spans="1:26" ht="17.25" hidden="1" customHeight="1" x14ac:dyDescent="0.25">
      <c r="A3473" s="62"/>
      <c r="B3473" s="16"/>
      <c r="C3473" s="16" t="e">
        <f>VLOOKUP(B3473,Database!$B$2:$K$604,2,FALSE)</f>
        <v>#N/A</v>
      </c>
      <c r="D3473" s="60"/>
      <c r="E3473" s="28" t="e">
        <f>VLOOKUP(B3473,Database!$B$2:$K$604,3,FALSE)</f>
        <v>#N/A</v>
      </c>
      <c r="F3473" s="16"/>
      <c r="G3473" s="16"/>
      <c r="H3473" s="5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</row>
    <row r="3474" spans="1:26" ht="17.25" hidden="1" customHeight="1" x14ac:dyDescent="0.25">
      <c r="A3474" s="62"/>
      <c r="B3474" s="16"/>
      <c r="C3474" s="16" t="e">
        <f>VLOOKUP(B3474,Database!$B$2:$K$604,2,FALSE)</f>
        <v>#N/A</v>
      </c>
      <c r="D3474" s="60"/>
      <c r="E3474" s="28" t="e">
        <f>VLOOKUP(B3474,Database!$B$2:$K$604,3,FALSE)</f>
        <v>#N/A</v>
      </c>
      <c r="F3474" s="16"/>
      <c r="G3474" s="16"/>
      <c r="H3474" s="5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</row>
    <row r="3475" spans="1:26" ht="17.25" hidden="1" customHeight="1" x14ac:dyDescent="0.25">
      <c r="A3475" s="62"/>
      <c r="B3475" s="16"/>
      <c r="C3475" s="16" t="e">
        <f>VLOOKUP(B3475,Database!$B$2:$K$604,2,FALSE)</f>
        <v>#N/A</v>
      </c>
      <c r="D3475" s="60"/>
      <c r="E3475" s="28" t="e">
        <f>VLOOKUP(B3475,Database!$B$2:$K$604,3,FALSE)</f>
        <v>#N/A</v>
      </c>
      <c r="F3475" s="16"/>
      <c r="G3475" s="16"/>
      <c r="H3475" s="5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</row>
    <row r="3476" spans="1:26" ht="17.25" hidden="1" customHeight="1" x14ac:dyDescent="0.25">
      <c r="A3476" s="62"/>
      <c r="B3476" s="16"/>
      <c r="C3476" s="16" t="e">
        <f>VLOOKUP(B3476,Database!$B$2:$K$604,2,FALSE)</f>
        <v>#N/A</v>
      </c>
      <c r="D3476" s="60"/>
      <c r="E3476" s="28" t="e">
        <f>VLOOKUP(B3476,Database!$B$2:$K$604,3,FALSE)</f>
        <v>#N/A</v>
      </c>
      <c r="F3476" s="16"/>
      <c r="G3476" s="16"/>
      <c r="H3476" s="5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</row>
    <row r="3477" spans="1:26" ht="17.25" hidden="1" customHeight="1" x14ac:dyDescent="0.25">
      <c r="A3477" s="62"/>
      <c r="B3477" s="16"/>
      <c r="C3477" s="16" t="e">
        <f>VLOOKUP(B3477,Database!$B$2:$K$604,2,FALSE)</f>
        <v>#N/A</v>
      </c>
      <c r="D3477" s="60"/>
      <c r="E3477" s="28" t="e">
        <f>VLOOKUP(B3477,Database!$B$2:$K$604,3,FALSE)</f>
        <v>#N/A</v>
      </c>
      <c r="F3477" s="16"/>
      <c r="G3477" s="16"/>
      <c r="H3477" s="5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</row>
    <row r="3478" spans="1:26" ht="17.25" hidden="1" customHeight="1" x14ac:dyDescent="0.25">
      <c r="A3478" s="62"/>
      <c r="B3478" s="16"/>
      <c r="C3478" s="16" t="e">
        <f>VLOOKUP(B3478,Database!$B$2:$K$604,2,FALSE)</f>
        <v>#N/A</v>
      </c>
      <c r="D3478" s="60"/>
      <c r="E3478" s="28" t="e">
        <f>VLOOKUP(B3478,Database!$B$2:$K$604,3,FALSE)</f>
        <v>#N/A</v>
      </c>
      <c r="F3478" s="16"/>
      <c r="G3478" s="16"/>
      <c r="H3478" s="5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</row>
    <row r="3479" spans="1:26" ht="17.25" hidden="1" customHeight="1" x14ac:dyDescent="0.25">
      <c r="A3479" s="62"/>
      <c r="B3479" s="16"/>
      <c r="C3479" s="16" t="e">
        <f>VLOOKUP(B3479,Database!$B$2:$K$604,2,FALSE)</f>
        <v>#N/A</v>
      </c>
      <c r="D3479" s="60"/>
      <c r="E3479" s="28" t="e">
        <f>VLOOKUP(B3479,Database!$B$2:$K$604,3,FALSE)</f>
        <v>#N/A</v>
      </c>
      <c r="F3479" s="16"/>
      <c r="G3479" s="16"/>
      <c r="H3479" s="5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</row>
    <row r="3480" spans="1:26" ht="17.25" hidden="1" customHeight="1" x14ac:dyDescent="0.25">
      <c r="A3480" s="62"/>
      <c r="B3480" s="16"/>
      <c r="C3480" s="16" t="e">
        <f>VLOOKUP(B3480,Database!$B$2:$K$604,2,FALSE)</f>
        <v>#N/A</v>
      </c>
      <c r="D3480" s="60"/>
      <c r="E3480" s="28" t="e">
        <f>VLOOKUP(B3480,Database!$B$2:$K$604,3,FALSE)</f>
        <v>#N/A</v>
      </c>
      <c r="F3480" s="16"/>
      <c r="G3480" s="16"/>
      <c r="H3480" s="5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</row>
    <row r="3481" spans="1:26" ht="17.25" hidden="1" customHeight="1" x14ac:dyDescent="0.25">
      <c r="A3481" s="62"/>
      <c r="B3481" s="16"/>
      <c r="C3481" s="16" t="e">
        <f>VLOOKUP(B3481,Database!$B$2:$K$604,2,FALSE)</f>
        <v>#N/A</v>
      </c>
      <c r="D3481" s="60"/>
      <c r="E3481" s="28" t="e">
        <f>VLOOKUP(B3481,Database!$B$2:$K$604,3,FALSE)</f>
        <v>#N/A</v>
      </c>
      <c r="F3481" s="16"/>
      <c r="G3481" s="16"/>
      <c r="H3481" s="5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</row>
    <row r="3482" spans="1:26" ht="17.25" hidden="1" customHeight="1" x14ac:dyDescent="0.25">
      <c r="A3482" s="62"/>
      <c r="B3482" s="16"/>
      <c r="C3482" s="16" t="e">
        <f>VLOOKUP(B3482,Database!$B$2:$K$604,2,FALSE)</f>
        <v>#N/A</v>
      </c>
      <c r="D3482" s="60"/>
      <c r="E3482" s="28" t="e">
        <f>VLOOKUP(B3482,Database!$B$2:$K$604,3,FALSE)</f>
        <v>#N/A</v>
      </c>
      <c r="F3482" s="16"/>
      <c r="G3482" s="16"/>
      <c r="H3482" s="5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</row>
    <row r="3483" spans="1:26" ht="17.25" hidden="1" customHeight="1" x14ac:dyDescent="0.25">
      <c r="A3483" s="62"/>
      <c r="B3483" s="16"/>
      <c r="C3483" s="16" t="e">
        <f>VLOOKUP(B3483,Database!$B$2:$K$604,2,FALSE)</f>
        <v>#N/A</v>
      </c>
      <c r="D3483" s="60"/>
      <c r="E3483" s="28" t="e">
        <f>VLOOKUP(B3483,Database!$B$2:$K$604,3,FALSE)</f>
        <v>#N/A</v>
      </c>
      <c r="F3483" s="16"/>
      <c r="G3483" s="16"/>
      <c r="H3483" s="5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</row>
    <row r="3484" spans="1:26" ht="17.25" hidden="1" customHeight="1" x14ac:dyDescent="0.25">
      <c r="A3484" s="62"/>
      <c r="B3484" s="16"/>
      <c r="C3484" s="16" t="e">
        <f>VLOOKUP(B3484,Database!$B$2:$K$604,2,FALSE)</f>
        <v>#N/A</v>
      </c>
      <c r="D3484" s="60"/>
      <c r="E3484" s="28" t="e">
        <f>VLOOKUP(B3484,Database!$B$2:$K$604,3,FALSE)</f>
        <v>#N/A</v>
      </c>
      <c r="F3484" s="16"/>
      <c r="G3484" s="16"/>
      <c r="H3484" s="5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</row>
    <row r="3485" spans="1:26" ht="17.25" hidden="1" customHeight="1" x14ac:dyDescent="0.25">
      <c r="A3485" s="62"/>
      <c r="B3485" s="16"/>
      <c r="C3485" s="16" t="e">
        <f>VLOOKUP(B3485,Database!$B$2:$K$604,2,FALSE)</f>
        <v>#N/A</v>
      </c>
      <c r="D3485" s="60"/>
      <c r="E3485" s="28" t="e">
        <f>VLOOKUP(B3485,Database!$B$2:$K$604,3,FALSE)</f>
        <v>#N/A</v>
      </c>
      <c r="F3485" s="16"/>
      <c r="G3485" s="16"/>
      <c r="H3485" s="5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</row>
    <row r="3486" spans="1:26" ht="17.25" hidden="1" customHeight="1" x14ac:dyDescent="0.25">
      <c r="A3486" s="62"/>
      <c r="B3486" s="16"/>
      <c r="C3486" s="16" t="e">
        <f>VLOOKUP(B3486,Database!$B$2:$K$604,2,FALSE)</f>
        <v>#N/A</v>
      </c>
      <c r="D3486" s="60"/>
      <c r="E3486" s="28" t="e">
        <f>VLOOKUP(B3486,Database!$B$2:$K$604,3,FALSE)</f>
        <v>#N/A</v>
      </c>
      <c r="F3486" s="16"/>
      <c r="G3486" s="16"/>
      <c r="H3486" s="5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</row>
    <row r="3487" spans="1:26" ht="17.25" hidden="1" customHeight="1" x14ac:dyDescent="0.25">
      <c r="A3487" s="62"/>
      <c r="B3487" s="16"/>
      <c r="C3487" s="16" t="e">
        <f>VLOOKUP(B3487,Database!$B$2:$K$604,2,FALSE)</f>
        <v>#N/A</v>
      </c>
      <c r="D3487" s="60"/>
      <c r="E3487" s="28" t="e">
        <f>VLOOKUP(B3487,Database!$B$2:$K$604,3,FALSE)</f>
        <v>#N/A</v>
      </c>
      <c r="F3487" s="16"/>
      <c r="G3487" s="16"/>
      <c r="H3487" s="5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</row>
    <row r="3488" spans="1:26" ht="17.25" hidden="1" customHeight="1" x14ac:dyDescent="0.25">
      <c r="A3488" s="62"/>
      <c r="B3488" s="16"/>
      <c r="C3488" s="16" t="e">
        <f>VLOOKUP(B3488,Database!$B$2:$K$604,2,FALSE)</f>
        <v>#N/A</v>
      </c>
      <c r="D3488" s="60"/>
      <c r="E3488" s="28" t="e">
        <f>VLOOKUP(B3488,Database!$B$2:$K$604,3,FALSE)</f>
        <v>#N/A</v>
      </c>
      <c r="F3488" s="16"/>
      <c r="G3488" s="16"/>
      <c r="H3488" s="5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</row>
    <row r="3489" spans="1:26" ht="17.25" hidden="1" customHeight="1" x14ac:dyDescent="0.25">
      <c r="A3489" s="62"/>
      <c r="B3489" s="16"/>
      <c r="C3489" s="16" t="e">
        <f>VLOOKUP(B3489,Database!$B$2:$K$604,2,FALSE)</f>
        <v>#N/A</v>
      </c>
      <c r="D3489" s="60"/>
      <c r="E3489" s="28" t="e">
        <f>VLOOKUP(B3489,Database!$B$2:$K$604,3,FALSE)</f>
        <v>#N/A</v>
      </c>
      <c r="F3489" s="16"/>
      <c r="G3489" s="16"/>
      <c r="H3489" s="5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</row>
    <row r="3490" spans="1:26" ht="17.25" hidden="1" customHeight="1" x14ac:dyDescent="0.25">
      <c r="A3490" s="62"/>
      <c r="B3490" s="16"/>
      <c r="C3490" s="16" t="e">
        <f>VLOOKUP(B3490,Database!$B$2:$K$604,2,FALSE)</f>
        <v>#N/A</v>
      </c>
      <c r="D3490" s="60"/>
      <c r="E3490" s="28" t="e">
        <f>VLOOKUP(B3490,Database!$B$2:$K$604,3,FALSE)</f>
        <v>#N/A</v>
      </c>
      <c r="F3490" s="16"/>
      <c r="G3490" s="16"/>
      <c r="H3490" s="5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</row>
    <row r="3491" spans="1:26" ht="17.25" hidden="1" customHeight="1" x14ac:dyDescent="0.25">
      <c r="A3491" s="62"/>
      <c r="B3491" s="16"/>
      <c r="C3491" s="16" t="e">
        <f>VLOOKUP(B3491,Database!$B$2:$K$604,2,FALSE)</f>
        <v>#N/A</v>
      </c>
      <c r="D3491" s="60"/>
      <c r="E3491" s="28" t="e">
        <f>VLOOKUP(B3491,Database!$B$2:$K$604,3,FALSE)</f>
        <v>#N/A</v>
      </c>
      <c r="F3491" s="16"/>
      <c r="G3491" s="16"/>
      <c r="H3491" s="5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</row>
    <row r="3492" spans="1:26" ht="17.25" hidden="1" customHeight="1" x14ac:dyDescent="0.25">
      <c r="A3492" s="62"/>
      <c r="B3492" s="16"/>
      <c r="C3492" s="16" t="e">
        <f>VLOOKUP(B3492,Database!$B$2:$K$604,2,FALSE)</f>
        <v>#N/A</v>
      </c>
      <c r="D3492" s="60"/>
      <c r="E3492" s="28" t="e">
        <f>VLOOKUP(B3492,Database!$B$2:$K$604,3,FALSE)</f>
        <v>#N/A</v>
      </c>
      <c r="F3492" s="16"/>
      <c r="G3492" s="16"/>
      <c r="H3492" s="5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</row>
    <row r="3493" spans="1:26" ht="17.25" hidden="1" customHeight="1" x14ac:dyDescent="0.25">
      <c r="A3493" s="62"/>
      <c r="B3493" s="16"/>
      <c r="C3493" s="16" t="e">
        <f>VLOOKUP(B3493,Database!$B$2:$K$604,2,FALSE)</f>
        <v>#N/A</v>
      </c>
      <c r="D3493" s="60"/>
      <c r="E3493" s="28" t="e">
        <f>VLOOKUP(B3493,Database!$B$2:$K$604,3,FALSE)</f>
        <v>#N/A</v>
      </c>
      <c r="F3493" s="16"/>
      <c r="G3493" s="16"/>
      <c r="H3493" s="5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</row>
    <row r="3494" spans="1:26" ht="17.25" hidden="1" customHeight="1" x14ac:dyDescent="0.25">
      <c r="A3494" s="62"/>
      <c r="B3494" s="16"/>
      <c r="C3494" s="16" t="e">
        <f>VLOOKUP(B3494,Database!$B$2:$K$604,2,FALSE)</f>
        <v>#N/A</v>
      </c>
      <c r="D3494" s="60"/>
      <c r="E3494" s="28" t="e">
        <f>VLOOKUP(B3494,Database!$B$2:$K$604,3,FALSE)</f>
        <v>#N/A</v>
      </c>
      <c r="F3494" s="16"/>
      <c r="G3494" s="16"/>
      <c r="H3494" s="5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</row>
    <row r="3495" spans="1:26" ht="17.25" hidden="1" customHeight="1" x14ac:dyDescent="0.25">
      <c r="A3495" s="62"/>
      <c r="B3495" s="16"/>
      <c r="C3495" s="16" t="e">
        <f>VLOOKUP(B3495,Database!$B$2:$K$604,2,FALSE)</f>
        <v>#N/A</v>
      </c>
      <c r="D3495" s="60"/>
      <c r="E3495" s="28" t="e">
        <f>VLOOKUP(B3495,Database!$B$2:$K$604,3,FALSE)</f>
        <v>#N/A</v>
      </c>
      <c r="F3495" s="16"/>
      <c r="G3495" s="16"/>
      <c r="H3495" s="5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</row>
    <row r="3496" spans="1:26" ht="17.25" hidden="1" customHeight="1" x14ac:dyDescent="0.25">
      <c r="A3496" s="62"/>
      <c r="B3496" s="16"/>
      <c r="C3496" s="16" t="e">
        <f>VLOOKUP(B3496,Database!$B$2:$K$604,2,FALSE)</f>
        <v>#N/A</v>
      </c>
      <c r="D3496" s="60"/>
      <c r="E3496" s="28" t="e">
        <f>VLOOKUP(B3496,Database!$B$2:$K$604,3,FALSE)</f>
        <v>#N/A</v>
      </c>
      <c r="F3496" s="16"/>
      <c r="G3496" s="16"/>
      <c r="H3496" s="5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</row>
    <row r="3497" spans="1:26" ht="17.25" hidden="1" customHeight="1" x14ac:dyDescent="0.25">
      <c r="A3497" s="62"/>
      <c r="B3497" s="16"/>
      <c r="C3497" s="16" t="e">
        <f>VLOOKUP(B3497,Database!$B$2:$K$604,2,FALSE)</f>
        <v>#N/A</v>
      </c>
      <c r="D3497" s="60"/>
      <c r="E3497" s="28" t="e">
        <f>VLOOKUP(B3497,Database!$B$2:$K$604,3,FALSE)</f>
        <v>#N/A</v>
      </c>
      <c r="F3497" s="16"/>
      <c r="G3497" s="16"/>
      <c r="H3497" s="5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</row>
    <row r="3498" spans="1:26" ht="17.25" hidden="1" customHeight="1" x14ac:dyDescent="0.25">
      <c r="A3498" s="62"/>
      <c r="B3498" s="16"/>
      <c r="C3498" s="16" t="e">
        <f>VLOOKUP(B3498,Database!$B$2:$K$604,2,FALSE)</f>
        <v>#N/A</v>
      </c>
      <c r="D3498" s="60"/>
      <c r="E3498" s="28" t="e">
        <f>VLOOKUP(B3498,Database!$B$2:$K$604,3,FALSE)</f>
        <v>#N/A</v>
      </c>
      <c r="F3498" s="16"/>
      <c r="G3498" s="16"/>
      <c r="H3498" s="5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</row>
    <row r="3499" spans="1:26" ht="17.25" hidden="1" customHeight="1" x14ac:dyDescent="0.25">
      <c r="A3499" s="62"/>
      <c r="B3499" s="16"/>
      <c r="C3499" s="16" t="e">
        <f>VLOOKUP(B3499,Database!$B$2:$K$604,2,FALSE)</f>
        <v>#N/A</v>
      </c>
      <c r="D3499" s="60"/>
      <c r="E3499" s="28" t="e">
        <f>VLOOKUP(B3499,Database!$B$2:$K$604,3,FALSE)</f>
        <v>#N/A</v>
      </c>
      <c r="F3499" s="16"/>
      <c r="G3499" s="16"/>
      <c r="H3499" s="5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</row>
    <row r="3500" spans="1:26" ht="17.25" hidden="1" customHeight="1" x14ac:dyDescent="0.25">
      <c r="A3500" s="62"/>
      <c r="B3500" s="16"/>
      <c r="C3500" s="16" t="e">
        <f>VLOOKUP(B3500,Database!$B$2:$K$604,2,FALSE)</f>
        <v>#N/A</v>
      </c>
      <c r="D3500" s="60"/>
      <c r="E3500" s="28" t="e">
        <f>VLOOKUP(B3500,Database!$B$2:$K$604,3,FALSE)</f>
        <v>#N/A</v>
      </c>
      <c r="F3500" s="16"/>
      <c r="G3500" s="16"/>
      <c r="H3500" s="5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</row>
    <row r="3501" spans="1:26" ht="17.25" hidden="1" customHeight="1" x14ac:dyDescent="0.25">
      <c r="A3501" s="62"/>
      <c r="B3501" s="16"/>
      <c r="C3501" s="16" t="e">
        <f>VLOOKUP(B3501,Database!$B$2:$K$604,2,FALSE)</f>
        <v>#N/A</v>
      </c>
      <c r="D3501" s="60"/>
      <c r="E3501" s="28" t="e">
        <f>VLOOKUP(B3501,Database!$B$2:$K$604,3,FALSE)</f>
        <v>#N/A</v>
      </c>
      <c r="F3501" s="16"/>
      <c r="G3501" s="16"/>
      <c r="H3501" s="5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</row>
    <row r="3502" spans="1:26" ht="17.25" hidden="1" customHeight="1" x14ac:dyDescent="0.25">
      <c r="A3502" s="62"/>
      <c r="B3502" s="16"/>
      <c r="C3502" s="16" t="e">
        <f>VLOOKUP(B3502,Database!$B$2:$K$604,2,FALSE)</f>
        <v>#N/A</v>
      </c>
      <c r="D3502" s="60"/>
      <c r="E3502" s="28" t="e">
        <f>VLOOKUP(B3502,Database!$B$2:$K$604,3,FALSE)</f>
        <v>#N/A</v>
      </c>
      <c r="F3502" s="16"/>
      <c r="G3502" s="16"/>
      <c r="H3502" s="5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</row>
    <row r="3503" spans="1:26" ht="17.25" hidden="1" customHeight="1" x14ac:dyDescent="0.25">
      <c r="A3503" s="62"/>
      <c r="B3503" s="16"/>
      <c r="C3503" s="16" t="e">
        <f>VLOOKUP(B3503,Database!$B$2:$K$604,2,FALSE)</f>
        <v>#N/A</v>
      </c>
      <c r="D3503" s="60"/>
      <c r="E3503" s="28" t="e">
        <f>VLOOKUP(B3503,Database!$B$2:$K$604,3,FALSE)</f>
        <v>#N/A</v>
      </c>
      <c r="F3503" s="16"/>
      <c r="G3503" s="16"/>
      <c r="H3503" s="5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</row>
    <row r="3504" spans="1:26" ht="17.25" hidden="1" customHeight="1" x14ac:dyDescent="0.25">
      <c r="A3504" s="62"/>
      <c r="B3504" s="16"/>
      <c r="C3504" s="16" t="e">
        <f>VLOOKUP(B3504,Database!$B$2:$K$604,2,FALSE)</f>
        <v>#N/A</v>
      </c>
      <c r="D3504" s="60"/>
      <c r="E3504" s="28" t="e">
        <f>VLOOKUP(B3504,Database!$B$2:$K$604,3,FALSE)</f>
        <v>#N/A</v>
      </c>
      <c r="F3504" s="16"/>
      <c r="G3504" s="16"/>
      <c r="H3504" s="5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</row>
    <row r="3505" spans="1:26" ht="17.25" hidden="1" customHeight="1" x14ac:dyDescent="0.25">
      <c r="A3505" s="62"/>
      <c r="B3505" s="16"/>
      <c r="C3505" s="16" t="e">
        <f>VLOOKUP(B3505,Database!$B$2:$K$604,2,FALSE)</f>
        <v>#N/A</v>
      </c>
      <c r="D3505" s="60"/>
      <c r="E3505" s="28" t="e">
        <f>VLOOKUP(B3505,Database!$B$2:$K$604,3,FALSE)</f>
        <v>#N/A</v>
      </c>
      <c r="F3505" s="16"/>
      <c r="G3505" s="16"/>
      <c r="H3505" s="5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</row>
    <row r="3506" spans="1:26" ht="17.25" hidden="1" customHeight="1" x14ac:dyDescent="0.25">
      <c r="A3506" s="62"/>
      <c r="B3506" s="16"/>
      <c r="C3506" s="16" t="e">
        <f>VLOOKUP(B3506,Database!$B$2:$K$604,2,FALSE)</f>
        <v>#N/A</v>
      </c>
      <c r="D3506" s="60"/>
      <c r="E3506" s="28" t="e">
        <f>VLOOKUP(B3506,Database!$B$2:$K$604,3,FALSE)</f>
        <v>#N/A</v>
      </c>
      <c r="F3506" s="16"/>
      <c r="G3506" s="16"/>
      <c r="H3506" s="5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</row>
    <row r="3507" spans="1:26" ht="17.25" hidden="1" customHeight="1" x14ac:dyDescent="0.25">
      <c r="A3507" s="62"/>
      <c r="B3507" s="16"/>
      <c r="C3507" s="16" t="e">
        <f>VLOOKUP(B3507,Database!$B$2:$K$604,2,FALSE)</f>
        <v>#N/A</v>
      </c>
      <c r="D3507" s="60"/>
      <c r="E3507" s="28" t="e">
        <f>VLOOKUP(B3507,Database!$B$2:$K$604,3,FALSE)</f>
        <v>#N/A</v>
      </c>
      <c r="F3507" s="16"/>
      <c r="G3507" s="16"/>
      <c r="H3507" s="5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</row>
    <row r="3508" spans="1:26" ht="17.25" hidden="1" customHeight="1" x14ac:dyDescent="0.25">
      <c r="A3508" s="62"/>
      <c r="B3508" s="16"/>
      <c r="C3508" s="16" t="e">
        <f>VLOOKUP(B3508,Database!$B$2:$K$604,2,FALSE)</f>
        <v>#N/A</v>
      </c>
      <c r="D3508" s="60"/>
      <c r="E3508" s="28" t="e">
        <f>VLOOKUP(B3508,Database!$B$2:$K$604,3,FALSE)</f>
        <v>#N/A</v>
      </c>
      <c r="F3508" s="16"/>
      <c r="G3508" s="16"/>
      <c r="H3508" s="5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</row>
    <row r="3509" spans="1:26" ht="17.25" hidden="1" customHeight="1" x14ac:dyDescent="0.25">
      <c r="A3509" s="62"/>
      <c r="B3509" s="16"/>
      <c r="C3509" s="16" t="e">
        <f>VLOOKUP(B3509,Database!$B$2:$K$604,2,FALSE)</f>
        <v>#N/A</v>
      </c>
      <c r="D3509" s="60"/>
      <c r="E3509" s="28" t="e">
        <f>VLOOKUP(B3509,Database!$B$2:$K$604,3,FALSE)</f>
        <v>#N/A</v>
      </c>
      <c r="F3509" s="16"/>
      <c r="G3509" s="16"/>
      <c r="H3509" s="5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</row>
    <row r="3510" spans="1:26" ht="17.25" hidden="1" customHeight="1" x14ac:dyDescent="0.25">
      <c r="A3510" s="62"/>
      <c r="B3510" s="16"/>
      <c r="C3510" s="16" t="e">
        <f>VLOOKUP(B3510,Database!$B$2:$K$604,2,FALSE)</f>
        <v>#N/A</v>
      </c>
      <c r="D3510" s="60"/>
      <c r="E3510" s="28" t="e">
        <f>VLOOKUP(B3510,Database!$B$2:$K$604,3,FALSE)</f>
        <v>#N/A</v>
      </c>
      <c r="F3510" s="16"/>
      <c r="G3510" s="16"/>
      <c r="H3510" s="5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</row>
    <row r="3511" spans="1:26" ht="17.25" hidden="1" customHeight="1" x14ac:dyDescent="0.25">
      <c r="A3511" s="62"/>
      <c r="B3511" s="16"/>
      <c r="C3511" s="16" t="e">
        <f>VLOOKUP(B3511,Database!$B$2:$K$604,2,FALSE)</f>
        <v>#N/A</v>
      </c>
      <c r="D3511" s="60"/>
      <c r="E3511" s="28" t="e">
        <f>VLOOKUP(B3511,Database!$B$2:$K$604,3,FALSE)</f>
        <v>#N/A</v>
      </c>
      <c r="F3511" s="16"/>
      <c r="G3511" s="16"/>
      <c r="H3511" s="5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</row>
    <row r="3512" spans="1:26" ht="17.25" hidden="1" customHeight="1" x14ac:dyDescent="0.25">
      <c r="A3512" s="62"/>
      <c r="B3512" s="16"/>
      <c r="C3512" s="16" t="e">
        <f>VLOOKUP(B3512,Database!$B$2:$K$604,2,FALSE)</f>
        <v>#N/A</v>
      </c>
      <c r="D3512" s="60"/>
      <c r="E3512" s="28" t="e">
        <f>VLOOKUP(B3512,Database!$B$2:$K$604,3,FALSE)</f>
        <v>#N/A</v>
      </c>
      <c r="F3512" s="16"/>
      <c r="G3512" s="16"/>
      <c r="H3512" s="5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</row>
    <row r="3513" spans="1:26" ht="17.25" hidden="1" customHeight="1" x14ac:dyDescent="0.25">
      <c r="A3513" s="62"/>
      <c r="B3513" s="16"/>
      <c r="C3513" s="16" t="e">
        <f>VLOOKUP(B3513,Database!$B$2:$K$604,2,FALSE)</f>
        <v>#N/A</v>
      </c>
      <c r="D3513" s="60"/>
      <c r="E3513" s="28" t="e">
        <f>VLOOKUP(B3513,Database!$B$2:$K$604,3,FALSE)</f>
        <v>#N/A</v>
      </c>
      <c r="F3513" s="16"/>
      <c r="G3513" s="16"/>
      <c r="H3513" s="5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</row>
    <row r="3514" spans="1:26" ht="17.25" hidden="1" customHeight="1" x14ac:dyDescent="0.25">
      <c r="A3514" s="62"/>
      <c r="B3514" s="16"/>
      <c r="C3514" s="16" t="e">
        <f>VLOOKUP(B3514,Database!$B$2:$K$604,2,FALSE)</f>
        <v>#N/A</v>
      </c>
      <c r="D3514" s="60"/>
      <c r="E3514" s="28" t="e">
        <f>VLOOKUP(B3514,Database!$B$2:$K$604,3,FALSE)</f>
        <v>#N/A</v>
      </c>
      <c r="F3514" s="16"/>
      <c r="G3514" s="16"/>
      <c r="H3514" s="5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</row>
    <row r="3515" spans="1:26" ht="17.25" hidden="1" customHeight="1" x14ac:dyDescent="0.25">
      <c r="A3515" s="62"/>
      <c r="B3515" s="16"/>
      <c r="C3515" s="16" t="e">
        <f>VLOOKUP(B3515,Database!$B$2:$K$604,2,FALSE)</f>
        <v>#N/A</v>
      </c>
      <c r="D3515" s="60"/>
      <c r="E3515" s="28" t="e">
        <f>VLOOKUP(B3515,Database!$B$2:$K$604,3,FALSE)</f>
        <v>#N/A</v>
      </c>
      <c r="F3515" s="16"/>
      <c r="G3515" s="16"/>
      <c r="H3515" s="5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</row>
    <row r="3516" spans="1:26" ht="17.25" hidden="1" customHeight="1" x14ac:dyDescent="0.25">
      <c r="A3516" s="62"/>
      <c r="B3516" s="16"/>
      <c r="C3516" s="16" t="e">
        <f>VLOOKUP(B3516,Database!$B$2:$K$604,2,FALSE)</f>
        <v>#N/A</v>
      </c>
      <c r="D3516" s="60"/>
      <c r="E3516" s="28" t="e">
        <f>VLOOKUP(B3516,Database!$B$2:$K$604,3,FALSE)</f>
        <v>#N/A</v>
      </c>
      <c r="F3516" s="16"/>
      <c r="G3516" s="16"/>
      <c r="H3516" s="5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</row>
    <row r="3517" spans="1:26" ht="17.25" hidden="1" customHeight="1" x14ac:dyDescent="0.25">
      <c r="A3517" s="62"/>
      <c r="B3517" s="16"/>
      <c r="C3517" s="16" t="e">
        <f>VLOOKUP(B3517,Database!$B$2:$K$604,2,FALSE)</f>
        <v>#N/A</v>
      </c>
      <c r="D3517" s="60"/>
      <c r="E3517" s="28" t="e">
        <f>VLOOKUP(B3517,Database!$B$2:$K$604,3,FALSE)</f>
        <v>#N/A</v>
      </c>
      <c r="F3517" s="16"/>
      <c r="G3517" s="16"/>
      <c r="H3517" s="5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</row>
    <row r="3518" spans="1:26" ht="17.25" hidden="1" customHeight="1" x14ac:dyDescent="0.25">
      <c r="A3518" s="62"/>
      <c r="B3518" s="16"/>
      <c r="C3518" s="16" t="e">
        <f>VLOOKUP(B3518,Database!$B$2:$K$604,2,FALSE)</f>
        <v>#N/A</v>
      </c>
      <c r="D3518" s="60"/>
      <c r="E3518" s="28" t="e">
        <f>VLOOKUP(B3518,Database!$B$2:$K$604,3,FALSE)</f>
        <v>#N/A</v>
      </c>
      <c r="F3518" s="16"/>
      <c r="G3518" s="16"/>
      <c r="H3518" s="5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</row>
    <row r="3519" spans="1:26" ht="17.25" hidden="1" customHeight="1" x14ac:dyDescent="0.25">
      <c r="A3519" s="62"/>
      <c r="B3519" s="16"/>
      <c r="C3519" s="16" t="e">
        <f>VLOOKUP(B3519,Database!$B$2:$K$604,2,FALSE)</f>
        <v>#N/A</v>
      </c>
      <c r="D3519" s="60"/>
      <c r="E3519" s="28" t="e">
        <f>VLOOKUP(B3519,Database!$B$2:$K$604,3,FALSE)</f>
        <v>#N/A</v>
      </c>
      <c r="F3519" s="16"/>
      <c r="G3519" s="16"/>
      <c r="H3519" s="5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</row>
    <row r="3520" spans="1:26" ht="17.25" hidden="1" customHeight="1" x14ac:dyDescent="0.25">
      <c r="A3520" s="62"/>
      <c r="B3520" s="16"/>
      <c r="C3520" s="16" t="e">
        <f>VLOOKUP(B3520,Database!$B$2:$K$604,2,FALSE)</f>
        <v>#N/A</v>
      </c>
      <c r="D3520" s="60"/>
      <c r="E3520" s="28" t="e">
        <f>VLOOKUP(B3520,Database!$B$2:$K$604,3,FALSE)</f>
        <v>#N/A</v>
      </c>
      <c r="F3520" s="16"/>
      <c r="G3520" s="16"/>
      <c r="H3520" s="5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</row>
    <row r="3521" spans="1:26" ht="17.25" hidden="1" customHeight="1" x14ac:dyDescent="0.25">
      <c r="A3521" s="62"/>
      <c r="B3521" s="16"/>
      <c r="C3521" s="16" t="e">
        <f>VLOOKUP(B3521,Database!$B$2:$K$604,2,FALSE)</f>
        <v>#N/A</v>
      </c>
      <c r="D3521" s="60"/>
      <c r="E3521" s="28" t="e">
        <f>VLOOKUP(B3521,Database!$B$2:$K$604,3,FALSE)</f>
        <v>#N/A</v>
      </c>
      <c r="F3521" s="16"/>
      <c r="G3521" s="16"/>
      <c r="H3521" s="5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</row>
    <row r="3522" spans="1:26" ht="17.25" hidden="1" customHeight="1" x14ac:dyDescent="0.25">
      <c r="A3522" s="62"/>
      <c r="B3522" s="16"/>
      <c r="C3522" s="16" t="e">
        <f>VLOOKUP(B3522,Database!$B$2:$K$604,2,FALSE)</f>
        <v>#N/A</v>
      </c>
      <c r="D3522" s="60"/>
      <c r="E3522" s="28" t="e">
        <f>VLOOKUP(B3522,Database!$B$2:$K$604,3,FALSE)</f>
        <v>#N/A</v>
      </c>
      <c r="F3522" s="16"/>
      <c r="G3522" s="16"/>
      <c r="H3522" s="5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</row>
    <row r="3523" spans="1:26" ht="17.25" hidden="1" customHeight="1" x14ac:dyDescent="0.25">
      <c r="A3523" s="62"/>
      <c r="B3523" s="16"/>
      <c r="C3523" s="16" t="e">
        <f>VLOOKUP(B3523,Database!$B$2:$K$604,2,FALSE)</f>
        <v>#N/A</v>
      </c>
      <c r="D3523" s="60"/>
      <c r="E3523" s="28" t="e">
        <f>VLOOKUP(B3523,Database!$B$2:$K$604,3,FALSE)</f>
        <v>#N/A</v>
      </c>
      <c r="F3523" s="16"/>
      <c r="G3523" s="16"/>
      <c r="H3523" s="5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</row>
    <row r="3524" spans="1:26" ht="17.25" hidden="1" customHeight="1" x14ac:dyDescent="0.25">
      <c r="A3524" s="62"/>
      <c r="B3524" s="16"/>
      <c r="C3524" s="16" t="e">
        <f>VLOOKUP(B3524,Database!$B$2:$K$604,2,FALSE)</f>
        <v>#N/A</v>
      </c>
      <c r="D3524" s="60"/>
      <c r="E3524" s="28" t="e">
        <f>VLOOKUP(B3524,Database!$B$2:$K$604,3,FALSE)</f>
        <v>#N/A</v>
      </c>
      <c r="F3524" s="16"/>
      <c r="G3524" s="16"/>
      <c r="H3524" s="5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</row>
    <row r="3525" spans="1:26" ht="17.25" hidden="1" customHeight="1" x14ac:dyDescent="0.25">
      <c r="A3525" s="62"/>
      <c r="B3525" s="16"/>
      <c r="C3525" s="16" t="e">
        <f>VLOOKUP(B3525,Database!$B$2:$K$604,2,FALSE)</f>
        <v>#N/A</v>
      </c>
      <c r="D3525" s="60"/>
      <c r="E3525" s="28" t="e">
        <f>VLOOKUP(B3525,Database!$B$2:$K$604,3,FALSE)</f>
        <v>#N/A</v>
      </c>
      <c r="F3525" s="16"/>
      <c r="G3525" s="16"/>
      <c r="H3525" s="5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</row>
    <row r="3526" spans="1:26" ht="17.25" hidden="1" customHeight="1" x14ac:dyDescent="0.25">
      <c r="A3526" s="62"/>
      <c r="B3526" s="16"/>
      <c r="C3526" s="16" t="e">
        <f>VLOOKUP(B3526,Database!$B$2:$K$604,2,FALSE)</f>
        <v>#N/A</v>
      </c>
      <c r="D3526" s="60"/>
      <c r="E3526" s="28" t="e">
        <f>VLOOKUP(B3526,Database!$B$2:$K$604,3,FALSE)</f>
        <v>#N/A</v>
      </c>
      <c r="F3526" s="16"/>
      <c r="G3526" s="16"/>
      <c r="H3526" s="5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</row>
    <row r="3527" spans="1:26" ht="17.25" hidden="1" customHeight="1" x14ac:dyDescent="0.25">
      <c r="A3527" s="62"/>
      <c r="B3527" s="16"/>
      <c r="C3527" s="16" t="e">
        <f>VLOOKUP(B3527,Database!$B$2:$K$604,2,FALSE)</f>
        <v>#N/A</v>
      </c>
      <c r="D3527" s="60"/>
      <c r="E3527" s="28" t="e">
        <f>VLOOKUP(B3527,Database!$B$2:$K$604,3,FALSE)</f>
        <v>#N/A</v>
      </c>
      <c r="F3527" s="16"/>
      <c r="G3527" s="16"/>
      <c r="H3527" s="5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</row>
    <row r="3528" spans="1:26" ht="17.25" hidden="1" customHeight="1" x14ac:dyDescent="0.25">
      <c r="A3528" s="62"/>
      <c r="B3528" s="16"/>
      <c r="C3528" s="16" t="e">
        <f>VLOOKUP(B3528,Database!$B$2:$K$604,2,FALSE)</f>
        <v>#N/A</v>
      </c>
      <c r="D3528" s="60"/>
      <c r="E3528" s="28" t="e">
        <f>VLOOKUP(B3528,Database!$B$2:$K$604,3,FALSE)</f>
        <v>#N/A</v>
      </c>
      <c r="F3528" s="16"/>
      <c r="G3528" s="16"/>
      <c r="H3528" s="5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</row>
    <row r="3529" spans="1:26" ht="17.25" hidden="1" customHeight="1" x14ac:dyDescent="0.25">
      <c r="A3529" s="62"/>
      <c r="B3529" s="16"/>
      <c r="C3529" s="16" t="e">
        <f>VLOOKUP(B3529,Database!$B$2:$K$604,2,FALSE)</f>
        <v>#N/A</v>
      </c>
      <c r="D3529" s="60"/>
      <c r="E3529" s="28" t="e">
        <f>VLOOKUP(B3529,Database!$B$2:$K$604,3,FALSE)</f>
        <v>#N/A</v>
      </c>
      <c r="F3529" s="16"/>
      <c r="G3529" s="16"/>
      <c r="H3529" s="5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</row>
    <row r="3530" spans="1:26" ht="17.25" hidden="1" customHeight="1" x14ac:dyDescent="0.25">
      <c r="A3530" s="62"/>
      <c r="B3530" s="16"/>
      <c r="C3530" s="16" t="e">
        <f>VLOOKUP(B3530,Database!$B$2:$K$604,2,FALSE)</f>
        <v>#N/A</v>
      </c>
      <c r="D3530" s="60"/>
      <c r="E3530" s="28" t="e">
        <f>VLOOKUP(B3530,Database!$B$2:$K$604,3,FALSE)</f>
        <v>#N/A</v>
      </c>
      <c r="F3530" s="16"/>
      <c r="G3530" s="16"/>
      <c r="H3530" s="5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</row>
    <row r="3531" spans="1:26" ht="17.25" hidden="1" customHeight="1" x14ac:dyDescent="0.25">
      <c r="A3531" s="62"/>
      <c r="B3531" s="16"/>
      <c r="C3531" s="16" t="e">
        <f>VLOOKUP(B3531,Database!$B$2:$K$604,2,FALSE)</f>
        <v>#N/A</v>
      </c>
      <c r="D3531" s="60"/>
      <c r="E3531" s="28" t="e">
        <f>VLOOKUP(B3531,Database!$B$2:$K$604,3,FALSE)</f>
        <v>#N/A</v>
      </c>
      <c r="F3531" s="16"/>
      <c r="G3531" s="16"/>
      <c r="H3531" s="5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</row>
    <row r="3532" spans="1:26" ht="17.25" hidden="1" customHeight="1" x14ac:dyDescent="0.25">
      <c r="A3532" s="62"/>
      <c r="B3532" s="16"/>
      <c r="C3532" s="16" t="e">
        <f>VLOOKUP(B3532,Database!$B$2:$K$604,2,FALSE)</f>
        <v>#N/A</v>
      </c>
      <c r="D3532" s="60"/>
      <c r="E3532" s="28" t="e">
        <f>VLOOKUP(B3532,Database!$B$2:$K$604,3,FALSE)</f>
        <v>#N/A</v>
      </c>
      <c r="F3532" s="16"/>
      <c r="G3532" s="16"/>
      <c r="H3532" s="5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</row>
    <row r="3533" spans="1:26" ht="17.25" hidden="1" customHeight="1" x14ac:dyDescent="0.25">
      <c r="A3533" s="62"/>
      <c r="B3533" s="16"/>
      <c r="C3533" s="16" t="e">
        <f>VLOOKUP(B3533,Database!$B$2:$K$604,2,FALSE)</f>
        <v>#N/A</v>
      </c>
      <c r="D3533" s="60"/>
      <c r="E3533" s="28" t="e">
        <f>VLOOKUP(B3533,Database!$B$2:$K$604,3,FALSE)</f>
        <v>#N/A</v>
      </c>
      <c r="F3533" s="16"/>
      <c r="G3533" s="16"/>
      <c r="H3533" s="5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</row>
    <row r="3534" spans="1:26" ht="17.25" hidden="1" customHeight="1" x14ac:dyDescent="0.25">
      <c r="A3534" s="62"/>
      <c r="B3534" s="16"/>
      <c r="C3534" s="16" t="e">
        <f>VLOOKUP(B3534,Database!$B$2:$K$604,2,FALSE)</f>
        <v>#N/A</v>
      </c>
      <c r="D3534" s="60"/>
      <c r="E3534" s="28" t="e">
        <f>VLOOKUP(B3534,Database!$B$2:$K$604,3,FALSE)</f>
        <v>#N/A</v>
      </c>
      <c r="F3534" s="16"/>
      <c r="G3534" s="16"/>
      <c r="H3534" s="5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</row>
    <row r="3535" spans="1:26" ht="17.25" hidden="1" customHeight="1" x14ac:dyDescent="0.25">
      <c r="A3535" s="62"/>
      <c r="B3535" s="16"/>
      <c r="C3535" s="16" t="e">
        <f>VLOOKUP(B3535,Database!$B$2:$K$604,2,FALSE)</f>
        <v>#N/A</v>
      </c>
      <c r="D3535" s="60"/>
      <c r="E3535" s="28" t="e">
        <f>VLOOKUP(B3535,Database!$B$2:$K$604,3,FALSE)</f>
        <v>#N/A</v>
      </c>
      <c r="F3535" s="16"/>
      <c r="G3535" s="16"/>
      <c r="H3535" s="5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</row>
    <row r="3536" spans="1:26" ht="17.25" hidden="1" customHeight="1" x14ac:dyDescent="0.25">
      <c r="A3536" s="62"/>
      <c r="B3536" s="16"/>
      <c r="C3536" s="16" t="e">
        <f>VLOOKUP(B3536,Database!$B$2:$K$604,2,FALSE)</f>
        <v>#N/A</v>
      </c>
      <c r="D3536" s="60"/>
      <c r="E3536" s="28" t="e">
        <f>VLOOKUP(B3536,Database!$B$2:$K$604,3,FALSE)</f>
        <v>#N/A</v>
      </c>
      <c r="F3536" s="16"/>
      <c r="G3536" s="16"/>
      <c r="H3536" s="5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</row>
    <row r="3537" spans="1:26" ht="17.25" hidden="1" customHeight="1" x14ac:dyDescent="0.25">
      <c r="A3537" s="62"/>
      <c r="B3537" s="16"/>
      <c r="C3537" s="16" t="e">
        <f>VLOOKUP(B3537,Database!$B$2:$K$604,2,FALSE)</f>
        <v>#N/A</v>
      </c>
      <c r="D3537" s="60"/>
      <c r="E3537" s="28" t="e">
        <f>VLOOKUP(B3537,Database!$B$2:$K$604,3,FALSE)</f>
        <v>#N/A</v>
      </c>
      <c r="F3537" s="16"/>
      <c r="G3537" s="16"/>
      <c r="H3537" s="5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</row>
    <row r="3538" spans="1:26" ht="17.25" hidden="1" customHeight="1" x14ac:dyDescent="0.25">
      <c r="A3538" s="62"/>
      <c r="B3538" s="16"/>
      <c r="C3538" s="16" t="e">
        <f>VLOOKUP(B3538,Database!$B$2:$K$604,2,FALSE)</f>
        <v>#N/A</v>
      </c>
      <c r="D3538" s="60"/>
      <c r="E3538" s="28" t="e">
        <f>VLOOKUP(B3538,Database!$B$2:$K$604,3,FALSE)</f>
        <v>#N/A</v>
      </c>
      <c r="F3538" s="16"/>
      <c r="G3538" s="16"/>
      <c r="H3538" s="5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</row>
    <row r="3539" spans="1:26" ht="17.25" hidden="1" customHeight="1" x14ac:dyDescent="0.25">
      <c r="A3539" s="62"/>
      <c r="B3539" s="16"/>
      <c r="C3539" s="16" t="e">
        <f>VLOOKUP(B3539,Database!$B$2:$K$604,2,FALSE)</f>
        <v>#N/A</v>
      </c>
      <c r="D3539" s="60"/>
      <c r="E3539" s="28" t="e">
        <f>VLOOKUP(B3539,Database!$B$2:$K$604,3,FALSE)</f>
        <v>#N/A</v>
      </c>
      <c r="F3539" s="16"/>
      <c r="G3539" s="16"/>
      <c r="H3539" s="5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</row>
    <row r="3540" spans="1:26" ht="17.25" hidden="1" customHeight="1" x14ac:dyDescent="0.25">
      <c r="A3540" s="62"/>
      <c r="B3540" s="16"/>
      <c r="C3540" s="16" t="e">
        <f>VLOOKUP(B3540,Database!$B$2:$K$604,2,FALSE)</f>
        <v>#N/A</v>
      </c>
      <c r="D3540" s="60"/>
      <c r="E3540" s="28" t="e">
        <f>VLOOKUP(B3540,Database!$B$2:$K$604,3,FALSE)</f>
        <v>#N/A</v>
      </c>
      <c r="F3540" s="16"/>
      <c r="G3540" s="16"/>
      <c r="H3540" s="5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</row>
    <row r="3541" spans="1:26" ht="17.25" hidden="1" customHeight="1" x14ac:dyDescent="0.25">
      <c r="A3541" s="62"/>
      <c r="B3541" s="16"/>
      <c r="C3541" s="16" t="e">
        <f>VLOOKUP(B3541,Database!$B$2:$K$604,2,FALSE)</f>
        <v>#N/A</v>
      </c>
      <c r="D3541" s="60"/>
      <c r="E3541" s="28" t="e">
        <f>VLOOKUP(B3541,Database!$B$2:$K$604,3,FALSE)</f>
        <v>#N/A</v>
      </c>
      <c r="F3541" s="16"/>
      <c r="G3541" s="16"/>
      <c r="H3541" s="5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</row>
    <row r="3542" spans="1:26" ht="17.25" hidden="1" customHeight="1" x14ac:dyDescent="0.25">
      <c r="A3542" s="62"/>
      <c r="B3542" s="16"/>
      <c r="C3542" s="16" t="e">
        <f>VLOOKUP(B3542,Database!$B$2:$K$604,2,FALSE)</f>
        <v>#N/A</v>
      </c>
      <c r="D3542" s="60"/>
      <c r="E3542" s="28" t="e">
        <f>VLOOKUP(B3542,Database!$B$2:$K$604,3,FALSE)</f>
        <v>#N/A</v>
      </c>
      <c r="F3542" s="16"/>
      <c r="G3542" s="16"/>
      <c r="H3542" s="5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</row>
    <row r="3543" spans="1:26" ht="17.25" hidden="1" customHeight="1" x14ac:dyDescent="0.25">
      <c r="A3543" s="62"/>
      <c r="B3543" s="16"/>
      <c r="C3543" s="16" t="e">
        <f>VLOOKUP(B3543,Database!$B$2:$K$604,2,FALSE)</f>
        <v>#N/A</v>
      </c>
      <c r="D3543" s="60"/>
      <c r="E3543" s="28" t="e">
        <f>VLOOKUP(B3543,Database!$B$2:$K$604,3,FALSE)</f>
        <v>#N/A</v>
      </c>
      <c r="F3543" s="16"/>
      <c r="G3543" s="16"/>
      <c r="H3543" s="5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</row>
    <row r="3544" spans="1:26" ht="17.25" hidden="1" customHeight="1" x14ac:dyDescent="0.25">
      <c r="A3544" s="62"/>
      <c r="B3544" s="16"/>
      <c r="C3544" s="16" t="e">
        <f>VLOOKUP(B3544,Database!$B$2:$K$604,2,FALSE)</f>
        <v>#N/A</v>
      </c>
      <c r="D3544" s="60"/>
      <c r="E3544" s="28" t="e">
        <f>VLOOKUP(B3544,Database!$B$2:$K$604,3,FALSE)</f>
        <v>#N/A</v>
      </c>
      <c r="F3544" s="16"/>
      <c r="G3544" s="16"/>
      <c r="H3544" s="5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</row>
    <row r="3545" spans="1:26" ht="17.25" hidden="1" customHeight="1" x14ac:dyDescent="0.25">
      <c r="A3545" s="62"/>
      <c r="B3545" s="16"/>
      <c r="C3545" s="16" t="e">
        <f>VLOOKUP(B3545,Database!$B$2:$K$604,2,FALSE)</f>
        <v>#N/A</v>
      </c>
      <c r="D3545" s="60"/>
      <c r="E3545" s="28" t="e">
        <f>VLOOKUP(B3545,Database!$B$2:$K$604,3,FALSE)</f>
        <v>#N/A</v>
      </c>
      <c r="F3545" s="16"/>
      <c r="G3545" s="16"/>
      <c r="H3545" s="5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</row>
    <row r="3546" spans="1:26" ht="17.25" hidden="1" customHeight="1" x14ac:dyDescent="0.25">
      <c r="A3546" s="62"/>
      <c r="B3546" s="16"/>
      <c r="C3546" s="16" t="e">
        <f>VLOOKUP(B3546,Database!$B$2:$K$604,2,FALSE)</f>
        <v>#N/A</v>
      </c>
      <c r="D3546" s="60"/>
      <c r="E3546" s="28" t="e">
        <f>VLOOKUP(B3546,Database!$B$2:$K$604,3,FALSE)</f>
        <v>#N/A</v>
      </c>
      <c r="F3546" s="16"/>
      <c r="G3546" s="16"/>
      <c r="H3546" s="5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</row>
    <row r="3547" spans="1:26" ht="17.25" hidden="1" customHeight="1" x14ac:dyDescent="0.25">
      <c r="A3547" s="62"/>
      <c r="B3547" s="16"/>
      <c r="C3547" s="16" t="e">
        <f>VLOOKUP(B3547,Database!$B$2:$K$604,2,FALSE)</f>
        <v>#N/A</v>
      </c>
      <c r="D3547" s="60"/>
      <c r="E3547" s="28" t="e">
        <f>VLOOKUP(B3547,Database!$B$2:$K$604,3,FALSE)</f>
        <v>#N/A</v>
      </c>
      <c r="F3547" s="16"/>
      <c r="G3547" s="16"/>
      <c r="H3547" s="5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</row>
    <row r="3548" spans="1:26" ht="17.25" hidden="1" customHeight="1" x14ac:dyDescent="0.25">
      <c r="A3548" s="62"/>
      <c r="B3548" s="16"/>
      <c r="C3548" s="16" t="e">
        <f>VLOOKUP(B3548,Database!$B$2:$K$604,2,FALSE)</f>
        <v>#N/A</v>
      </c>
      <c r="D3548" s="60"/>
      <c r="E3548" s="28" t="e">
        <f>VLOOKUP(B3548,Database!$B$2:$K$604,3,FALSE)</f>
        <v>#N/A</v>
      </c>
      <c r="F3548" s="16"/>
      <c r="G3548" s="16"/>
      <c r="H3548" s="5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</row>
    <row r="3549" spans="1:26" ht="17.25" hidden="1" customHeight="1" x14ac:dyDescent="0.25">
      <c r="A3549" s="62"/>
      <c r="B3549" s="16"/>
      <c r="C3549" s="16" t="e">
        <f>VLOOKUP(B3549,Database!$B$2:$K$604,2,FALSE)</f>
        <v>#N/A</v>
      </c>
      <c r="D3549" s="60"/>
      <c r="E3549" s="28" t="e">
        <f>VLOOKUP(B3549,Database!$B$2:$K$604,3,FALSE)</f>
        <v>#N/A</v>
      </c>
      <c r="F3549" s="16"/>
      <c r="G3549" s="16"/>
      <c r="H3549" s="5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</row>
    <row r="3550" spans="1:26" ht="17.25" hidden="1" customHeight="1" x14ac:dyDescent="0.25">
      <c r="A3550" s="62"/>
      <c r="B3550" s="16"/>
      <c r="C3550" s="16" t="e">
        <f>VLOOKUP(B3550,Database!$B$2:$K$604,2,FALSE)</f>
        <v>#N/A</v>
      </c>
      <c r="D3550" s="60"/>
      <c r="E3550" s="28" t="e">
        <f>VLOOKUP(B3550,Database!$B$2:$K$604,3,FALSE)</f>
        <v>#N/A</v>
      </c>
      <c r="F3550" s="16"/>
      <c r="G3550" s="16"/>
      <c r="H3550" s="5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</row>
    <row r="3551" spans="1:26" ht="17.25" hidden="1" customHeight="1" x14ac:dyDescent="0.25">
      <c r="A3551" s="62"/>
      <c r="B3551" s="16"/>
      <c r="C3551" s="16" t="e">
        <f>VLOOKUP(B3551,Database!$B$2:$K$604,2,FALSE)</f>
        <v>#N/A</v>
      </c>
      <c r="D3551" s="60"/>
      <c r="E3551" s="28" t="e">
        <f>VLOOKUP(B3551,Database!$B$2:$K$604,3,FALSE)</f>
        <v>#N/A</v>
      </c>
      <c r="F3551" s="16"/>
      <c r="G3551" s="16"/>
      <c r="H3551" s="5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</row>
    <row r="3552" spans="1:26" ht="17.25" hidden="1" customHeight="1" x14ac:dyDescent="0.25">
      <c r="A3552" s="62"/>
      <c r="B3552" s="16"/>
      <c r="C3552" s="16" t="e">
        <f>VLOOKUP(B3552,Database!$B$2:$K$604,2,FALSE)</f>
        <v>#N/A</v>
      </c>
      <c r="D3552" s="60"/>
      <c r="E3552" s="28" t="e">
        <f>VLOOKUP(B3552,Database!$B$2:$K$604,3,FALSE)</f>
        <v>#N/A</v>
      </c>
      <c r="F3552" s="16"/>
      <c r="G3552" s="16"/>
      <c r="H3552" s="5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</row>
    <row r="3553" spans="1:26" ht="17.25" hidden="1" customHeight="1" x14ac:dyDescent="0.25">
      <c r="A3553" s="62"/>
      <c r="B3553" s="16"/>
      <c r="C3553" s="16" t="e">
        <f>VLOOKUP(B3553,Database!$B$2:$K$604,2,FALSE)</f>
        <v>#N/A</v>
      </c>
      <c r="D3553" s="60"/>
      <c r="E3553" s="28" t="e">
        <f>VLOOKUP(B3553,Database!$B$2:$K$604,3,FALSE)</f>
        <v>#N/A</v>
      </c>
      <c r="F3553" s="16"/>
      <c r="G3553" s="16"/>
      <c r="H3553" s="5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</row>
    <row r="3554" spans="1:26" ht="17.25" hidden="1" customHeight="1" x14ac:dyDescent="0.25">
      <c r="A3554" s="62"/>
      <c r="B3554" s="16"/>
      <c r="C3554" s="16" t="e">
        <f>VLOOKUP(B3554,Database!$B$2:$K$604,2,FALSE)</f>
        <v>#N/A</v>
      </c>
      <c r="D3554" s="60"/>
      <c r="E3554" s="28" t="e">
        <f>VLOOKUP(B3554,Database!$B$2:$K$604,3,FALSE)</f>
        <v>#N/A</v>
      </c>
      <c r="F3554" s="16"/>
      <c r="G3554" s="16"/>
      <c r="H3554" s="5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</row>
    <row r="3555" spans="1:26" ht="17.25" hidden="1" customHeight="1" x14ac:dyDescent="0.25">
      <c r="A3555" s="62"/>
      <c r="B3555" s="16"/>
      <c r="C3555" s="16" t="e">
        <f>VLOOKUP(B3555,Database!$B$2:$K$604,2,FALSE)</f>
        <v>#N/A</v>
      </c>
      <c r="D3555" s="60"/>
      <c r="E3555" s="28" t="e">
        <f>VLOOKUP(B3555,Database!$B$2:$K$604,3,FALSE)</f>
        <v>#N/A</v>
      </c>
      <c r="F3555" s="16"/>
      <c r="G3555" s="16"/>
      <c r="H3555" s="5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</row>
    <row r="3556" spans="1:26" ht="17.25" hidden="1" customHeight="1" x14ac:dyDescent="0.25">
      <c r="A3556" s="62"/>
      <c r="B3556" s="16"/>
      <c r="C3556" s="16" t="e">
        <f>VLOOKUP(B3556,Database!$B$2:$K$604,2,FALSE)</f>
        <v>#N/A</v>
      </c>
      <c r="D3556" s="60"/>
      <c r="E3556" s="28" t="e">
        <f>VLOOKUP(B3556,Database!$B$2:$K$604,3,FALSE)</f>
        <v>#N/A</v>
      </c>
      <c r="F3556" s="16"/>
      <c r="G3556" s="16"/>
      <c r="H3556" s="5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</row>
    <row r="3557" spans="1:26" ht="17.25" hidden="1" customHeight="1" x14ac:dyDescent="0.25">
      <c r="A3557" s="62"/>
      <c r="B3557" s="16"/>
      <c r="C3557" s="16" t="e">
        <f>VLOOKUP(B3557,Database!$B$2:$K$604,2,FALSE)</f>
        <v>#N/A</v>
      </c>
      <c r="D3557" s="60"/>
      <c r="E3557" s="28" t="e">
        <f>VLOOKUP(B3557,Database!$B$2:$K$604,3,FALSE)</f>
        <v>#N/A</v>
      </c>
      <c r="F3557" s="16"/>
      <c r="G3557" s="16"/>
      <c r="H3557" s="5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</row>
    <row r="3558" spans="1:26" ht="17.25" hidden="1" customHeight="1" x14ac:dyDescent="0.25">
      <c r="A3558" s="62"/>
      <c r="B3558" s="16"/>
      <c r="C3558" s="16" t="e">
        <f>VLOOKUP(B3558,Database!$B$2:$K$604,2,FALSE)</f>
        <v>#N/A</v>
      </c>
      <c r="D3558" s="60"/>
      <c r="E3558" s="28" t="e">
        <f>VLOOKUP(B3558,Database!$B$2:$K$604,3,FALSE)</f>
        <v>#N/A</v>
      </c>
      <c r="F3558" s="16"/>
      <c r="G3558" s="16"/>
      <c r="H3558" s="5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</row>
    <row r="3559" spans="1:26" ht="17.25" hidden="1" customHeight="1" x14ac:dyDescent="0.25">
      <c r="A3559" s="70"/>
      <c r="B3559" s="71"/>
      <c r="C3559" s="71" t="e">
        <f>VLOOKUP(B3559,Database!$B$2:$K$604,2,FALSE)</f>
        <v>#N/A</v>
      </c>
      <c r="D3559" s="72"/>
      <c r="E3559" s="36" t="e">
        <f>VLOOKUP(B3559,Database!$B$2:$K$604,3,FALSE)</f>
        <v>#N/A</v>
      </c>
      <c r="F3559" s="71"/>
      <c r="G3559" s="71"/>
      <c r="H3559" s="3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</row>
  </sheetData>
  <autoFilter ref="A1:H3559">
    <filterColumn colId="5">
      <filters>
        <filter val="TOWER 5010105"/>
      </filters>
    </filterColumn>
  </autoFilter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000"/>
  <sheetViews>
    <sheetView workbookViewId="0"/>
  </sheetViews>
  <sheetFormatPr defaultColWidth="14.42578125" defaultRowHeight="15" customHeight="1" x14ac:dyDescent="0.25"/>
  <cols>
    <col min="1" max="4" width="8" customWidth="1"/>
    <col min="5" max="5" width="9.140625" customWidth="1"/>
    <col min="6" max="26" width="8" customWidth="1"/>
  </cols>
  <sheetData>
    <row r="1" spans="5:5" x14ac:dyDescent="0.25">
      <c r="E1" s="23"/>
    </row>
    <row r="2" spans="5:5" x14ac:dyDescent="0.25">
      <c r="E2" s="23"/>
    </row>
    <row r="3" spans="5:5" x14ac:dyDescent="0.25">
      <c r="E3" s="23"/>
    </row>
    <row r="4" spans="5:5" x14ac:dyDescent="0.25">
      <c r="E4" s="23"/>
    </row>
    <row r="5" spans="5:5" x14ac:dyDescent="0.25">
      <c r="E5" s="23"/>
    </row>
    <row r="6" spans="5:5" x14ac:dyDescent="0.25">
      <c r="E6" s="23"/>
    </row>
    <row r="7" spans="5:5" x14ac:dyDescent="0.25">
      <c r="E7" s="23"/>
    </row>
    <row r="8" spans="5:5" x14ac:dyDescent="0.25">
      <c r="E8" s="23"/>
    </row>
    <row r="9" spans="5:5" x14ac:dyDescent="0.25">
      <c r="E9" s="23"/>
    </row>
    <row r="10" spans="5:5" x14ac:dyDescent="0.25">
      <c r="E10" s="23"/>
    </row>
    <row r="11" spans="5:5" x14ac:dyDescent="0.25">
      <c r="E11" s="23"/>
    </row>
    <row r="12" spans="5:5" x14ac:dyDescent="0.25">
      <c r="E12" s="23"/>
    </row>
    <row r="13" spans="5:5" x14ac:dyDescent="0.25">
      <c r="E13" s="23"/>
    </row>
    <row r="14" spans="5:5" x14ac:dyDescent="0.25">
      <c r="E14" s="23"/>
    </row>
    <row r="15" spans="5:5" x14ac:dyDescent="0.25">
      <c r="E15" s="23"/>
    </row>
    <row r="16" spans="5:5" x14ac:dyDescent="0.25">
      <c r="E16" s="23"/>
    </row>
    <row r="17" spans="5:5" x14ac:dyDescent="0.25">
      <c r="E17" s="23"/>
    </row>
    <row r="18" spans="5:5" x14ac:dyDescent="0.25">
      <c r="E18" s="23"/>
    </row>
    <row r="19" spans="5:5" x14ac:dyDescent="0.25">
      <c r="E19" s="23"/>
    </row>
    <row r="20" spans="5:5" x14ac:dyDescent="0.25">
      <c r="E20" s="23"/>
    </row>
    <row r="21" spans="5:5" ht="15.75" customHeight="1" x14ac:dyDescent="0.25">
      <c r="E21" s="23"/>
    </row>
    <row r="22" spans="5:5" ht="15.75" customHeight="1" x14ac:dyDescent="0.25">
      <c r="E22" s="23"/>
    </row>
    <row r="23" spans="5:5" ht="15.75" customHeight="1" x14ac:dyDescent="0.25">
      <c r="E23" s="23"/>
    </row>
    <row r="24" spans="5:5" ht="15.75" customHeight="1" x14ac:dyDescent="0.25">
      <c r="E24" s="23"/>
    </row>
    <row r="25" spans="5:5" ht="15.75" customHeight="1" x14ac:dyDescent="0.25">
      <c r="E25" s="23"/>
    </row>
    <row r="26" spans="5:5" ht="15.75" customHeight="1" x14ac:dyDescent="0.25">
      <c r="E26" s="23"/>
    </row>
    <row r="27" spans="5:5" ht="15.75" customHeight="1" x14ac:dyDescent="0.25">
      <c r="E27" s="23"/>
    </row>
    <row r="28" spans="5:5" ht="15.75" customHeight="1" x14ac:dyDescent="0.25">
      <c r="E28" s="23"/>
    </row>
    <row r="29" spans="5:5" ht="15.75" customHeight="1" x14ac:dyDescent="0.25">
      <c r="E29" s="23"/>
    </row>
    <row r="30" spans="5:5" ht="15.75" customHeight="1" x14ac:dyDescent="0.25">
      <c r="E30" s="23"/>
    </row>
    <row r="31" spans="5:5" ht="15.75" customHeight="1" x14ac:dyDescent="0.25">
      <c r="E31" s="23"/>
    </row>
    <row r="32" spans="5:5" ht="15.75" customHeight="1" x14ac:dyDescent="0.25">
      <c r="E32" s="23"/>
    </row>
    <row r="33" spans="5:5" ht="15.75" customHeight="1" x14ac:dyDescent="0.25">
      <c r="E33" s="23"/>
    </row>
    <row r="34" spans="5:5" ht="15.75" customHeight="1" x14ac:dyDescent="0.25">
      <c r="E34" s="23"/>
    </row>
    <row r="35" spans="5:5" ht="15.75" customHeight="1" x14ac:dyDescent="0.25">
      <c r="E35" s="23"/>
    </row>
    <row r="36" spans="5:5" ht="15.75" customHeight="1" x14ac:dyDescent="0.25">
      <c r="E36" s="23"/>
    </row>
    <row r="37" spans="5:5" ht="15.75" customHeight="1" x14ac:dyDescent="0.25">
      <c r="E37" s="23"/>
    </row>
    <row r="38" spans="5:5" ht="15.75" customHeight="1" x14ac:dyDescent="0.25">
      <c r="E38" s="23"/>
    </row>
    <row r="39" spans="5:5" ht="15.75" customHeight="1" x14ac:dyDescent="0.25">
      <c r="E39" s="23"/>
    </row>
    <row r="40" spans="5:5" ht="15.75" customHeight="1" x14ac:dyDescent="0.25">
      <c r="E40" s="23"/>
    </row>
    <row r="41" spans="5:5" ht="15.75" customHeight="1" x14ac:dyDescent="0.25">
      <c r="E41" s="23"/>
    </row>
    <row r="42" spans="5:5" ht="15.75" customHeight="1" x14ac:dyDescent="0.25">
      <c r="E42" s="23"/>
    </row>
    <row r="43" spans="5:5" ht="15.75" customHeight="1" x14ac:dyDescent="0.25">
      <c r="E43" s="23"/>
    </row>
    <row r="44" spans="5:5" ht="15.75" customHeight="1" x14ac:dyDescent="0.25">
      <c r="E44" s="23"/>
    </row>
    <row r="45" spans="5:5" ht="15.75" customHeight="1" x14ac:dyDescent="0.25">
      <c r="E45" s="23"/>
    </row>
    <row r="46" spans="5:5" ht="15.75" customHeight="1" x14ac:dyDescent="0.25">
      <c r="E46" s="23"/>
    </row>
    <row r="47" spans="5:5" ht="15.75" customHeight="1" x14ac:dyDescent="0.25">
      <c r="E47" s="23"/>
    </row>
    <row r="48" spans="5:5" ht="15.75" customHeight="1" x14ac:dyDescent="0.25">
      <c r="E48" s="23"/>
    </row>
    <row r="49" spans="5:5" ht="15.75" customHeight="1" x14ac:dyDescent="0.25">
      <c r="E49" s="23"/>
    </row>
    <row r="50" spans="5:5" ht="15.75" customHeight="1" x14ac:dyDescent="0.25">
      <c r="E50" s="23"/>
    </row>
    <row r="51" spans="5:5" ht="15.75" customHeight="1" x14ac:dyDescent="0.25">
      <c r="E51" s="23"/>
    </row>
    <row r="52" spans="5:5" ht="15.75" customHeight="1" x14ac:dyDescent="0.25">
      <c r="E52" s="23"/>
    </row>
    <row r="53" spans="5:5" ht="15.75" customHeight="1" x14ac:dyDescent="0.25">
      <c r="E53" s="23"/>
    </row>
    <row r="54" spans="5:5" ht="15.75" customHeight="1" x14ac:dyDescent="0.25">
      <c r="E54" s="23"/>
    </row>
    <row r="55" spans="5:5" ht="15.75" customHeight="1" x14ac:dyDescent="0.25">
      <c r="E55" s="23"/>
    </row>
    <row r="56" spans="5:5" ht="15.75" customHeight="1" x14ac:dyDescent="0.25">
      <c r="E56" s="23"/>
    </row>
    <row r="57" spans="5:5" ht="15.75" customHeight="1" x14ac:dyDescent="0.25">
      <c r="E57" s="23"/>
    </row>
    <row r="58" spans="5:5" ht="15.75" customHeight="1" x14ac:dyDescent="0.25">
      <c r="E58" s="23"/>
    </row>
    <row r="59" spans="5:5" ht="15.75" customHeight="1" x14ac:dyDescent="0.25">
      <c r="E59" s="23"/>
    </row>
    <row r="60" spans="5:5" ht="15.75" customHeight="1" x14ac:dyDescent="0.25">
      <c r="E60" s="23"/>
    </row>
    <row r="61" spans="5:5" ht="15.75" customHeight="1" x14ac:dyDescent="0.25">
      <c r="E61" s="23"/>
    </row>
    <row r="62" spans="5:5" ht="15.75" customHeight="1" x14ac:dyDescent="0.25">
      <c r="E62" s="23"/>
    </row>
    <row r="63" spans="5:5" ht="15.75" customHeight="1" x14ac:dyDescent="0.25">
      <c r="E63" s="23"/>
    </row>
    <row r="64" spans="5:5" ht="15.75" customHeight="1" x14ac:dyDescent="0.25">
      <c r="E64" s="23"/>
    </row>
    <row r="65" spans="5:5" ht="15.75" customHeight="1" x14ac:dyDescent="0.25">
      <c r="E65" s="23"/>
    </row>
    <row r="66" spans="5:5" ht="15.75" customHeight="1" x14ac:dyDescent="0.25">
      <c r="E66" s="23"/>
    </row>
    <row r="67" spans="5:5" ht="15.75" customHeight="1" x14ac:dyDescent="0.25">
      <c r="E67" s="23"/>
    </row>
    <row r="68" spans="5:5" ht="15.75" customHeight="1" x14ac:dyDescent="0.25">
      <c r="E68" s="23"/>
    </row>
    <row r="69" spans="5:5" ht="15.75" customHeight="1" x14ac:dyDescent="0.25">
      <c r="E69" s="23"/>
    </row>
    <row r="70" spans="5:5" ht="15.75" customHeight="1" x14ac:dyDescent="0.25">
      <c r="E70" s="23"/>
    </row>
    <row r="71" spans="5:5" ht="15.75" customHeight="1" x14ac:dyDescent="0.25">
      <c r="E71" s="23"/>
    </row>
    <row r="72" spans="5:5" ht="15.75" customHeight="1" x14ac:dyDescent="0.25">
      <c r="E72" s="23"/>
    </row>
    <row r="73" spans="5:5" ht="15.75" customHeight="1" x14ac:dyDescent="0.25">
      <c r="E73" s="23"/>
    </row>
    <row r="74" spans="5:5" ht="15.75" customHeight="1" x14ac:dyDescent="0.25">
      <c r="E74" s="23"/>
    </row>
    <row r="75" spans="5:5" ht="15.75" customHeight="1" x14ac:dyDescent="0.25">
      <c r="E75" s="23"/>
    </row>
    <row r="76" spans="5:5" ht="15.75" customHeight="1" x14ac:dyDescent="0.25">
      <c r="E76" s="23"/>
    </row>
    <row r="77" spans="5:5" ht="15.75" customHeight="1" x14ac:dyDescent="0.25">
      <c r="E77" s="23"/>
    </row>
    <row r="78" spans="5:5" ht="15.75" customHeight="1" x14ac:dyDescent="0.25">
      <c r="E78" s="23"/>
    </row>
    <row r="79" spans="5:5" ht="15.75" customHeight="1" x14ac:dyDescent="0.25">
      <c r="E79" s="23"/>
    </row>
    <row r="80" spans="5:5" ht="15.75" customHeight="1" x14ac:dyDescent="0.25">
      <c r="E80" s="23"/>
    </row>
    <row r="81" spans="5:5" ht="15.75" customHeight="1" x14ac:dyDescent="0.25">
      <c r="E81" s="23"/>
    </row>
    <row r="82" spans="5:5" ht="15.75" customHeight="1" x14ac:dyDescent="0.25">
      <c r="E82" s="23"/>
    </row>
    <row r="83" spans="5:5" ht="15.75" customHeight="1" x14ac:dyDescent="0.25">
      <c r="E83" s="23"/>
    </row>
    <row r="84" spans="5:5" ht="15.75" customHeight="1" x14ac:dyDescent="0.25">
      <c r="E84" s="23"/>
    </row>
    <row r="85" spans="5:5" ht="15.75" customHeight="1" x14ac:dyDescent="0.25">
      <c r="E85" s="23"/>
    </row>
    <row r="86" spans="5:5" ht="15.75" customHeight="1" x14ac:dyDescent="0.25">
      <c r="E86" s="23"/>
    </row>
    <row r="87" spans="5:5" ht="15.75" customHeight="1" x14ac:dyDescent="0.25">
      <c r="E87" s="23"/>
    </row>
    <row r="88" spans="5:5" ht="15.75" customHeight="1" x14ac:dyDescent="0.25">
      <c r="E88" s="23"/>
    </row>
    <row r="89" spans="5:5" ht="15.75" customHeight="1" x14ac:dyDescent="0.25">
      <c r="E89" s="23"/>
    </row>
    <row r="90" spans="5:5" ht="15.75" customHeight="1" x14ac:dyDescent="0.25">
      <c r="E90" s="23"/>
    </row>
    <row r="91" spans="5:5" ht="15.75" customHeight="1" x14ac:dyDescent="0.25">
      <c r="E91" s="23"/>
    </row>
    <row r="92" spans="5:5" ht="15.75" customHeight="1" x14ac:dyDescent="0.25">
      <c r="E92" s="23"/>
    </row>
    <row r="93" spans="5:5" ht="15.75" customHeight="1" x14ac:dyDescent="0.25">
      <c r="E93" s="23"/>
    </row>
    <row r="94" spans="5:5" ht="15.75" customHeight="1" x14ac:dyDescent="0.25">
      <c r="E94" s="23"/>
    </row>
    <row r="95" spans="5:5" ht="15.75" customHeight="1" x14ac:dyDescent="0.25">
      <c r="E95" s="23"/>
    </row>
    <row r="96" spans="5:5" ht="15.75" customHeight="1" x14ac:dyDescent="0.25">
      <c r="E96" s="23"/>
    </row>
    <row r="97" spans="5:5" ht="15.75" customHeight="1" x14ac:dyDescent="0.25">
      <c r="E97" s="23"/>
    </row>
    <row r="98" spans="5:5" ht="15.75" customHeight="1" x14ac:dyDescent="0.25">
      <c r="E98" s="23"/>
    </row>
    <row r="99" spans="5:5" ht="15.75" customHeight="1" x14ac:dyDescent="0.25">
      <c r="E99" s="23"/>
    </row>
    <row r="100" spans="5:5" ht="15.75" customHeight="1" x14ac:dyDescent="0.25">
      <c r="E100" s="23"/>
    </row>
    <row r="101" spans="5:5" ht="15.75" customHeight="1" x14ac:dyDescent="0.25">
      <c r="E101" s="23"/>
    </row>
    <row r="102" spans="5:5" ht="15.75" customHeight="1" x14ac:dyDescent="0.25">
      <c r="E102" s="23"/>
    </row>
    <row r="103" spans="5:5" ht="15.75" customHeight="1" x14ac:dyDescent="0.25">
      <c r="E103" s="23"/>
    </row>
    <row r="104" spans="5:5" ht="15.75" customHeight="1" x14ac:dyDescent="0.25">
      <c r="E104" s="23"/>
    </row>
    <row r="105" spans="5:5" ht="15.75" customHeight="1" x14ac:dyDescent="0.25">
      <c r="E105" s="23"/>
    </row>
    <row r="106" spans="5:5" ht="15.75" customHeight="1" x14ac:dyDescent="0.25">
      <c r="E106" s="23"/>
    </row>
    <row r="107" spans="5:5" ht="15.75" customHeight="1" x14ac:dyDescent="0.25">
      <c r="E107" s="23"/>
    </row>
    <row r="108" spans="5:5" ht="15.75" customHeight="1" x14ac:dyDescent="0.25">
      <c r="E108" s="23"/>
    </row>
    <row r="109" spans="5:5" ht="15.75" customHeight="1" x14ac:dyDescent="0.25">
      <c r="E109" s="23"/>
    </row>
    <row r="110" spans="5:5" ht="15.75" customHeight="1" x14ac:dyDescent="0.25">
      <c r="E110" s="23"/>
    </row>
    <row r="111" spans="5:5" ht="15.75" customHeight="1" x14ac:dyDescent="0.25">
      <c r="E111" s="23"/>
    </row>
    <row r="112" spans="5:5" ht="15.75" customHeight="1" x14ac:dyDescent="0.25">
      <c r="E112" s="23"/>
    </row>
    <row r="113" spans="5:5" ht="15.75" customHeight="1" x14ac:dyDescent="0.25">
      <c r="E113" s="23"/>
    </row>
    <row r="114" spans="5:5" ht="15.75" customHeight="1" x14ac:dyDescent="0.25">
      <c r="E114" s="23"/>
    </row>
    <row r="115" spans="5:5" ht="15.75" customHeight="1" x14ac:dyDescent="0.25">
      <c r="E115" s="23"/>
    </row>
    <row r="116" spans="5:5" ht="15.75" customHeight="1" x14ac:dyDescent="0.25">
      <c r="E116" s="23"/>
    </row>
    <row r="117" spans="5:5" ht="15.75" customHeight="1" x14ac:dyDescent="0.25">
      <c r="E117" s="23"/>
    </row>
    <row r="118" spans="5:5" ht="15.75" customHeight="1" x14ac:dyDescent="0.25">
      <c r="E118" s="23"/>
    </row>
    <row r="119" spans="5:5" ht="15.75" customHeight="1" x14ac:dyDescent="0.25">
      <c r="E119" s="23"/>
    </row>
    <row r="120" spans="5:5" ht="15.75" customHeight="1" x14ac:dyDescent="0.25">
      <c r="E120" s="23"/>
    </row>
    <row r="121" spans="5:5" ht="15.75" customHeight="1" x14ac:dyDescent="0.25">
      <c r="E121" s="23"/>
    </row>
    <row r="122" spans="5:5" ht="15.75" customHeight="1" x14ac:dyDescent="0.25">
      <c r="E122" s="23"/>
    </row>
    <row r="123" spans="5:5" ht="15.75" customHeight="1" x14ac:dyDescent="0.25">
      <c r="E123" s="23"/>
    </row>
    <row r="124" spans="5:5" ht="15.75" customHeight="1" x14ac:dyDescent="0.25">
      <c r="E124" s="23"/>
    </row>
    <row r="125" spans="5:5" ht="15.75" customHeight="1" x14ac:dyDescent="0.25">
      <c r="E125" s="23"/>
    </row>
    <row r="126" spans="5:5" ht="15.75" customHeight="1" x14ac:dyDescent="0.25">
      <c r="E126" s="23"/>
    </row>
    <row r="127" spans="5:5" ht="15.75" customHeight="1" x14ac:dyDescent="0.25">
      <c r="E127" s="23"/>
    </row>
    <row r="128" spans="5:5" ht="15.75" customHeight="1" x14ac:dyDescent="0.25">
      <c r="E128" s="23"/>
    </row>
    <row r="129" spans="5:5" ht="15.75" customHeight="1" x14ac:dyDescent="0.25">
      <c r="E129" s="23"/>
    </row>
    <row r="130" spans="5:5" ht="15.75" customHeight="1" x14ac:dyDescent="0.25">
      <c r="E130" s="23"/>
    </row>
    <row r="131" spans="5:5" ht="15.75" customHeight="1" x14ac:dyDescent="0.25">
      <c r="E131" s="23"/>
    </row>
    <row r="132" spans="5:5" ht="15.75" customHeight="1" x14ac:dyDescent="0.25">
      <c r="E132" s="23"/>
    </row>
    <row r="133" spans="5:5" ht="15.75" customHeight="1" x14ac:dyDescent="0.25">
      <c r="E133" s="23"/>
    </row>
    <row r="134" spans="5:5" ht="15.75" customHeight="1" x14ac:dyDescent="0.25">
      <c r="E134" s="23"/>
    </row>
    <row r="135" spans="5:5" ht="15.75" customHeight="1" x14ac:dyDescent="0.25">
      <c r="E135" s="23"/>
    </row>
    <row r="136" spans="5:5" ht="15.75" customHeight="1" x14ac:dyDescent="0.25">
      <c r="E136" s="23"/>
    </row>
    <row r="137" spans="5:5" ht="15.75" customHeight="1" x14ac:dyDescent="0.25">
      <c r="E137" s="23"/>
    </row>
    <row r="138" spans="5:5" ht="15.75" customHeight="1" x14ac:dyDescent="0.25">
      <c r="E138" s="23"/>
    </row>
    <row r="139" spans="5:5" ht="15.75" customHeight="1" x14ac:dyDescent="0.25">
      <c r="E139" s="23"/>
    </row>
    <row r="140" spans="5:5" ht="15.75" customHeight="1" x14ac:dyDescent="0.25">
      <c r="E140" s="23"/>
    </row>
    <row r="141" spans="5:5" ht="15.75" customHeight="1" x14ac:dyDescent="0.25">
      <c r="E141" s="23"/>
    </row>
    <row r="142" spans="5:5" ht="15.75" customHeight="1" x14ac:dyDescent="0.25">
      <c r="E142" s="23"/>
    </row>
    <row r="143" spans="5:5" ht="15.75" customHeight="1" x14ac:dyDescent="0.25">
      <c r="E143" s="23"/>
    </row>
    <row r="144" spans="5:5" ht="15.75" customHeight="1" x14ac:dyDescent="0.25">
      <c r="E144" s="23"/>
    </row>
    <row r="145" spans="5:5" ht="15.75" customHeight="1" x14ac:dyDescent="0.25">
      <c r="E145" s="23"/>
    </row>
    <row r="146" spans="5:5" ht="15.75" customHeight="1" x14ac:dyDescent="0.25">
      <c r="E146" s="23"/>
    </row>
    <row r="147" spans="5:5" ht="15.75" customHeight="1" x14ac:dyDescent="0.25">
      <c r="E147" s="23"/>
    </row>
    <row r="148" spans="5:5" ht="15.75" customHeight="1" x14ac:dyDescent="0.25">
      <c r="E148" s="23"/>
    </row>
    <row r="149" spans="5:5" ht="15.75" customHeight="1" x14ac:dyDescent="0.25">
      <c r="E149" s="23"/>
    </row>
    <row r="150" spans="5:5" ht="15.75" customHeight="1" x14ac:dyDescent="0.25">
      <c r="E150" s="23"/>
    </row>
    <row r="151" spans="5:5" ht="15.75" customHeight="1" x14ac:dyDescent="0.25">
      <c r="E151" s="23"/>
    </row>
    <row r="152" spans="5:5" ht="15.75" customHeight="1" x14ac:dyDescent="0.25">
      <c r="E152" s="23"/>
    </row>
    <row r="153" spans="5:5" ht="15.75" customHeight="1" x14ac:dyDescent="0.25">
      <c r="E153" s="23"/>
    </row>
    <row r="154" spans="5:5" ht="15.75" customHeight="1" x14ac:dyDescent="0.25">
      <c r="E154" s="23"/>
    </row>
    <row r="155" spans="5:5" ht="15.75" customHeight="1" x14ac:dyDescent="0.25">
      <c r="E155" s="23"/>
    </row>
    <row r="156" spans="5:5" ht="15.75" customHeight="1" x14ac:dyDescent="0.25">
      <c r="E156" s="23"/>
    </row>
    <row r="157" spans="5:5" ht="15.75" customHeight="1" x14ac:dyDescent="0.25">
      <c r="E157" s="23"/>
    </row>
    <row r="158" spans="5:5" ht="15.75" customHeight="1" x14ac:dyDescent="0.25">
      <c r="E158" s="23"/>
    </row>
    <row r="159" spans="5:5" ht="15.75" customHeight="1" x14ac:dyDescent="0.25">
      <c r="E159" s="23"/>
    </row>
    <row r="160" spans="5:5" ht="15.75" customHeight="1" x14ac:dyDescent="0.25">
      <c r="E160" s="23"/>
    </row>
    <row r="161" spans="5:5" ht="15.75" customHeight="1" x14ac:dyDescent="0.25">
      <c r="E161" s="23"/>
    </row>
    <row r="162" spans="5:5" ht="15.75" customHeight="1" x14ac:dyDescent="0.25">
      <c r="E162" s="23"/>
    </row>
    <row r="163" spans="5:5" ht="15.75" customHeight="1" x14ac:dyDescent="0.25">
      <c r="E163" s="23"/>
    </row>
    <row r="164" spans="5:5" ht="15.75" customHeight="1" x14ac:dyDescent="0.25">
      <c r="E164" s="23"/>
    </row>
    <row r="165" spans="5:5" ht="15.75" customHeight="1" x14ac:dyDescent="0.25">
      <c r="E165" s="23"/>
    </row>
    <row r="166" spans="5:5" ht="15.75" customHeight="1" x14ac:dyDescent="0.25">
      <c r="E166" s="23"/>
    </row>
    <row r="167" spans="5:5" ht="15.75" customHeight="1" x14ac:dyDescent="0.25">
      <c r="E167" s="23"/>
    </row>
    <row r="168" spans="5:5" ht="15.75" customHeight="1" x14ac:dyDescent="0.25">
      <c r="E168" s="23"/>
    </row>
    <row r="169" spans="5:5" ht="15.75" customHeight="1" x14ac:dyDescent="0.25">
      <c r="E169" s="23"/>
    </row>
    <row r="170" spans="5:5" ht="15.75" customHeight="1" x14ac:dyDescent="0.25">
      <c r="E170" s="23"/>
    </row>
    <row r="171" spans="5:5" ht="15.75" customHeight="1" x14ac:dyDescent="0.25">
      <c r="E171" s="23"/>
    </row>
    <row r="172" spans="5:5" ht="15.75" customHeight="1" x14ac:dyDescent="0.25">
      <c r="E172" s="23"/>
    </row>
    <row r="173" spans="5:5" ht="15.75" customHeight="1" x14ac:dyDescent="0.25">
      <c r="E173" s="23"/>
    </row>
    <row r="174" spans="5:5" ht="15.75" customHeight="1" x14ac:dyDescent="0.25">
      <c r="E174" s="23"/>
    </row>
    <row r="175" spans="5:5" ht="15.75" customHeight="1" x14ac:dyDescent="0.25">
      <c r="E175" s="23"/>
    </row>
    <row r="176" spans="5:5" ht="15.75" customHeight="1" x14ac:dyDescent="0.25">
      <c r="E176" s="23"/>
    </row>
    <row r="177" spans="5:5" ht="15.75" customHeight="1" x14ac:dyDescent="0.25">
      <c r="E177" s="23"/>
    </row>
    <row r="178" spans="5:5" ht="15.75" customHeight="1" x14ac:dyDescent="0.25">
      <c r="E178" s="23"/>
    </row>
    <row r="179" spans="5:5" ht="15.75" customHeight="1" x14ac:dyDescent="0.25">
      <c r="E179" s="23"/>
    </row>
    <row r="180" spans="5:5" ht="15.75" customHeight="1" x14ac:dyDescent="0.25">
      <c r="E180" s="23"/>
    </row>
    <row r="181" spans="5:5" ht="15.75" customHeight="1" x14ac:dyDescent="0.25">
      <c r="E181" s="23"/>
    </row>
    <row r="182" spans="5:5" ht="15.75" customHeight="1" x14ac:dyDescent="0.25">
      <c r="E182" s="23"/>
    </row>
    <row r="183" spans="5:5" ht="15.75" customHeight="1" x14ac:dyDescent="0.25">
      <c r="E183" s="23"/>
    </row>
    <row r="184" spans="5:5" ht="15.75" customHeight="1" x14ac:dyDescent="0.25">
      <c r="E184" s="23"/>
    </row>
    <row r="185" spans="5:5" ht="15.75" customHeight="1" x14ac:dyDescent="0.25">
      <c r="E185" s="23"/>
    </row>
    <row r="186" spans="5:5" ht="15.75" customHeight="1" x14ac:dyDescent="0.25">
      <c r="E186" s="23"/>
    </row>
    <row r="187" spans="5:5" ht="15.75" customHeight="1" x14ac:dyDescent="0.25">
      <c r="E187" s="23"/>
    </row>
    <row r="188" spans="5:5" ht="15.75" customHeight="1" x14ac:dyDescent="0.25">
      <c r="E188" s="23"/>
    </row>
    <row r="189" spans="5:5" ht="15.75" customHeight="1" x14ac:dyDescent="0.25">
      <c r="E189" s="23"/>
    </row>
    <row r="190" spans="5:5" ht="15.75" customHeight="1" x14ac:dyDescent="0.25">
      <c r="E190" s="23"/>
    </row>
    <row r="191" spans="5:5" ht="15.75" customHeight="1" x14ac:dyDescent="0.25">
      <c r="E191" s="23"/>
    </row>
    <row r="192" spans="5:5" ht="15.75" customHeight="1" x14ac:dyDescent="0.25">
      <c r="E192" s="23"/>
    </row>
    <row r="193" spans="5:5" ht="15.75" customHeight="1" x14ac:dyDescent="0.25">
      <c r="E193" s="23"/>
    </row>
    <row r="194" spans="5:5" ht="15.75" customHeight="1" x14ac:dyDescent="0.25">
      <c r="E194" s="23"/>
    </row>
    <row r="195" spans="5:5" ht="15.75" customHeight="1" x14ac:dyDescent="0.25">
      <c r="E195" s="23"/>
    </row>
    <row r="196" spans="5:5" ht="15.75" customHeight="1" x14ac:dyDescent="0.25">
      <c r="E196" s="23"/>
    </row>
    <row r="197" spans="5:5" ht="15.75" customHeight="1" x14ac:dyDescent="0.25">
      <c r="E197" s="23"/>
    </row>
    <row r="198" spans="5:5" ht="15.75" customHeight="1" x14ac:dyDescent="0.25">
      <c r="E198" s="23"/>
    </row>
    <row r="199" spans="5:5" ht="15.75" customHeight="1" x14ac:dyDescent="0.25">
      <c r="E199" s="23"/>
    </row>
    <row r="200" spans="5:5" ht="15.75" customHeight="1" x14ac:dyDescent="0.25">
      <c r="E200" s="23"/>
    </row>
    <row r="201" spans="5:5" ht="15.75" customHeight="1" x14ac:dyDescent="0.25">
      <c r="E201" s="23"/>
    </row>
    <row r="202" spans="5:5" ht="15.75" customHeight="1" x14ac:dyDescent="0.25">
      <c r="E202" s="23"/>
    </row>
    <row r="203" spans="5:5" ht="15.75" customHeight="1" x14ac:dyDescent="0.25">
      <c r="E203" s="23"/>
    </row>
    <row r="204" spans="5:5" ht="15.75" customHeight="1" x14ac:dyDescent="0.25">
      <c r="E204" s="23"/>
    </row>
    <row r="205" spans="5:5" ht="15.75" customHeight="1" x14ac:dyDescent="0.25">
      <c r="E205" s="23"/>
    </row>
    <row r="206" spans="5:5" ht="15.75" customHeight="1" x14ac:dyDescent="0.25">
      <c r="E206" s="23"/>
    </row>
    <row r="207" spans="5:5" ht="15.75" customHeight="1" x14ac:dyDescent="0.25">
      <c r="E207" s="23"/>
    </row>
    <row r="208" spans="5:5" ht="15.75" customHeight="1" x14ac:dyDescent="0.25">
      <c r="E208" s="23"/>
    </row>
    <row r="209" spans="5:5" ht="15.75" customHeight="1" x14ac:dyDescent="0.25">
      <c r="E209" s="23"/>
    </row>
    <row r="210" spans="5:5" ht="15.75" customHeight="1" x14ac:dyDescent="0.25">
      <c r="E210" s="23"/>
    </row>
    <row r="211" spans="5:5" ht="15.75" customHeight="1" x14ac:dyDescent="0.25">
      <c r="E211" s="23"/>
    </row>
    <row r="212" spans="5:5" ht="15.75" customHeight="1" x14ac:dyDescent="0.25">
      <c r="E212" s="23"/>
    </row>
    <row r="213" spans="5:5" ht="15.75" customHeight="1" x14ac:dyDescent="0.25">
      <c r="E213" s="23"/>
    </row>
    <row r="214" spans="5:5" ht="15.75" customHeight="1" x14ac:dyDescent="0.25">
      <c r="E214" s="23"/>
    </row>
    <row r="215" spans="5:5" ht="15.75" customHeight="1" x14ac:dyDescent="0.25">
      <c r="E215" s="23"/>
    </row>
    <row r="216" spans="5:5" ht="15.75" customHeight="1" x14ac:dyDescent="0.25">
      <c r="E216" s="23"/>
    </row>
    <row r="217" spans="5:5" ht="15.75" customHeight="1" x14ac:dyDescent="0.25">
      <c r="E217" s="23"/>
    </row>
    <row r="218" spans="5:5" ht="15.75" customHeight="1" x14ac:dyDescent="0.25">
      <c r="E218" s="23"/>
    </row>
    <row r="219" spans="5:5" ht="15.75" customHeight="1" x14ac:dyDescent="0.25">
      <c r="E219" s="23"/>
    </row>
    <row r="220" spans="5:5" ht="15.75" customHeight="1" x14ac:dyDescent="0.25">
      <c r="E220" s="23"/>
    </row>
    <row r="221" spans="5:5" ht="15.75" customHeight="1" x14ac:dyDescent="0.25">
      <c r="E221" s="23"/>
    </row>
    <row r="222" spans="5:5" ht="15.75" customHeight="1" x14ac:dyDescent="0.25">
      <c r="E222" s="23"/>
    </row>
    <row r="223" spans="5:5" ht="15.75" customHeight="1" x14ac:dyDescent="0.25">
      <c r="E223" s="23"/>
    </row>
    <row r="224" spans="5:5" ht="15.75" customHeight="1" x14ac:dyDescent="0.25">
      <c r="E224" s="23"/>
    </row>
    <row r="225" spans="5:5" ht="15.75" customHeight="1" x14ac:dyDescent="0.25">
      <c r="E225" s="23"/>
    </row>
    <row r="226" spans="5:5" ht="15.75" customHeight="1" x14ac:dyDescent="0.25">
      <c r="E226" s="23"/>
    </row>
    <row r="227" spans="5:5" ht="15.75" customHeight="1" x14ac:dyDescent="0.25">
      <c r="E227" s="23"/>
    </row>
    <row r="228" spans="5:5" ht="15.75" customHeight="1" x14ac:dyDescent="0.25">
      <c r="E228" s="23"/>
    </row>
    <row r="229" spans="5:5" ht="15.75" customHeight="1" x14ac:dyDescent="0.25">
      <c r="E229" s="23"/>
    </row>
    <row r="230" spans="5:5" ht="15.75" customHeight="1" x14ac:dyDescent="0.25">
      <c r="E230" s="23"/>
    </row>
    <row r="231" spans="5:5" ht="15.75" customHeight="1" x14ac:dyDescent="0.25">
      <c r="E231" s="23"/>
    </row>
    <row r="232" spans="5:5" ht="15.75" customHeight="1" x14ac:dyDescent="0.25">
      <c r="E232" s="23"/>
    </row>
    <row r="233" spans="5:5" ht="15.75" customHeight="1" x14ac:dyDescent="0.25">
      <c r="E233" s="23"/>
    </row>
    <row r="234" spans="5:5" ht="15.75" customHeight="1" x14ac:dyDescent="0.25">
      <c r="E234" s="23"/>
    </row>
    <row r="235" spans="5:5" ht="15.75" customHeight="1" x14ac:dyDescent="0.25">
      <c r="E235" s="23"/>
    </row>
    <row r="236" spans="5:5" ht="15.75" customHeight="1" x14ac:dyDescent="0.25">
      <c r="E236" s="23"/>
    </row>
    <row r="237" spans="5:5" ht="15.75" customHeight="1" x14ac:dyDescent="0.25">
      <c r="E237" s="23"/>
    </row>
    <row r="238" spans="5:5" ht="15.75" customHeight="1" x14ac:dyDescent="0.25">
      <c r="E238" s="23"/>
    </row>
    <row r="239" spans="5:5" ht="15.75" customHeight="1" x14ac:dyDescent="0.25">
      <c r="E239" s="23"/>
    </row>
    <row r="240" spans="5:5" ht="15.75" customHeight="1" x14ac:dyDescent="0.25">
      <c r="E240" s="23"/>
    </row>
    <row r="241" spans="5:5" ht="15.75" customHeight="1" x14ac:dyDescent="0.25">
      <c r="E241" s="23"/>
    </row>
    <row r="242" spans="5:5" ht="15.75" customHeight="1" x14ac:dyDescent="0.25">
      <c r="E242" s="23"/>
    </row>
    <row r="243" spans="5:5" ht="15.75" customHeight="1" x14ac:dyDescent="0.25">
      <c r="E243" s="23"/>
    </row>
    <row r="244" spans="5:5" ht="15.75" customHeight="1" x14ac:dyDescent="0.25">
      <c r="E244" s="23"/>
    </row>
    <row r="245" spans="5:5" ht="15.75" customHeight="1" x14ac:dyDescent="0.25">
      <c r="E245" s="23"/>
    </row>
    <row r="246" spans="5:5" ht="15.75" customHeight="1" x14ac:dyDescent="0.25">
      <c r="E246" s="23"/>
    </row>
    <row r="247" spans="5:5" ht="15.75" customHeight="1" x14ac:dyDescent="0.25">
      <c r="E247" s="23"/>
    </row>
    <row r="248" spans="5:5" ht="15.75" customHeight="1" x14ac:dyDescent="0.25">
      <c r="E248" s="23"/>
    </row>
    <row r="249" spans="5:5" ht="15.75" customHeight="1" x14ac:dyDescent="0.25">
      <c r="E249" s="23"/>
    </row>
    <row r="250" spans="5:5" ht="15.75" customHeight="1" x14ac:dyDescent="0.25">
      <c r="E250" s="23"/>
    </row>
    <row r="251" spans="5:5" ht="15.75" customHeight="1" x14ac:dyDescent="0.25">
      <c r="E251" s="23"/>
    </row>
    <row r="252" spans="5:5" ht="15.75" customHeight="1" x14ac:dyDescent="0.25">
      <c r="E252" s="23"/>
    </row>
    <row r="253" spans="5:5" ht="15.75" customHeight="1" x14ac:dyDescent="0.25">
      <c r="E253" s="23"/>
    </row>
    <row r="254" spans="5:5" ht="15.75" customHeight="1" x14ac:dyDescent="0.25">
      <c r="E254" s="23"/>
    </row>
    <row r="255" spans="5:5" ht="15.75" customHeight="1" x14ac:dyDescent="0.25">
      <c r="E255" s="23"/>
    </row>
    <row r="256" spans="5:5" ht="15.75" customHeight="1" x14ac:dyDescent="0.25">
      <c r="E256" s="23"/>
    </row>
    <row r="257" spans="5:5" ht="15.75" customHeight="1" x14ac:dyDescent="0.25">
      <c r="E257" s="23"/>
    </row>
    <row r="258" spans="5:5" ht="15.75" customHeight="1" x14ac:dyDescent="0.25">
      <c r="E258" s="23"/>
    </row>
    <row r="259" spans="5:5" ht="15.75" customHeight="1" x14ac:dyDescent="0.25">
      <c r="E259" s="23"/>
    </row>
    <row r="260" spans="5:5" ht="15.75" customHeight="1" x14ac:dyDescent="0.25">
      <c r="E260" s="23"/>
    </row>
    <row r="261" spans="5:5" ht="15.75" customHeight="1" x14ac:dyDescent="0.25">
      <c r="E261" s="23"/>
    </row>
    <row r="262" spans="5:5" ht="15.75" customHeight="1" x14ac:dyDescent="0.25">
      <c r="E262" s="23"/>
    </row>
    <row r="263" spans="5:5" ht="15.75" customHeight="1" x14ac:dyDescent="0.25">
      <c r="E263" s="23"/>
    </row>
    <row r="264" spans="5:5" ht="15.75" customHeight="1" x14ac:dyDescent="0.25">
      <c r="E264" s="23"/>
    </row>
    <row r="265" spans="5:5" ht="15.75" customHeight="1" x14ac:dyDescent="0.25">
      <c r="E265" s="23"/>
    </row>
    <row r="266" spans="5:5" ht="15.75" customHeight="1" x14ac:dyDescent="0.25">
      <c r="E266" s="23"/>
    </row>
    <row r="267" spans="5:5" ht="15.75" customHeight="1" x14ac:dyDescent="0.25">
      <c r="E267" s="23"/>
    </row>
    <row r="268" spans="5:5" ht="15.75" customHeight="1" x14ac:dyDescent="0.25">
      <c r="E268" s="23"/>
    </row>
    <row r="269" spans="5:5" ht="15.75" customHeight="1" x14ac:dyDescent="0.25">
      <c r="E269" s="23"/>
    </row>
    <row r="270" spans="5:5" ht="15.75" customHeight="1" x14ac:dyDescent="0.25">
      <c r="E270" s="23"/>
    </row>
    <row r="271" spans="5:5" ht="15.75" customHeight="1" x14ac:dyDescent="0.25">
      <c r="E271" s="23"/>
    </row>
    <row r="272" spans="5:5" ht="15.75" customHeight="1" x14ac:dyDescent="0.25">
      <c r="E272" s="23"/>
    </row>
    <row r="273" spans="5:5" ht="15.75" customHeight="1" x14ac:dyDescent="0.25">
      <c r="E273" s="23"/>
    </row>
    <row r="274" spans="5:5" ht="15.75" customHeight="1" x14ac:dyDescent="0.25">
      <c r="E274" s="23"/>
    </row>
    <row r="275" spans="5:5" ht="15.75" customHeight="1" x14ac:dyDescent="0.25">
      <c r="E275" s="23"/>
    </row>
    <row r="276" spans="5:5" ht="15.75" customHeight="1" x14ac:dyDescent="0.25">
      <c r="E276" s="23"/>
    </row>
    <row r="277" spans="5:5" ht="15.75" customHeight="1" x14ac:dyDescent="0.25">
      <c r="E277" s="23"/>
    </row>
    <row r="278" spans="5:5" ht="15.75" customHeight="1" x14ac:dyDescent="0.25">
      <c r="E278" s="23"/>
    </row>
    <row r="279" spans="5:5" ht="15.75" customHeight="1" x14ac:dyDescent="0.25">
      <c r="E279" s="23"/>
    </row>
    <row r="280" spans="5:5" ht="15.75" customHeight="1" x14ac:dyDescent="0.25">
      <c r="E280" s="23"/>
    </row>
    <row r="281" spans="5:5" ht="15.75" customHeight="1" x14ac:dyDescent="0.25">
      <c r="E281" s="23"/>
    </row>
    <row r="282" spans="5:5" ht="15.75" customHeight="1" x14ac:dyDescent="0.25">
      <c r="E282" s="23"/>
    </row>
    <row r="283" spans="5:5" ht="15.75" customHeight="1" x14ac:dyDescent="0.25">
      <c r="E283" s="23"/>
    </row>
    <row r="284" spans="5:5" ht="15.75" customHeight="1" x14ac:dyDescent="0.25">
      <c r="E284" s="23"/>
    </row>
    <row r="285" spans="5:5" ht="15.75" customHeight="1" x14ac:dyDescent="0.25">
      <c r="E285" s="23"/>
    </row>
    <row r="286" spans="5:5" ht="15.75" customHeight="1" x14ac:dyDescent="0.25">
      <c r="E286" s="23"/>
    </row>
    <row r="287" spans="5:5" ht="15.75" customHeight="1" x14ac:dyDescent="0.25">
      <c r="E287" s="23"/>
    </row>
    <row r="288" spans="5:5" ht="15.75" customHeight="1" x14ac:dyDescent="0.25">
      <c r="E288" s="23"/>
    </row>
    <row r="289" spans="5:5" ht="15.75" customHeight="1" x14ac:dyDescent="0.25">
      <c r="E289" s="23"/>
    </row>
    <row r="290" spans="5:5" ht="15.75" customHeight="1" x14ac:dyDescent="0.25">
      <c r="E290" s="23"/>
    </row>
    <row r="291" spans="5:5" ht="15.75" customHeight="1" x14ac:dyDescent="0.25">
      <c r="E291" s="23"/>
    </row>
    <row r="292" spans="5:5" ht="15.75" customHeight="1" x14ac:dyDescent="0.25">
      <c r="E292" s="23"/>
    </row>
    <row r="293" spans="5:5" ht="15.75" customHeight="1" x14ac:dyDescent="0.25">
      <c r="E293" s="23"/>
    </row>
    <row r="294" spans="5:5" ht="15.75" customHeight="1" x14ac:dyDescent="0.25">
      <c r="E294" s="23"/>
    </row>
    <row r="295" spans="5:5" ht="15.75" customHeight="1" x14ac:dyDescent="0.25">
      <c r="E295" s="23"/>
    </row>
    <row r="296" spans="5:5" ht="15.75" customHeight="1" x14ac:dyDescent="0.25">
      <c r="E296" s="23"/>
    </row>
    <row r="297" spans="5:5" ht="15.75" customHeight="1" x14ac:dyDescent="0.25">
      <c r="E297" s="23"/>
    </row>
    <row r="298" spans="5:5" ht="15.75" customHeight="1" x14ac:dyDescent="0.25">
      <c r="E298" s="23"/>
    </row>
    <row r="299" spans="5:5" ht="15.75" customHeight="1" x14ac:dyDescent="0.25">
      <c r="E299" s="23"/>
    </row>
    <row r="300" spans="5:5" ht="15.75" customHeight="1" x14ac:dyDescent="0.25">
      <c r="E300" s="23"/>
    </row>
    <row r="301" spans="5:5" ht="15.75" customHeight="1" x14ac:dyDescent="0.25">
      <c r="E301" s="23"/>
    </row>
    <row r="302" spans="5:5" ht="15.75" customHeight="1" x14ac:dyDescent="0.25">
      <c r="E302" s="23"/>
    </row>
    <row r="303" spans="5:5" ht="15.75" customHeight="1" x14ac:dyDescent="0.25">
      <c r="E303" s="23"/>
    </row>
    <row r="304" spans="5:5" ht="15.75" customHeight="1" x14ac:dyDescent="0.25">
      <c r="E304" s="23"/>
    </row>
    <row r="305" spans="5:5" ht="15.75" customHeight="1" x14ac:dyDescent="0.25">
      <c r="E305" s="23"/>
    </row>
    <row r="306" spans="5:5" ht="15.75" customHeight="1" x14ac:dyDescent="0.25">
      <c r="E306" s="23"/>
    </row>
    <row r="307" spans="5:5" ht="15.75" customHeight="1" x14ac:dyDescent="0.25">
      <c r="E307" s="23"/>
    </row>
    <row r="308" spans="5:5" ht="15.75" customHeight="1" x14ac:dyDescent="0.25">
      <c r="E308" s="23"/>
    </row>
    <row r="309" spans="5:5" ht="15.75" customHeight="1" x14ac:dyDescent="0.25">
      <c r="E309" s="23"/>
    </row>
    <row r="310" spans="5:5" ht="15.75" customHeight="1" x14ac:dyDescent="0.25">
      <c r="E310" s="23"/>
    </row>
    <row r="311" spans="5:5" ht="15.75" customHeight="1" x14ac:dyDescent="0.25">
      <c r="E311" s="23"/>
    </row>
    <row r="312" spans="5:5" ht="15.75" customHeight="1" x14ac:dyDescent="0.25">
      <c r="E312" s="23"/>
    </row>
    <row r="313" spans="5:5" ht="15.75" customHeight="1" x14ac:dyDescent="0.25">
      <c r="E313" s="23"/>
    </row>
    <row r="314" spans="5:5" ht="15.75" customHeight="1" x14ac:dyDescent="0.25">
      <c r="E314" s="23"/>
    </row>
    <row r="315" spans="5:5" ht="15.75" customHeight="1" x14ac:dyDescent="0.25">
      <c r="E315" s="23"/>
    </row>
    <row r="316" spans="5:5" ht="15.75" customHeight="1" x14ac:dyDescent="0.25">
      <c r="E316" s="23"/>
    </row>
    <row r="317" spans="5:5" ht="15.75" customHeight="1" x14ac:dyDescent="0.25">
      <c r="E317" s="23"/>
    </row>
    <row r="318" spans="5:5" ht="15.75" customHeight="1" x14ac:dyDescent="0.25">
      <c r="E318" s="23"/>
    </row>
    <row r="319" spans="5:5" ht="15.75" customHeight="1" x14ac:dyDescent="0.25">
      <c r="E319" s="23"/>
    </row>
    <row r="320" spans="5:5" ht="15.75" customHeight="1" x14ac:dyDescent="0.25">
      <c r="E320" s="23"/>
    </row>
    <row r="321" spans="5:5" ht="15.75" customHeight="1" x14ac:dyDescent="0.25">
      <c r="E321" s="23"/>
    </row>
    <row r="322" spans="5:5" ht="15.75" customHeight="1" x14ac:dyDescent="0.25">
      <c r="E322" s="23"/>
    </row>
    <row r="323" spans="5:5" ht="15.75" customHeight="1" x14ac:dyDescent="0.25">
      <c r="E323" s="23"/>
    </row>
    <row r="324" spans="5:5" ht="15.75" customHeight="1" x14ac:dyDescent="0.25">
      <c r="E324" s="23"/>
    </row>
    <row r="325" spans="5:5" ht="15.75" customHeight="1" x14ac:dyDescent="0.25">
      <c r="E325" s="23"/>
    </row>
    <row r="326" spans="5:5" ht="15.75" customHeight="1" x14ac:dyDescent="0.25">
      <c r="E326" s="23"/>
    </row>
    <row r="327" spans="5:5" ht="15.75" customHeight="1" x14ac:dyDescent="0.25">
      <c r="E327" s="23"/>
    </row>
    <row r="328" spans="5:5" ht="15.75" customHeight="1" x14ac:dyDescent="0.25">
      <c r="E328" s="23"/>
    </row>
    <row r="329" spans="5:5" ht="15.75" customHeight="1" x14ac:dyDescent="0.25">
      <c r="E329" s="23"/>
    </row>
    <row r="330" spans="5:5" ht="15.75" customHeight="1" x14ac:dyDescent="0.25">
      <c r="E330" s="23"/>
    </row>
    <row r="331" spans="5:5" ht="15.75" customHeight="1" x14ac:dyDescent="0.25">
      <c r="E331" s="23"/>
    </row>
    <row r="332" spans="5:5" ht="15.75" customHeight="1" x14ac:dyDescent="0.25">
      <c r="E332" s="23"/>
    </row>
    <row r="333" spans="5:5" ht="15.75" customHeight="1" x14ac:dyDescent="0.25">
      <c r="E333" s="23"/>
    </row>
    <row r="334" spans="5:5" ht="15.75" customHeight="1" x14ac:dyDescent="0.25">
      <c r="E334" s="23"/>
    </row>
    <row r="335" spans="5:5" ht="15.75" customHeight="1" x14ac:dyDescent="0.25">
      <c r="E335" s="23"/>
    </row>
    <row r="336" spans="5:5" ht="15.75" customHeight="1" x14ac:dyDescent="0.25">
      <c r="E336" s="23"/>
    </row>
    <row r="337" spans="5:5" ht="15.75" customHeight="1" x14ac:dyDescent="0.25">
      <c r="E337" s="23"/>
    </row>
    <row r="338" spans="5:5" ht="15.75" customHeight="1" x14ac:dyDescent="0.25">
      <c r="E338" s="23"/>
    </row>
    <row r="339" spans="5:5" ht="15.75" customHeight="1" x14ac:dyDescent="0.25">
      <c r="E339" s="23"/>
    </row>
    <row r="340" spans="5:5" ht="15.75" customHeight="1" x14ac:dyDescent="0.25">
      <c r="E340" s="23"/>
    </row>
    <row r="341" spans="5:5" ht="15.75" customHeight="1" x14ac:dyDescent="0.25">
      <c r="E341" s="23"/>
    </row>
    <row r="342" spans="5:5" ht="15.75" customHeight="1" x14ac:dyDescent="0.25">
      <c r="E342" s="23"/>
    </row>
    <row r="343" spans="5:5" ht="15.75" customHeight="1" x14ac:dyDescent="0.25">
      <c r="E343" s="23"/>
    </row>
    <row r="344" spans="5:5" ht="15.75" customHeight="1" x14ac:dyDescent="0.25">
      <c r="E344" s="23"/>
    </row>
    <row r="345" spans="5:5" ht="15.75" customHeight="1" x14ac:dyDescent="0.25">
      <c r="E345" s="23"/>
    </row>
    <row r="346" spans="5:5" ht="15.75" customHeight="1" x14ac:dyDescent="0.25">
      <c r="E346" s="23"/>
    </row>
    <row r="347" spans="5:5" ht="15.75" customHeight="1" x14ac:dyDescent="0.25">
      <c r="E347" s="23"/>
    </row>
    <row r="348" spans="5:5" ht="15.75" customHeight="1" x14ac:dyDescent="0.25">
      <c r="E348" s="23"/>
    </row>
    <row r="349" spans="5:5" ht="15.75" customHeight="1" x14ac:dyDescent="0.25">
      <c r="E349" s="23"/>
    </row>
    <row r="350" spans="5:5" ht="15.75" customHeight="1" x14ac:dyDescent="0.25">
      <c r="E350" s="23"/>
    </row>
    <row r="351" spans="5:5" ht="15.75" customHeight="1" x14ac:dyDescent="0.25">
      <c r="E351" s="23"/>
    </row>
    <row r="352" spans="5:5" ht="15.75" customHeight="1" x14ac:dyDescent="0.25">
      <c r="E352" s="23"/>
    </row>
    <row r="353" spans="5:5" ht="15.75" customHeight="1" x14ac:dyDescent="0.25">
      <c r="E353" s="23"/>
    </row>
    <row r="354" spans="5:5" ht="15.75" customHeight="1" x14ac:dyDescent="0.25">
      <c r="E354" s="23"/>
    </row>
    <row r="355" spans="5:5" ht="15.75" customHeight="1" x14ac:dyDescent="0.25">
      <c r="E355" s="23"/>
    </row>
    <row r="356" spans="5:5" ht="15.75" customHeight="1" x14ac:dyDescent="0.25">
      <c r="E356" s="23"/>
    </row>
    <row r="357" spans="5:5" ht="15.75" customHeight="1" x14ac:dyDescent="0.25">
      <c r="E357" s="23"/>
    </row>
    <row r="358" spans="5:5" ht="15.75" customHeight="1" x14ac:dyDescent="0.25">
      <c r="E358" s="23"/>
    </row>
    <row r="359" spans="5:5" ht="15.75" customHeight="1" x14ac:dyDescent="0.25">
      <c r="E359" s="23"/>
    </row>
    <row r="360" spans="5:5" ht="15.75" customHeight="1" x14ac:dyDescent="0.25">
      <c r="E360" s="23"/>
    </row>
    <row r="361" spans="5:5" ht="15.75" customHeight="1" x14ac:dyDescent="0.25">
      <c r="E361" s="23"/>
    </row>
    <row r="362" spans="5:5" ht="15.75" customHeight="1" x14ac:dyDescent="0.25">
      <c r="E362" s="23"/>
    </row>
    <row r="363" spans="5:5" ht="15.75" customHeight="1" x14ac:dyDescent="0.25">
      <c r="E363" s="23"/>
    </row>
    <row r="364" spans="5:5" ht="15.75" customHeight="1" x14ac:dyDescent="0.25">
      <c r="E364" s="23"/>
    </row>
    <row r="365" spans="5:5" ht="15.75" customHeight="1" x14ac:dyDescent="0.25">
      <c r="E365" s="23"/>
    </row>
    <row r="366" spans="5:5" ht="15.75" customHeight="1" x14ac:dyDescent="0.25">
      <c r="E366" s="23"/>
    </row>
    <row r="367" spans="5:5" ht="15.75" customHeight="1" x14ac:dyDescent="0.25">
      <c r="E367" s="23"/>
    </row>
    <row r="368" spans="5:5" ht="15.75" customHeight="1" x14ac:dyDescent="0.25">
      <c r="E368" s="23"/>
    </row>
    <row r="369" spans="5:5" ht="15.75" customHeight="1" x14ac:dyDescent="0.25">
      <c r="E369" s="23"/>
    </row>
    <row r="370" spans="5:5" ht="15.75" customHeight="1" x14ac:dyDescent="0.25">
      <c r="E370" s="23"/>
    </row>
    <row r="371" spans="5:5" ht="15.75" customHeight="1" x14ac:dyDescent="0.25">
      <c r="E371" s="23"/>
    </row>
    <row r="372" spans="5:5" ht="15.75" customHeight="1" x14ac:dyDescent="0.25">
      <c r="E372" s="23"/>
    </row>
    <row r="373" spans="5:5" ht="15.75" customHeight="1" x14ac:dyDescent="0.25">
      <c r="E373" s="23"/>
    </row>
    <row r="374" spans="5:5" ht="15.75" customHeight="1" x14ac:dyDescent="0.25">
      <c r="E374" s="23"/>
    </row>
    <row r="375" spans="5:5" ht="15.75" customHeight="1" x14ac:dyDescent="0.25">
      <c r="E375" s="23"/>
    </row>
    <row r="376" spans="5:5" ht="15.75" customHeight="1" x14ac:dyDescent="0.25">
      <c r="E376" s="23"/>
    </row>
    <row r="377" spans="5:5" ht="15.75" customHeight="1" x14ac:dyDescent="0.25">
      <c r="E377" s="23"/>
    </row>
    <row r="378" spans="5:5" ht="15.75" customHeight="1" x14ac:dyDescent="0.25">
      <c r="E378" s="23"/>
    </row>
    <row r="379" spans="5:5" ht="15.75" customHeight="1" x14ac:dyDescent="0.25">
      <c r="E379" s="23"/>
    </row>
    <row r="380" spans="5:5" ht="15.75" customHeight="1" x14ac:dyDescent="0.25">
      <c r="E380" s="23"/>
    </row>
    <row r="381" spans="5:5" ht="15.75" customHeight="1" x14ac:dyDescent="0.25">
      <c r="E381" s="23"/>
    </row>
    <row r="382" spans="5:5" ht="15.75" customHeight="1" x14ac:dyDescent="0.25">
      <c r="E382" s="23"/>
    </row>
    <row r="383" spans="5:5" ht="15.75" customHeight="1" x14ac:dyDescent="0.25">
      <c r="E383" s="23"/>
    </row>
    <row r="384" spans="5:5" ht="15.75" customHeight="1" x14ac:dyDescent="0.25">
      <c r="E384" s="23"/>
    </row>
    <row r="385" spans="5:5" ht="15.75" customHeight="1" x14ac:dyDescent="0.25">
      <c r="E385" s="23"/>
    </row>
    <row r="386" spans="5:5" ht="15.75" customHeight="1" x14ac:dyDescent="0.25">
      <c r="E386" s="23"/>
    </row>
    <row r="387" spans="5:5" ht="15.75" customHeight="1" x14ac:dyDescent="0.25">
      <c r="E387" s="23"/>
    </row>
    <row r="388" spans="5:5" ht="15.75" customHeight="1" x14ac:dyDescent="0.25">
      <c r="E388" s="23"/>
    </row>
    <row r="389" spans="5:5" ht="15.75" customHeight="1" x14ac:dyDescent="0.25">
      <c r="E389" s="23"/>
    </row>
    <row r="390" spans="5:5" ht="15.75" customHeight="1" x14ac:dyDescent="0.25">
      <c r="E390" s="23"/>
    </row>
    <row r="391" spans="5:5" ht="15.75" customHeight="1" x14ac:dyDescent="0.25">
      <c r="E391" s="23"/>
    </row>
    <row r="392" spans="5:5" ht="15.75" customHeight="1" x14ac:dyDescent="0.25">
      <c r="E392" s="23"/>
    </row>
    <row r="393" spans="5:5" ht="15.75" customHeight="1" x14ac:dyDescent="0.25">
      <c r="E393" s="23"/>
    </row>
    <row r="394" spans="5:5" ht="15.75" customHeight="1" x14ac:dyDescent="0.25">
      <c r="E394" s="23"/>
    </row>
    <row r="395" spans="5:5" ht="15.75" customHeight="1" x14ac:dyDescent="0.25">
      <c r="E395" s="23"/>
    </row>
    <row r="396" spans="5:5" ht="15.75" customHeight="1" x14ac:dyDescent="0.25">
      <c r="E396" s="23"/>
    </row>
    <row r="397" spans="5:5" ht="15.75" customHeight="1" x14ac:dyDescent="0.25">
      <c r="E397" s="23"/>
    </row>
    <row r="398" spans="5:5" ht="15.75" customHeight="1" x14ac:dyDescent="0.25">
      <c r="E398" s="23"/>
    </row>
    <row r="399" spans="5:5" ht="15.75" customHeight="1" x14ac:dyDescent="0.25">
      <c r="E399" s="23"/>
    </row>
    <row r="400" spans="5:5" ht="15.75" customHeight="1" x14ac:dyDescent="0.25">
      <c r="E400" s="23"/>
    </row>
    <row r="401" spans="5:5" ht="15.75" customHeight="1" x14ac:dyDescent="0.25">
      <c r="E401" s="23"/>
    </row>
    <row r="402" spans="5:5" ht="15.75" customHeight="1" x14ac:dyDescent="0.25">
      <c r="E402" s="23"/>
    </row>
    <row r="403" spans="5:5" ht="15.75" customHeight="1" x14ac:dyDescent="0.25">
      <c r="E403" s="23"/>
    </row>
    <row r="404" spans="5:5" ht="15.75" customHeight="1" x14ac:dyDescent="0.25">
      <c r="E404" s="23"/>
    </row>
    <row r="405" spans="5:5" ht="15.75" customHeight="1" x14ac:dyDescent="0.25">
      <c r="E405" s="23"/>
    </row>
    <row r="406" spans="5:5" ht="15.75" customHeight="1" x14ac:dyDescent="0.25">
      <c r="E406" s="23"/>
    </row>
    <row r="407" spans="5:5" ht="15.75" customHeight="1" x14ac:dyDescent="0.25">
      <c r="E407" s="23"/>
    </row>
    <row r="408" spans="5:5" ht="15.75" customHeight="1" x14ac:dyDescent="0.25">
      <c r="E408" s="23"/>
    </row>
    <row r="409" spans="5:5" ht="15.75" customHeight="1" x14ac:dyDescent="0.25">
      <c r="E409" s="23"/>
    </row>
    <row r="410" spans="5:5" ht="15.75" customHeight="1" x14ac:dyDescent="0.25">
      <c r="E410" s="23"/>
    </row>
    <row r="411" spans="5:5" ht="15.75" customHeight="1" x14ac:dyDescent="0.25">
      <c r="E411" s="23"/>
    </row>
    <row r="412" spans="5:5" ht="15.75" customHeight="1" x14ac:dyDescent="0.25">
      <c r="E412" s="23"/>
    </row>
    <row r="413" spans="5:5" ht="15.75" customHeight="1" x14ac:dyDescent="0.25">
      <c r="E413" s="23"/>
    </row>
    <row r="414" spans="5:5" ht="15.75" customHeight="1" x14ac:dyDescent="0.25">
      <c r="E414" s="23"/>
    </row>
    <row r="415" spans="5:5" ht="15.75" customHeight="1" x14ac:dyDescent="0.25">
      <c r="E415" s="23"/>
    </row>
    <row r="416" spans="5:5" ht="15.75" customHeight="1" x14ac:dyDescent="0.25">
      <c r="E416" s="23"/>
    </row>
    <row r="417" spans="5:5" ht="15.75" customHeight="1" x14ac:dyDescent="0.25">
      <c r="E417" s="23"/>
    </row>
    <row r="418" spans="5:5" ht="15.75" customHeight="1" x14ac:dyDescent="0.25">
      <c r="E418" s="23"/>
    </row>
    <row r="419" spans="5:5" ht="15.75" customHeight="1" x14ac:dyDescent="0.25">
      <c r="E419" s="23"/>
    </row>
    <row r="420" spans="5:5" ht="15.75" customHeight="1" x14ac:dyDescent="0.25">
      <c r="E420" s="23"/>
    </row>
    <row r="421" spans="5:5" ht="15.75" customHeight="1" x14ac:dyDescent="0.25">
      <c r="E421" s="23"/>
    </row>
    <row r="422" spans="5:5" ht="15.75" customHeight="1" x14ac:dyDescent="0.25">
      <c r="E422" s="23"/>
    </row>
    <row r="423" spans="5:5" ht="15.75" customHeight="1" x14ac:dyDescent="0.25">
      <c r="E423" s="23"/>
    </row>
    <row r="424" spans="5:5" ht="15.75" customHeight="1" x14ac:dyDescent="0.25">
      <c r="E424" s="23"/>
    </row>
    <row r="425" spans="5:5" ht="15.75" customHeight="1" x14ac:dyDescent="0.25">
      <c r="E425" s="23"/>
    </row>
    <row r="426" spans="5:5" ht="15.75" customHeight="1" x14ac:dyDescent="0.25">
      <c r="E426" s="23"/>
    </row>
    <row r="427" spans="5:5" ht="15.75" customHeight="1" x14ac:dyDescent="0.25">
      <c r="E427" s="23"/>
    </row>
    <row r="428" spans="5:5" ht="15.75" customHeight="1" x14ac:dyDescent="0.25">
      <c r="E428" s="23"/>
    </row>
    <row r="429" spans="5:5" ht="15.75" customHeight="1" x14ac:dyDescent="0.25">
      <c r="E429" s="23"/>
    </row>
    <row r="430" spans="5:5" ht="15.75" customHeight="1" x14ac:dyDescent="0.25">
      <c r="E430" s="23"/>
    </row>
    <row r="431" spans="5:5" ht="15.75" customHeight="1" x14ac:dyDescent="0.25">
      <c r="E431" s="23"/>
    </row>
    <row r="432" spans="5:5" ht="15.75" customHeight="1" x14ac:dyDescent="0.25">
      <c r="E432" s="23"/>
    </row>
    <row r="433" spans="5:5" ht="15.75" customHeight="1" x14ac:dyDescent="0.25">
      <c r="E433" s="23"/>
    </row>
    <row r="434" spans="5:5" ht="15.75" customHeight="1" x14ac:dyDescent="0.25">
      <c r="E434" s="23"/>
    </row>
    <row r="435" spans="5:5" ht="15.75" customHeight="1" x14ac:dyDescent="0.25">
      <c r="E435" s="23"/>
    </row>
    <row r="436" spans="5:5" ht="15.75" customHeight="1" x14ac:dyDescent="0.25">
      <c r="E436" s="23"/>
    </row>
    <row r="437" spans="5:5" ht="15.75" customHeight="1" x14ac:dyDescent="0.25">
      <c r="E437" s="23"/>
    </row>
    <row r="438" spans="5:5" ht="15.75" customHeight="1" x14ac:dyDescent="0.25">
      <c r="E438" s="23"/>
    </row>
    <row r="439" spans="5:5" ht="15.75" customHeight="1" x14ac:dyDescent="0.25">
      <c r="E439" s="23"/>
    </row>
    <row r="440" spans="5:5" ht="15.75" customHeight="1" x14ac:dyDescent="0.25">
      <c r="E440" s="23"/>
    </row>
    <row r="441" spans="5:5" ht="15.75" customHeight="1" x14ac:dyDescent="0.25">
      <c r="E441" s="23"/>
    </row>
    <row r="442" spans="5:5" ht="15.75" customHeight="1" x14ac:dyDescent="0.25">
      <c r="E442" s="23"/>
    </row>
    <row r="443" spans="5:5" ht="15.75" customHeight="1" x14ac:dyDescent="0.25">
      <c r="E443" s="23"/>
    </row>
    <row r="444" spans="5:5" ht="15.75" customHeight="1" x14ac:dyDescent="0.25">
      <c r="E444" s="23"/>
    </row>
    <row r="445" spans="5:5" ht="15.75" customHeight="1" x14ac:dyDescent="0.25">
      <c r="E445" s="23"/>
    </row>
    <row r="446" spans="5:5" ht="15.75" customHeight="1" x14ac:dyDescent="0.25">
      <c r="E446" s="23"/>
    </row>
    <row r="447" spans="5:5" ht="15.75" customHeight="1" x14ac:dyDescent="0.25">
      <c r="E447" s="23"/>
    </row>
    <row r="448" spans="5:5" ht="15.75" customHeight="1" x14ac:dyDescent="0.25">
      <c r="E448" s="23"/>
    </row>
    <row r="449" spans="5:5" ht="15.75" customHeight="1" x14ac:dyDescent="0.25">
      <c r="E449" s="23"/>
    </row>
    <row r="450" spans="5:5" ht="15.75" customHeight="1" x14ac:dyDescent="0.25">
      <c r="E450" s="23"/>
    </row>
    <row r="451" spans="5:5" ht="15.75" customHeight="1" x14ac:dyDescent="0.25">
      <c r="E451" s="23"/>
    </row>
    <row r="452" spans="5:5" ht="15.75" customHeight="1" x14ac:dyDescent="0.25">
      <c r="E452" s="23"/>
    </row>
    <row r="453" spans="5:5" ht="15.75" customHeight="1" x14ac:dyDescent="0.25">
      <c r="E453" s="23"/>
    </row>
    <row r="454" spans="5:5" ht="15.75" customHeight="1" x14ac:dyDescent="0.25">
      <c r="E454" s="23"/>
    </row>
    <row r="455" spans="5:5" ht="15.75" customHeight="1" x14ac:dyDescent="0.25">
      <c r="E455" s="23"/>
    </row>
    <row r="456" spans="5:5" ht="15.75" customHeight="1" x14ac:dyDescent="0.25">
      <c r="E456" s="23"/>
    </row>
    <row r="457" spans="5:5" ht="15.75" customHeight="1" x14ac:dyDescent="0.25">
      <c r="E457" s="23"/>
    </row>
    <row r="458" spans="5:5" ht="15.75" customHeight="1" x14ac:dyDescent="0.25">
      <c r="E458" s="23"/>
    </row>
    <row r="459" spans="5:5" ht="15.75" customHeight="1" x14ac:dyDescent="0.25">
      <c r="E459" s="23"/>
    </row>
    <row r="460" spans="5:5" ht="15.75" customHeight="1" x14ac:dyDescent="0.25">
      <c r="E460" s="23"/>
    </row>
    <row r="461" spans="5:5" ht="15.75" customHeight="1" x14ac:dyDescent="0.25">
      <c r="E461" s="23"/>
    </row>
    <row r="462" spans="5:5" ht="15.75" customHeight="1" x14ac:dyDescent="0.25">
      <c r="E462" s="23"/>
    </row>
    <row r="463" spans="5:5" ht="15.75" customHeight="1" x14ac:dyDescent="0.25">
      <c r="E463" s="23"/>
    </row>
    <row r="464" spans="5:5" ht="15.75" customHeight="1" x14ac:dyDescent="0.25">
      <c r="E464" s="23"/>
    </row>
    <row r="465" spans="5:5" ht="15.75" customHeight="1" x14ac:dyDescent="0.25">
      <c r="E465" s="23"/>
    </row>
    <row r="466" spans="5:5" ht="15.75" customHeight="1" x14ac:dyDescent="0.25">
      <c r="E466" s="23"/>
    </row>
    <row r="467" spans="5:5" ht="15.75" customHeight="1" x14ac:dyDescent="0.25">
      <c r="E467" s="23"/>
    </row>
    <row r="468" spans="5:5" ht="15.75" customHeight="1" x14ac:dyDescent="0.25">
      <c r="E468" s="23"/>
    </row>
    <row r="469" spans="5:5" ht="15.75" customHeight="1" x14ac:dyDescent="0.25">
      <c r="E469" s="23"/>
    </row>
    <row r="470" spans="5:5" ht="15.75" customHeight="1" x14ac:dyDescent="0.25">
      <c r="E470" s="23"/>
    </row>
    <row r="471" spans="5:5" ht="15.75" customHeight="1" x14ac:dyDescent="0.25">
      <c r="E471" s="23"/>
    </row>
    <row r="472" spans="5:5" ht="15.75" customHeight="1" x14ac:dyDescent="0.25">
      <c r="E472" s="23"/>
    </row>
    <row r="473" spans="5:5" ht="15.75" customHeight="1" x14ac:dyDescent="0.25">
      <c r="E473" s="23"/>
    </row>
    <row r="474" spans="5:5" ht="15.75" customHeight="1" x14ac:dyDescent="0.25">
      <c r="E474" s="23"/>
    </row>
    <row r="475" spans="5:5" ht="15.75" customHeight="1" x14ac:dyDescent="0.25">
      <c r="E475" s="23"/>
    </row>
    <row r="476" spans="5:5" ht="15.75" customHeight="1" x14ac:dyDescent="0.25">
      <c r="E476" s="23"/>
    </row>
    <row r="477" spans="5:5" ht="15.75" customHeight="1" x14ac:dyDescent="0.25">
      <c r="E477" s="23"/>
    </row>
    <row r="478" spans="5:5" ht="15.75" customHeight="1" x14ac:dyDescent="0.25">
      <c r="E478" s="23"/>
    </row>
    <row r="479" spans="5:5" ht="15.75" customHeight="1" x14ac:dyDescent="0.25">
      <c r="E479" s="23"/>
    </row>
    <row r="480" spans="5:5" ht="15.75" customHeight="1" x14ac:dyDescent="0.25">
      <c r="E480" s="23"/>
    </row>
    <row r="481" spans="5:5" ht="15.75" customHeight="1" x14ac:dyDescent="0.25">
      <c r="E481" s="23"/>
    </row>
    <row r="482" spans="5:5" ht="15.75" customHeight="1" x14ac:dyDescent="0.25">
      <c r="E482" s="23"/>
    </row>
    <row r="483" spans="5:5" ht="15.75" customHeight="1" x14ac:dyDescent="0.25">
      <c r="E483" s="23"/>
    </row>
    <row r="484" spans="5:5" ht="15.75" customHeight="1" x14ac:dyDescent="0.25">
      <c r="E484" s="23"/>
    </row>
    <row r="485" spans="5:5" ht="15.75" customHeight="1" x14ac:dyDescent="0.25">
      <c r="E485" s="23"/>
    </row>
    <row r="486" spans="5:5" ht="15.75" customHeight="1" x14ac:dyDescent="0.25">
      <c r="E486" s="23"/>
    </row>
    <row r="487" spans="5:5" ht="15.75" customHeight="1" x14ac:dyDescent="0.25">
      <c r="E487" s="23"/>
    </row>
    <row r="488" spans="5:5" ht="15.75" customHeight="1" x14ac:dyDescent="0.25">
      <c r="E488" s="23"/>
    </row>
    <row r="489" spans="5:5" ht="15.75" customHeight="1" x14ac:dyDescent="0.25">
      <c r="E489" s="23"/>
    </row>
    <row r="490" spans="5:5" ht="15.75" customHeight="1" x14ac:dyDescent="0.25">
      <c r="E490" s="23"/>
    </row>
    <row r="491" spans="5:5" ht="15.75" customHeight="1" x14ac:dyDescent="0.25">
      <c r="E491" s="23"/>
    </row>
    <row r="492" spans="5:5" ht="15.75" customHeight="1" x14ac:dyDescent="0.25">
      <c r="E492" s="23"/>
    </row>
    <row r="493" spans="5:5" ht="15.75" customHeight="1" x14ac:dyDescent="0.25">
      <c r="E493" s="23"/>
    </row>
    <row r="494" spans="5:5" ht="15.75" customHeight="1" x14ac:dyDescent="0.25">
      <c r="E494" s="23"/>
    </row>
    <row r="495" spans="5:5" ht="15.75" customHeight="1" x14ac:dyDescent="0.25">
      <c r="E495" s="23"/>
    </row>
    <row r="496" spans="5:5" ht="15.75" customHeight="1" x14ac:dyDescent="0.25">
      <c r="E496" s="23"/>
    </row>
    <row r="497" spans="5:5" ht="15.75" customHeight="1" x14ac:dyDescent="0.25">
      <c r="E497" s="23"/>
    </row>
    <row r="498" spans="5:5" ht="15.75" customHeight="1" x14ac:dyDescent="0.25">
      <c r="E498" s="23"/>
    </row>
    <row r="499" spans="5:5" ht="15.75" customHeight="1" x14ac:dyDescent="0.25">
      <c r="E499" s="23"/>
    </row>
    <row r="500" spans="5:5" ht="15.75" customHeight="1" x14ac:dyDescent="0.25">
      <c r="E500" s="23"/>
    </row>
    <row r="501" spans="5:5" ht="15.75" customHeight="1" x14ac:dyDescent="0.25">
      <c r="E501" s="23"/>
    </row>
    <row r="502" spans="5:5" ht="15.75" customHeight="1" x14ac:dyDescent="0.25">
      <c r="E502" s="23"/>
    </row>
    <row r="503" spans="5:5" ht="15.75" customHeight="1" x14ac:dyDescent="0.25">
      <c r="E503" s="23"/>
    </row>
    <row r="504" spans="5:5" ht="15.75" customHeight="1" x14ac:dyDescent="0.25">
      <c r="E504" s="23"/>
    </row>
    <row r="505" spans="5:5" ht="15.75" customHeight="1" x14ac:dyDescent="0.25">
      <c r="E505" s="23"/>
    </row>
    <row r="506" spans="5:5" ht="15.75" customHeight="1" x14ac:dyDescent="0.25">
      <c r="E506" s="23"/>
    </row>
    <row r="507" spans="5:5" ht="15.75" customHeight="1" x14ac:dyDescent="0.25">
      <c r="E507" s="23"/>
    </row>
    <row r="508" spans="5:5" ht="15.75" customHeight="1" x14ac:dyDescent="0.25">
      <c r="E508" s="23"/>
    </row>
    <row r="509" spans="5:5" ht="15.75" customHeight="1" x14ac:dyDescent="0.25">
      <c r="E509" s="23"/>
    </row>
    <row r="510" spans="5:5" ht="15.75" customHeight="1" x14ac:dyDescent="0.25">
      <c r="E510" s="23"/>
    </row>
    <row r="511" spans="5:5" ht="15.75" customHeight="1" x14ac:dyDescent="0.25">
      <c r="E511" s="23"/>
    </row>
    <row r="512" spans="5:5" ht="15.75" customHeight="1" x14ac:dyDescent="0.25">
      <c r="E512" s="23"/>
    </row>
    <row r="513" spans="5:5" ht="15.75" customHeight="1" x14ac:dyDescent="0.25">
      <c r="E513" s="23"/>
    </row>
    <row r="514" spans="5:5" ht="15.75" customHeight="1" x14ac:dyDescent="0.25">
      <c r="E514" s="23"/>
    </row>
    <row r="515" spans="5:5" ht="15.75" customHeight="1" x14ac:dyDescent="0.25">
      <c r="E515" s="23"/>
    </row>
    <row r="516" spans="5:5" ht="15.75" customHeight="1" x14ac:dyDescent="0.25">
      <c r="E516" s="23"/>
    </row>
    <row r="517" spans="5:5" ht="15.75" customHeight="1" x14ac:dyDescent="0.25">
      <c r="E517" s="23"/>
    </row>
    <row r="518" spans="5:5" ht="15.75" customHeight="1" x14ac:dyDescent="0.25">
      <c r="E518" s="23"/>
    </row>
    <row r="519" spans="5:5" ht="15.75" customHeight="1" x14ac:dyDescent="0.25">
      <c r="E519" s="23"/>
    </row>
    <row r="520" spans="5:5" ht="15.75" customHeight="1" x14ac:dyDescent="0.25">
      <c r="E520" s="23"/>
    </row>
    <row r="521" spans="5:5" ht="15.75" customHeight="1" x14ac:dyDescent="0.25">
      <c r="E521" s="23"/>
    </row>
    <row r="522" spans="5:5" ht="15.75" customHeight="1" x14ac:dyDescent="0.25">
      <c r="E522" s="23"/>
    </row>
    <row r="523" spans="5:5" ht="15.75" customHeight="1" x14ac:dyDescent="0.25">
      <c r="E523" s="23"/>
    </row>
    <row r="524" spans="5:5" ht="15.75" customHeight="1" x14ac:dyDescent="0.25">
      <c r="E524" s="23"/>
    </row>
    <row r="525" spans="5:5" ht="15.75" customHeight="1" x14ac:dyDescent="0.25">
      <c r="E525" s="23"/>
    </row>
    <row r="526" spans="5:5" ht="15.75" customHeight="1" x14ac:dyDescent="0.25">
      <c r="E526" s="23"/>
    </row>
    <row r="527" spans="5:5" ht="15.75" customHeight="1" x14ac:dyDescent="0.25">
      <c r="E527" s="23"/>
    </row>
    <row r="528" spans="5:5" ht="15.75" customHeight="1" x14ac:dyDescent="0.25">
      <c r="E528" s="23"/>
    </row>
    <row r="529" spans="5:5" ht="15.75" customHeight="1" x14ac:dyDescent="0.25">
      <c r="E529" s="23"/>
    </row>
    <row r="530" spans="5:5" ht="15.75" customHeight="1" x14ac:dyDescent="0.25">
      <c r="E530" s="23"/>
    </row>
    <row r="531" spans="5:5" ht="15.75" customHeight="1" x14ac:dyDescent="0.25">
      <c r="E531" s="23"/>
    </row>
    <row r="532" spans="5:5" ht="15.75" customHeight="1" x14ac:dyDescent="0.25">
      <c r="E532" s="23"/>
    </row>
    <row r="533" spans="5:5" ht="15.75" customHeight="1" x14ac:dyDescent="0.25">
      <c r="E533" s="23"/>
    </row>
    <row r="534" spans="5:5" ht="15.75" customHeight="1" x14ac:dyDescent="0.25">
      <c r="E534" s="23"/>
    </row>
    <row r="535" spans="5:5" ht="15.75" customHeight="1" x14ac:dyDescent="0.25">
      <c r="E535" s="23"/>
    </row>
    <row r="536" spans="5:5" ht="15.75" customHeight="1" x14ac:dyDescent="0.25">
      <c r="E536" s="23"/>
    </row>
    <row r="537" spans="5:5" ht="15.75" customHeight="1" x14ac:dyDescent="0.25">
      <c r="E537" s="23"/>
    </row>
    <row r="538" spans="5:5" ht="15.75" customHeight="1" x14ac:dyDescent="0.25">
      <c r="E538" s="23"/>
    </row>
    <row r="539" spans="5:5" ht="15.75" customHeight="1" x14ac:dyDescent="0.25">
      <c r="E539" s="23"/>
    </row>
    <row r="540" spans="5:5" ht="15.75" customHeight="1" x14ac:dyDescent="0.25">
      <c r="E540" s="23"/>
    </row>
    <row r="541" spans="5:5" ht="15.75" customHeight="1" x14ac:dyDescent="0.25">
      <c r="E541" s="23"/>
    </row>
    <row r="542" spans="5:5" ht="15.75" customHeight="1" x14ac:dyDescent="0.25">
      <c r="E542" s="23"/>
    </row>
    <row r="543" spans="5:5" ht="15.75" customHeight="1" x14ac:dyDescent="0.25">
      <c r="E543" s="23"/>
    </row>
    <row r="544" spans="5:5" ht="15.75" customHeight="1" x14ac:dyDescent="0.25">
      <c r="E544" s="23"/>
    </row>
    <row r="545" spans="5:5" ht="15.75" customHeight="1" x14ac:dyDescent="0.25">
      <c r="E545" s="23"/>
    </row>
    <row r="546" spans="5:5" ht="15.75" customHeight="1" x14ac:dyDescent="0.25">
      <c r="E546" s="23"/>
    </row>
    <row r="547" spans="5:5" ht="15.75" customHeight="1" x14ac:dyDescent="0.25">
      <c r="E547" s="23"/>
    </row>
    <row r="548" spans="5:5" ht="15.75" customHeight="1" x14ac:dyDescent="0.25">
      <c r="E548" s="23"/>
    </row>
    <row r="549" spans="5:5" ht="15.75" customHeight="1" x14ac:dyDescent="0.25">
      <c r="E549" s="23"/>
    </row>
    <row r="550" spans="5:5" ht="15.75" customHeight="1" x14ac:dyDescent="0.25">
      <c r="E550" s="23"/>
    </row>
    <row r="551" spans="5:5" ht="15.75" customHeight="1" x14ac:dyDescent="0.25">
      <c r="E551" s="23"/>
    </row>
    <row r="552" spans="5:5" ht="15.75" customHeight="1" x14ac:dyDescent="0.25">
      <c r="E552" s="23"/>
    </row>
    <row r="553" spans="5:5" ht="15.75" customHeight="1" x14ac:dyDescent="0.25">
      <c r="E553" s="23"/>
    </row>
    <row r="554" spans="5:5" ht="15.75" customHeight="1" x14ac:dyDescent="0.25">
      <c r="E554" s="23"/>
    </row>
    <row r="555" spans="5:5" ht="15.75" customHeight="1" x14ac:dyDescent="0.25">
      <c r="E555" s="23"/>
    </row>
    <row r="556" spans="5:5" ht="15.75" customHeight="1" x14ac:dyDescent="0.25">
      <c r="E556" s="23"/>
    </row>
    <row r="557" spans="5:5" ht="15.75" customHeight="1" x14ac:dyDescent="0.25">
      <c r="E557" s="23"/>
    </row>
    <row r="558" spans="5:5" ht="15.75" customHeight="1" x14ac:dyDescent="0.25">
      <c r="E558" s="23"/>
    </row>
    <row r="559" spans="5:5" ht="15.75" customHeight="1" x14ac:dyDescent="0.25">
      <c r="E559" s="23"/>
    </row>
    <row r="560" spans="5:5" ht="15.75" customHeight="1" x14ac:dyDescent="0.25">
      <c r="E560" s="23"/>
    </row>
    <row r="561" spans="5:5" ht="15.75" customHeight="1" x14ac:dyDescent="0.25">
      <c r="E561" s="23"/>
    </row>
    <row r="562" spans="5:5" ht="15.75" customHeight="1" x14ac:dyDescent="0.25">
      <c r="E562" s="23"/>
    </row>
    <row r="563" spans="5:5" ht="15.75" customHeight="1" x14ac:dyDescent="0.25">
      <c r="E563" s="23"/>
    </row>
    <row r="564" spans="5:5" ht="15.75" customHeight="1" x14ac:dyDescent="0.25">
      <c r="E564" s="23"/>
    </row>
    <row r="565" spans="5:5" ht="15.75" customHeight="1" x14ac:dyDescent="0.25">
      <c r="E565" s="23"/>
    </row>
    <row r="566" spans="5:5" ht="15.75" customHeight="1" x14ac:dyDescent="0.25">
      <c r="E566" s="23"/>
    </row>
    <row r="567" spans="5:5" ht="15.75" customHeight="1" x14ac:dyDescent="0.25">
      <c r="E567" s="23"/>
    </row>
    <row r="568" spans="5:5" ht="15.75" customHeight="1" x14ac:dyDescent="0.25">
      <c r="E568" s="23"/>
    </row>
    <row r="569" spans="5:5" ht="15.75" customHeight="1" x14ac:dyDescent="0.25">
      <c r="E569" s="23"/>
    </row>
    <row r="570" spans="5:5" ht="15.75" customHeight="1" x14ac:dyDescent="0.25">
      <c r="E570" s="23"/>
    </row>
    <row r="571" spans="5:5" ht="15.75" customHeight="1" x14ac:dyDescent="0.25">
      <c r="E571" s="23"/>
    </row>
    <row r="572" spans="5:5" ht="15.75" customHeight="1" x14ac:dyDescent="0.25">
      <c r="E572" s="23"/>
    </row>
    <row r="573" spans="5:5" ht="15.75" customHeight="1" x14ac:dyDescent="0.25">
      <c r="E573" s="23"/>
    </row>
    <row r="574" spans="5:5" ht="15.75" customHeight="1" x14ac:dyDescent="0.25">
      <c r="E574" s="23"/>
    </row>
    <row r="575" spans="5:5" ht="15.75" customHeight="1" x14ac:dyDescent="0.25">
      <c r="E575" s="23"/>
    </row>
    <row r="576" spans="5:5" ht="15.75" customHeight="1" x14ac:dyDescent="0.25">
      <c r="E576" s="23"/>
    </row>
    <row r="577" spans="5:5" ht="15.75" customHeight="1" x14ac:dyDescent="0.25">
      <c r="E577" s="23"/>
    </row>
    <row r="578" spans="5:5" ht="15.75" customHeight="1" x14ac:dyDescent="0.25">
      <c r="E578" s="23"/>
    </row>
    <row r="579" spans="5:5" ht="15.75" customHeight="1" x14ac:dyDescent="0.25">
      <c r="E579" s="23"/>
    </row>
    <row r="580" spans="5:5" ht="15.75" customHeight="1" x14ac:dyDescent="0.25">
      <c r="E580" s="23"/>
    </row>
    <row r="581" spans="5:5" ht="15.75" customHeight="1" x14ac:dyDescent="0.25">
      <c r="E581" s="23"/>
    </row>
    <row r="582" spans="5:5" ht="15.75" customHeight="1" x14ac:dyDescent="0.25">
      <c r="E582" s="23"/>
    </row>
    <row r="583" spans="5:5" ht="15.75" customHeight="1" x14ac:dyDescent="0.25">
      <c r="E583" s="23"/>
    </row>
    <row r="584" spans="5:5" ht="15.75" customHeight="1" x14ac:dyDescent="0.25">
      <c r="E584" s="23"/>
    </row>
    <row r="585" spans="5:5" ht="15.75" customHeight="1" x14ac:dyDescent="0.25">
      <c r="E585" s="23"/>
    </row>
    <row r="586" spans="5:5" ht="15.75" customHeight="1" x14ac:dyDescent="0.25">
      <c r="E586" s="23"/>
    </row>
    <row r="587" spans="5:5" ht="15.75" customHeight="1" x14ac:dyDescent="0.25">
      <c r="E587" s="23"/>
    </row>
    <row r="588" spans="5:5" ht="15.75" customHeight="1" x14ac:dyDescent="0.25">
      <c r="E588" s="23"/>
    </row>
    <row r="589" spans="5:5" ht="15.75" customHeight="1" x14ac:dyDescent="0.25">
      <c r="E589" s="23"/>
    </row>
    <row r="590" spans="5:5" ht="15.75" customHeight="1" x14ac:dyDescent="0.25">
      <c r="E590" s="23"/>
    </row>
    <row r="591" spans="5:5" ht="15.75" customHeight="1" x14ac:dyDescent="0.25">
      <c r="E591" s="23"/>
    </row>
    <row r="592" spans="5:5" ht="15.75" customHeight="1" x14ac:dyDescent="0.25">
      <c r="E592" s="23"/>
    </row>
    <row r="593" spans="5:5" ht="15.75" customHeight="1" x14ac:dyDescent="0.25">
      <c r="E593" s="23"/>
    </row>
    <row r="594" spans="5:5" ht="15.75" customHeight="1" x14ac:dyDescent="0.25">
      <c r="E594" s="23"/>
    </row>
    <row r="595" spans="5:5" ht="15.75" customHeight="1" x14ac:dyDescent="0.25">
      <c r="E595" s="23"/>
    </row>
    <row r="596" spans="5:5" ht="15.75" customHeight="1" x14ac:dyDescent="0.25">
      <c r="E596" s="23"/>
    </row>
    <row r="597" spans="5:5" ht="15.75" customHeight="1" x14ac:dyDescent="0.25">
      <c r="E597" s="23"/>
    </row>
    <row r="598" spans="5:5" ht="15.75" customHeight="1" x14ac:dyDescent="0.25">
      <c r="E598" s="23"/>
    </row>
    <row r="599" spans="5:5" ht="15.75" customHeight="1" x14ac:dyDescent="0.25">
      <c r="E599" s="23"/>
    </row>
    <row r="600" spans="5:5" ht="15.75" customHeight="1" x14ac:dyDescent="0.25">
      <c r="E600" s="23"/>
    </row>
    <row r="601" spans="5:5" ht="15.75" customHeight="1" x14ac:dyDescent="0.25">
      <c r="E601" s="23"/>
    </row>
    <row r="602" spans="5:5" ht="15.75" customHeight="1" x14ac:dyDescent="0.25">
      <c r="E602" s="23"/>
    </row>
    <row r="603" spans="5:5" ht="15.75" customHeight="1" x14ac:dyDescent="0.25">
      <c r="E603" s="23"/>
    </row>
    <row r="604" spans="5:5" ht="15.75" customHeight="1" x14ac:dyDescent="0.25">
      <c r="E604" s="23"/>
    </row>
    <row r="605" spans="5:5" ht="15.75" customHeight="1" x14ac:dyDescent="0.25">
      <c r="E605" s="23"/>
    </row>
    <row r="606" spans="5:5" ht="15.75" customHeight="1" x14ac:dyDescent="0.25">
      <c r="E606" s="23"/>
    </row>
    <row r="607" spans="5:5" ht="15.75" customHeight="1" x14ac:dyDescent="0.25">
      <c r="E607" s="23"/>
    </row>
    <row r="608" spans="5:5" ht="15.75" customHeight="1" x14ac:dyDescent="0.25">
      <c r="E608" s="23"/>
    </row>
    <row r="609" spans="5:5" ht="15.75" customHeight="1" x14ac:dyDescent="0.25">
      <c r="E609" s="23"/>
    </row>
    <row r="610" spans="5:5" ht="15.75" customHeight="1" x14ac:dyDescent="0.25">
      <c r="E610" s="23"/>
    </row>
    <row r="611" spans="5:5" ht="15.75" customHeight="1" x14ac:dyDescent="0.25">
      <c r="E611" s="23"/>
    </row>
    <row r="612" spans="5:5" ht="15.75" customHeight="1" x14ac:dyDescent="0.25">
      <c r="E612" s="23"/>
    </row>
    <row r="613" spans="5:5" ht="15.75" customHeight="1" x14ac:dyDescent="0.25">
      <c r="E613" s="23"/>
    </row>
    <row r="614" spans="5:5" ht="15.75" customHeight="1" x14ac:dyDescent="0.25">
      <c r="E614" s="23"/>
    </row>
    <row r="615" spans="5:5" ht="15.75" customHeight="1" x14ac:dyDescent="0.25">
      <c r="E615" s="23"/>
    </row>
    <row r="616" spans="5:5" ht="15.75" customHeight="1" x14ac:dyDescent="0.25">
      <c r="E616" s="23"/>
    </row>
    <row r="617" spans="5:5" ht="15.75" customHeight="1" x14ac:dyDescent="0.25">
      <c r="E617" s="23"/>
    </row>
    <row r="618" spans="5:5" ht="15.75" customHeight="1" x14ac:dyDescent="0.25">
      <c r="E618" s="23"/>
    </row>
    <row r="619" spans="5:5" ht="15.75" customHeight="1" x14ac:dyDescent="0.25">
      <c r="E619" s="23"/>
    </row>
    <row r="620" spans="5:5" ht="15.75" customHeight="1" x14ac:dyDescent="0.25">
      <c r="E620" s="23"/>
    </row>
    <row r="621" spans="5:5" ht="15.75" customHeight="1" x14ac:dyDescent="0.25">
      <c r="E621" s="23"/>
    </row>
    <row r="622" spans="5:5" ht="15.75" customHeight="1" x14ac:dyDescent="0.25">
      <c r="E622" s="23"/>
    </row>
    <row r="623" spans="5:5" ht="15.75" customHeight="1" x14ac:dyDescent="0.25">
      <c r="E623" s="23"/>
    </row>
    <row r="624" spans="5:5" ht="15.75" customHeight="1" x14ac:dyDescent="0.25">
      <c r="E624" s="23"/>
    </row>
    <row r="625" spans="5:5" ht="15.75" customHeight="1" x14ac:dyDescent="0.25">
      <c r="E625" s="23"/>
    </row>
    <row r="626" spans="5:5" ht="15.75" customHeight="1" x14ac:dyDescent="0.25">
      <c r="E626" s="23"/>
    </row>
    <row r="627" spans="5:5" ht="15.75" customHeight="1" x14ac:dyDescent="0.25">
      <c r="E627" s="23"/>
    </row>
    <row r="628" spans="5:5" ht="15.75" customHeight="1" x14ac:dyDescent="0.25">
      <c r="E628" s="23"/>
    </row>
    <row r="629" spans="5:5" ht="15.75" customHeight="1" x14ac:dyDescent="0.25">
      <c r="E629" s="23"/>
    </row>
    <row r="630" spans="5:5" ht="15.75" customHeight="1" x14ac:dyDescent="0.25">
      <c r="E630" s="23"/>
    </row>
    <row r="631" spans="5:5" ht="15.75" customHeight="1" x14ac:dyDescent="0.25">
      <c r="E631" s="23"/>
    </row>
    <row r="632" spans="5:5" ht="15.75" customHeight="1" x14ac:dyDescent="0.25">
      <c r="E632" s="23"/>
    </row>
    <row r="633" spans="5:5" ht="15.75" customHeight="1" x14ac:dyDescent="0.25">
      <c r="E633" s="23"/>
    </row>
    <row r="634" spans="5:5" ht="15.75" customHeight="1" x14ac:dyDescent="0.25">
      <c r="E634" s="23"/>
    </row>
    <row r="635" spans="5:5" ht="15.75" customHeight="1" x14ac:dyDescent="0.25">
      <c r="E635" s="23"/>
    </row>
    <row r="636" spans="5:5" ht="15.75" customHeight="1" x14ac:dyDescent="0.25">
      <c r="E636" s="23"/>
    </row>
    <row r="637" spans="5:5" ht="15.75" customHeight="1" x14ac:dyDescent="0.25">
      <c r="E637" s="23"/>
    </row>
    <row r="638" spans="5:5" ht="15.75" customHeight="1" x14ac:dyDescent="0.25">
      <c r="E638" s="23"/>
    </row>
    <row r="639" spans="5:5" ht="15.75" customHeight="1" x14ac:dyDescent="0.25">
      <c r="E639" s="23"/>
    </row>
    <row r="640" spans="5:5" ht="15.75" customHeight="1" x14ac:dyDescent="0.25">
      <c r="E640" s="23"/>
    </row>
    <row r="641" spans="5:5" ht="15.75" customHeight="1" x14ac:dyDescent="0.25">
      <c r="E641" s="23"/>
    </row>
    <row r="642" spans="5:5" ht="15.75" customHeight="1" x14ac:dyDescent="0.25">
      <c r="E642" s="23"/>
    </row>
    <row r="643" spans="5:5" ht="15.75" customHeight="1" x14ac:dyDescent="0.25">
      <c r="E643" s="23"/>
    </row>
    <row r="644" spans="5:5" ht="15.75" customHeight="1" x14ac:dyDescent="0.25">
      <c r="E644" s="23"/>
    </row>
    <row r="645" spans="5:5" ht="15.75" customHeight="1" x14ac:dyDescent="0.25">
      <c r="E645" s="23"/>
    </row>
    <row r="646" spans="5:5" ht="15.75" customHeight="1" x14ac:dyDescent="0.25">
      <c r="E646" s="23"/>
    </row>
    <row r="647" spans="5:5" ht="15.75" customHeight="1" x14ac:dyDescent="0.25">
      <c r="E647" s="23"/>
    </row>
    <row r="648" spans="5:5" ht="15.75" customHeight="1" x14ac:dyDescent="0.25">
      <c r="E648" s="23"/>
    </row>
    <row r="649" spans="5:5" ht="15.75" customHeight="1" x14ac:dyDescent="0.25">
      <c r="E649" s="23"/>
    </row>
    <row r="650" spans="5:5" ht="15.75" customHeight="1" x14ac:dyDescent="0.25">
      <c r="E650" s="23"/>
    </row>
    <row r="651" spans="5:5" ht="15.75" customHeight="1" x14ac:dyDescent="0.25">
      <c r="E651" s="23"/>
    </row>
    <row r="652" spans="5:5" ht="15.75" customHeight="1" x14ac:dyDescent="0.25">
      <c r="E652" s="23"/>
    </row>
    <row r="653" spans="5:5" ht="15.75" customHeight="1" x14ac:dyDescent="0.25">
      <c r="E653" s="23"/>
    </row>
    <row r="654" spans="5:5" ht="15.75" customHeight="1" x14ac:dyDescent="0.25">
      <c r="E654" s="23"/>
    </row>
    <row r="655" spans="5:5" ht="15.75" customHeight="1" x14ac:dyDescent="0.25">
      <c r="E655" s="23"/>
    </row>
    <row r="656" spans="5:5" ht="15.75" customHeight="1" x14ac:dyDescent="0.25">
      <c r="E656" s="23"/>
    </row>
    <row r="657" spans="5:5" ht="15.75" customHeight="1" x14ac:dyDescent="0.25">
      <c r="E657" s="23"/>
    </row>
    <row r="658" spans="5:5" ht="15.75" customHeight="1" x14ac:dyDescent="0.25">
      <c r="E658" s="23"/>
    </row>
    <row r="659" spans="5:5" ht="15.75" customHeight="1" x14ac:dyDescent="0.25">
      <c r="E659" s="23"/>
    </row>
    <row r="660" spans="5:5" ht="15.75" customHeight="1" x14ac:dyDescent="0.25">
      <c r="E660" s="23"/>
    </row>
    <row r="661" spans="5:5" ht="15.75" customHeight="1" x14ac:dyDescent="0.25">
      <c r="E661" s="23"/>
    </row>
    <row r="662" spans="5:5" ht="15.75" customHeight="1" x14ac:dyDescent="0.25">
      <c r="E662" s="23"/>
    </row>
    <row r="663" spans="5:5" ht="15.75" customHeight="1" x14ac:dyDescent="0.25">
      <c r="E663" s="23"/>
    </row>
    <row r="664" spans="5:5" ht="15.75" customHeight="1" x14ac:dyDescent="0.25">
      <c r="E664" s="23"/>
    </row>
    <row r="665" spans="5:5" ht="15.75" customHeight="1" x14ac:dyDescent="0.25">
      <c r="E665" s="23"/>
    </row>
    <row r="666" spans="5:5" ht="15.75" customHeight="1" x14ac:dyDescent="0.25">
      <c r="E666" s="23"/>
    </row>
    <row r="667" spans="5:5" ht="15.75" customHeight="1" x14ac:dyDescent="0.25">
      <c r="E667" s="23"/>
    </row>
    <row r="668" spans="5:5" ht="15.75" customHeight="1" x14ac:dyDescent="0.25">
      <c r="E668" s="23"/>
    </row>
    <row r="669" spans="5:5" ht="15.75" customHeight="1" x14ac:dyDescent="0.25">
      <c r="E669" s="23"/>
    </row>
    <row r="670" spans="5:5" ht="15.75" customHeight="1" x14ac:dyDescent="0.25">
      <c r="E670" s="23"/>
    </row>
    <row r="671" spans="5:5" ht="15.75" customHeight="1" x14ac:dyDescent="0.25">
      <c r="E671" s="23"/>
    </row>
    <row r="672" spans="5:5" ht="15.75" customHeight="1" x14ac:dyDescent="0.25">
      <c r="E672" s="23"/>
    </row>
    <row r="673" spans="5:5" ht="15.75" customHeight="1" x14ac:dyDescent="0.25">
      <c r="E673" s="23"/>
    </row>
    <row r="674" spans="5:5" ht="15.75" customHeight="1" x14ac:dyDescent="0.25">
      <c r="E674" s="23"/>
    </row>
    <row r="675" spans="5:5" ht="15.75" customHeight="1" x14ac:dyDescent="0.25">
      <c r="E675" s="23"/>
    </row>
    <row r="676" spans="5:5" ht="15.75" customHeight="1" x14ac:dyDescent="0.25">
      <c r="E676" s="23"/>
    </row>
    <row r="677" spans="5:5" ht="15.75" customHeight="1" x14ac:dyDescent="0.25">
      <c r="E677" s="23"/>
    </row>
    <row r="678" spans="5:5" ht="15.75" customHeight="1" x14ac:dyDescent="0.25">
      <c r="E678" s="23"/>
    </row>
    <row r="679" spans="5:5" ht="15.75" customHeight="1" x14ac:dyDescent="0.25">
      <c r="E679" s="23"/>
    </row>
    <row r="680" spans="5:5" ht="15.75" customHeight="1" x14ac:dyDescent="0.25">
      <c r="E680" s="23"/>
    </row>
    <row r="681" spans="5:5" ht="15.75" customHeight="1" x14ac:dyDescent="0.25">
      <c r="E681" s="23"/>
    </row>
    <row r="682" spans="5:5" ht="15.75" customHeight="1" x14ac:dyDescent="0.25">
      <c r="E682" s="23"/>
    </row>
    <row r="683" spans="5:5" ht="15.75" customHeight="1" x14ac:dyDescent="0.25">
      <c r="E683" s="23"/>
    </row>
    <row r="684" spans="5:5" ht="15.75" customHeight="1" x14ac:dyDescent="0.25">
      <c r="E684" s="23"/>
    </row>
    <row r="685" spans="5:5" ht="15.75" customHeight="1" x14ac:dyDescent="0.25">
      <c r="E685" s="23"/>
    </row>
    <row r="686" spans="5:5" ht="15.75" customHeight="1" x14ac:dyDescent="0.25">
      <c r="E686" s="23"/>
    </row>
    <row r="687" spans="5:5" ht="15.75" customHeight="1" x14ac:dyDescent="0.25">
      <c r="E687" s="23"/>
    </row>
    <row r="688" spans="5:5" ht="15.75" customHeight="1" x14ac:dyDescent="0.25">
      <c r="E688" s="23"/>
    </row>
    <row r="689" spans="5:5" ht="15.75" customHeight="1" x14ac:dyDescent="0.25">
      <c r="E689" s="23"/>
    </row>
    <row r="690" spans="5:5" ht="15.75" customHeight="1" x14ac:dyDescent="0.25">
      <c r="E690" s="23"/>
    </row>
    <row r="691" spans="5:5" ht="15.75" customHeight="1" x14ac:dyDescent="0.25">
      <c r="E691" s="23"/>
    </row>
    <row r="692" spans="5:5" ht="15.75" customHeight="1" x14ac:dyDescent="0.25">
      <c r="E692" s="23"/>
    </row>
    <row r="693" spans="5:5" ht="15.75" customHeight="1" x14ac:dyDescent="0.25">
      <c r="E693" s="23"/>
    </row>
    <row r="694" spans="5:5" ht="15.75" customHeight="1" x14ac:dyDescent="0.25">
      <c r="E694" s="23"/>
    </row>
    <row r="695" spans="5:5" ht="15.75" customHeight="1" x14ac:dyDescent="0.25">
      <c r="E695" s="23"/>
    </row>
    <row r="696" spans="5:5" ht="15.75" customHeight="1" x14ac:dyDescent="0.25">
      <c r="E696" s="23"/>
    </row>
    <row r="697" spans="5:5" ht="15.75" customHeight="1" x14ac:dyDescent="0.25">
      <c r="E697" s="23"/>
    </row>
    <row r="698" spans="5:5" ht="15.75" customHeight="1" x14ac:dyDescent="0.25">
      <c r="E698" s="23"/>
    </row>
    <row r="699" spans="5:5" ht="15.75" customHeight="1" x14ac:dyDescent="0.25">
      <c r="E699" s="23"/>
    </row>
    <row r="700" spans="5:5" ht="15.75" customHeight="1" x14ac:dyDescent="0.25">
      <c r="E700" s="23"/>
    </row>
    <row r="701" spans="5:5" ht="15.75" customHeight="1" x14ac:dyDescent="0.25">
      <c r="E701" s="23"/>
    </row>
    <row r="702" spans="5:5" ht="15.75" customHeight="1" x14ac:dyDescent="0.25">
      <c r="E702" s="23"/>
    </row>
    <row r="703" spans="5:5" ht="15.75" customHeight="1" x14ac:dyDescent="0.25">
      <c r="E703" s="23"/>
    </row>
    <row r="704" spans="5:5" ht="15.75" customHeight="1" x14ac:dyDescent="0.25">
      <c r="E704" s="23"/>
    </row>
    <row r="705" spans="5:5" ht="15.75" customHeight="1" x14ac:dyDescent="0.25">
      <c r="E705" s="23"/>
    </row>
    <row r="706" spans="5:5" ht="15.75" customHeight="1" x14ac:dyDescent="0.25">
      <c r="E706" s="23"/>
    </row>
    <row r="707" spans="5:5" ht="15.75" customHeight="1" x14ac:dyDescent="0.25">
      <c r="E707" s="23"/>
    </row>
    <row r="708" spans="5:5" ht="15.75" customHeight="1" x14ac:dyDescent="0.25">
      <c r="E708" s="23"/>
    </row>
    <row r="709" spans="5:5" ht="15.75" customHeight="1" x14ac:dyDescent="0.25">
      <c r="E709" s="23"/>
    </row>
    <row r="710" spans="5:5" ht="15.75" customHeight="1" x14ac:dyDescent="0.25">
      <c r="E710" s="23"/>
    </row>
    <row r="711" spans="5:5" ht="15.75" customHeight="1" x14ac:dyDescent="0.25">
      <c r="E711" s="23"/>
    </row>
    <row r="712" spans="5:5" ht="15.75" customHeight="1" x14ac:dyDescent="0.25">
      <c r="E712" s="23"/>
    </row>
    <row r="713" spans="5:5" ht="15.75" customHeight="1" x14ac:dyDescent="0.25">
      <c r="E713" s="23"/>
    </row>
    <row r="714" spans="5:5" ht="15.75" customHeight="1" x14ac:dyDescent="0.25">
      <c r="E714" s="23"/>
    </row>
    <row r="715" spans="5:5" ht="15.75" customHeight="1" x14ac:dyDescent="0.25">
      <c r="E715" s="23"/>
    </row>
    <row r="716" spans="5:5" ht="15.75" customHeight="1" x14ac:dyDescent="0.25">
      <c r="E716" s="23"/>
    </row>
    <row r="717" spans="5:5" ht="15.75" customHeight="1" x14ac:dyDescent="0.25">
      <c r="E717" s="23"/>
    </row>
    <row r="718" spans="5:5" ht="15.75" customHeight="1" x14ac:dyDescent="0.25">
      <c r="E718" s="23"/>
    </row>
    <row r="719" spans="5:5" ht="15.75" customHeight="1" x14ac:dyDescent="0.25">
      <c r="E719" s="23"/>
    </row>
    <row r="720" spans="5:5" ht="15.75" customHeight="1" x14ac:dyDescent="0.25">
      <c r="E720" s="23"/>
    </row>
    <row r="721" spans="5:5" ht="15.75" customHeight="1" x14ac:dyDescent="0.25">
      <c r="E721" s="23"/>
    </row>
    <row r="722" spans="5:5" ht="15.75" customHeight="1" x14ac:dyDescent="0.25">
      <c r="E722" s="23"/>
    </row>
    <row r="723" spans="5:5" ht="15.75" customHeight="1" x14ac:dyDescent="0.25">
      <c r="E723" s="23"/>
    </row>
    <row r="724" spans="5:5" ht="15.75" customHeight="1" x14ac:dyDescent="0.25">
      <c r="E724" s="23"/>
    </row>
    <row r="725" spans="5:5" ht="15.75" customHeight="1" x14ac:dyDescent="0.25">
      <c r="E725" s="23"/>
    </row>
    <row r="726" spans="5:5" ht="15.75" customHeight="1" x14ac:dyDescent="0.25">
      <c r="E726" s="23"/>
    </row>
    <row r="727" spans="5:5" ht="15.75" customHeight="1" x14ac:dyDescent="0.25">
      <c r="E727" s="23"/>
    </row>
    <row r="728" spans="5:5" ht="15.75" customHeight="1" x14ac:dyDescent="0.25">
      <c r="E728" s="23"/>
    </row>
    <row r="729" spans="5:5" ht="15.75" customHeight="1" x14ac:dyDescent="0.25">
      <c r="E729" s="23"/>
    </row>
    <row r="730" spans="5:5" ht="15.75" customHeight="1" x14ac:dyDescent="0.25">
      <c r="E730" s="23"/>
    </row>
    <row r="731" spans="5:5" ht="15.75" customHeight="1" x14ac:dyDescent="0.25">
      <c r="E731" s="23"/>
    </row>
    <row r="732" spans="5:5" ht="15.75" customHeight="1" x14ac:dyDescent="0.25">
      <c r="E732" s="23"/>
    </row>
    <row r="733" spans="5:5" ht="15.75" customHeight="1" x14ac:dyDescent="0.25">
      <c r="E733" s="23"/>
    </row>
    <row r="734" spans="5:5" ht="15.75" customHeight="1" x14ac:dyDescent="0.25">
      <c r="E734" s="23"/>
    </row>
    <row r="735" spans="5:5" ht="15.75" customHeight="1" x14ac:dyDescent="0.25">
      <c r="E735" s="23"/>
    </row>
    <row r="736" spans="5:5" ht="15.75" customHeight="1" x14ac:dyDescent="0.25">
      <c r="E736" s="23"/>
    </row>
    <row r="737" spans="5:5" ht="15.75" customHeight="1" x14ac:dyDescent="0.25">
      <c r="E737" s="23"/>
    </row>
    <row r="738" spans="5:5" ht="15.75" customHeight="1" x14ac:dyDescent="0.25">
      <c r="E738" s="23"/>
    </row>
    <row r="739" spans="5:5" ht="15.75" customHeight="1" x14ac:dyDescent="0.25">
      <c r="E739" s="23"/>
    </row>
    <row r="740" spans="5:5" ht="15.75" customHeight="1" x14ac:dyDescent="0.25">
      <c r="E740" s="23"/>
    </row>
    <row r="741" spans="5:5" ht="15.75" customHeight="1" x14ac:dyDescent="0.25">
      <c r="E741" s="23"/>
    </row>
    <row r="742" spans="5:5" ht="15.75" customHeight="1" x14ac:dyDescent="0.25">
      <c r="E742" s="23"/>
    </row>
    <row r="743" spans="5:5" ht="15.75" customHeight="1" x14ac:dyDescent="0.25">
      <c r="E743" s="23"/>
    </row>
    <row r="744" spans="5:5" ht="15.75" customHeight="1" x14ac:dyDescent="0.25">
      <c r="E744" s="23"/>
    </row>
    <row r="745" spans="5:5" ht="15.75" customHeight="1" x14ac:dyDescent="0.25">
      <c r="E745" s="23"/>
    </row>
    <row r="746" spans="5:5" ht="15.75" customHeight="1" x14ac:dyDescent="0.25">
      <c r="E746" s="23"/>
    </row>
    <row r="747" spans="5:5" ht="15.75" customHeight="1" x14ac:dyDescent="0.25">
      <c r="E747" s="23"/>
    </row>
    <row r="748" spans="5:5" ht="15.75" customHeight="1" x14ac:dyDescent="0.25">
      <c r="E748" s="23"/>
    </row>
    <row r="749" spans="5:5" ht="15.75" customHeight="1" x14ac:dyDescent="0.25">
      <c r="E749" s="23"/>
    </row>
    <row r="750" spans="5:5" ht="15.75" customHeight="1" x14ac:dyDescent="0.25">
      <c r="E750" s="23"/>
    </row>
    <row r="751" spans="5:5" ht="15.75" customHeight="1" x14ac:dyDescent="0.25">
      <c r="E751" s="23"/>
    </row>
    <row r="752" spans="5:5" ht="15.75" customHeight="1" x14ac:dyDescent="0.25">
      <c r="E752" s="23"/>
    </row>
    <row r="753" spans="5:5" ht="15.75" customHeight="1" x14ac:dyDescent="0.25">
      <c r="E753" s="23"/>
    </row>
    <row r="754" spans="5:5" ht="15.75" customHeight="1" x14ac:dyDescent="0.25">
      <c r="E754" s="23"/>
    </row>
    <row r="755" spans="5:5" ht="15.75" customHeight="1" x14ac:dyDescent="0.25">
      <c r="E755" s="23"/>
    </row>
    <row r="756" spans="5:5" ht="15.75" customHeight="1" x14ac:dyDescent="0.25">
      <c r="E756" s="23"/>
    </row>
    <row r="757" spans="5:5" ht="15.75" customHeight="1" x14ac:dyDescent="0.25">
      <c r="E757" s="23"/>
    </row>
    <row r="758" spans="5:5" ht="15.75" customHeight="1" x14ac:dyDescent="0.25">
      <c r="E758" s="23"/>
    </row>
    <row r="759" spans="5:5" ht="15.75" customHeight="1" x14ac:dyDescent="0.25">
      <c r="E759" s="23"/>
    </row>
    <row r="760" spans="5:5" ht="15.75" customHeight="1" x14ac:dyDescent="0.25">
      <c r="E760" s="23"/>
    </row>
    <row r="761" spans="5:5" ht="15.75" customHeight="1" x14ac:dyDescent="0.25">
      <c r="E761" s="23"/>
    </row>
    <row r="762" spans="5:5" ht="15.75" customHeight="1" x14ac:dyDescent="0.25">
      <c r="E762" s="23"/>
    </row>
    <row r="763" spans="5:5" ht="15.75" customHeight="1" x14ac:dyDescent="0.25">
      <c r="E763" s="23"/>
    </row>
    <row r="764" spans="5:5" ht="15.75" customHeight="1" x14ac:dyDescent="0.25">
      <c r="E764" s="23"/>
    </row>
    <row r="765" spans="5:5" ht="15.75" customHeight="1" x14ac:dyDescent="0.25">
      <c r="E765" s="23"/>
    </row>
    <row r="766" spans="5:5" ht="15.75" customHeight="1" x14ac:dyDescent="0.25">
      <c r="E766" s="23"/>
    </row>
    <row r="767" spans="5:5" ht="15.75" customHeight="1" x14ac:dyDescent="0.25">
      <c r="E767" s="23"/>
    </row>
    <row r="768" spans="5:5" ht="15.75" customHeight="1" x14ac:dyDescent="0.25">
      <c r="E768" s="23"/>
    </row>
    <row r="769" spans="5:5" ht="15.75" customHeight="1" x14ac:dyDescent="0.25">
      <c r="E769" s="23"/>
    </row>
    <row r="770" spans="5:5" ht="15.75" customHeight="1" x14ac:dyDescent="0.25">
      <c r="E770" s="23"/>
    </row>
    <row r="771" spans="5:5" ht="15.75" customHeight="1" x14ac:dyDescent="0.25">
      <c r="E771" s="23"/>
    </row>
    <row r="772" spans="5:5" ht="15.75" customHeight="1" x14ac:dyDescent="0.25">
      <c r="E772" s="23"/>
    </row>
    <row r="773" spans="5:5" ht="15.75" customHeight="1" x14ac:dyDescent="0.25">
      <c r="E773" s="23"/>
    </row>
    <row r="774" spans="5:5" ht="15.75" customHeight="1" x14ac:dyDescent="0.25">
      <c r="E774" s="23"/>
    </row>
    <row r="775" spans="5:5" ht="15.75" customHeight="1" x14ac:dyDescent="0.25">
      <c r="E775" s="23"/>
    </row>
    <row r="776" spans="5:5" ht="15.75" customHeight="1" x14ac:dyDescent="0.25">
      <c r="E776" s="23"/>
    </row>
    <row r="777" spans="5:5" ht="15.75" customHeight="1" x14ac:dyDescent="0.25">
      <c r="E777" s="23"/>
    </row>
    <row r="778" spans="5:5" ht="15.75" customHeight="1" x14ac:dyDescent="0.25">
      <c r="E778" s="23"/>
    </row>
    <row r="779" spans="5:5" ht="15.75" customHeight="1" x14ac:dyDescent="0.25">
      <c r="E779" s="23"/>
    </row>
    <row r="780" spans="5:5" ht="15.75" customHeight="1" x14ac:dyDescent="0.25">
      <c r="E780" s="23"/>
    </row>
    <row r="781" spans="5:5" ht="15.75" customHeight="1" x14ac:dyDescent="0.25">
      <c r="E781" s="23"/>
    </row>
    <row r="782" spans="5:5" ht="15.75" customHeight="1" x14ac:dyDescent="0.25">
      <c r="E782" s="23"/>
    </row>
    <row r="783" spans="5:5" ht="15.75" customHeight="1" x14ac:dyDescent="0.25">
      <c r="E783" s="23"/>
    </row>
    <row r="784" spans="5:5" ht="15.75" customHeight="1" x14ac:dyDescent="0.25">
      <c r="E784" s="23"/>
    </row>
    <row r="785" spans="5:5" ht="15.75" customHeight="1" x14ac:dyDescent="0.25">
      <c r="E785" s="23"/>
    </row>
    <row r="786" spans="5:5" ht="15.75" customHeight="1" x14ac:dyDescent="0.25">
      <c r="E786" s="23"/>
    </row>
    <row r="787" spans="5:5" ht="15.75" customHeight="1" x14ac:dyDescent="0.25">
      <c r="E787" s="23"/>
    </row>
    <row r="788" spans="5:5" ht="15.75" customHeight="1" x14ac:dyDescent="0.25">
      <c r="E788" s="23"/>
    </row>
    <row r="789" spans="5:5" ht="15.75" customHeight="1" x14ac:dyDescent="0.25">
      <c r="E789" s="23"/>
    </row>
    <row r="790" spans="5:5" ht="15.75" customHeight="1" x14ac:dyDescent="0.25">
      <c r="E790" s="23"/>
    </row>
    <row r="791" spans="5:5" ht="15.75" customHeight="1" x14ac:dyDescent="0.25">
      <c r="E791" s="23"/>
    </row>
    <row r="792" spans="5:5" ht="15.75" customHeight="1" x14ac:dyDescent="0.25">
      <c r="E792" s="23"/>
    </row>
    <row r="793" spans="5:5" ht="15.75" customHeight="1" x14ac:dyDescent="0.25">
      <c r="E793" s="23"/>
    </row>
    <row r="794" spans="5:5" ht="15.75" customHeight="1" x14ac:dyDescent="0.25">
      <c r="E794" s="23"/>
    </row>
    <row r="795" spans="5:5" ht="15.75" customHeight="1" x14ac:dyDescent="0.25">
      <c r="E795" s="23"/>
    </row>
    <row r="796" spans="5:5" ht="15.75" customHeight="1" x14ac:dyDescent="0.25">
      <c r="E796" s="23"/>
    </row>
    <row r="797" spans="5:5" ht="15.75" customHeight="1" x14ac:dyDescent="0.25">
      <c r="E797" s="23"/>
    </row>
    <row r="798" spans="5:5" ht="15.75" customHeight="1" x14ac:dyDescent="0.25">
      <c r="E798" s="23"/>
    </row>
    <row r="799" spans="5:5" ht="15.75" customHeight="1" x14ac:dyDescent="0.25">
      <c r="E799" s="23"/>
    </row>
    <row r="800" spans="5:5" ht="15.75" customHeight="1" x14ac:dyDescent="0.25">
      <c r="E800" s="23"/>
    </row>
    <row r="801" spans="5:5" ht="15.75" customHeight="1" x14ac:dyDescent="0.25">
      <c r="E801" s="23"/>
    </row>
    <row r="802" spans="5:5" ht="15.75" customHeight="1" x14ac:dyDescent="0.25">
      <c r="E802" s="23"/>
    </row>
    <row r="803" spans="5:5" ht="15.75" customHeight="1" x14ac:dyDescent="0.25">
      <c r="E803" s="23"/>
    </row>
    <row r="804" spans="5:5" ht="15.75" customHeight="1" x14ac:dyDescent="0.25">
      <c r="E804" s="23"/>
    </row>
    <row r="805" spans="5:5" ht="15.75" customHeight="1" x14ac:dyDescent="0.25">
      <c r="E805" s="23"/>
    </row>
    <row r="806" spans="5:5" ht="15.75" customHeight="1" x14ac:dyDescent="0.25">
      <c r="E806" s="23"/>
    </row>
    <row r="807" spans="5:5" ht="15.75" customHeight="1" x14ac:dyDescent="0.25">
      <c r="E807" s="23"/>
    </row>
    <row r="808" spans="5:5" ht="15.75" customHeight="1" x14ac:dyDescent="0.25">
      <c r="E808" s="23"/>
    </row>
    <row r="809" spans="5:5" ht="15.75" customHeight="1" x14ac:dyDescent="0.25">
      <c r="E809" s="23"/>
    </row>
    <row r="810" spans="5:5" ht="15.75" customHeight="1" x14ac:dyDescent="0.25">
      <c r="E810" s="23"/>
    </row>
    <row r="811" spans="5:5" ht="15.75" customHeight="1" x14ac:dyDescent="0.25">
      <c r="E811" s="23"/>
    </row>
    <row r="812" spans="5:5" ht="15.75" customHeight="1" x14ac:dyDescent="0.25">
      <c r="E812" s="23"/>
    </row>
    <row r="813" spans="5:5" ht="15.75" customHeight="1" x14ac:dyDescent="0.25">
      <c r="E813" s="23"/>
    </row>
    <row r="814" spans="5:5" ht="15.75" customHeight="1" x14ac:dyDescent="0.25">
      <c r="E814" s="23"/>
    </row>
    <row r="815" spans="5:5" ht="15.75" customHeight="1" x14ac:dyDescent="0.25">
      <c r="E815" s="23"/>
    </row>
    <row r="816" spans="5:5" ht="15.75" customHeight="1" x14ac:dyDescent="0.25">
      <c r="E816" s="23"/>
    </row>
    <row r="817" spans="5:5" ht="15.75" customHeight="1" x14ac:dyDescent="0.25">
      <c r="E817" s="23"/>
    </row>
    <row r="818" spans="5:5" ht="15.75" customHeight="1" x14ac:dyDescent="0.25">
      <c r="E818" s="23"/>
    </row>
    <row r="819" spans="5:5" ht="15.75" customHeight="1" x14ac:dyDescent="0.25">
      <c r="E819" s="23"/>
    </row>
    <row r="820" spans="5:5" ht="15.75" customHeight="1" x14ac:dyDescent="0.25">
      <c r="E820" s="23"/>
    </row>
    <row r="821" spans="5:5" ht="15.75" customHeight="1" x14ac:dyDescent="0.25">
      <c r="E821" s="23"/>
    </row>
    <row r="822" spans="5:5" ht="15.75" customHeight="1" x14ac:dyDescent="0.25">
      <c r="E822" s="23"/>
    </row>
    <row r="823" spans="5:5" ht="15.75" customHeight="1" x14ac:dyDescent="0.25">
      <c r="E823" s="23"/>
    </row>
    <row r="824" spans="5:5" ht="15.75" customHeight="1" x14ac:dyDescent="0.25">
      <c r="E824" s="23"/>
    </row>
    <row r="825" spans="5:5" ht="15.75" customHeight="1" x14ac:dyDescent="0.25">
      <c r="E825" s="23"/>
    </row>
    <row r="826" spans="5:5" ht="15.75" customHeight="1" x14ac:dyDescent="0.25">
      <c r="E826" s="23"/>
    </row>
    <row r="827" spans="5:5" ht="15.75" customHeight="1" x14ac:dyDescent="0.25">
      <c r="E827" s="23"/>
    </row>
    <row r="828" spans="5:5" ht="15.75" customHeight="1" x14ac:dyDescent="0.25">
      <c r="E828" s="23"/>
    </row>
    <row r="829" spans="5:5" ht="15.75" customHeight="1" x14ac:dyDescent="0.25">
      <c r="E829" s="23"/>
    </row>
    <row r="830" spans="5:5" ht="15.75" customHeight="1" x14ac:dyDescent="0.25">
      <c r="E830" s="23"/>
    </row>
    <row r="831" spans="5:5" ht="15.75" customHeight="1" x14ac:dyDescent="0.25">
      <c r="E831" s="23"/>
    </row>
    <row r="832" spans="5:5" ht="15.75" customHeight="1" x14ac:dyDescent="0.25">
      <c r="E832" s="23"/>
    </row>
    <row r="833" spans="5:5" ht="15.75" customHeight="1" x14ac:dyDescent="0.25">
      <c r="E833" s="23"/>
    </row>
    <row r="834" spans="5:5" ht="15.75" customHeight="1" x14ac:dyDescent="0.25">
      <c r="E834" s="23"/>
    </row>
    <row r="835" spans="5:5" ht="15.75" customHeight="1" x14ac:dyDescent="0.25">
      <c r="E835" s="23"/>
    </row>
    <row r="836" spans="5:5" ht="15.75" customHeight="1" x14ac:dyDescent="0.25">
      <c r="E836" s="23"/>
    </row>
    <row r="837" spans="5:5" ht="15.75" customHeight="1" x14ac:dyDescent="0.25">
      <c r="E837" s="23"/>
    </row>
    <row r="838" spans="5:5" ht="15.75" customHeight="1" x14ac:dyDescent="0.25">
      <c r="E838" s="23"/>
    </row>
    <row r="839" spans="5:5" ht="15.75" customHeight="1" x14ac:dyDescent="0.25">
      <c r="E839" s="23"/>
    </row>
    <row r="840" spans="5:5" ht="15.75" customHeight="1" x14ac:dyDescent="0.25">
      <c r="E840" s="23"/>
    </row>
    <row r="841" spans="5:5" ht="15.75" customHeight="1" x14ac:dyDescent="0.25">
      <c r="E841" s="23"/>
    </row>
    <row r="842" spans="5:5" ht="15.75" customHeight="1" x14ac:dyDescent="0.25">
      <c r="E842" s="23"/>
    </row>
    <row r="843" spans="5:5" ht="15.75" customHeight="1" x14ac:dyDescent="0.25">
      <c r="E843" s="23"/>
    </row>
    <row r="844" spans="5:5" ht="15.75" customHeight="1" x14ac:dyDescent="0.25">
      <c r="E844" s="23"/>
    </row>
    <row r="845" spans="5:5" ht="15.75" customHeight="1" x14ac:dyDescent="0.25">
      <c r="E845" s="23"/>
    </row>
    <row r="846" spans="5:5" ht="15.75" customHeight="1" x14ac:dyDescent="0.25">
      <c r="E846" s="23"/>
    </row>
    <row r="847" spans="5:5" ht="15.75" customHeight="1" x14ac:dyDescent="0.25">
      <c r="E847" s="23"/>
    </row>
    <row r="848" spans="5:5" ht="15.75" customHeight="1" x14ac:dyDescent="0.25">
      <c r="E848" s="23"/>
    </row>
    <row r="849" spans="5:5" ht="15.75" customHeight="1" x14ac:dyDescent="0.25">
      <c r="E849" s="23"/>
    </row>
    <row r="850" spans="5:5" ht="15.75" customHeight="1" x14ac:dyDescent="0.25">
      <c r="E850" s="23"/>
    </row>
    <row r="851" spans="5:5" ht="15.75" customHeight="1" x14ac:dyDescent="0.25">
      <c r="E851" s="23"/>
    </row>
    <row r="852" spans="5:5" ht="15.75" customHeight="1" x14ac:dyDescent="0.25">
      <c r="E852" s="23"/>
    </row>
    <row r="853" spans="5:5" ht="15.75" customHeight="1" x14ac:dyDescent="0.25">
      <c r="E853" s="23"/>
    </row>
    <row r="854" spans="5:5" ht="15.75" customHeight="1" x14ac:dyDescent="0.25">
      <c r="E854" s="23"/>
    </row>
    <row r="855" spans="5:5" ht="15.75" customHeight="1" x14ac:dyDescent="0.25">
      <c r="E855" s="23"/>
    </row>
    <row r="856" spans="5:5" ht="15.75" customHeight="1" x14ac:dyDescent="0.25">
      <c r="E856" s="23"/>
    </row>
    <row r="857" spans="5:5" ht="15.75" customHeight="1" x14ac:dyDescent="0.25">
      <c r="E857" s="23"/>
    </row>
    <row r="858" spans="5:5" ht="15.75" customHeight="1" x14ac:dyDescent="0.25">
      <c r="E858" s="23"/>
    </row>
    <row r="859" spans="5:5" ht="15.75" customHeight="1" x14ac:dyDescent="0.25">
      <c r="E859" s="23"/>
    </row>
    <row r="860" spans="5:5" ht="15.75" customHeight="1" x14ac:dyDescent="0.25">
      <c r="E860" s="23"/>
    </row>
    <row r="861" spans="5:5" ht="15.75" customHeight="1" x14ac:dyDescent="0.25">
      <c r="E861" s="23"/>
    </row>
    <row r="862" spans="5:5" ht="15.75" customHeight="1" x14ac:dyDescent="0.25">
      <c r="E862" s="23"/>
    </row>
    <row r="863" spans="5:5" ht="15.75" customHeight="1" x14ac:dyDescent="0.25">
      <c r="E863" s="23"/>
    </row>
    <row r="864" spans="5:5" ht="15.75" customHeight="1" x14ac:dyDescent="0.25">
      <c r="E864" s="23"/>
    </row>
    <row r="865" spans="5:5" ht="15.75" customHeight="1" x14ac:dyDescent="0.25">
      <c r="E865" s="23"/>
    </row>
    <row r="866" spans="5:5" ht="15.75" customHeight="1" x14ac:dyDescent="0.25">
      <c r="E866" s="23"/>
    </row>
    <row r="867" spans="5:5" ht="15.75" customHeight="1" x14ac:dyDescent="0.25">
      <c r="E867" s="23"/>
    </row>
    <row r="868" spans="5:5" ht="15.75" customHeight="1" x14ac:dyDescent="0.25">
      <c r="E868" s="23"/>
    </row>
    <row r="869" spans="5:5" ht="15.75" customHeight="1" x14ac:dyDescent="0.25">
      <c r="E869" s="23"/>
    </row>
    <row r="870" spans="5:5" ht="15.75" customHeight="1" x14ac:dyDescent="0.25">
      <c r="E870" s="23"/>
    </row>
    <row r="871" spans="5:5" ht="15.75" customHeight="1" x14ac:dyDescent="0.25">
      <c r="E871" s="23"/>
    </row>
    <row r="872" spans="5:5" ht="15.75" customHeight="1" x14ac:dyDescent="0.25">
      <c r="E872" s="23"/>
    </row>
    <row r="873" spans="5:5" ht="15.75" customHeight="1" x14ac:dyDescent="0.25">
      <c r="E873" s="23"/>
    </row>
    <row r="874" spans="5:5" ht="15.75" customHeight="1" x14ac:dyDescent="0.25">
      <c r="E874" s="23"/>
    </row>
    <row r="875" spans="5:5" ht="15.75" customHeight="1" x14ac:dyDescent="0.25">
      <c r="E875" s="23"/>
    </row>
    <row r="876" spans="5:5" ht="15.75" customHeight="1" x14ac:dyDescent="0.25">
      <c r="E876" s="23"/>
    </row>
    <row r="877" spans="5:5" ht="15.75" customHeight="1" x14ac:dyDescent="0.25">
      <c r="E877" s="23"/>
    </row>
    <row r="878" spans="5:5" ht="15.75" customHeight="1" x14ac:dyDescent="0.25">
      <c r="E878" s="23"/>
    </row>
    <row r="879" spans="5:5" ht="15.75" customHeight="1" x14ac:dyDescent="0.25">
      <c r="E879" s="23"/>
    </row>
    <row r="880" spans="5:5" ht="15.75" customHeight="1" x14ac:dyDescent="0.25">
      <c r="E880" s="23"/>
    </row>
    <row r="881" spans="5:5" ht="15.75" customHeight="1" x14ac:dyDescent="0.25">
      <c r="E881" s="23"/>
    </row>
    <row r="882" spans="5:5" ht="15.75" customHeight="1" x14ac:dyDescent="0.25">
      <c r="E882" s="23"/>
    </row>
    <row r="883" spans="5:5" ht="15.75" customHeight="1" x14ac:dyDescent="0.25">
      <c r="E883" s="23"/>
    </row>
    <row r="884" spans="5:5" ht="15.75" customHeight="1" x14ac:dyDescent="0.25">
      <c r="E884" s="23"/>
    </row>
    <row r="885" spans="5:5" ht="15.75" customHeight="1" x14ac:dyDescent="0.25">
      <c r="E885" s="23"/>
    </row>
    <row r="886" spans="5:5" ht="15.75" customHeight="1" x14ac:dyDescent="0.25">
      <c r="E886" s="23"/>
    </row>
    <row r="887" spans="5:5" ht="15.75" customHeight="1" x14ac:dyDescent="0.25">
      <c r="E887" s="23"/>
    </row>
    <row r="888" spans="5:5" ht="15.75" customHeight="1" x14ac:dyDescent="0.25">
      <c r="E888" s="23"/>
    </row>
    <row r="889" spans="5:5" ht="15.75" customHeight="1" x14ac:dyDescent="0.25">
      <c r="E889" s="23"/>
    </row>
    <row r="890" spans="5:5" ht="15.75" customHeight="1" x14ac:dyDescent="0.25">
      <c r="E890" s="23"/>
    </row>
    <row r="891" spans="5:5" ht="15.75" customHeight="1" x14ac:dyDescent="0.25">
      <c r="E891" s="23"/>
    </row>
    <row r="892" spans="5:5" ht="15.75" customHeight="1" x14ac:dyDescent="0.25">
      <c r="E892" s="23"/>
    </row>
    <row r="893" spans="5:5" ht="15.75" customHeight="1" x14ac:dyDescent="0.25">
      <c r="E893" s="23"/>
    </row>
    <row r="894" spans="5:5" ht="15.75" customHeight="1" x14ac:dyDescent="0.25">
      <c r="E894" s="23"/>
    </row>
    <row r="895" spans="5:5" ht="15.75" customHeight="1" x14ac:dyDescent="0.25">
      <c r="E895" s="23"/>
    </row>
    <row r="896" spans="5:5" ht="15.75" customHeight="1" x14ac:dyDescent="0.25">
      <c r="E896" s="23"/>
    </row>
    <row r="897" spans="5:5" ht="15.75" customHeight="1" x14ac:dyDescent="0.25">
      <c r="E897" s="23"/>
    </row>
    <row r="898" spans="5:5" ht="15.75" customHeight="1" x14ac:dyDescent="0.25">
      <c r="E898" s="23"/>
    </row>
    <row r="899" spans="5:5" ht="15.75" customHeight="1" x14ac:dyDescent="0.25">
      <c r="E899" s="23"/>
    </row>
    <row r="900" spans="5:5" ht="15.75" customHeight="1" x14ac:dyDescent="0.25">
      <c r="E900" s="23"/>
    </row>
    <row r="901" spans="5:5" ht="15.75" customHeight="1" x14ac:dyDescent="0.25">
      <c r="E901" s="23"/>
    </row>
    <row r="902" spans="5:5" ht="15.75" customHeight="1" x14ac:dyDescent="0.25">
      <c r="E902" s="23"/>
    </row>
    <row r="903" spans="5:5" ht="15.75" customHeight="1" x14ac:dyDescent="0.25">
      <c r="E903" s="23"/>
    </row>
    <row r="904" spans="5:5" ht="15.75" customHeight="1" x14ac:dyDescent="0.25">
      <c r="E904" s="23"/>
    </row>
    <row r="905" spans="5:5" ht="15.75" customHeight="1" x14ac:dyDescent="0.25">
      <c r="E905" s="23"/>
    </row>
    <row r="906" spans="5:5" ht="15.75" customHeight="1" x14ac:dyDescent="0.25">
      <c r="E906" s="23"/>
    </row>
    <row r="907" spans="5:5" ht="15.75" customHeight="1" x14ac:dyDescent="0.25">
      <c r="E907" s="23"/>
    </row>
    <row r="908" spans="5:5" ht="15.75" customHeight="1" x14ac:dyDescent="0.25">
      <c r="E908" s="23"/>
    </row>
    <row r="909" spans="5:5" ht="15.75" customHeight="1" x14ac:dyDescent="0.25">
      <c r="E909" s="23"/>
    </row>
    <row r="910" spans="5:5" ht="15.75" customHeight="1" x14ac:dyDescent="0.25">
      <c r="E910" s="23"/>
    </row>
    <row r="911" spans="5:5" ht="15.75" customHeight="1" x14ac:dyDescent="0.25">
      <c r="E911" s="23"/>
    </row>
    <row r="912" spans="5:5" ht="15.75" customHeight="1" x14ac:dyDescent="0.25">
      <c r="E912" s="23"/>
    </row>
    <row r="913" spans="5:5" ht="15.75" customHeight="1" x14ac:dyDescent="0.25">
      <c r="E913" s="23"/>
    </row>
    <row r="914" spans="5:5" ht="15.75" customHeight="1" x14ac:dyDescent="0.25">
      <c r="E914" s="23"/>
    </row>
    <row r="915" spans="5:5" ht="15.75" customHeight="1" x14ac:dyDescent="0.25">
      <c r="E915" s="23"/>
    </row>
    <row r="916" spans="5:5" ht="15.75" customHeight="1" x14ac:dyDescent="0.25">
      <c r="E916" s="23"/>
    </row>
    <row r="917" spans="5:5" ht="15.75" customHeight="1" x14ac:dyDescent="0.25">
      <c r="E917" s="23"/>
    </row>
    <row r="918" spans="5:5" ht="15.75" customHeight="1" x14ac:dyDescent="0.25">
      <c r="E918" s="23"/>
    </row>
    <row r="919" spans="5:5" ht="15.75" customHeight="1" x14ac:dyDescent="0.25">
      <c r="E919" s="23"/>
    </row>
    <row r="920" spans="5:5" ht="15.75" customHeight="1" x14ac:dyDescent="0.25">
      <c r="E920" s="23"/>
    </row>
    <row r="921" spans="5:5" ht="15.75" customHeight="1" x14ac:dyDescent="0.25">
      <c r="E921" s="23"/>
    </row>
    <row r="922" spans="5:5" ht="15.75" customHeight="1" x14ac:dyDescent="0.25">
      <c r="E922" s="23"/>
    </row>
    <row r="923" spans="5:5" ht="15.75" customHeight="1" x14ac:dyDescent="0.25">
      <c r="E923" s="23"/>
    </row>
    <row r="924" spans="5:5" ht="15.75" customHeight="1" x14ac:dyDescent="0.25">
      <c r="E924" s="23"/>
    </row>
    <row r="925" spans="5:5" ht="15.75" customHeight="1" x14ac:dyDescent="0.25">
      <c r="E925" s="23"/>
    </row>
    <row r="926" spans="5:5" ht="15.75" customHeight="1" x14ac:dyDescent="0.25">
      <c r="E926" s="23"/>
    </row>
    <row r="927" spans="5:5" ht="15.75" customHeight="1" x14ac:dyDescent="0.25">
      <c r="E927" s="23"/>
    </row>
    <row r="928" spans="5:5" ht="15.75" customHeight="1" x14ac:dyDescent="0.25">
      <c r="E928" s="23"/>
    </row>
    <row r="929" spans="5:5" ht="15.75" customHeight="1" x14ac:dyDescent="0.25">
      <c r="E929" s="23"/>
    </row>
    <row r="930" spans="5:5" ht="15.75" customHeight="1" x14ac:dyDescent="0.25">
      <c r="E930" s="23"/>
    </row>
    <row r="931" spans="5:5" ht="15.75" customHeight="1" x14ac:dyDescent="0.25">
      <c r="E931" s="23"/>
    </row>
    <row r="932" spans="5:5" ht="15.75" customHeight="1" x14ac:dyDescent="0.25">
      <c r="E932" s="23"/>
    </row>
    <row r="933" spans="5:5" ht="15.75" customHeight="1" x14ac:dyDescent="0.25">
      <c r="E933" s="23"/>
    </row>
    <row r="934" spans="5:5" ht="15.75" customHeight="1" x14ac:dyDescent="0.25">
      <c r="E934" s="23"/>
    </row>
    <row r="935" spans="5:5" ht="15.75" customHeight="1" x14ac:dyDescent="0.25">
      <c r="E935" s="23"/>
    </row>
    <row r="936" spans="5:5" ht="15.75" customHeight="1" x14ac:dyDescent="0.25">
      <c r="E936" s="23"/>
    </row>
    <row r="937" spans="5:5" ht="15.75" customHeight="1" x14ac:dyDescent="0.25">
      <c r="E937" s="23"/>
    </row>
    <row r="938" spans="5:5" ht="15.75" customHeight="1" x14ac:dyDescent="0.25">
      <c r="E938" s="23"/>
    </row>
    <row r="939" spans="5:5" ht="15.75" customHeight="1" x14ac:dyDescent="0.25">
      <c r="E939" s="23"/>
    </row>
    <row r="940" spans="5:5" ht="15.75" customHeight="1" x14ac:dyDescent="0.25">
      <c r="E940" s="23"/>
    </row>
    <row r="941" spans="5:5" ht="15.75" customHeight="1" x14ac:dyDescent="0.25">
      <c r="E941" s="23"/>
    </row>
    <row r="942" spans="5:5" ht="15.75" customHeight="1" x14ac:dyDescent="0.25">
      <c r="E942" s="23"/>
    </row>
    <row r="943" spans="5:5" ht="15.75" customHeight="1" x14ac:dyDescent="0.25">
      <c r="E943" s="23"/>
    </row>
    <row r="944" spans="5:5" ht="15.75" customHeight="1" x14ac:dyDescent="0.25">
      <c r="E944" s="23"/>
    </row>
    <row r="945" spans="5:5" ht="15.75" customHeight="1" x14ac:dyDescent="0.25">
      <c r="E945" s="23"/>
    </row>
    <row r="946" spans="5:5" ht="15.75" customHeight="1" x14ac:dyDescent="0.25">
      <c r="E946" s="23"/>
    </row>
    <row r="947" spans="5:5" ht="15.75" customHeight="1" x14ac:dyDescent="0.25">
      <c r="E947" s="23"/>
    </row>
    <row r="948" spans="5:5" ht="15.75" customHeight="1" x14ac:dyDescent="0.25">
      <c r="E948" s="23"/>
    </row>
    <row r="949" spans="5:5" ht="15.75" customHeight="1" x14ac:dyDescent="0.25">
      <c r="E949" s="23"/>
    </row>
    <row r="950" spans="5:5" ht="15.75" customHeight="1" x14ac:dyDescent="0.25">
      <c r="E950" s="23"/>
    </row>
    <row r="951" spans="5:5" ht="15.75" customHeight="1" x14ac:dyDescent="0.25">
      <c r="E951" s="23"/>
    </row>
    <row r="952" spans="5:5" ht="15.75" customHeight="1" x14ac:dyDescent="0.25">
      <c r="E952" s="23"/>
    </row>
    <row r="953" spans="5:5" ht="15.75" customHeight="1" x14ac:dyDescent="0.25">
      <c r="E953" s="23"/>
    </row>
    <row r="954" spans="5:5" ht="15.75" customHeight="1" x14ac:dyDescent="0.25">
      <c r="E954" s="23"/>
    </row>
    <row r="955" spans="5:5" ht="15.75" customHeight="1" x14ac:dyDescent="0.25">
      <c r="E955" s="23"/>
    </row>
    <row r="956" spans="5:5" ht="15.75" customHeight="1" x14ac:dyDescent="0.25">
      <c r="E956" s="23"/>
    </row>
    <row r="957" spans="5:5" ht="15.75" customHeight="1" x14ac:dyDescent="0.25">
      <c r="E957" s="23"/>
    </row>
    <row r="958" spans="5:5" ht="15.75" customHeight="1" x14ac:dyDescent="0.25">
      <c r="E958" s="23"/>
    </row>
    <row r="959" spans="5:5" ht="15.75" customHeight="1" x14ac:dyDescent="0.25">
      <c r="E959" s="23"/>
    </row>
    <row r="960" spans="5:5" ht="15.75" customHeight="1" x14ac:dyDescent="0.25">
      <c r="E960" s="23"/>
    </row>
    <row r="961" spans="5:5" ht="15.75" customHeight="1" x14ac:dyDescent="0.25">
      <c r="E961" s="23"/>
    </row>
    <row r="962" spans="5:5" ht="15.75" customHeight="1" x14ac:dyDescent="0.25">
      <c r="E962" s="23"/>
    </row>
    <row r="963" spans="5:5" ht="15.75" customHeight="1" x14ac:dyDescent="0.25">
      <c r="E963" s="23"/>
    </row>
    <row r="964" spans="5:5" ht="15.75" customHeight="1" x14ac:dyDescent="0.25">
      <c r="E964" s="23"/>
    </row>
    <row r="965" spans="5:5" ht="15.75" customHeight="1" x14ac:dyDescent="0.25">
      <c r="E965" s="23"/>
    </row>
    <row r="966" spans="5:5" ht="15.75" customHeight="1" x14ac:dyDescent="0.25">
      <c r="E966" s="23"/>
    </row>
    <row r="967" spans="5:5" ht="15.75" customHeight="1" x14ac:dyDescent="0.25">
      <c r="E967" s="23"/>
    </row>
    <row r="968" spans="5:5" ht="15.75" customHeight="1" x14ac:dyDescent="0.25">
      <c r="E968" s="23"/>
    </row>
    <row r="969" spans="5:5" ht="15.75" customHeight="1" x14ac:dyDescent="0.25">
      <c r="E969" s="23"/>
    </row>
    <row r="970" spans="5:5" ht="15.75" customHeight="1" x14ac:dyDescent="0.25">
      <c r="E970" s="23"/>
    </row>
    <row r="971" spans="5:5" ht="15.75" customHeight="1" x14ac:dyDescent="0.25">
      <c r="E971" s="23"/>
    </row>
    <row r="972" spans="5:5" ht="15.75" customHeight="1" x14ac:dyDescent="0.25">
      <c r="E972" s="23"/>
    </row>
    <row r="973" spans="5:5" ht="15.75" customHeight="1" x14ac:dyDescent="0.25">
      <c r="E973" s="23"/>
    </row>
    <row r="974" spans="5:5" ht="15.75" customHeight="1" x14ac:dyDescent="0.25">
      <c r="E974" s="23"/>
    </row>
    <row r="975" spans="5:5" ht="15.75" customHeight="1" x14ac:dyDescent="0.25">
      <c r="E975" s="23"/>
    </row>
    <row r="976" spans="5:5" ht="15.75" customHeight="1" x14ac:dyDescent="0.25">
      <c r="E976" s="23"/>
    </row>
    <row r="977" spans="5:5" ht="15.75" customHeight="1" x14ac:dyDescent="0.25">
      <c r="E977" s="23"/>
    </row>
    <row r="978" spans="5:5" ht="15.75" customHeight="1" x14ac:dyDescent="0.25">
      <c r="E978" s="23"/>
    </row>
    <row r="979" spans="5:5" ht="15.75" customHeight="1" x14ac:dyDescent="0.25">
      <c r="E979" s="23"/>
    </row>
    <row r="980" spans="5:5" ht="15.75" customHeight="1" x14ac:dyDescent="0.25">
      <c r="E980" s="23"/>
    </row>
    <row r="981" spans="5:5" ht="15.75" customHeight="1" x14ac:dyDescent="0.25">
      <c r="E981" s="23"/>
    </row>
    <row r="982" spans="5:5" ht="15.75" customHeight="1" x14ac:dyDescent="0.25">
      <c r="E982" s="23"/>
    </row>
    <row r="983" spans="5:5" ht="15.75" customHeight="1" x14ac:dyDescent="0.25">
      <c r="E983" s="23"/>
    </row>
    <row r="984" spans="5:5" ht="15.75" customHeight="1" x14ac:dyDescent="0.25">
      <c r="E984" s="23"/>
    </row>
    <row r="985" spans="5:5" ht="15.75" customHeight="1" x14ac:dyDescent="0.25">
      <c r="E985" s="23"/>
    </row>
    <row r="986" spans="5:5" ht="15.75" customHeight="1" x14ac:dyDescent="0.25">
      <c r="E986" s="23"/>
    </row>
    <row r="987" spans="5:5" ht="15.75" customHeight="1" x14ac:dyDescent="0.25">
      <c r="E987" s="23"/>
    </row>
    <row r="988" spans="5:5" ht="15.75" customHeight="1" x14ac:dyDescent="0.25">
      <c r="E988" s="23"/>
    </row>
    <row r="989" spans="5:5" ht="15.75" customHeight="1" x14ac:dyDescent="0.25">
      <c r="E989" s="23"/>
    </row>
    <row r="990" spans="5:5" ht="15.75" customHeight="1" x14ac:dyDescent="0.25">
      <c r="E990" s="23"/>
    </row>
    <row r="991" spans="5:5" ht="15.75" customHeight="1" x14ac:dyDescent="0.25">
      <c r="E991" s="23"/>
    </row>
    <row r="992" spans="5:5" ht="15.75" customHeight="1" x14ac:dyDescent="0.25">
      <c r="E992" s="23"/>
    </row>
    <row r="993" spans="5:5" ht="15.75" customHeight="1" x14ac:dyDescent="0.25">
      <c r="E993" s="23"/>
    </row>
    <row r="994" spans="5:5" ht="15.75" customHeight="1" x14ac:dyDescent="0.25">
      <c r="E994" s="23"/>
    </row>
    <row r="995" spans="5:5" ht="15.75" customHeight="1" x14ac:dyDescent="0.25">
      <c r="E995" s="23"/>
    </row>
    <row r="996" spans="5:5" ht="15.75" customHeight="1" x14ac:dyDescent="0.25">
      <c r="E996" s="23"/>
    </row>
    <row r="997" spans="5:5" ht="15.75" customHeight="1" x14ac:dyDescent="0.25">
      <c r="E997" s="23"/>
    </row>
    <row r="998" spans="5:5" ht="15.75" customHeight="1" x14ac:dyDescent="0.25">
      <c r="E998" s="23"/>
    </row>
    <row r="999" spans="5:5" ht="15.75" customHeight="1" x14ac:dyDescent="0.25">
      <c r="E999" s="23"/>
    </row>
    <row r="1000" spans="5:5" ht="15.75" customHeight="1" x14ac:dyDescent="0.25">
      <c r="E1000" s="2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 x14ac:dyDescent="0.25"/>
  <cols>
    <col min="1" max="1" width="8" customWidth="1"/>
    <col min="2" max="2" width="34.85546875" customWidth="1"/>
    <col min="3" max="3" width="8" customWidth="1"/>
    <col min="4" max="4" width="9.28515625" customWidth="1"/>
    <col min="5" max="5" width="15" customWidth="1"/>
    <col min="6" max="26" width="8" customWidth="1"/>
  </cols>
  <sheetData>
    <row r="1" spans="1:6" ht="22.5" customHeight="1" x14ac:dyDescent="0.25">
      <c r="A1" s="73" t="s">
        <v>1</v>
      </c>
      <c r="B1" s="73" t="s">
        <v>2</v>
      </c>
      <c r="C1" s="73" t="s">
        <v>1514</v>
      </c>
      <c r="D1" s="73" t="s">
        <v>1364</v>
      </c>
      <c r="E1" s="73" t="s">
        <v>1515</v>
      </c>
      <c r="F1" s="73" t="s">
        <v>1280</v>
      </c>
    </row>
    <row r="2" spans="1:6" x14ac:dyDescent="0.25">
      <c r="A2" s="66" t="s">
        <v>863</v>
      </c>
      <c r="B2" s="66" t="s">
        <v>864</v>
      </c>
      <c r="C2" s="66">
        <v>1</v>
      </c>
      <c r="D2" s="74">
        <v>11900</v>
      </c>
      <c r="E2" s="23">
        <f t="shared" ref="E2:E108" si="0">C2*D2</f>
        <v>11900</v>
      </c>
      <c r="F2" s="66" t="s">
        <v>1516</v>
      </c>
    </row>
    <row r="3" spans="1:6" x14ac:dyDescent="0.25">
      <c r="A3" s="66" t="s">
        <v>863</v>
      </c>
      <c r="B3" s="66" t="s">
        <v>864</v>
      </c>
      <c r="C3" s="66">
        <v>1</v>
      </c>
      <c r="D3" s="75">
        <v>11900</v>
      </c>
      <c r="E3" s="23">
        <f t="shared" si="0"/>
        <v>11900</v>
      </c>
      <c r="F3" s="66" t="s">
        <v>1516</v>
      </c>
    </row>
    <row r="4" spans="1:6" x14ac:dyDescent="0.25">
      <c r="A4" s="76" t="s">
        <v>863</v>
      </c>
      <c r="B4" s="76" t="s">
        <v>864</v>
      </c>
      <c r="C4" s="76">
        <v>3</v>
      </c>
      <c r="D4" s="74">
        <v>11900</v>
      </c>
      <c r="E4" s="23">
        <f t="shared" si="0"/>
        <v>35700</v>
      </c>
      <c r="F4" s="76" t="s">
        <v>1516</v>
      </c>
    </row>
    <row r="5" spans="1:6" x14ac:dyDescent="0.25">
      <c r="A5" s="76" t="s">
        <v>863</v>
      </c>
      <c r="B5" s="76" t="s">
        <v>864</v>
      </c>
      <c r="C5" s="76">
        <v>1.5</v>
      </c>
      <c r="D5" s="74">
        <v>11900</v>
      </c>
      <c r="E5" s="23">
        <f t="shared" si="0"/>
        <v>17850</v>
      </c>
      <c r="F5" s="76" t="s">
        <v>1516</v>
      </c>
    </row>
    <row r="6" spans="1:6" x14ac:dyDescent="0.25">
      <c r="A6" s="66" t="s">
        <v>863</v>
      </c>
      <c r="B6" s="66" t="s">
        <v>864</v>
      </c>
      <c r="C6" s="66">
        <v>1.5</v>
      </c>
      <c r="D6" s="75">
        <v>11900</v>
      </c>
      <c r="E6" s="23">
        <f t="shared" si="0"/>
        <v>17850</v>
      </c>
      <c r="F6" s="66" t="s">
        <v>1516</v>
      </c>
    </row>
    <row r="7" spans="1:6" x14ac:dyDescent="0.25">
      <c r="A7" s="76" t="s">
        <v>863</v>
      </c>
      <c r="B7" s="76" t="s">
        <v>864</v>
      </c>
      <c r="C7" s="76">
        <v>1</v>
      </c>
      <c r="D7" s="74">
        <v>11900</v>
      </c>
      <c r="E7" s="23">
        <f t="shared" si="0"/>
        <v>11900</v>
      </c>
      <c r="F7" s="76" t="s">
        <v>1516</v>
      </c>
    </row>
    <row r="8" spans="1:6" x14ac:dyDescent="0.25">
      <c r="A8" s="76" t="s">
        <v>863</v>
      </c>
      <c r="B8" s="76" t="s">
        <v>864</v>
      </c>
      <c r="C8" s="76">
        <v>1.5</v>
      </c>
      <c r="D8" s="74">
        <v>11900</v>
      </c>
      <c r="E8" s="23">
        <f t="shared" si="0"/>
        <v>17850</v>
      </c>
      <c r="F8" s="76" t="s">
        <v>1516</v>
      </c>
    </row>
    <row r="9" spans="1:6" x14ac:dyDescent="0.25">
      <c r="A9" s="66" t="s">
        <v>863</v>
      </c>
      <c r="B9" s="66" t="s">
        <v>864</v>
      </c>
      <c r="C9" s="66">
        <v>1</v>
      </c>
      <c r="D9" s="75">
        <v>11900</v>
      </c>
      <c r="E9" s="23">
        <f t="shared" si="0"/>
        <v>11900</v>
      </c>
      <c r="F9" s="66" t="s">
        <v>1516</v>
      </c>
    </row>
    <row r="10" spans="1:6" x14ac:dyDescent="0.25">
      <c r="A10" s="76" t="s">
        <v>863</v>
      </c>
      <c r="B10" s="76" t="s">
        <v>864</v>
      </c>
      <c r="C10" s="76">
        <v>1.5</v>
      </c>
      <c r="D10" s="74">
        <v>11900</v>
      </c>
      <c r="E10" s="23">
        <f t="shared" si="0"/>
        <v>17850</v>
      </c>
      <c r="F10" s="76" t="s">
        <v>1516</v>
      </c>
    </row>
    <row r="11" spans="1:6" x14ac:dyDescent="0.25">
      <c r="A11" s="66" t="s">
        <v>863</v>
      </c>
      <c r="B11" s="66" t="s">
        <v>864</v>
      </c>
      <c r="C11" s="66">
        <v>1</v>
      </c>
      <c r="D11" s="74">
        <v>11900</v>
      </c>
      <c r="E11" s="23">
        <f t="shared" si="0"/>
        <v>11900</v>
      </c>
      <c r="F11" s="66" t="s">
        <v>1516</v>
      </c>
    </row>
    <row r="12" spans="1:6" x14ac:dyDescent="0.25">
      <c r="A12" s="76" t="s">
        <v>863</v>
      </c>
      <c r="B12" s="76" t="s">
        <v>864</v>
      </c>
      <c r="C12" s="76">
        <v>1</v>
      </c>
      <c r="D12" s="75">
        <v>11900</v>
      </c>
      <c r="E12" s="23">
        <f t="shared" si="0"/>
        <v>11900</v>
      </c>
      <c r="F12" s="76" t="s">
        <v>1516</v>
      </c>
    </row>
    <row r="13" spans="1:6" x14ac:dyDescent="0.25">
      <c r="A13" s="76" t="s">
        <v>863</v>
      </c>
      <c r="B13" s="76" t="s">
        <v>864</v>
      </c>
      <c r="C13" s="76">
        <v>0.5</v>
      </c>
      <c r="D13" s="74">
        <v>11900</v>
      </c>
      <c r="E13" s="23">
        <f t="shared" si="0"/>
        <v>5950</v>
      </c>
      <c r="F13" s="76" t="s">
        <v>1516</v>
      </c>
    </row>
    <row r="14" spans="1:6" x14ac:dyDescent="0.25">
      <c r="A14" s="66" t="s">
        <v>863</v>
      </c>
      <c r="B14" s="66" t="s">
        <v>864</v>
      </c>
      <c r="C14" s="66">
        <v>1</v>
      </c>
      <c r="D14" s="74">
        <v>11900</v>
      </c>
      <c r="E14" s="23">
        <f t="shared" si="0"/>
        <v>11900</v>
      </c>
      <c r="F14" s="66" t="s">
        <v>1516</v>
      </c>
    </row>
    <row r="15" spans="1:6" x14ac:dyDescent="0.25">
      <c r="A15" s="76" t="s">
        <v>863</v>
      </c>
      <c r="B15" s="76" t="s">
        <v>864</v>
      </c>
      <c r="C15" s="76">
        <v>1</v>
      </c>
      <c r="D15" s="75">
        <v>11900</v>
      </c>
      <c r="E15" s="23">
        <f t="shared" si="0"/>
        <v>11900</v>
      </c>
      <c r="F15" s="76" t="s">
        <v>1516</v>
      </c>
    </row>
    <row r="16" spans="1:6" x14ac:dyDescent="0.25">
      <c r="A16" s="76" t="s">
        <v>863</v>
      </c>
      <c r="B16" s="76" t="s">
        <v>864</v>
      </c>
      <c r="C16" s="76">
        <v>1</v>
      </c>
      <c r="D16" s="74">
        <v>11900</v>
      </c>
      <c r="E16" s="23">
        <f t="shared" si="0"/>
        <v>11900</v>
      </c>
      <c r="F16" s="76" t="s">
        <v>1516</v>
      </c>
    </row>
    <row r="17" spans="1:6" x14ac:dyDescent="0.25">
      <c r="A17" s="66" t="s">
        <v>863</v>
      </c>
      <c r="B17" s="66" t="s">
        <v>864</v>
      </c>
      <c r="C17" s="66">
        <v>1.5</v>
      </c>
      <c r="D17" s="74">
        <v>11900</v>
      </c>
      <c r="E17" s="23">
        <f t="shared" si="0"/>
        <v>17850</v>
      </c>
      <c r="F17" s="66" t="s">
        <v>1516</v>
      </c>
    </row>
    <row r="18" spans="1:6" x14ac:dyDescent="0.25">
      <c r="A18" s="66"/>
      <c r="B18" s="66"/>
      <c r="C18" s="66">
        <f>SUM(C2:C17)</f>
        <v>20</v>
      </c>
      <c r="D18" s="75"/>
      <c r="E18" s="23">
        <f t="shared" si="0"/>
        <v>0</v>
      </c>
      <c r="F18" s="66"/>
    </row>
    <row r="19" spans="1:6" x14ac:dyDescent="0.25">
      <c r="A19" s="66" t="s">
        <v>866</v>
      </c>
      <c r="B19" s="66" t="s">
        <v>867</v>
      </c>
      <c r="C19" s="66">
        <v>1.5</v>
      </c>
      <c r="D19" s="74">
        <v>11900</v>
      </c>
      <c r="E19" s="23">
        <f t="shared" si="0"/>
        <v>17850</v>
      </c>
      <c r="F19" s="66" t="s">
        <v>1516</v>
      </c>
    </row>
    <row r="20" spans="1:6" x14ac:dyDescent="0.25">
      <c r="A20" s="66" t="s">
        <v>866</v>
      </c>
      <c r="B20" s="66" t="s">
        <v>867</v>
      </c>
      <c r="C20" s="66">
        <v>1</v>
      </c>
      <c r="D20" s="75">
        <v>11900</v>
      </c>
      <c r="E20" s="23">
        <f t="shared" si="0"/>
        <v>11900</v>
      </c>
      <c r="F20" s="66" t="s">
        <v>1516</v>
      </c>
    </row>
    <row r="21" spans="1:6" ht="15.75" customHeight="1" x14ac:dyDescent="0.25">
      <c r="A21" s="66" t="s">
        <v>866</v>
      </c>
      <c r="B21" s="66" t="s">
        <v>867</v>
      </c>
      <c r="C21" s="66">
        <v>0.5</v>
      </c>
      <c r="D21" s="74">
        <v>11900</v>
      </c>
      <c r="E21" s="23">
        <f t="shared" si="0"/>
        <v>5950</v>
      </c>
      <c r="F21" s="66" t="s">
        <v>1516</v>
      </c>
    </row>
    <row r="22" spans="1:6" ht="15.75" customHeight="1" x14ac:dyDescent="0.25">
      <c r="A22" s="66" t="s">
        <v>866</v>
      </c>
      <c r="B22" s="66" t="s">
        <v>867</v>
      </c>
      <c r="C22" s="66">
        <v>1.5</v>
      </c>
      <c r="D22" s="75">
        <v>11900</v>
      </c>
      <c r="E22" s="23">
        <f t="shared" si="0"/>
        <v>17850</v>
      </c>
      <c r="F22" s="66" t="s">
        <v>1516</v>
      </c>
    </row>
    <row r="23" spans="1:6" ht="15.75" customHeight="1" x14ac:dyDescent="0.25">
      <c r="A23" s="66" t="s">
        <v>866</v>
      </c>
      <c r="B23" s="66" t="s">
        <v>867</v>
      </c>
      <c r="C23" s="66">
        <v>1.5</v>
      </c>
      <c r="D23" s="74">
        <v>11900</v>
      </c>
      <c r="E23" s="23">
        <f t="shared" si="0"/>
        <v>17850</v>
      </c>
      <c r="F23" s="66" t="s">
        <v>1516</v>
      </c>
    </row>
    <row r="24" spans="1:6" ht="15.75" customHeight="1" x14ac:dyDescent="0.25">
      <c r="A24" s="66" t="s">
        <v>866</v>
      </c>
      <c r="B24" s="66" t="s">
        <v>867</v>
      </c>
      <c r="C24" s="66">
        <v>1.6</v>
      </c>
      <c r="D24" s="75">
        <v>11900</v>
      </c>
      <c r="E24" s="23">
        <f t="shared" si="0"/>
        <v>19040</v>
      </c>
      <c r="F24" s="66" t="s">
        <v>1516</v>
      </c>
    </row>
    <row r="25" spans="1:6" ht="15.75" customHeight="1" x14ac:dyDescent="0.25">
      <c r="A25" s="76" t="s">
        <v>866</v>
      </c>
      <c r="B25" s="76" t="s">
        <v>867</v>
      </c>
      <c r="C25" s="76">
        <v>1.5</v>
      </c>
      <c r="D25" s="74">
        <v>11900</v>
      </c>
      <c r="E25" s="23">
        <f t="shared" si="0"/>
        <v>17850</v>
      </c>
      <c r="F25" s="76" t="s">
        <v>1516</v>
      </c>
    </row>
    <row r="26" spans="1:6" ht="15.75" customHeight="1" x14ac:dyDescent="0.25">
      <c r="A26" s="76" t="s">
        <v>866</v>
      </c>
      <c r="B26" s="76" t="s">
        <v>867</v>
      </c>
      <c r="C26" s="76">
        <v>1.5</v>
      </c>
      <c r="D26" s="75">
        <v>11900</v>
      </c>
      <c r="E26" s="23">
        <f t="shared" si="0"/>
        <v>17850</v>
      </c>
      <c r="F26" s="76" t="s">
        <v>1516</v>
      </c>
    </row>
    <row r="27" spans="1:6" ht="15.75" customHeight="1" x14ac:dyDescent="0.25">
      <c r="A27" s="66" t="s">
        <v>866</v>
      </c>
      <c r="B27" s="66" t="s">
        <v>867</v>
      </c>
      <c r="C27" s="66">
        <v>1.5</v>
      </c>
      <c r="D27" s="74">
        <v>11900</v>
      </c>
      <c r="E27" s="23">
        <f t="shared" si="0"/>
        <v>17850</v>
      </c>
      <c r="F27" s="66" t="s">
        <v>1516</v>
      </c>
    </row>
    <row r="28" spans="1:6" ht="15.75" customHeight="1" x14ac:dyDescent="0.25">
      <c r="A28" s="66" t="s">
        <v>866</v>
      </c>
      <c r="B28" s="66" t="s">
        <v>867</v>
      </c>
      <c r="C28" s="66">
        <v>2.5</v>
      </c>
      <c r="D28" s="75">
        <v>11900</v>
      </c>
      <c r="E28" s="23">
        <f t="shared" si="0"/>
        <v>29750</v>
      </c>
      <c r="F28" s="66" t="s">
        <v>1516</v>
      </c>
    </row>
    <row r="29" spans="1:6" ht="15.75" customHeight="1" x14ac:dyDescent="0.25">
      <c r="A29" s="66"/>
      <c r="B29" s="66"/>
      <c r="C29" s="66"/>
      <c r="D29" s="75"/>
      <c r="E29" s="23">
        <f t="shared" si="0"/>
        <v>0</v>
      </c>
      <c r="F29" s="66"/>
    </row>
    <row r="30" spans="1:6" ht="15.75" customHeight="1" x14ac:dyDescent="0.25">
      <c r="A30" s="76" t="s">
        <v>868</v>
      </c>
      <c r="B30" s="76" t="s">
        <v>869</v>
      </c>
      <c r="C30" s="76">
        <v>1.5</v>
      </c>
      <c r="D30" s="74">
        <v>11900</v>
      </c>
      <c r="E30" s="23">
        <f t="shared" si="0"/>
        <v>17850</v>
      </c>
      <c r="F30" s="76" t="s">
        <v>1516</v>
      </c>
    </row>
    <row r="31" spans="1:6" ht="15.75" customHeight="1" x14ac:dyDescent="0.25">
      <c r="A31" s="66" t="s">
        <v>868</v>
      </c>
      <c r="B31" s="66" t="s">
        <v>869</v>
      </c>
      <c r="C31" s="66">
        <v>0.75</v>
      </c>
      <c r="D31" s="75">
        <v>11900</v>
      </c>
      <c r="E31" s="23">
        <f t="shared" si="0"/>
        <v>8925</v>
      </c>
      <c r="F31" s="66" t="s">
        <v>1516</v>
      </c>
    </row>
    <row r="32" spans="1:6" ht="15.75" customHeight="1" x14ac:dyDescent="0.25">
      <c r="A32" s="76" t="s">
        <v>868</v>
      </c>
      <c r="B32" s="76" t="s">
        <v>869</v>
      </c>
      <c r="C32" s="76">
        <v>0.5</v>
      </c>
      <c r="D32" s="74">
        <v>11900</v>
      </c>
      <c r="E32" s="23">
        <f t="shared" si="0"/>
        <v>5950</v>
      </c>
      <c r="F32" s="76" t="s">
        <v>1516</v>
      </c>
    </row>
    <row r="33" spans="1:6" ht="15.75" customHeight="1" x14ac:dyDescent="0.25">
      <c r="A33" s="76" t="s">
        <v>868</v>
      </c>
      <c r="B33" s="76" t="s">
        <v>869</v>
      </c>
      <c r="C33" s="76">
        <v>1</v>
      </c>
      <c r="D33" s="75">
        <v>11900</v>
      </c>
      <c r="E33" s="23">
        <f t="shared" si="0"/>
        <v>11900</v>
      </c>
      <c r="F33" s="76" t="s">
        <v>1516</v>
      </c>
    </row>
    <row r="34" spans="1:6" ht="15.75" customHeight="1" x14ac:dyDescent="0.25">
      <c r="A34" s="76"/>
      <c r="B34" s="76"/>
      <c r="C34" s="76"/>
      <c r="D34" s="75"/>
      <c r="E34" s="23">
        <f t="shared" si="0"/>
        <v>0</v>
      </c>
      <c r="F34" s="76"/>
    </row>
    <row r="35" spans="1:6" ht="15.75" customHeight="1" x14ac:dyDescent="0.25">
      <c r="A35" s="66" t="s">
        <v>870</v>
      </c>
      <c r="B35" s="66" t="s">
        <v>871</v>
      </c>
      <c r="C35" s="66">
        <v>1.5</v>
      </c>
      <c r="D35" s="74">
        <v>11900</v>
      </c>
      <c r="E35" s="23">
        <f t="shared" si="0"/>
        <v>17850</v>
      </c>
      <c r="F35" s="66" t="s">
        <v>1516</v>
      </c>
    </row>
    <row r="36" spans="1:6" ht="15.75" customHeight="1" x14ac:dyDescent="0.25">
      <c r="A36" s="66"/>
      <c r="B36" s="66"/>
      <c r="C36" s="66"/>
      <c r="D36" s="74"/>
      <c r="E36" s="23">
        <f t="shared" si="0"/>
        <v>0</v>
      </c>
      <c r="F36" s="66"/>
    </row>
    <row r="37" spans="1:6" ht="15.75" customHeight="1" x14ac:dyDescent="0.25">
      <c r="A37" s="66" t="s">
        <v>874</v>
      </c>
      <c r="B37" s="66" t="s">
        <v>1517</v>
      </c>
      <c r="C37" s="66">
        <v>10</v>
      </c>
      <c r="D37" s="75">
        <v>2500</v>
      </c>
      <c r="E37" s="23">
        <f t="shared" si="0"/>
        <v>25000</v>
      </c>
      <c r="F37" s="66" t="s">
        <v>1516</v>
      </c>
    </row>
    <row r="38" spans="1:6" ht="15.75" customHeight="1" x14ac:dyDescent="0.25">
      <c r="A38" s="76" t="s">
        <v>874</v>
      </c>
      <c r="B38" s="76" t="s">
        <v>1517</v>
      </c>
      <c r="C38" s="76">
        <v>1</v>
      </c>
      <c r="D38" s="74">
        <v>2500</v>
      </c>
      <c r="E38" s="23">
        <f t="shared" si="0"/>
        <v>2500</v>
      </c>
      <c r="F38" s="76" t="s">
        <v>1516</v>
      </c>
    </row>
    <row r="39" spans="1:6" ht="15.75" customHeight="1" x14ac:dyDescent="0.25">
      <c r="A39" s="66" t="s">
        <v>874</v>
      </c>
      <c r="B39" s="66" t="s">
        <v>1517</v>
      </c>
      <c r="C39" s="66">
        <v>2</v>
      </c>
      <c r="D39" s="75">
        <v>2500</v>
      </c>
      <c r="E39" s="23">
        <f t="shared" si="0"/>
        <v>5000</v>
      </c>
      <c r="F39" s="66" t="s">
        <v>1516</v>
      </c>
    </row>
    <row r="40" spans="1:6" ht="15.75" customHeight="1" x14ac:dyDescent="0.25">
      <c r="A40" s="66"/>
      <c r="B40" s="66"/>
      <c r="C40" s="66"/>
      <c r="D40" s="75"/>
      <c r="E40" s="23">
        <f t="shared" si="0"/>
        <v>0</v>
      </c>
      <c r="F40" s="66"/>
    </row>
    <row r="41" spans="1:6" ht="15.75" customHeight="1" x14ac:dyDescent="0.25">
      <c r="A41" s="76" t="s">
        <v>880</v>
      </c>
      <c r="B41" s="76" t="s">
        <v>881</v>
      </c>
      <c r="C41" s="76">
        <v>2</v>
      </c>
      <c r="D41" s="74">
        <v>10000</v>
      </c>
      <c r="E41" s="23">
        <f t="shared" si="0"/>
        <v>20000</v>
      </c>
      <c r="F41" s="76" t="s">
        <v>1516</v>
      </c>
    </row>
    <row r="42" spans="1:6" ht="15.75" customHeight="1" x14ac:dyDescent="0.25">
      <c r="A42" s="76"/>
      <c r="B42" s="76"/>
      <c r="C42" s="76"/>
      <c r="D42" s="74"/>
      <c r="E42" s="23">
        <f t="shared" si="0"/>
        <v>0</v>
      </c>
      <c r="F42" s="76"/>
    </row>
    <row r="43" spans="1:6" ht="15.75" customHeight="1" x14ac:dyDescent="0.25">
      <c r="A43" s="76" t="s">
        <v>886</v>
      </c>
      <c r="B43" s="76" t="s">
        <v>887</v>
      </c>
      <c r="C43" s="76">
        <v>1</v>
      </c>
      <c r="D43" s="75">
        <v>12000</v>
      </c>
      <c r="E43" s="23">
        <f t="shared" si="0"/>
        <v>12000</v>
      </c>
      <c r="F43" s="76" t="s">
        <v>1516</v>
      </c>
    </row>
    <row r="44" spans="1:6" ht="15.75" customHeight="1" x14ac:dyDescent="0.25">
      <c r="A44" s="76" t="s">
        <v>886</v>
      </c>
      <c r="B44" s="76" t="s">
        <v>887</v>
      </c>
      <c r="C44" s="76">
        <v>1</v>
      </c>
      <c r="D44" s="74">
        <v>12000</v>
      </c>
      <c r="E44" s="23">
        <f t="shared" si="0"/>
        <v>12000</v>
      </c>
      <c r="F44" s="76" t="s">
        <v>1516</v>
      </c>
    </row>
    <row r="45" spans="1:6" ht="15.75" customHeight="1" x14ac:dyDescent="0.25">
      <c r="A45" s="76" t="s">
        <v>886</v>
      </c>
      <c r="B45" s="76" t="s">
        <v>887</v>
      </c>
      <c r="C45" s="76">
        <v>1</v>
      </c>
      <c r="D45" s="75">
        <v>12000</v>
      </c>
      <c r="E45" s="23">
        <f t="shared" si="0"/>
        <v>12000</v>
      </c>
      <c r="F45" s="76" t="s">
        <v>1516</v>
      </c>
    </row>
    <row r="46" spans="1:6" ht="15.75" customHeight="1" x14ac:dyDescent="0.25">
      <c r="A46" s="66" t="s">
        <v>886</v>
      </c>
      <c r="B46" s="66" t="s">
        <v>887</v>
      </c>
      <c r="C46" s="66">
        <v>1</v>
      </c>
      <c r="D46" s="74">
        <v>12000</v>
      </c>
      <c r="E46" s="23">
        <f t="shared" si="0"/>
        <v>12000</v>
      </c>
      <c r="F46" s="66" t="s">
        <v>1516</v>
      </c>
    </row>
    <row r="47" spans="1:6" ht="15.75" customHeight="1" x14ac:dyDescent="0.25">
      <c r="A47" s="66"/>
      <c r="B47" s="66"/>
      <c r="C47" s="66"/>
      <c r="D47" s="74"/>
      <c r="E47" s="23">
        <f t="shared" si="0"/>
        <v>0</v>
      </c>
      <c r="F47" s="66"/>
    </row>
    <row r="48" spans="1:6" ht="15.75" customHeight="1" x14ac:dyDescent="0.25">
      <c r="A48" s="76" t="s">
        <v>1518</v>
      </c>
      <c r="B48" s="76" t="s">
        <v>1519</v>
      </c>
      <c r="C48" s="76">
        <v>5</v>
      </c>
      <c r="D48" s="75">
        <v>1250</v>
      </c>
      <c r="E48" s="23">
        <f t="shared" si="0"/>
        <v>6250</v>
      </c>
      <c r="F48" s="76" t="s">
        <v>1516</v>
      </c>
    </row>
    <row r="49" spans="1:6" ht="15.75" customHeight="1" x14ac:dyDescent="0.25">
      <c r="A49" s="76" t="s">
        <v>1518</v>
      </c>
      <c r="B49" s="76" t="s">
        <v>1519</v>
      </c>
      <c r="C49" s="76">
        <v>9</v>
      </c>
      <c r="D49" s="74">
        <v>1250</v>
      </c>
      <c r="E49" s="23">
        <f t="shared" si="0"/>
        <v>11250</v>
      </c>
      <c r="F49" s="76" t="s">
        <v>1516</v>
      </c>
    </row>
    <row r="50" spans="1:6" ht="15.75" customHeight="1" x14ac:dyDescent="0.25">
      <c r="A50" s="76"/>
      <c r="B50" s="76"/>
      <c r="C50" s="76"/>
      <c r="D50" s="74"/>
      <c r="E50" s="23">
        <f t="shared" si="0"/>
        <v>0</v>
      </c>
      <c r="F50" s="76"/>
    </row>
    <row r="51" spans="1:6" ht="15.75" customHeight="1" x14ac:dyDescent="0.25">
      <c r="A51" s="76" t="s">
        <v>147</v>
      </c>
      <c r="B51" s="76" t="s">
        <v>1520</v>
      </c>
      <c r="C51" s="76">
        <v>60</v>
      </c>
      <c r="D51" s="75">
        <v>5500</v>
      </c>
      <c r="E51" s="23">
        <f t="shared" si="0"/>
        <v>330000</v>
      </c>
      <c r="F51" s="76" t="s">
        <v>1516</v>
      </c>
    </row>
    <row r="52" spans="1:6" ht="15.75" customHeight="1" x14ac:dyDescent="0.25">
      <c r="A52" s="76"/>
      <c r="B52" s="76"/>
      <c r="C52" s="76"/>
      <c r="D52" s="75"/>
      <c r="E52" s="23">
        <f t="shared" si="0"/>
        <v>0</v>
      </c>
      <c r="F52" s="76"/>
    </row>
    <row r="53" spans="1:6" ht="15.75" customHeight="1" x14ac:dyDescent="0.25">
      <c r="A53" s="76" t="s">
        <v>163</v>
      </c>
      <c r="B53" s="76" t="s">
        <v>1521</v>
      </c>
      <c r="C53" s="76">
        <v>16</v>
      </c>
      <c r="D53" s="74">
        <v>5500</v>
      </c>
      <c r="E53" s="23">
        <f t="shared" si="0"/>
        <v>88000</v>
      </c>
      <c r="F53" s="76" t="s">
        <v>1516</v>
      </c>
    </row>
    <row r="54" spans="1:6" ht="15.75" customHeight="1" x14ac:dyDescent="0.25">
      <c r="A54" s="76"/>
      <c r="B54" s="76"/>
      <c r="C54" s="76"/>
      <c r="D54" s="74"/>
      <c r="E54" s="23">
        <f t="shared" si="0"/>
        <v>0</v>
      </c>
      <c r="F54" s="76"/>
    </row>
    <row r="55" spans="1:6" ht="15.75" customHeight="1" x14ac:dyDescent="0.25">
      <c r="A55" s="76" t="s">
        <v>165</v>
      </c>
      <c r="B55" s="76" t="s">
        <v>1522</v>
      </c>
      <c r="C55" s="76">
        <v>12</v>
      </c>
      <c r="D55" s="75">
        <v>5000</v>
      </c>
      <c r="E55" s="23">
        <f t="shared" si="0"/>
        <v>60000</v>
      </c>
      <c r="F55" s="76" t="s">
        <v>1516</v>
      </c>
    </row>
    <row r="56" spans="1:6" ht="15.75" customHeight="1" x14ac:dyDescent="0.25">
      <c r="A56" s="76"/>
      <c r="B56" s="76"/>
      <c r="C56" s="76"/>
      <c r="D56" s="75"/>
      <c r="E56" s="23">
        <f t="shared" si="0"/>
        <v>0</v>
      </c>
      <c r="F56" s="76"/>
    </row>
    <row r="57" spans="1:6" ht="15.75" customHeight="1" x14ac:dyDescent="0.25">
      <c r="A57" s="66" t="s">
        <v>167</v>
      </c>
      <c r="B57" s="66" t="s">
        <v>1523</v>
      </c>
      <c r="C57" s="76">
        <v>8</v>
      </c>
      <c r="D57" s="74">
        <v>4500</v>
      </c>
      <c r="E57" s="23">
        <f t="shared" si="0"/>
        <v>36000</v>
      </c>
      <c r="F57" s="66" t="s">
        <v>1516</v>
      </c>
    </row>
    <row r="58" spans="1:6" ht="15.75" customHeight="1" x14ac:dyDescent="0.25">
      <c r="A58" s="66"/>
      <c r="B58" s="66"/>
      <c r="C58" s="76"/>
      <c r="D58" s="74"/>
      <c r="E58" s="23">
        <f t="shared" si="0"/>
        <v>0</v>
      </c>
      <c r="F58" s="66"/>
    </row>
    <row r="59" spans="1:6" ht="15.75" customHeight="1" x14ac:dyDescent="0.25">
      <c r="A59" s="66" t="s">
        <v>185</v>
      </c>
      <c r="B59" s="66" t="s">
        <v>186</v>
      </c>
      <c r="C59" s="76">
        <v>2</v>
      </c>
      <c r="D59" s="75">
        <v>5000</v>
      </c>
      <c r="E59" s="23">
        <f t="shared" si="0"/>
        <v>10000</v>
      </c>
      <c r="F59" s="76" t="s">
        <v>1516</v>
      </c>
    </row>
    <row r="60" spans="1:6" ht="15.75" customHeight="1" x14ac:dyDescent="0.25">
      <c r="A60" s="66"/>
      <c r="B60" s="66"/>
      <c r="C60" s="76"/>
      <c r="D60" s="75"/>
      <c r="E60" s="23">
        <f t="shared" si="0"/>
        <v>0</v>
      </c>
      <c r="F60" s="76"/>
    </row>
    <row r="61" spans="1:6" ht="15.75" customHeight="1" x14ac:dyDescent="0.25">
      <c r="A61" s="66" t="s">
        <v>1524</v>
      </c>
      <c r="B61" s="66" t="s">
        <v>489</v>
      </c>
      <c r="C61" s="66">
        <v>128</v>
      </c>
      <c r="D61" s="74">
        <v>7100</v>
      </c>
      <c r="E61" s="23">
        <f t="shared" si="0"/>
        <v>908800</v>
      </c>
      <c r="F61" s="66" t="s">
        <v>1516</v>
      </c>
    </row>
    <row r="62" spans="1:6" ht="15.75" customHeight="1" x14ac:dyDescent="0.25">
      <c r="A62" s="66"/>
      <c r="B62" s="66"/>
      <c r="C62" s="66"/>
      <c r="D62" s="74"/>
      <c r="E62" s="23">
        <f t="shared" si="0"/>
        <v>0</v>
      </c>
      <c r="F62" s="66"/>
    </row>
    <row r="63" spans="1:6" ht="15.75" customHeight="1" x14ac:dyDescent="0.25">
      <c r="A63" s="66" t="s">
        <v>187</v>
      </c>
      <c r="B63" s="66" t="s">
        <v>188</v>
      </c>
      <c r="C63" s="66">
        <v>60</v>
      </c>
      <c r="D63" s="75">
        <v>4350</v>
      </c>
      <c r="E63" s="23">
        <f t="shared" si="0"/>
        <v>261000</v>
      </c>
      <c r="F63" s="66" t="s">
        <v>1516</v>
      </c>
    </row>
    <row r="64" spans="1:6" ht="15.75" customHeight="1" x14ac:dyDescent="0.25">
      <c r="A64" s="66"/>
      <c r="B64" s="66"/>
      <c r="C64" s="66"/>
      <c r="D64" s="75"/>
      <c r="E64" s="23">
        <f t="shared" si="0"/>
        <v>0</v>
      </c>
      <c r="F64" s="66"/>
    </row>
    <row r="65" spans="1:6" ht="15.75" customHeight="1" x14ac:dyDescent="0.25">
      <c r="A65" s="76" t="s">
        <v>189</v>
      </c>
      <c r="B65" s="76" t="s">
        <v>190</v>
      </c>
      <c r="C65" s="76">
        <v>49</v>
      </c>
      <c r="D65" s="74">
        <v>4600</v>
      </c>
      <c r="E65" s="23">
        <f t="shared" si="0"/>
        <v>225400</v>
      </c>
      <c r="F65" s="76" t="s">
        <v>1516</v>
      </c>
    </row>
    <row r="66" spans="1:6" ht="15.75" customHeight="1" x14ac:dyDescent="0.25">
      <c r="A66" s="76"/>
      <c r="B66" s="76"/>
      <c r="C66" s="76"/>
      <c r="D66" s="74"/>
      <c r="E66" s="23">
        <f t="shared" si="0"/>
        <v>0</v>
      </c>
      <c r="F66" s="76"/>
    </row>
    <row r="67" spans="1:6" ht="15.75" customHeight="1" x14ac:dyDescent="0.25">
      <c r="A67" s="66" t="s">
        <v>219</v>
      </c>
      <c r="B67" s="66" t="s">
        <v>1525</v>
      </c>
      <c r="C67" s="76">
        <v>9</v>
      </c>
      <c r="D67" s="75">
        <v>3500</v>
      </c>
      <c r="E67" s="23">
        <f t="shared" si="0"/>
        <v>31500</v>
      </c>
      <c r="F67" s="76" t="s">
        <v>1516</v>
      </c>
    </row>
    <row r="68" spans="1:6" ht="15.75" customHeight="1" x14ac:dyDescent="0.25">
      <c r="A68" s="66"/>
      <c r="B68" s="66"/>
      <c r="C68" s="76"/>
      <c r="D68" s="75"/>
      <c r="E68" s="23">
        <f t="shared" si="0"/>
        <v>0</v>
      </c>
      <c r="F68" s="76"/>
    </row>
    <row r="69" spans="1:6" ht="15.75" customHeight="1" x14ac:dyDescent="0.25">
      <c r="A69" s="76" t="s">
        <v>225</v>
      </c>
      <c r="B69" s="76" t="s">
        <v>1526</v>
      </c>
      <c r="C69" s="76">
        <v>4</v>
      </c>
      <c r="D69" s="74">
        <v>3250</v>
      </c>
      <c r="E69" s="23">
        <f t="shared" si="0"/>
        <v>13000</v>
      </c>
      <c r="F69" s="76" t="s">
        <v>1516</v>
      </c>
    </row>
    <row r="70" spans="1:6" ht="15.75" customHeight="1" x14ac:dyDescent="0.25">
      <c r="A70" s="76"/>
      <c r="B70" s="76"/>
      <c r="C70" s="76"/>
      <c r="D70" s="74"/>
      <c r="E70" s="23">
        <f t="shared" si="0"/>
        <v>0</v>
      </c>
      <c r="F70" s="76"/>
    </row>
    <row r="71" spans="1:6" ht="15.75" customHeight="1" x14ac:dyDescent="0.25">
      <c r="A71" s="66" t="s">
        <v>229</v>
      </c>
      <c r="B71" s="66" t="s">
        <v>1527</v>
      </c>
      <c r="C71" s="66">
        <v>24</v>
      </c>
      <c r="D71" s="75">
        <v>4500</v>
      </c>
      <c r="E71" s="23">
        <f t="shared" si="0"/>
        <v>108000</v>
      </c>
      <c r="F71" s="66" t="s">
        <v>1516</v>
      </c>
    </row>
    <row r="72" spans="1:6" ht="15.75" customHeight="1" x14ac:dyDescent="0.25">
      <c r="A72" s="66"/>
      <c r="B72" s="66"/>
      <c r="C72" s="66"/>
      <c r="D72" s="75"/>
      <c r="E72" s="23">
        <f t="shared" si="0"/>
        <v>0</v>
      </c>
      <c r="F72" s="66"/>
    </row>
    <row r="73" spans="1:6" ht="15.75" customHeight="1" x14ac:dyDescent="0.25">
      <c r="A73" s="66" t="s">
        <v>233</v>
      </c>
      <c r="B73" s="66" t="s">
        <v>1528</v>
      </c>
      <c r="C73" s="66">
        <v>16</v>
      </c>
      <c r="D73" s="74">
        <v>2900</v>
      </c>
      <c r="E73" s="23">
        <f t="shared" si="0"/>
        <v>46400</v>
      </c>
      <c r="F73" s="66" t="s">
        <v>1516</v>
      </c>
    </row>
    <row r="74" spans="1:6" ht="15.75" customHeight="1" x14ac:dyDescent="0.25">
      <c r="A74" s="66"/>
      <c r="B74" s="66"/>
      <c r="C74" s="66"/>
      <c r="D74" s="74"/>
      <c r="E74" s="23">
        <f t="shared" si="0"/>
        <v>0</v>
      </c>
      <c r="F74" s="66"/>
    </row>
    <row r="75" spans="1:6" ht="15.75" customHeight="1" x14ac:dyDescent="0.25">
      <c r="A75" s="66" t="s">
        <v>48</v>
      </c>
      <c r="B75" s="66" t="s">
        <v>49</v>
      </c>
      <c r="C75" s="76">
        <v>40</v>
      </c>
      <c r="D75" s="75"/>
      <c r="E75" s="23">
        <f t="shared" si="0"/>
        <v>0</v>
      </c>
      <c r="F75" s="76" t="s">
        <v>1516</v>
      </c>
    </row>
    <row r="76" spans="1:6" ht="15.75" customHeight="1" x14ac:dyDescent="0.25">
      <c r="A76" s="66"/>
      <c r="B76" s="66"/>
      <c r="C76" s="76"/>
      <c r="D76" s="75"/>
      <c r="E76" s="23">
        <f t="shared" si="0"/>
        <v>0</v>
      </c>
      <c r="F76" s="76"/>
    </row>
    <row r="77" spans="1:6" ht="15.75" customHeight="1" x14ac:dyDescent="0.25">
      <c r="A77" s="66" t="s">
        <v>237</v>
      </c>
      <c r="B77" s="66" t="s">
        <v>1529</v>
      </c>
      <c r="C77" s="66">
        <v>26</v>
      </c>
      <c r="D77" s="74">
        <v>5500</v>
      </c>
      <c r="E77" s="23">
        <f t="shared" si="0"/>
        <v>143000</v>
      </c>
      <c r="F77" s="66" t="s">
        <v>1516</v>
      </c>
    </row>
    <row r="78" spans="1:6" ht="15.75" customHeight="1" x14ac:dyDescent="0.25">
      <c r="A78" s="76" t="s">
        <v>237</v>
      </c>
      <c r="B78" s="76" t="s">
        <v>1529</v>
      </c>
      <c r="C78" s="76">
        <v>5</v>
      </c>
      <c r="D78" s="75">
        <v>5500</v>
      </c>
      <c r="E78" s="23">
        <f t="shared" si="0"/>
        <v>27500</v>
      </c>
      <c r="F78" s="76" t="s">
        <v>1516</v>
      </c>
    </row>
    <row r="79" spans="1:6" ht="15.75" customHeight="1" x14ac:dyDescent="0.25">
      <c r="A79" s="76"/>
      <c r="B79" s="76"/>
      <c r="C79" s="76"/>
      <c r="D79" s="75"/>
      <c r="E79" s="23">
        <f t="shared" si="0"/>
        <v>0</v>
      </c>
      <c r="F79" s="76"/>
    </row>
    <row r="80" spans="1:6" ht="15.75" customHeight="1" x14ac:dyDescent="0.25">
      <c r="A80" s="66" t="s">
        <v>245</v>
      </c>
      <c r="B80" s="66" t="s">
        <v>1530</v>
      </c>
      <c r="C80" s="76">
        <v>38</v>
      </c>
      <c r="D80" s="74"/>
      <c r="E80" s="23">
        <f t="shared" si="0"/>
        <v>0</v>
      </c>
      <c r="F80" s="76" t="s">
        <v>1516</v>
      </c>
    </row>
    <row r="81" spans="1:6" ht="15.75" customHeight="1" x14ac:dyDescent="0.25">
      <c r="A81" s="66"/>
      <c r="B81" s="66"/>
      <c r="C81" s="76"/>
      <c r="D81" s="74"/>
      <c r="E81" s="23">
        <f t="shared" si="0"/>
        <v>0</v>
      </c>
      <c r="F81" s="76"/>
    </row>
    <row r="82" spans="1:6" ht="15.75" customHeight="1" x14ac:dyDescent="0.25">
      <c r="A82" s="66" t="s">
        <v>909</v>
      </c>
      <c r="B82" s="66" t="s">
        <v>1531</v>
      </c>
      <c r="C82" s="66">
        <v>10</v>
      </c>
      <c r="D82" s="75">
        <v>2900</v>
      </c>
      <c r="E82" s="23">
        <f t="shared" si="0"/>
        <v>29000</v>
      </c>
      <c r="F82" s="66" t="s">
        <v>1516</v>
      </c>
    </row>
    <row r="83" spans="1:6" ht="15.75" customHeight="1" x14ac:dyDescent="0.25">
      <c r="A83" s="76" t="s">
        <v>909</v>
      </c>
      <c r="B83" s="76" t="s">
        <v>1531</v>
      </c>
      <c r="C83" s="76">
        <v>11</v>
      </c>
      <c r="D83" s="74">
        <v>2900</v>
      </c>
      <c r="E83" s="23">
        <f t="shared" si="0"/>
        <v>31900</v>
      </c>
      <c r="F83" s="76" t="s">
        <v>1516</v>
      </c>
    </row>
    <row r="84" spans="1:6" ht="15.75" customHeight="1" x14ac:dyDescent="0.25">
      <c r="A84" s="76" t="s">
        <v>909</v>
      </c>
      <c r="B84" s="76" t="s">
        <v>1531</v>
      </c>
      <c r="C84" s="76">
        <v>10</v>
      </c>
      <c r="D84" s="75">
        <v>2900</v>
      </c>
      <c r="E84" s="23">
        <f t="shared" si="0"/>
        <v>29000</v>
      </c>
      <c r="F84" s="76" t="s">
        <v>1516</v>
      </c>
    </row>
    <row r="85" spans="1:6" ht="15.75" customHeight="1" x14ac:dyDescent="0.25">
      <c r="A85" s="66" t="s">
        <v>909</v>
      </c>
      <c r="B85" s="66" t="s">
        <v>1531</v>
      </c>
      <c r="C85" s="66">
        <v>10</v>
      </c>
      <c r="D85" s="74">
        <v>2900</v>
      </c>
      <c r="E85" s="23">
        <f t="shared" si="0"/>
        <v>29000</v>
      </c>
      <c r="F85" s="66" t="s">
        <v>1516</v>
      </c>
    </row>
    <row r="86" spans="1:6" ht="15.75" customHeight="1" x14ac:dyDescent="0.25">
      <c r="A86" s="66" t="s">
        <v>909</v>
      </c>
      <c r="B86" s="66" t="s">
        <v>1531</v>
      </c>
      <c r="C86" s="66">
        <v>10</v>
      </c>
      <c r="D86" s="75">
        <v>2900</v>
      </c>
      <c r="E86" s="23">
        <f t="shared" si="0"/>
        <v>29000</v>
      </c>
      <c r="F86" s="66" t="s">
        <v>1516</v>
      </c>
    </row>
    <row r="87" spans="1:6" ht="15.75" customHeight="1" x14ac:dyDescent="0.25">
      <c r="A87" s="76" t="s">
        <v>909</v>
      </c>
      <c r="B87" s="76" t="s">
        <v>1531</v>
      </c>
      <c r="C87" s="76">
        <v>6</v>
      </c>
      <c r="D87" s="74">
        <v>2900</v>
      </c>
      <c r="E87" s="23">
        <f t="shared" si="0"/>
        <v>17400</v>
      </c>
      <c r="F87" s="76" t="s">
        <v>1516</v>
      </c>
    </row>
    <row r="88" spans="1:6" ht="15.75" customHeight="1" x14ac:dyDescent="0.25">
      <c r="A88" s="66" t="s">
        <v>909</v>
      </c>
      <c r="B88" s="66" t="s">
        <v>1531</v>
      </c>
      <c r="C88" s="66">
        <v>10</v>
      </c>
      <c r="D88" s="75">
        <v>2900</v>
      </c>
      <c r="E88" s="23">
        <f t="shared" si="0"/>
        <v>29000</v>
      </c>
      <c r="F88" s="66" t="s">
        <v>1516</v>
      </c>
    </row>
    <row r="89" spans="1:6" ht="15.75" customHeight="1" x14ac:dyDescent="0.25">
      <c r="A89" s="66" t="s">
        <v>909</v>
      </c>
      <c r="B89" s="66" t="s">
        <v>1531</v>
      </c>
      <c r="C89" s="66">
        <v>10</v>
      </c>
      <c r="D89" s="74">
        <v>2900</v>
      </c>
      <c r="E89" s="23">
        <f t="shared" si="0"/>
        <v>29000</v>
      </c>
      <c r="F89" s="66" t="s">
        <v>1516</v>
      </c>
    </row>
    <row r="90" spans="1:6" ht="15.75" customHeight="1" x14ac:dyDescent="0.25">
      <c r="A90" s="76" t="s">
        <v>909</v>
      </c>
      <c r="B90" s="76" t="s">
        <v>1531</v>
      </c>
      <c r="C90" s="4">
        <v>10</v>
      </c>
      <c r="D90" s="75">
        <v>2900</v>
      </c>
      <c r="E90" s="23">
        <f t="shared" si="0"/>
        <v>29000</v>
      </c>
      <c r="F90" s="4" t="s">
        <v>1516</v>
      </c>
    </row>
    <row r="91" spans="1:6" ht="15.75" customHeight="1" x14ac:dyDescent="0.25">
      <c r="A91" s="76"/>
      <c r="B91" s="76"/>
      <c r="C91" s="4"/>
      <c r="D91" s="77"/>
      <c r="E91" s="23">
        <f t="shared" si="0"/>
        <v>0</v>
      </c>
      <c r="F91" s="4"/>
    </row>
    <row r="92" spans="1:6" ht="15.75" customHeight="1" x14ac:dyDescent="0.25">
      <c r="A92" s="76" t="s">
        <v>911</v>
      </c>
      <c r="B92" s="76" t="s">
        <v>912</v>
      </c>
      <c r="C92" s="4">
        <v>1</v>
      </c>
      <c r="D92" s="78">
        <v>14000</v>
      </c>
      <c r="E92" s="23">
        <f t="shared" si="0"/>
        <v>14000</v>
      </c>
      <c r="F92" s="4" t="s">
        <v>1516</v>
      </c>
    </row>
    <row r="93" spans="1:6" ht="15.75" customHeight="1" x14ac:dyDescent="0.25">
      <c r="A93" s="76"/>
      <c r="B93" s="76"/>
      <c r="C93" s="4"/>
      <c r="D93" s="78"/>
      <c r="E93" s="23">
        <f t="shared" si="0"/>
        <v>0</v>
      </c>
      <c r="F93" s="4"/>
    </row>
    <row r="94" spans="1:6" ht="15.75" customHeight="1" x14ac:dyDescent="0.25">
      <c r="A94" s="66" t="s">
        <v>953</v>
      </c>
      <c r="B94" s="66" t="s">
        <v>1532</v>
      </c>
      <c r="C94" s="66">
        <v>1</v>
      </c>
      <c r="D94" s="77">
        <v>3000</v>
      </c>
      <c r="E94" s="23">
        <f t="shared" si="0"/>
        <v>3000</v>
      </c>
      <c r="F94" s="66" t="s">
        <v>1516</v>
      </c>
    </row>
    <row r="95" spans="1:6" ht="15.75" customHeight="1" x14ac:dyDescent="0.25">
      <c r="A95" s="66" t="s">
        <v>953</v>
      </c>
      <c r="B95" s="66" t="s">
        <v>1532</v>
      </c>
      <c r="C95" s="66">
        <v>1</v>
      </c>
      <c r="D95" s="78">
        <v>3000</v>
      </c>
      <c r="E95" s="23">
        <f t="shared" si="0"/>
        <v>3000</v>
      </c>
      <c r="F95" s="66" t="s">
        <v>1516</v>
      </c>
    </row>
    <row r="96" spans="1:6" ht="15.75" customHeight="1" x14ac:dyDescent="0.25">
      <c r="A96" s="76" t="s">
        <v>953</v>
      </c>
      <c r="B96" s="76" t="s">
        <v>1532</v>
      </c>
      <c r="C96" s="4">
        <v>1</v>
      </c>
      <c r="D96" s="77">
        <v>3000</v>
      </c>
      <c r="E96" s="23">
        <f t="shared" si="0"/>
        <v>3000</v>
      </c>
      <c r="F96" s="4" t="s">
        <v>1516</v>
      </c>
    </row>
    <row r="97" spans="1:6" ht="15.75" customHeight="1" x14ac:dyDescent="0.25">
      <c r="A97" s="76"/>
      <c r="B97" s="76"/>
      <c r="C97" s="4"/>
      <c r="D97" s="77"/>
      <c r="E97" s="23">
        <f t="shared" si="0"/>
        <v>0</v>
      </c>
      <c r="F97" s="4"/>
    </row>
    <row r="98" spans="1:6" ht="15.75" customHeight="1" x14ac:dyDescent="0.25">
      <c r="A98" s="76" t="s">
        <v>1533</v>
      </c>
      <c r="B98" s="76" t="s">
        <v>631</v>
      </c>
      <c r="C98" s="4">
        <v>10</v>
      </c>
      <c r="D98" s="78">
        <v>50000</v>
      </c>
      <c r="E98" s="23">
        <f t="shared" si="0"/>
        <v>500000</v>
      </c>
      <c r="F98" s="4" t="s">
        <v>1516</v>
      </c>
    </row>
    <row r="99" spans="1:6" ht="15.75" customHeight="1" x14ac:dyDescent="0.25">
      <c r="A99" s="76"/>
      <c r="B99" s="76"/>
      <c r="C99" s="4"/>
      <c r="D99" s="78"/>
      <c r="E99" s="23">
        <f t="shared" si="0"/>
        <v>0</v>
      </c>
      <c r="F99" s="4"/>
    </row>
    <row r="100" spans="1:6" ht="15.75" customHeight="1" x14ac:dyDescent="0.25">
      <c r="A100" s="76" t="s">
        <v>804</v>
      </c>
      <c r="B100" s="76" t="s">
        <v>805</v>
      </c>
      <c r="C100" s="4">
        <v>25</v>
      </c>
      <c r="D100" s="77">
        <v>750</v>
      </c>
      <c r="E100" s="23">
        <f t="shared" si="0"/>
        <v>18750</v>
      </c>
      <c r="F100" s="4" t="s">
        <v>1516</v>
      </c>
    </row>
    <row r="101" spans="1:6" ht="15.75" customHeight="1" x14ac:dyDescent="0.25">
      <c r="A101" s="76"/>
      <c r="B101" s="76"/>
      <c r="C101" s="4"/>
      <c r="D101" s="77"/>
      <c r="E101" s="23">
        <f t="shared" si="0"/>
        <v>0</v>
      </c>
      <c r="F101" s="4"/>
    </row>
    <row r="102" spans="1:6" ht="15.75" customHeight="1" x14ac:dyDescent="0.25">
      <c r="A102" s="66" t="s">
        <v>811</v>
      </c>
      <c r="B102" s="66" t="s">
        <v>812</v>
      </c>
      <c r="C102" s="10">
        <v>39</v>
      </c>
      <c r="D102" s="78">
        <v>3900</v>
      </c>
      <c r="E102" s="23">
        <f t="shared" si="0"/>
        <v>152100</v>
      </c>
      <c r="F102" s="10" t="s">
        <v>1516</v>
      </c>
    </row>
    <row r="103" spans="1:6" ht="15.75" customHeight="1" x14ac:dyDescent="0.25">
      <c r="A103" s="66"/>
      <c r="B103" s="66"/>
      <c r="C103" s="10"/>
      <c r="D103" s="9"/>
      <c r="E103" s="23">
        <f t="shared" si="0"/>
        <v>0</v>
      </c>
      <c r="F103" s="10"/>
    </row>
    <row r="104" spans="1:6" ht="15.75" customHeight="1" x14ac:dyDescent="0.25">
      <c r="A104" s="66" t="s">
        <v>808</v>
      </c>
      <c r="B104" s="66" t="s">
        <v>809</v>
      </c>
      <c r="C104" s="10">
        <v>48</v>
      </c>
      <c r="D104" s="9">
        <v>7700</v>
      </c>
      <c r="E104" s="23">
        <f t="shared" si="0"/>
        <v>369600</v>
      </c>
      <c r="F104" s="10"/>
    </row>
    <row r="105" spans="1:6" ht="15.75" customHeight="1" x14ac:dyDescent="0.25">
      <c r="A105" s="66"/>
      <c r="B105" s="66"/>
      <c r="C105" s="10"/>
      <c r="D105" s="9"/>
      <c r="E105" s="23">
        <f t="shared" si="0"/>
        <v>0</v>
      </c>
      <c r="F105" s="10"/>
    </row>
    <row r="106" spans="1:6" ht="15.75" customHeight="1" x14ac:dyDescent="0.25">
      <c r="A106" s="76" t="s">
        <v>814</v>
      </c>
      <c r="B106" s="76" t="s">
        <v>1534</v>
      </c>
      <c r="C106" s="4">
        <v>2</v>
      </c>
      <c r="D106" s="23">
        <v>12000</v>
      </c>
      <c r="E106" s="23">
        <f t="shared" si="0"/>
        <v>24000</v>
      </c>
      <c r="F106" s="4" t="s">
        <v>1516</v>
      </c>
    </row>
    <row r="107" spans="1:6" ht="15.75" customHeight="1" x14ac:dyDescent="0.25">
      <c r="A107" s="76"/>
      <c r="B107" s="76"/>
      <c r="C107" s="4"/>
      <c r="D107" s="23"/>
      <c r="E107" s="23">
        <f t="shared" si="0"/>
        <v>0</v>
      </c>
      <c r="F107" s="4"/>
    </row>
    <row r="108" spans="1:6" ht="15.75" customHeight="1" x14ac:dyDescent="0.25">
      <c r="A108" s="66" t="s">
        <v>449</v>
      </c>
      <c r="B108" s="66" t="s">
        <v>450</v>
      </c>
      <c r="C108" s="4">
        <v>128</v>
      </c>
      <c r="D108" s="23">
        <v>7000</v>
      </c>
      <c r="E108" s="23">
        <f t="shared" si="0"/>
        <v>896000</v>
      </c>
      <c r="F108" s="4" t="s">
        <v>1516</v>
      </c>
    </row>
    <row r="109" spans="1:6" ht="15.75" customHeight="1" x14ac:dyDescent="0.25">
      <c r="D109" s="23"/>
      <c r="E109" s="79">
        <f>SUM(E2:E108)</f>
        <v>5116565</v>
      </c>
    </row>
    <row r="110" spans="1:6" ht="15.75" customHeight="1" x14ac:dyDescent="0.25">
      <c r="D110" s="23"/>
      <c r="E110" s="23"/>
    </row>
    <row r="111" spans="1:6" ht="15.75" customHeight="1" x14ac:dyDescent="0.25">
      <c r="D111" s="23"/>
      <c r="E111" s="23"/>
    </row>
    <row r="112" spans="1:6" ht="15.75" customHeight="1" x14ac:dyDescent="0.25">
      <c r="D112" s="23"/>
      <c r="E112" s="23"/>
    </row>
    <row r="113" spans="4:5" ht="15.75" customHeight="1" x14ac:dyDescent="0.25">
      <c r="D113" s="23"/>
      <c r="E113" s="23"/>
    </row>
    <row r="114" spans="4:5" ht="15.75" customHeight="1" x14ac:dyDescent="0.25">
      <c r="D114" s="23"/>
      <c r="E114" s="23"/>
    </row>
    <row r="115" spans="4:5" ht="15.75" customHeight="1" x14ac:dyDescent="0.25">
      <c r="D115" s="23"/>
      <c r="E115" s="23"/>
    </row>
    <row r="116" spans="4:5" ht="15.75" customHeight="1" x14ac:dyDescent="0.25">
      <c r="D116" s="23"/>
      <c r="E116" s="23"/>
    </row>
    <row r="117" spans="4:5" ht="15.75" customHeight="1" x14ac:dyDescent="0.25">
      <c r="D117" s="23"/>
      <c r="E117" s="23"/>
    </row>
    <row r="118" spans="4:5" ht="15.75" customHeight="1" x14ac:dyDescent="0.25">
      <c r="D118" s="23"/>
      <c r="E118" s="23"/>
    </row>
    <row r="119" spans="4:5" ht="15.75" customHeight="1" x14ac:dyDescent="0.25">
      <c r="D119" s="23"/>
      <c r="E119" s="23"/>
    </row>
    <row r="120" spans="4:5" ht="15.75" customHeight="1" x14ac:dyDescent="0.25">
      <c r="D120" s="23"/>
      <c r="E120" s="23"/>
    </row>
    <row r="121" spans="4:5" ht="15.75" customHeight="1" x14ac:dyDescent="0.25">
      <c r="D121" s="23"/>
      <c r="E121" s="23"/>
    </row>
    <row r="122" spans="4:5" ht="15.75" customHeight="1" x14ac:dyDescent="0.25">
      <c r="D122" s="23"/>
      <c r="E122" s="23"/>
    </row>
    <row r="123" spans="4:5" ht="15.75" customHeight="1" x14ac:dyDescent="0.25">
      <c r="D123" s="23"/>
      <c r="E123" s="23"/>
    </row>
    <row r="124" spans="4:5" ht="15.75" customHeight="1" x14ac:dyDescent="0.25">
      <c r="D124" s="23"/>
      <c r="E124" s="23"/>
    </row>
    <row r="125" spans="4:5" ht="15.75" customHeight="1" x14ac:dyDescent="0.25">
      <c r="D125" s="23"/>
      <c r="E125" s="23"/>
    </row>
    <row r="126" spans="4:5" ht="15.75" customHeight="1" x14ac:dyDescent="0.25">
      <c r="D126" s="23"/>
      <c r="E126" s="23"/>
    </row>
    <row r="127" spans="4:5" ht="15.75" customHeight="1" x14ac:dyDescent="0.25">
      <c r="D127" s="23"/>
      <c r="E127" s="23"/>
    </row>
    <row r="128" spans="4:5" ht="15.75" customHeight="1" x14ac:dyDescent="0.25">
      <c r="D128" s="23"/>
      <c r="E128" s="23"/>
    </row>
    <row r="129" spans="4:5" ht="15.75" customHeight="1" x14ac:dyDescent="0.25">
      <c r="D129" s="23"/>
      <c r="E129" s="23"/>
    </row>
    <row r="130" spans="4:5" ht="15.75" customHeight="1" x14ac:dyDescent="0.25">
      <c r="D130" s="23"/>
      <c r="E130" s="23"/>
    </row>
    <row r="131" spans="4:5" ht="15.75" customHeight="1" x14ac:dyDescent="0.25">
      <c r="D131" s="23"/>
      <c r="E131" s="23"/>
    </row>
    <row r="132" spans="4:5" ht="15.75" customHeight="1" x14ac:dyDescent="0.25">
      <c r="D132" s="23"/>
      <c r="E132" s="23"/>
    </row>
    <row r="133" spans="4:5" ht="15.75" customHeight="1" x14ac:dyDescent="0.25">
      <c r="D133" s="23"/>
      <c r="E133" s="23"/>
    </row>
    <row r="134" spans="4:5" ht="15.75" customHeight="1" x14ac:dyDescent="0.25">
      <c r="D134" s="23"/>
      <c r="E134" s="23"/>
    </row>
    <row r="135" spans="4:5" ht="15.75" customHeight="1" x14ac:dyDescent="0.25">
      <c r="D135" s="23"/>
      <c r="E135" s="23"/>
    </row>
    <row r="136" spans="4:5" ht="15.75" customHeight="1" x14ac:dyDescent="0.25">
      <c r="D136" s="23"/>
      <c r="E136" s="23"/>
    </row>
    <row r="137" spans="4:5" ht="15.75" customHeight="1" x14ac:dyDescent="0.25">
      <c r="D137" s="23"/>
      <c r="E137" s="23"/>
    </row>
    <row r="138" spans="4:5" ht="15.75" customHeight="1" x14ac:dyDescent="0.25">
      <c r="D138" s="23"/>
      <c r="E138" s="23"/>
    </row>
    <row r="139" spans="4:5" ht="15.75" customHeight="1" x14ac:dyDescent="0.25">
      <c r="D139" s="23"/>
      <c r="E139" s="23"/>
    </row>
    <row r="140" spans="4:5" ht="15.75" customHeight="1" x14ac:dyDescent="0.25">
      <c r="D140" s="23"/>
      <c r="E140" s="23"/>
    </row>
    <row r="141" spans="4:5" ht="15.75" customHeight="1" x14ac:dyDescent="0.25">
      <c r="D141" s="23"/>
      <c r="E141" s="23"/>
    </row>
    <row r="142" spans="4:5" ht="15.75" customHeight="1" x14ac:dyDescent="0.25">
      <c r="D142" s="23"/>
      <c r="E142" s="23"/>
    </row>
    <row r="143" spans="4:5" ht="15.75" customHeight="1" x14ac:dyDescent="0.25">
      <c r="D143" s="23"/>
      <c r="E143" s="23"/>
    </row>
    <row r="144" spans="4:5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masuk</vt:lpstr>
      <vt:lpstr>keluar</vt:lpstr>
      <vt:lpstr>BAHAN FINISHING NEW 225</vt:lpstr>
      <vt:lpstr>NEW 225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ASUS</cp:lastModifiedBy>
  <dcterms:created xsi:type="dcterms:W3CDTF">2016-01-28T09:05:25Z</dcterms:created>
  <dcterms:modified xsi:type="dcterms:W3CDTF">2022-08-18T04:04:40Z</dcterms:modified>
</cp:coreProperties>
</file>