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0" windowHeight="13220"/>
  </bookViews>
  <sheets>
    <sheet name="Insurance Reg" sheetId="1" r:id="rId1"/>
  </sheets>
  <calcPr calcId="144525"/>
</workbook>
</file>

<file path=xl/sharedStrings.xml><?xml version="1.0" encoding="utf-8"?>
<sst xmlns="http://schemas.openxmlformats.org/spreadsheetml/2006/main" count="53541" uniqueCount="8854">
  <si>
    <t>Last Name</t>
  </si>
  <si>
    <t>First Name</t>
  </si>
  <si>
    <t>Middle Name</t>
  </si>
  <si>
    <t>ID#</t>
  </si>
  <si>
    <t>Label</t>
  </si>
  <si>
    <t>Program</t>
  </si>
  <si>
    <t>Year</t>
  </si>
  <si>
    <t>Term</t>
  </si>
  <si>
    <t>Status</t>
  </si>
  <si>
    <t>Itinerary</t>
  </si>
  <si>
    <t>Date Application Submitted: Pre-Decision</t>
  </si>
  <si>
    <t>Date Application Submitted: Post-Decision</t>
  </si>
  <si>
    <t>Student ID</t>
  </si>
  <si>
    <t>Itinerary Details</t>
  </si>
  <si>
    <t>Declaration</t>
  </si>
  <si>
    <t>Purpose of Travel</t>
  </si>
  <si>
    <t>Please specify</t>
  </si>
  <si>
    <t>Does your complete journey exceed 365 days?</t>
  </si>
  <si>
    <t>I acknowledged that I will be required to arrange additional coverage for the excess period</t>
  </si>
  <si>
    <t>Level of Study</t>
  </si>
  <si>
    <t>Faculty</t>
  </si>
  <si>
    <t>Course</t>
  </si>
  <si>
    <t>Date of Departure</t>
  </si>
  <si>
    <t>Date of Return</t>
  </si>
  <si>
    <t>Country of Citizenship</t>
  </si>
  <si>
    <t>Alahmadi</t>
  </si>
  <si>
    <t>Abdulaziz Ali M</t>
  </si>
  <si>
    <t>no label</t>
  </si>
  <si>
    <t>Travel insurance for students</t>
  </si>
  <si>
    <t>Year Round</t>
  </si>
  <si>
    <t>Committed</t>
  </si>
  <si>
    <t>Adelaide, Australia (Oceania) Start Date: 19/06/2022 - End Date: 24/06/2022</t>
  </si>
  <si>
    <t>Yes</t>
  </si>
  <si>
    <t>Elective ( Short Term Program)</t>
  </si>
  <si>
    <t>No</t>
  </si>
  <si>
    <t>Research Graduate</t>
  </si>
  <si>
    <t>Melbourne School of Engineering</t>
  </si>
  <si>
    <t>PhD research at Mechanical Engineering</t>
  </si>
  <si>
    <t>Saudi Arabia</t>
  </si>
  <si>
    <t>Alidoostsalimi</t>
  </si>
  <si>
    <t>Mahsa</t>
  </si>
  <si>
    <t>Adelaide, Australia (Oceania) Start Date: 05/12/2022 - End Date: 09/12/2022</t>
  </si>
  <si>
    <t>Conference (course requirement)</t>
  </si>
  <si>
    <t>Faculty of Science</t>
  </si>
  <si>
    <t>Paleoclimatology and Sclerochronology</t>
  </si>
  <si>
    <t>Iran</t>
  </si>
  <si>
    <t>Antulov</t>
  </si>
  <si>
    <t>Sophie</t>
  </si>
  <si>
    <t>Louise</t>
  </si>
  <si>
    <t>Bendigo, Australia (Oceania) Start Date: 24/07/2022 - End Date: 29/07/2022</t>
  </si>
  <si>
    <t>11/07/2022 01:10 PM AEST(SW</t>
  </si>
  <si>
    <t>11/07/2022 01:16 PM AEST(SW</t>
  </si>
  <si>
    <t>Graduate</t>
  </si>
  <si>
    <t>Faculty of Arts</t>
  </si>
  <si>
    <t>Master of Cultural Materials Conservation</t>
  </si>
  <si>
    <t>Australia</t>
  </si>
  <si>
    <t>Brooks</t>
  </si>
  <si>
    <t>James</t>
  </si>
  <si>
    <t>Earle</t>
  </si>
  <si>
    <t>Adelaide, Australia (Oceania) Start Date: 12/11/2022 - End Date: 16/11/2022</t>
  </si>
  <si>
    <t>27/11/2022 03:08 PM AEST(SW</t>
  </si>
  <si>
    <t>Other</t>
  </si>
  <si>
    <t>Australian Institute of Physics Congress</t>
  </si>
  <si>
    <t>Masters of Mathematics</t>
  </si>
  <si>
    <t>Brown</t>
  </si>
  <si>
    <t>Andrew</t>
  </si>
  <si>
    <t>Lawrence</t>
  </si>
  <si>
    <t>Sydney, Australia (Oceania) Start Date: 06/12/2022 - End Date: 09/12/2022</t>
  </si>
  <si>
    <t>Workshop</t>
  </si>
  <si>
    <t>PhD.</t>
  </si>
  <si>
    <t>Carr</t>
  </si>
  <si>
    <t>Isabel</t>
  </si>
  <si>
    <t>Beth</t>
  </si>
  <si>
    <t>Adelaide, Australia (Oceania) Start Date: 11/12/2022 - End Date: 16/12/2022</t>
  </si>
  <si>
    <t>24/11/2022 11:20 AM AEST(SW</t>
  </si>
  <si>
    <t>Doctor of Philosophy (Science)</t>
  </si>
  <si>
    <t>Chambers</t>
  </si>
  <si>
    <t>Andre</t>
  </si>
  <si>
    <t>Thomas</t>
  </si>
  <si>
    <t>21/11/2022 01:11 PM AEST(SW</t>
  </si>
  <si>
    <t>PhD (Physics)</t>
  </si>
  <si>
    <t>Chipping</t>
  </si>
  <si>
    <t>Sabrina</t>
  </si>
  <si>
    <t>Mae</t>
  </si>
  <si>
    <t>Brisbane, Australia (Oceania) Start Date: 30/06/2022 - End Date: 19/07/2022</t>
  </si>
  <si>
    <t>10/06/2022 11:47 AM AEST(SW</t>
  </si>
  <si>
    <t>Placement (course requirement)</t>
  </si>
  <si>
    <t>Faculty of Veterinary &amp; Agricultural Sciences</t>
  </si>
  <si>
    <t>Doctor of Veterinary Medicine</t>
  </si>
  <si>
    <t>Canada</t>
  </si>
  <si>
    <t>Dao</t>
  </si>
  <si>
    <t>Thi Lan</t>
  </si>
  <si>
    <t>Lan</t>
  </si>
  <si>
    <t>Adelaide, Australia (Oceania) Start Date: 27/11/2022 - End Date: 03/12/2022</t>
  </si>
  <si>
    <t>19/11/2022 10:11 AM AEST(SW</t>
  </si>
  <si>
    <t>19/11/2022 10:13 AM AEST(SW</t>
  </si>
  <si>
    <t>DR-PHILSCI Doctor of Philosophy - Science</t>
  </si>
  <si>
    <t>Viet Nam</t>
  </si>
  <si>
    <t>Ghasemi</t>
  </si>
  <si>
    <t>Bahman</t>
  </si>
  <si>
    <t>Adelaide, Australia (Oceania) Start Date: 28/11/2022 - End Date: 01/12/2022</t>
  </si>
  <si>
    <t>PhD of Mechanical Engineering</t>
  </si>
  <si>
    <t>Harrington</t>
  </si>
  <si>
    <t>Freya</t>
  </si>
  <si>
    <t>Rose</t>
  </si>
  <si>
    <t>Adelaide, Australia (Oceania) Start Date: 19/06/2022 - End Date: 30/06/2022|Adelaide, Australia (Oceania) Start Date: 17/07/2022 - End Date: 28/07/2022</t>
  </si>
  <si>
    <t>21/05/2022 10:43 AM AEST(SW</t>
  </si>
  <si>
    <t>21/05/2022 10:52 AM AEST(SW</t>
  </si>
  <si>
    <t>CUMC90006</t>
  </si>
  <si>
    <t>Adelaide, Australia (Oceania) Start Date: 31/07/2022 - End Date: 11/08/2022</t>
  </si>
  <si>
    <t>29/07/2022 04:33 PM AEST(SW</t>
  </si>
  <si>
    <t>Hayward</t>
  </si>
  <si>
    <t>Barnaby</t>
  </si>
  <si>
    <t>Luke</t>
  </si>
  <si>
    <t>19/06/2022 11:51 AM AEST(SW</t>
  </si>
  <si>
    <t>PhD</t>
  </si>
  <si>
    <t>United Kingdom</t>
  </si>
  <si>
    <t>Hilmi</t>
  </si>
  <si>
    <t>Miftahul</t>
  </si>
  <si>
    <t>Adelaide, Australia (Oceania) Start Date: 18/11/2022 - End Date: 28/11/2022</t>
  </si>
  <si>
    <t>17/11/2022 03:37 PM AEST(SW</t>
  </si>
  <si>
    <t>Annual Retreat</t>
  </si>
  <si>
    <t>PhD - Physics</t>
  </si>
  <si>
    <t>Indonesia</t>
  </si>
  <si>
    <t>Hogg</t>
  </si>
  <si>
    <t>Kacie</t>
  </si>
  <si>
    <t>Glass House Mountains, Australia (Oceania) Start Date: 30/06/2022 - End Date: 19/07/2022</t>
  </si>
  <si>
    <t>Hu</t>
  </si>
  <si>
    <t>Fei</t>
  </si>
  <si>
    <t>Adelaide, Australia (Oceania) Start Date: 11/12/2022 - End Date: 15/12/2022</t>
  </si>
  <si>
    <t>14/11/2022 06:42 PM AEST(SW</t>
  </si>
  <si>
    <t>Performance/Exhibition/Screening</t>
  </si>
  <si>
    <t>Physics Research Project Pt 4 (PHYC90044)</t>
  </si>
  <si>
    <t>China</t>
  </si>
  <si>
    <t>Jia</t>
  </si>
  <si>
    <t>You Wei</t>
  </si>
  <si>
    <t>Wei</t>
  </si>
  <si>
    <t>Adelaide, Australia (Oceania) Start Date: 19/06/2022 - End Date: 26/06/2022</t>
  </si>
  <si>
    <t>14/06/2022 02:01 PM AEST(SW</t>
  </si>
  <si>
    <t>Chemical Engineering</t>
  </si>
  <si>
    <t>Singapore</t>
  </si>
  <si>
    <t>Legg</t>
  </si>
  <si>
    <t>Isabelle</t>
  </si>
  <si>
    <t>Adelaide, Australia (Oceania) Start Date: 29/04/2022 - End Date: 21/05/2022</t>
  </si>
  <si>
    <t>27/03/2022 01:49 PM AEST(SW</t>
  </si>
  <si>
    <t>Internship (Full Time Only)</t>
  </si>
  <si>
    <t>Masters of Cultural Materials Conservation</t>
  </si>
  <si>
    <t>Lieber</t>
  </si>
  <si>
    <t>Ruby</t>
  </si>
  <si>
    <t>Evangeline</t>
  </si>
  <si>
    <t>Adelaide, Australia (Oceania) Start Date: 27/11/2022 - End Date: 01/12/2022</t>
  </si>
  <si>
    <t>Doctor of Philosophy</t>
  </si>
  <si>
    <t>Lopez Bravo</t>
  </si>
  <si>
    <t>Luis</t>
  </si>
  <si>
    <t>Clemente</t>
  </si>
  <si>
    <t>Adelaide, Australia (Oceania) Start Date: 27/11/2022 - End Date: 02/12/2022</t>
  </si>
  <si>
    <t>16/09/2022 07:17 PM AEST(SW</t>
  </si>
  <si>
    <t>18/09/2022 10:26 AM AEST(SW</t>
  </si>
  <si>
    <t>Doctor of Philosophy - Science</t>
  </si>
  <si>
    <t>Mexico</t>
  </si>
  <si>
    <t>Manning</t>
  </si>
  <si>
    <t>Geneve</t>
  </si>
  <si>
    <t>Irene</t>
  </si>
  <si>
    <t>Adelaide, Australia (Oceania) Start Date: 27/05/2022 - End Date: 03/06/2022</t>
  </si>
  <si>
    <t>18/03/2022 10:47 AM AEST(SW</t>
  </si>
  <si>
    <t>Manzoor</t>
  </si>
  <si>
    <t>Muhammad Umair</t>
  </si>
  <si>
    <t>11/06/2022 02:21 PM AEST(SW</t>
  </si>
  <si>
    <t>PhD Mechanical Engineering</t>
  </si>
  <si>
    <t>Pakistan</t>
  </si>
  <si>
    <t>Molinaro-Brennan</t>
  </si>
  <si>
    <t>Olivia</t>
  </si>
  <si>
    <t>Mildura, Australia (Oceania) Start Date: 08/08/2022 - End Date: 11/08/2022</t>
  </si>
  <si>
    <t>21/07/2022 03:42 PM AEST(SW</t>
  </si>
  <si>
    <t>Undergraduate</t>
  </si>
  <si>
    <t>Faculty of Fine Arts and Music</t>
  </si>
  <si>
    <t>Bachelor of Fine Arts: Production</t>
  </si>
  <si>
    <t>Montoya Duque</t>
  </si>
  <si>
    <t>Estefania</t>
  </si>
  <si>
    <t>25/11/2022 05:07 PM AEST(SW</t>
  </si>
  <si>
    <t>PhD Science</t>
  </si>
  <si>
    <t>Colombia</t>
  </si>
  <si>
    <t>Mousavi Khaleghi</t>
  </si>
  <si>
    <t>Seyed Saleh</t>
  </si>
  <si>
    <t>Adelaide, Australia (Oceania) Start Date: 11/12/2022 - End Date: 17/12/2022</t>
  </si>
  <si>
    <t>14/10/2022 12:59 PM AEST(SW</t>
  </si>
  <si>
    <t>Doctor of Philosophy - Engineering and IT</t>
  </si>
  <si>
    <t>Murphy</t>
  </si>
  <si>
    <t>Ciara</t>
  </si>
  <si>
    <t>Niamh</t>
  </si>
  <si>
    <t>Adelaide, Australia (Oceania) Start Date: 12/05/2022 - End Date: 17/05/2022</t>
  </si>
  <si>
    <t>27/04/2022 06:44 AM AEST(SW</t>
  </si>
  <si>
    <t>27/04/2022 06:46 AM AEST(SW</t>
  </si>
  <si>
    <t>MDHS- General Administration</t>
  </si>
  <si>
    <t>DR-PHILMDH Doctor of Philosophy - Medicine, Dentistry and Health Sciences</t>
  </si>
  <si>
    <t>Priscilla</t>
  </si>
  <si>
    <t>Niken</t>
  </si>
  <si>
    <t>Adelaide, Australia (Oceania) Start Date: 04/12/2022 - End Date: 16/12/2022</t>
  </si>
  <si>
    <t>30/11/2022 11:28 AM AEST(SW</t>
  </si>
  <si>
    <t>Ramachandran Menon</t>
  </si>
  <si>
    <t>Vishnu</t>
  </si>
  <si>
    <t>Andamooka, Australia (Oceania) Start Date: 09/04/2022 - End Date: 19/04/2022</t>
  </si>
  <si>
    <t>Visiting Dr Hugh McGregor at Arid Recovery Reserve who is a collaborator for my PhD research</t>
  </si>
  <si>
    <t>PhD student, School of Ecosystem and Forest Sciences</t>
  </si>
  <si>
    <t>India</t>
  </si>
  <si>
    <t>Revell</t>
  </si>
  <si>
    <t>Monique</t>
  </si>
  <si>
    <t>Theresa</t>
  </si>
  <si>
    <t>Adelaide, Australia (Oceania) Start Date: 22/05/2022 - End Date: 09/06/2022</t>
  </si>
  <si>
    <t>31/03/2022 04:57 PM AEST(SW</t>
  </si>
  <si>
    <t>Masters of Cultural Material Conservation</t>
  </si>
  <si>
    <t>New Zealand</t>
  </si>
  <si>
    <t>Russell</t>
  </si>
  <si>
    <t>Benjamin</t>
  </si>
  <si>
    <t>Adelaide, Australia (Oceania) Start Date: 22/11/2022 - End Date: 25/11/2022</t>
  </si>
  <si>
    <t>28/09/2022 01:47 PM AEST(SW</t>
  </si>
  <si>
    <t>Shaukat Ali</t>
  </si>
  <si>
    <t>Iman</t>
  </si>
  <si>
    <t>Conference (not required by course)</t>
  </si>
  <si>
    <t>Master of Science</t>
  </si>
  <si>
    <t>Malaysia</t>
  </si>
  <si>
    <t>Short</t>
  </si>
  <si>
    <t>Ewan</t>
  </si>
  <si>
    <t>21/11/2022 09:12 AM AEST(SW</t>
  </si>
  <si>
    <t>Sreedhar</t>
  </si>
  <si>
    <t>Balu</t>
  </si>
  <si>
    <t>Adelaide, Australia (Oceania) Start Date: 18/11/2022 - End Date: 27/11/2022</t>
  </si>
  <si>
    <t>18/11/2022 11:00 PM AEST(SW</t>
  </si>
  <si>
    <t>PhD Astrophysics</t>
  </si>
  <si>
    <t>Stringer</t>
  </si>
  <si>
    <t>Chloe</t>
  </si>
  <si>
    <t>Anne</t>
  </si>
  <si>
    <t>Adelaide, Australia (Oceania) Start Date: 05/12/2022 - End Date: 08/12/2022</t>
  </si>
  <si>
    <t>PhD - Science</t>
  </si>
  <si>
    <t>Sulejman</t>
  </si>
  <si>
    <t>Shaban</t>
  </si>
  <si>
    <t>Barney</t>
  </si>
  <si>
    <t>Adelaide, Australia (Oceania) Start Date: 04/12/2022 - End Date: 14/12/2022</t>
  </si>
  <si>
    <t>30/09/2022 11:37 PM AEST(SW</t>
  </si>
  <si>
    <t>30/09/2022 11:44 PM AEST(SW</t>
  </si>
  <si>
    <t>Ventura</t>
  </si>
  <si>
    <t>Emanuele Maria</t>
  </si>
  <si>
    <t>Maria</t>
  </si>
  <si>
    <t>17/11/2022 06:19 PM AEST(SW</t>
  </si>
  <si>
    <t>Physics</t>
  </si>
  <si>
    <t>Italy</t>
  </si>
  <si>
    <t>Williams</t>
  </si>
  <si>
    <t>Scott</t>
  </si>
  <si>
    <t>David</t>
  </si>
  <si>
    <t>Conference</t>
  </si>
  <si>
    <t>Young</t>
  </si>
  <si>
    <t>Clarke</t>
  </si>
  <si>
    <t>Adelaide, Australia (Oceania) Start Date: 11/09/2022 - End Date: 14/09/2022</t>
  </si>
  <si>
    <t>15/08/2022 08:15 AM AEST(SW</t>
  </si>
  <si>
    <t>monger</t>
  </si>
  <si>
    <t>kevin</t>
  </si>
  <si>
    <t>Adelaide, Australia (Oceania) Start Date: 06/11/2022 - End Date: 25/11/2022</t>
  </si>
  <si>
    <t>Masters of cultural material conservation</t>
  </si>
  <si>
    <t>Hill</t>
  </si>
  <si>
    <t>Connor</t>
  </si>
  <si>
    <t>Albury, Australia (Oceania) Start Date: 08/05/2022 - End Date: 19/05/2022</t>
  </si>
  <si>
    <t>MDHS-Melbourne School of Health Sciences</t>
  </si>
  <si>
    <t>Doctor of Optometry</t>
  </si>
  <si>
    <t>SONG</t>
  </si>
  <si>
    <t>Ziyun</t>
  </si>
  <si>
    <t>Albury, Australia (Oceania) Start Date: 25/07/2022 - End Date: 23/10/2022</t>
  </si>
  <si>
    <t>Master of Arts and Cultural Management</t>
  </si>
  <si>
    <t>Cookson</t>
  </si>
  <si>
    <t>Daniel</t>
  </si>
  <si>
    <t>Robert</t>
  </si>
  <si>
    <t>Tennant Creek, Australia (Oceania) Start Date: 21/05/2022 - End Date: 27/08/2022</t>
  </si>
  <si>
    <t>Master of Social Work</t>
  </si>
  <si>
    <t>Cottee</t>
  </si>
  <si>
    <t>Lucy</t>
  </si>
  <si>
    <t>Anna</t>
  </si>
  <si>
    <t>Alice Springs, Australia (Oceania) Start Date: 19/05/2022 - End Date: 30/08/2022</t>
  </si>
  <si>
    <t>13/05/2022 11:44 AM AEST(SW</t>
  </si>
  <si>
    <t>External Study (Semester Program)</t>
  </si>
  <si>
    <t>MDHS-Melbourne School of Psychological Sciences</t>
  </si>
  <si>
    <t>Masters of Social Work</t>
  </si>
  <si>
    <t>Dunn</t>
  </si>
  <si>
    <t>Monica</t>
  </si>
  <si>
    <t>Victoria</t>
  </si>
  <si>
    <t>Alice Springs, Australia (Oceania) Start Date: 21/05/2022 - End Date: 26/08/2022</t>
  </si>
  <si>
    <t>Elkington</t>
  </si>
  <si>
    <t>Hailey</t>
  </si>
  <si>
    <t>Nell</t>
  </si>
  <si>
    <t>Alice Springs, Australia (Oceania) Start Date: 22/05/2022 - End Date: 24/08/2022</t>
  </si>
  <si>
    <t>Elliott</t>
  </si>
  <si>
    <t>Tessa</t>
  </si>
  <si>
    <t>Alice Springs, Australia (Oceania) Start Date: 22/05/2022 - End Date: 16/09/2022</t>
  </si>
  <si>
    <t>20/05/2022 12:30 PM AEST(SW</t>
  </si>
  <si>
    <t>Flanagan</t>
  </si>
  <si>
    <t>Jeremy</t>
  </si>
  <si>
    <t>Phillip McCallum</t>
  </si>
  <si>
    <t>Alice Springs, Australia (Oceania) Start Date: 19/11/2022 - End Date: 18/12/2022</t>
  </si>
  <si>
    <t>12/07/2022 07:43 PM AEST(SW</t>
  </si>
  <si>
    <t>28/08/2022 10:11 AM AEST(SW</t>
  </si>
  <si>
    <t>MDHS- Melbourne Medical School</t>
  </si>
  <si>
    <t>MD</t>
  </si>
  <si>
    <t>Flynn</t>
  </si>
  <si>
    <t>Rosemary</t>
  </si>
  <si>
    <t>Alice Springs, Australia (Oceania) Start Date: 28/08/2022 - End Date: 09/10/2022</t>
  </si>
  <si>
    <t>13/08/2022 05:50 PM AEST(SW</t>
  </si>
  <si>
    <t>Master of Nursing Science</t>
  </si>
  <si>
    <t>Fordham</t>
  </si>
  <si>
    <t>Tayla</t>
  </si>
  <si>
    <t>Grace</t>
  </si>
  <si>
    <t>Alice Springs, Australia (Oceania) Start Date: 18/05/2022 - End Date: 28/08/2022</t>
  </si>
  <si>
    <t>Gibson</t>
  </si>
  <si>
    <t>Master Social Work</t>
  </si>
  <si>
    <t>Hamley</t>
  </si>
  <si>
    <t>Emma</t>
  </si>
  <si>
    <t>Elizabeth</t>
  </si>
  <si>
    <t>Alice Springs, Australia (Oceania) Start Date: 23/06/2022 - End Date: 25/07/2022</t>
  </si>
  <si>
    <t>16/05/2022 11:36 PM AEST(SW</t>
  </si>
  <si>
    <t>Masters of Nursing Science</t>
  </si>
  <si>
    <t>Honner</t>
  </si>
  <si>
    <t>Ruth</t>
  </si>
  <si>
    <t>Alice Springs, Australia (Oceania) Start Date: 20/05/2022 - End Date: 26/08/2022</t>
  </si>
  <si>
    <t>17/05/2022 03:09 PM AEST(SW</t>
  </si>
  <si>
    <t>Laidlaw</t>
  </si>
  <si>
    <t>Paul</t>
  </si>
  <si>
    <t>Alexander</t>
  </si>
  <si>
    <t>Tennant Creek, Australia (Oceania) Start Date: 01/05/2022 - End Date: 27/05/2022</t>
  </si>
  <si>
    <t>26/04/2022 09:26 AM AEST(SW</t>
  </si>
  <si>
    <t>Lee</t>
  </si>
  <si>
    <t>Henrietta</t>
  </si>
  <si>
    <t>Alice Springs, Australia (Oceania) Start Date: 19/05/2022 - End Date: 25/08/2022</t>
  </si>
  <si>
    <t>Leong</t>
  </si>
  <si>
    <t>Yuh</t>
  </si>
  <si>
    <t>Yih Celine</t>
  </si>
  <si>
    <t>Alice Springs, Australia (Oceania) Start Date: 21/06/2022 - End Date: 25/07/2022</t>
  </si>
  <si>
    <t>25/05/2022 11:20 PM AEST(SW</t>
  </si>
  <si>
    <t>Alice Springs, Australia (Oceania) Start Date: 23/06/2022 - End Date: 26/07/2022</t>
  </si>
  <si>
    <t>25/05/2022 11:23 PM AEST(SW</t>
  </si>
  <si>
    <t>Mackenzie</t>
  </si>
  <si>
    <t>Miranda</t>
  </si>
  <si>
    <t>Alice Springs, Australia (Oceania) Start Date: 20/05/2022 - End Date: 27/08/2022</t>
  </si>
  <si>
    <t>17/05/2022 11:52 PM AEST(SW</t>
  </si>
  <si>
    <t>Pope</t>
  </si>
  <si>
    <t>Rubinstein</t>
  </si>
  <si>
    <t>Natasha</t>
  </si>
  <si>
    <t>Talia</t>
  </si>
  <si>
    <t>Alice Springs, Australia (Oceania) Start Date: 03/09/2022 - End Date: 16/10/2022</t>
  </si>
  <si>
    <t>19/07/2022 11:06 PM AEST(SW</t>
  </si>
  <si>
    <t>24/07/2022 03:53 PM AEST(SW</t>
  </si>
  <si>
    <t>Master of Public Policy and Management</t>
  </si>
  <si>
    <t>Hayley</t>
  </si>
  <si>
    <t>Marie</t>
  </si>
  <si>
    <t>Alice Springs, Australia (Oceania) Start Date: 12/05/2022 - End Date: 12/05/2023</t>
  </si>
  <si>
    <t>12/05/2022 01:03 PM AEST(SW</t>
  </si>
  <si>
    <t>Wang</t>
  </si>
  <si>
    <t>Vincent</t>
  </si>
  <si>
    <t>Sen</t>
  </si>
  <si>
    <t>Alice Springs, Australia (Oceania) Start Date: 19/05/2022 - End Date: 19/08/2022</t>
  </si>
  <si>
    <t>Barry</t>
  </si>
  <si>
    <t>Keeley</t>
  </si>
  <si>
    <t>Jade</t>
  </si>
  <si>
    <t>Allansford, Australia (Oceania) Start Date: 26/06/2022 - End Date: 08/07/2022</t>
  </si>
  <si>
    <t>21/06/2022 10:46 AM AEST(SW</t>
  </si>
  <si>
    <t>21/06/2022 10:47 AM AEST(SW</t>
  </si>
  <si>
    <t>Maguire</t>
  </si>
  <si>
    <t>Callum</t>
  </si>
  <si>
    <t>Allestree, Australia (Oceania) Start Date: 28/06/2022 - End Date: 15/07/2022</t>
  </si>
  <si>
    <t>29/05/2022 06:23 PM AEST(SW</t>
  </si>
  <si>
    <t>Giraldo Escobar</t>
  </si>
  <si>
    <t>Claudia</t>
  </si>
  <si>
    <t>Helena</t>
  </si>
  <si>
    <t>Anglesea, Australia (Oceania) Start Date: 22/12/2022 - End Date: 22/12/2022</t>
  </si>
  <si>
    <t>21/12/2022 01:29 PM AEST(SW</t>
  </si>
  <si>
    <t>Field Site Work</t>
  </si>
  <si>
    <t>Voutsinos</t>
  </si>
  <si>
    <t>Marcos Yianis</t>
  </si>
  <si>
    <t>Ararat, Australia (Oceania) Start Date: 07/05/2022 - End Date: 08/05/2022</t>
  </si>
  <si>
    <t>27/04/2022 12:19 PM AEST(SW</t>
  </si>
  <si>
    <t>Wiropuspito</t>
  </si>
  <si>
    <t>Rahma</t>
  </si>
  <si>
    <t>Aulia</t>
  </si>
  <si>
    <t>Aspendale Gardens, Australia (Oceania) Start Date: 10/04/2022 - End Date: 18/04/2022</t>
  </si>
  <si>
    <t>Wong</t>
  </si>
  <si>
    <t>Cheuk Kiu</t>
  </si>
  <si>
    <t>Tallarook, Australia (Oceania) Start Date: 22/01/2023 - End Date: 28/01/2023</t>
  </si>
  <si>
    <t>23/11/2022 11:06 AM AEST(SW</t>
  </si>
  <si>
    <t>China, Hong Kong Special Administrative Region</t>
  </si>
  <si>
    <t>Abbas</t>
  </si>
  <si>
    <t>Ghazanfar</t>
  </si>
  <si>
    <t>Avenel, Australia (Oceania) Start Date: 13/07/2022 - End Date: 13/07/2022</t>
  </si>
  <si>
    <t>12/07/2022 08:18 PM AEST(SW</t>
  </si>
  <si>
    <t>Farm Work</t>
  </si>
  <si>
    <t>PhD Veterinary Sciences</t>
  </si>
  <si>
    <t>Li Ting Tung</t>
  </si>
  <si>
    <t>Amy</t>
  </si>
  <si>
    <t>Bairnsdale, Australia (Oceania) Start Date: 02/10/2022 - End Date: 15/10/2022</t>
  </si>
  <si>
    <t>19/07/2022 05:09 PM AEST(SW</t>
  </si>
  <si>
    <t>12/09/2022 04:12 PM AEST(SW</t>
  </si>
  <si>
    <t>Ly</t>
  </si>
  <si>
    <t>Kathy</t>
  </si>
  <si>
    <t>Bairnsdale, Australia (Oceania) Start Date: 31/07/2022 - End Date: 12/08/2022</t>
  </si>
  <si>
    <t>10/06/2022 10:03 AM AEST(SW</t>
  </si>
  <si>
    <t>10/06/2022 10:13 AM AEST(SW</t>
  </si>
  <si>
    <t>Dennison</t>
  </si>
  <si>
    <t>Harrow, Australia (Oceania) Start Date: 28/11/2022 - End Date: 09/12/2022</t>
  </si>
  <si>
    <t>15/11/2022 12:57 PM AEST(SW</t>
  </si>
  <si>
    <t>Fish</t>
  </si>
  <si>
    <t>Margaret</t>
  </si>
  <si>
    <t>Ballarat, Australia (Oceania) Start Date: 17/04/2022 - End Date: 21/04/2022</t>
  </si>
  <si>
    <t>Ballarat, Australia (Oceania) Start Date: 20/11/2022 - End Date: 28/11/2022</t>
  </si>
  <si>
    <t>Khng</t>
  </si>
  <si>
    <t>Andrea</t>
  </si>
  <si>
    <t>Joan</t>
  </si>
  <si>
    <t>Trafalgar, Australia (Oceania) Start Date: 07/08/2022 - End Date: 20/08/2022</t>
  </si>
  <si>
    <t>10/07/2022 01:22 PM AEST(SW</t>
  </si>
  <si>
    <t>Doctor of Veterinary Medicine (MC-DVETMED)</t>
  </si>
  <si>
    <t>Hyein</t>
  </si>
  <si>
    <t>Ballarat, Australia (Oceania) Start Date: 04/12/2022 - End Date: 09/12/2022</t>
  </si>
  <si>
    <t>23/11/2022 10:36 PM AEST(SW</t>
  </si>
  <si>
    <t>Republic of Korea</t>
  </si>
  <si>
    <t>Leung</t>
  </si>
  <si>
    <t>Chun Nei</t>
  </si>
  <si>
    <t>Trafalgar, Australia (Oceania) Start Date: 16/10/2022 - End Date: 28/10/2022</t>
  </si>
  <si>
    <t>21/06/2022 08:29 PM AEST(SW</t>
  </si>
  <si>
    <t>Veterinary Professional Practice 5</t>
  </si>
  <si>
    <t>Paglia</t>
  </si>
  <si>
    <t>Michaela</t>
  </si>
  <si>
    <t>Beaufort, Australia (Oceania) Start Date: 09/10/2022 - End Date: 27/10/2022</t>
  </si>
  <si>
    <t>Doctor of Physiotherapy</t>
  </si>
  <si>
    <t>Park</t>
  </si>
  <si>
    <t>Seonghui</t>
  </si>
  <si>
    <t>Shani</t>
  </si>
  <si>
    <t>Ballarat, Australia (Oceania) Start Date: 05/12/2022 - End Date: 09/12/2022</t>
  </si>
  <si>
    <t>30/11/2022 08:10 PM AEST(SW</t>
  </si>
  <si>
    <t>30/11/2022 08:11 PM AEST(SW</t>
  </si>
  <si>
    <t>Perkins</t>
  </si>
  <si>
    <t>Amelia</t>
  </si>
  <si>
    <t>Bendigo, Australia (Oceania) Start Date: 04/12/2022 - End Date: 09/12/2022</t>
  </si>
  <si>
    <t>20/10/2022 02:46 PM AEST(SW</t>
  </si>
  <si>
    <t>20/10/2022 02:47 PM AEST(SW</t>
  </si>
  <si>
    <t>Ballarat, Australia (Oceania) Start Date: 20/11/2022 - End Date: 25/11/2022</t>
  </si>
  <si>
    <t>24/10/2022 09:59 AM AEST(SW</t>
  </si>
  <si>
    <t>24/10/2022 10:03 AM AEST(SW</t>
  </si>
  <si>
    <t>Thyreum</t>
  </si>
  <si>
    <t>Melissa</t>
  </si>
  <si>
    <t>Rhea</t>
  </si>
  <si>
    <t>Ballarat, Australia (Oceania) Start Date: 09/10/2022 - End Date: 28/10/2022</t>
  </si>
  <si>
    <t>Tsai</t>
  </si>
  <si>
    <t>Jasmine</t>
  </si>
  <si>
    <t>Chen-Chi</t>
  </si>
  <si>
    <t>Ballarat, Australia (Oceania) Start Date: 11/09/2022 - End Date: 30/09/2022</t>
  </si>
  <si>
    <t>Ye</t>
  </si>
  <si>
    <t>Tiancheng</t>
  </si>
  <si>
    <t>Ballarat, Australia (Oceania) Start Date: 19/06/2022 - End Date: 24/06/2022</t>
  </si>
  <si>
    <t>17/06/2022 10:22 AM AEST(SW</t>
  </si>
  <si>
    <t>Samms</t>
  </si>
  <si>
    <t>Clara</t>
  </si>
  <si>
    <t>Jane Elizabeth</t>
  </si>
  <si>
    <t>Ballina, Australia (Oceania) Start Date: 09/07/2022 - End Date: 22/07/2022</t>
  </si>
  <si>
    <t>16/05/2022 07:14 PM AEST(SW</t>
  </si>
  <si>
    <t>14/06/2022 01:35 PM AEST(SW</t>
  </si>
  <si>
    <t>Doctor of Veterinary Medicine/Bachelor of Science (Veterinary Bioscience major)</t>
  </si>
  <si>
    <t>Waugh</t>
  </si>
  <si>
    <t>Madalyn</t>
  </si>
  <si>
    <t>Creel</t>
  </si>
  <si>
    <t>Grantville, Australia (Oceania) Start Date: 28/11/2022 - End Date: 02/12/2022</t>
  </si>
  <si>
    <t>25/11/2022 08:20 AM AEST(SW</t>
  </si>
  <si>
    <t>DVM</t>
  </si>
  <si>
    <t>Birrell</t>
  </si>
  <si>
    <t>Kate</t>
  </si>
  <si>
    <t>Barjarg, Australia (Oceania) Start Date: 21/11/2022 - End Date: 25/11/2022</t>
  </si>
  <si>
    <t>11/11/2022 08:47 PM AEST(SW</t>
  </si>
  <si>
    <t>11/11/2022 08:48 PM AEST(SW</t>
  </si>
  <si>
    <t>Caputo</t>
  </si>
  <si>
    <t>Georgia</t>
  </si>
  <si>
    <t>Maree</t>
  </si>
  <si>
    <t>11/10/2022 03:24 PM AEST(SW</t>
  </si>
  <si>
    <t>Doctor of Veterinary Medicine (DVM)</t>
  </si>
  <si>
    <t>Tay</t>
  </si>
  <si>
    <t>Aik Fen</t>
  </si>
  <si>
    <t>Beaufort, Australia (Oceania) Start Date: 20/08/2022 - End Date: 09/09/2022</t>
  </si>
  <si>
    <t>Yang</t>
  </si>
  <si>
    <t>Fuming</t>
  </si>
  <si>
    <t>Adamson</t>
  </si>
  <si>
    <t>Dan</t>
  </si>
  <si>
    <t>Hamlin</t>
  </si>
  <si>
    <t>Beechworth, Australia (Oceania) Start Date: 10/07/2022 - End Date: 23/07/2022</t>
  </si>
  <si>
    <t>21/06/2022 02:04 PM AEST(SW</t>
  </si>
  <si>
    <t>Torres Icochea</t>
  </si>
  <si>
    <t>Joaquin</t>
  </si>
  <si>
    <t>Beerwah, Australia (Oceania) Start Date: 15/07/2022 - End Date: 19/07/2022</t>
  </si>
  <si>
    <t>Woodward</t>
  </si>
  <si>
    <t>Alexa</t>
  </si>
  <si>
    <t>Beerwah, Australia (Oceania) Start Date: 25/06/2022 - End Date: 02/07/2022</t>
  </si>
  <si>
    <t>14/06/2022 05:03 PM AEST(SW</t>
  </si>
  <si>
    <t>Aravanis</t>
  </si>
  <si>
    <t>Matthew</t>
  </si>
  <si>
    <t>Bega, Australia (Oceania) Start Date: 26/06/2022 - End Date: 26/06/2022</t>
  </si>
  <si>
    <t>25/06/2022 06:12 PM AEST(SW</t>
  </si>
  <si>
    <t>CHEN90028</t>
  </si>
  <si>
    <t>Bonnici</t>
  </si>
  <si>
    <t>Christopher</t>
  </si>
  <si>
    <t>Bega, Australia (Oceania) Start Date: 26/06/2022 - End Date: 23/07/2022</t>
  </si>
  <si>
    <t>12/06/2022 06:47 PM AEST(SW</t>
  </si>
  <si>
    <t>Masters of Chemical Engineering</t>
  </si>
  <si>
    <t>Bull</t>
  </si>
  <si>
    <t>Kathleen</t>
  </si>
  <si>
    <t>Bellmount Forest, Australia (Oceania) Start Date: 03/07/2022 - End Date: 09/07/2022</t>
  </si>
  <si>
    <t>27/06/2022 08:28 AM AEST(SW</t>
  </si>
  <si>
    <t>Ong</t>
  </si>
  <si>
    <t>Ryan</t>
  </si>
  <si>
    <t>Bellmount Forest, Australia (Oceania) Start Date: 02/07/2022 - End Date: 10/07/2022</t>
  </si>
  <si>
    <t>19/06/2022 06:01 PM AEST(SW</t>
  </si>
  <si>
    <t>Reyer</t>
  </si>
  <si>
    <t>27/06/2022 05:04 PM AEST(SW</t>
  </si>
  <si>
    <t>Semple</t>
  </si>
  <si>
    <t>Huemay</t>
  </si>
  <si>
    <t>Bellmount Forest, Australia (Oceania) Start Date: 01/07/2022 - End Date: 11/07/2022</t>
  </si>
  <si>
    <t>30/06/2022 08:24 AM AEST(SW</t>
  </si>
  <si>
    <t>Wagner</t>
  </si>
  <si>
    <t>Griffin</t>
  </si>
  <si>
    <t>Bellmount Forest, Australia (Oceania) Start Date: 02/07/2022 - End Date: 06/07/2022</t>
  </si>
  <si>
    <t>25/06/2022 03:02 PM AEST(SW</t>
  </si>
  <si>
    <t>DVM2</t>
  </si>
  <si>
    <t>Cody</t>
  </si>
  <si>
    <t>Crystal</t>
  </si>
  <si>
    <t>12/07/2022 09:52 AM AEST(SW</t>
  </si>
  <si>
    <t>Master of Cultural Materials Conservation (MC-CULMC)</t>
  </si>
  <si>
    <t>Chen</t>
  </si>
  <si>
    <t>Sharon</t>
  </si>
  <si>
    <t>Bendigo, Australia (Oceania) Start Date: 14/08/2022 - End Date: 25/08/2022</t>
  </si>
  <si>
    <t>16/03/2022 05:38 PM AEST(SW</t>
  </si>
  <si>
    <t>16/03/2022 05:42 PM AEST(SW</t>
  </si>
  <si>
    <t>Chung</t>
  </si>
  <si>
    <t>Kimberley</t>
  </si>
  <si>
    <t>Ka Yee</t>
  </si>
  <si>
    <t>Bendigo, Australia (Oceania) Start Date: 23/07/2022 - End Date: 30/07/2022</t>
  </si>
  <si>
    <t>Colrain</t>
  </si>
  <si>
    <t>Jillian</t>
  </si>
  <si>
    <t>Bendigo, Australia (Oceania) Start Date: 25/07/2022 - End Date: 29/07/2022</t>
  </si>
  <si>
    <t>11/07/2022 10:21 PM AEST(SW</t>
  </si>
  <si>
    <t>Content in the Field (CUMC90023_2022_JUL)</t>
  </si>
  <si>
    <t>Dacey</t>
  </si>
  <si>
    <t>11/07/2022 01:54 PM AEST(SW</t>
  </si>
  <si>
    <t>CUMC90023 Content in the Field</t>
  </si>
  <si>
    <t>Fang</t>
  </si>
  <si>
    <t>Hung-Yi</t>
  </si>
  <si>
    <t>11/07/2022 01:29 PM AEST(SW</t>
  </si>
  <si>
    <t>Cultural Material Conservation</t>
  </si>
  <si>
    <t>Taiwan</t>
  </si>
  <si>
    <t>Melbourne, Australia (Oceania) Start Date: 03/08/2022 - End Date: 03/08/2022|Melbourne, Australia (Oceania) Start Date: 05/08/2022 - End Date: 05/08/2022</t>
  </si>
  <si>
    <t>Master of Cultural Material Conservation</t>
  </si>
  <si>
    <t>Fejes</t>
  </si>
  <si>
    <t>Bridget</t>
  </si>
  <si>
    <t>28/12/2022 02:19 PM AEST(SW</t>
  </si>
  <si>
    <t>Fraser</t>
  </si>
  <si>
    <t>Madelyn</t>
  </si>
  <si>
    <t>19/07/2022 03:57 PM AEST(SW</t>
  </si>
  <si>
    <t>19/07/2022 03:58 PM AEST(SW</t>
  </si>
  <si>
    <t>University intensive elective subject</t>
  </si>
  <si>
    <t>Kwan</t>
  </si>
  <si>
    <t>Hei Wai Hilary</t>
  </si>
  <si>
    <t>12/07/2022 10:43 AM AEST(SW</t>
  </si>
  <si>
    <t>Lawson</t>
  </si>
  <si>
    <t>Portia</t>
  </si>
  <si>
    <t>Katherine</t>
  </si>
  <si>
    <t>Bendigo, Australia (Oceania) Start Date: 24/07/2022 - End Date: 31/07/2022</t>
  </si>
  <si>
    <t>11/07/2022 06:26 PM AEST(SW</t>
  </si>
  <si>
    <t>CUMC90023 - Content in the Field</t>
  </si>
  <si>
    <t>Parker</t>
  </si>
  <si>
    <t>Jennifer</t>
  </si>
  <si>
    <t>Yvonne Game</t>
  </si>
  <si>
    <t>11/07/2022 07:21 PM AEST(SW</t>
  </si>
  <si>
    <t>20/10/2022 02:48 PM AEST(SW</t>
  </si>
  <si>
    <t>Silvester</t>
  </si>
  <si>
    <t>Julia</t>
  </si>
  <si>
    <t>Mary</t>
  </si>
  <si>
    <t>11/07/2022 12:38 PM AEST(SW</t>
  </si>
  <si>
    <t>Master of Cultural Materials Conservation (by Coursework)</t>
  </si>
  <si>
    <t>Vallay</t>
  </si>
  <si>
    <t>Bendigo, Australia (Oceania) Start Date: 20/07/2022 - End Date: 21/07/2022</t>
  </si>
  <si>
    <t>MDHS-Melbourne School of Population &amp; Global Health</t>
  </si>
  <si>
    <t>Masters of Public Health</t>
  </si>
  <si>
    <t>Bendigo, Australia (Oceania) Start Date: 19/07/2022 - End Date: 18/11/2022</t>
  </si>
  <si>
    <t>13/07/2022 09:38 AM AEST(SW</t>
  </si>
  <si>
    <t>13/07/2022 09:48 AM AEST(SW</t>
  </si>
  <si>
    <t>POPH90239 Professional Practice - S</t>
  </si>
  <si>
    <t>Varghese</t>
  </si>
  <si>
    <t>Lyza Sara</t>
  </si>
  <si>
    <t>Bendigo, Australia (Oceania) Start Date: 24/07/2022 - End Date: 03/09/2022</t>
  </si>
  <si>
    <t>14/07/2022 04:51 PM AEST(SW</t>
  </si>
  <si>
    <t>17/07/2022 08:02 PM AEST(SW</t>
  </si>
  <si>
    <t>Master of Public Health</t>
  </si>
  <si>
    <t>Wade</t>
  </si>
  <si>
    <t>Courtney</t>
  </si>
  <si>
    <t>Bendigo, Australia (Oceania) Start Date: 21/05/2022 - End Date: 24/08/2022</t>
  </si>
  <si>
    <t>Ward</t>
  </si>
  <si>
    <t>Antoinette Lucy</t>
  </si>
  <si>
    <t>11/07/2022 04:56 PM AEST(SW</t>
  </si>
  <si>
    <t>CUMC90023 content in the field</t>
  </si>
  <si>
    <t>Wily</t>
  </si>
  <si>
    <t>Georgina</t>
  </si>
  <si>
    <t>11/07/2022 03:39 PM AEST(SW</t>
  </si>
  <si>
    <t>Masters of Material Cultural Heritage</t>
  </si>
  <si>
    <t>Yakovlev</t>
  </si>
  <si>
    <t>Alexandra</t>
  </si>
  <si>
    <t>Bendigo, Australia (Oceania) Start Date: 19/03/2022 - End Date: 25/03/2022</t>
  </si>
  <si>
    <t>16/03/2022 07:05 AM AEST(SW</t>
  </si>
  <si>
    <t>Barclay</t>
  </si>
  <si>
    <t>Bermagui, Australia (Oceania) Start Date: 21/11/2022 - End Date: 25/11/2022</t>
  </si>
  <si>
    <t>18/11/2022 10:11 AM AEST(SW</t>
  </si>
  <si>
    <t>Quach</t>
  </si>
  <si>
    <t>May</t>
  </si>
  <si>
    <t>Westbury, Australia (Oceania) Start Date: 21/11/2022 - End Date: 25/11/2022</t>
  </si>
  <si>
    <t>21/09/2022 02:13 PM AEST(SW</t>
  </si>
  <si>
    <t>Emily</t>
  </si>
  <si>
    <t>Boneo, Australia (Oceania) Start Date: 14/04/2022 - End Date: 20/04/2022</t>
  </si>
  <si>
    <t>United States of America</t>
  </si>
  <si>
    <t>El-Assaad</t>
  </si>
  <si>
    <t>Thalia</t>
  </si>
  <si>
    <t>Bookara, Australia (Oceania) Start Date: 27/06/2022 - End Date: 15/07/2022</t>
  </si>
  <si>
    <t>20/06/2022 12:14 PM AEST(SW</t>
  </si>
  <si>
    <t>Calabria</t>
  </si>
  <si>
    <t>Brigette</t>
  </si>
  <si>
    <t>Mary Ann</t>
  </si>
  <si>
    <t>Brisbane, Australia (Oceania) Start Date: 07/04/2022 - End Date: 14/04/2022</t>
  </si>
  <si>
    <t>Chan</t>
  </si>
  <si>
    <t>Shi Yuan</t>
  </si>
  <si>
    <t>Brisbane, Australia (Oceania) Start Date: 28/11/2022 - End Date: 03/12/2022</t>
  </si>
  <si>
    <t>24/10/2022 03:55 PM AEST(SW</t>
  </si>
  <si>
    <t>Sheue Lian Shareen</t>
  </si>
  <si>
    <t>Sheue Lian</t>
  </si>
  <si>
    <t>Brisbane, Australia (Oceania) Start Date: 08/06/2022 - End Date: 14/06/2022</t>
  </si>
  <si>
    <t>Visit - University</t>
  </si>
  <si>
    <t>Cottier</t>
  </si>
  <si>
    <t>Timothy</t>
  </si>
  <si>
    <t>Vaughan</t>
  </si>
  <si>
    <t>Brisbane, Australia (Oceania) Start Date: 09/07/2022 - End Date: 17/07/2022</t>
  </si>
  <si>
    <t>29/06/2022 04:51 PM AEST(SW</t>
  </si>
  <si>
    <t>29/06/2022 04:52 PM AEST(SW</t>
  </si>
  <si>
    <t>Deshpande</t>
  </si>
  <si>
    <t>Simran Ashwin</t>
  </si>
  <si>
    <t>Brisbane, Australia (Oceania) Start Date: 28/11/2022 - End Date: 02/12/2022</t>
  </si>
  <si>
    <t>21/11/2022 08:38 AM AEST(SW</t>
  </si>
  <si>
    <t>Brisbane, Australia (Oceania) Start Date: 04/12/2022 - End Date: 08/12/2022</t>
  </si>
  <si>
    <t>24/10/2022 03:57 PM AEST(SW</t>
  </si>
  <si>
    <t>21/11/2022 08:40 AM AEST(SW</t>
  </si>
  <si>
    <t>Joe</t>
  </si>
  <si>
    <t>Tara</t>
  </si>
  <si>
    <t>Lai-lanne</t>
  </si>
  <si>
    <t>Brisbane, Australia (Oceania) Start Date: 11/06/2022 - End Date: 19/06/2022</t>
  </si>
  <si>
    <t>Atlantic Fellows Social Change Module</t>
  </si>
  <si>
    <t>Melbourne Graduate School of Education</t>
  </si>
  <si>
    <t>Masters of Social Change</t>
  </si>
  <si>
    <t>Johansson</t>
  </si>
  <si>
    <t>Michelle</t>
  </si>
  <si>
    <t>Brisbane, Australia (Oceania) Start Date: 12/06/2022 - End Date: 18/06/2022</t>
  </si>
  <si>
    <t>Module 3 - Atlantic Fellows</t>
  </si>
  <si>
    <t>Master of Social Change Leadership</t>
  </si>
  <si>
    <t>Liu</t>
  </si>
  <si>
    <t>Yinuo</t>
  </si>
  <si>
    <t>Brisbane, Australia (Oceania) Start Date: 20/11/2022 - End Date: 01/12/2022</t>
  </si>
  <si>
    <t>23/11/2022 07:15 AM AEST(SW</t>
  </si>
  <si>
    <t>Doctor of veterinary medicine</t>
  </si>
  <si>
    <t>Meikle</t>
  </si>
  <si>
    <t>Sally</t>
  </si>
  <si>
    <t>Eileen</t>
  </si>
  <si>
    <t>Brisbane, Australia (Oceania) Start Date: 10/07/2022 - End Date: 14/07/2022</t>
  </si>
  <si>
    <t>Morris</t>
  </si>
  <si>
    <t>Sarah</t>
  </si>
  <si>
    <t>AFSE</t>
  </si>
  <si>
    <t>Newton</t>
  </si>
  <si>
    <t>Pania</t>
  </si>
  <si>
    <t>Peta</t>
  </si>
  <si>
    <t>Brisbane, Australia (Oceania) Start Date: 09/06/2022 - End Date: 12/06/2022</t>
  </si>
  <si>
    <t>Module 3: INDG90004</t>
  </si>
  <si>
    <t>Nguyen</t>
  </si>
  <si>
    <t>Thao</t>
  </si>
  <si>
    <t>Thu</t>
  </si>
  <si>
    <t>Brisbane, Australia (Oceania) Start Date: 21/11/2022 - End Date: 23/11/2022</t>
  </si>
  <si>
    <t>29/09/2022 03:30 PM AEST(SW</t>
  </si>
  <si>
    <t>29/09/2022 03:33 PM AEST(SW</t>
  </si>
  <si>
    <t>Faculty of Business and Economics</t>
  </si>
  <si>
    <t>PHD of economics</t>
  </si>
  <si>
    <t>Petley</t>
  </si>
  <si>
    <t>Jewelea</t>
  </si>
  <si>
    <t>Kerryn</t>
  </si>
  <si>
    <t>10/06/2022 03:03 PM AEST(SW</t>
  </si>
  <si>
    <t>Brisbane, Australia (Oceania) Start Date: 19/07/2022 - End Date: 21/07/2022</t>
  </si>
  <si>
    <t>12/07/2022 04:05 PM AEST(SW</t>
  </si>
  <si>
    <t>Doctor of Philosophy (science)</t>
  </si>
  <si>
    <t>Puketapu</t>
  </si>
  <si>
    <t>Te Awa</t>
  </si>
  <si>
    <t>Brisbane, Australia (Oceania) Start Date: 09/06/2022 - End Date: 19/06/2022</t>
  </si>
  <si>
    <t>21/11/2022 10:39 AM AEST(SW</t>
  </si>
  <si>
    <t>Atlantic Fellows social change</t>
  </si>
  <si>
    <t>Brisbane, Australia (Oceania) Start Date: 10/06/2022 - End Date: 18/06/2022</t>
  </si>
  <si>
    <t>Research (course requirement)</t>
  </si>
  <si>
    <t>Social Equity and Social change</t>
  </si>
  <si>
    <t>Schoenbaum</t>
  </si>
  <si>
    <t>Townsville, Australia (Oceania) Start Date: 27/03/2022 - End Date: 03/04/2022</t>
  </si>
  <si>
    <t>10/03/2022 02:10 PM AEST(SW</t>
  </si>
  <si>
    <t>Geography, Earth, and Atmospheric Sciences</t>
  </si>
  <si>
    <t>Shanley</t>
  </si>
  <si>
    <t>Harrison</t>
  </si>
  <si>
    <t>Brisbane, Australia (Oceania) Start Date: 03/07/2022 - End Date: 09/07/2022</t>
  </si>
  <si>
    <t>30/05/2022 09:31 AM AEST(SW</t>
  </si>
  <si>
    <t>30/05/2022 09:32 AM AEST(SW</t>
  </si>
  <si>
    <t>MDHS- Faculty Institutes, Centres &amp; Departments</t>
  </si>
  <si>
    <t>Doctorate of Veterinary Biosciences</t>
  </si>
  <si>
    <t>Shield</t>
  </si>
  <si>
    <t>Natalya</t>
  </si>
  <si>
    <t>Jayne</t>
  </si>
  <si>
    <t>Brisbane, Australia (Oceania) Start Date: 31/07/2022 - End Date: 13/08/2022</t>
  </si>
  <si>
    <t>16/05/2022 12:07 PM AEST(SW</t>
  </si>
  <si>
    <t>Design and Production</t>
  </si>
  <si>
    <t>Brisbane, Australia (Oceania) Start Date: 02/08/2022 - End Date: 13/08/2022</t>
  </si>
  <si>
    <t>Production</t>
  </si>
  <si>
    <t>Shokouhi</t>
  </si>
  <si>
    <t>Shabnam</t>
  </si>
  <si>
    <t>Brisbane, Australia (Oceania) Start Date: 25/11/2022 - End Date: 30/11/2022</t>
  </si>
  <si>
    <t>doctor of physiotherapy in engineering</t>
  </si>
  <si>
    <t>Simpson</t>
  </si>
  <si>
    <t>Jaimee</t>
  </si>
  <si>
    <t>Brisbane, Australia (Oceania) Start Date: 19/12/2022 - End Date: 23/12/2022</t>
  </si>
  <si>
    <t>11/06/2022 10:20 PM AEST(SW</t>
  </si>
  <si>
    <t>17/12/2022 12:06 PM AEST(SW</t>
  </si>
  <si>
    <t>Weir</t>
  </si>
  <si>
    <t>Holly Margaret</t>
  </si>
  <si>
    <t>AFSE Master of Social Change Leadership</t>
  </si>
  <si>
    <t>Westwood</t>
  </si>
  <si>
    <t>Brisbane City, Australia (Oceania) Start Date: 10/04/2022 - End Date: 15/04/2022</t>
  </si>
  <si>
    <t>Bachelor of Arts</t>
  </si>
  <si>
    <t>Yuzhu</t>
  </si>
  <si>
    <t>Burnie, Australia (Oceania) Start Date: 05/07/2022 - End Date: 06/07/2022</t>
  </si>
  <si>
    <t>10/06/2022 12:38 PM AEST(SW</t>
  </si>
  <si>
    <t>Need to attend a R&amp;D meeting of pyrethrum industry</t>
  </si>
  <si>
    <t>Doctor of Philosophy - Agricultural Sciences</t>
  </si>
  <si>
    <t>Kim Phuong</t>
  </si>
  <si>
    <t>Phuong</t>
  </si>
  <si>
    <t>Burnie, Australia (Oceania) Start Date: 28/08/2022 - End Date: 10/09/2022</t>
  </si>
  <si>
    <t>18/06/2022 11:44 PM AEST(SW</t>
  </si>
  <si>
    <t>18/06/2022 11:45 PM AEST(SW</t>
  </si>
  <si>
    <t>Turk</t>
  </si>
  <si>
    <t>Burnie, Australia (Oceania) Start Date: 18/03/2022 - End Date: 01/04/2022</t>
  </si>
  <si>
    <t>JingXian</t>
  </si>
  <si>
    <t>11/04/2022 10:01 PM AEST(SW</t>
  </si>
  <si>
    <t>Cartwright</t>
  </si>
  <si>
    <t>Brooke</t>
  </si>
  <si>
    <t>Byron Bay, Australia (Oceania) Start Date: 27/11/2022 - End Date: 02/12/2022</t>
  </si>
  <si>
    <t>10/10/2022 10:11 AM AEST(SW</t>
  </si>
  <si>
    <t>21/11/2022 01:51 PM AEST(SW</t>
  </si>
  <si>
    <t>Warner</t>
  </si>
  <si>
    <t>Shepparton, Australia (Oceania) Start Date: 12/03/2022 - End Date: 24/03/2022</t>
  </si>
  <si>
    <t>27/02/2022 12:17 PM AEST(SW</t>
  </si>
  <si>
    <t>27/02/2022 12:22 PM AEST(SW</t>
  </si>
  <si>
    <t>Cairns, Australia (Oceania) Start Date: 03/07/2022 - End Date: 09/07/2022</t>
  </si>
  <si>
    <t>Cairns, Australia (Oceania) Start Date: 23/09/2022 - End Date: 02/10/2022</t>
  </si>
  <si>
    <t>19/09/2022 11:05 AM AEST(SW</t>
  </si>
  <si>
    <t>Connolly</t>
  </si>
  <si>
    <t>Madeleine</t>
  </si>
  <si>
    <t>Cairns, Australia (Oceania) Start Date: 28/07/2022 - End Date: 01/08/2022</t>
  </si>
  <si>
    <t>26/07/2022 04:22 PM AEST(SW</t>
  </si>
  <si>
    <t>26/07/2022 04:23 PM AEST(SW</t>
  </si>
  <si>
    <t>Eliby</t>
  </si>
  <si>
    <t>Djamila</t>
  </si>
  <si>
    <t>28/07/2022 09:45 AM AEST(SW</t>
  </si>
  <si>
    <t>Feng</t>
  </si>
  <si>
    <t>Hanyue</t>
  </si>
  <si>
    <t>Cairns, Australia (Oceania) Start Date: 01/08/2022 - End Date: 08/08/2022</t>
  </si>
  <si>
    <t>10/06/2022 12:32 PM AEST(SW</t>
  </si>
  <si>
    <t>20/06/2022 11:09 AM AEST(SW</t>
  </si>
  <si>
    <t>19/09/2022 10:52 AM AEST(SW</t>
  </si>
  <si>
    <t>Koswaththa Liyanage Don</t>
  </si>
  <si>
    <t>Tharaka Deepal Liyanage</t>
  </si>
  <si>
    <t>PhD in veterinary science</t>
  </si>
  <si>
    <t>Sri Lanka</t>
  </si>
  <si>
    <t>Lester</t>
  </si>
  <si>
    <t>George</t>
  </si>
  <si>
    <t>Clancy</t>
  </si>
  <si>
    <t>Cairns, Australia (Oceania) Start Date: 26/09/2022 - End Date: 02/10/2022</t>
  </si>
  <si>
    <t>12/08/2022 06:06 PM AEST(SW</t>
  </si>
  <si>
    <t>12/08/2022 06:07 PM AEST(SW</t>
  </si>
  <si>
    <t>Tropical Field Ecology - ZOOL30009</t>
  </si>
  <si>
    <t>10/06/2022 12:44 PM AEST(SW</t>
  </si>
  <si>
    <t>Michelin</t>
  </si>
  <si>
    <t>Vanessa</t>
  </si>
  <si>
    <t>Bachelor of Science</t>
  </si>
  <si>
    <t>Morriss</t>
  </si>
  <si>
    <t>Jarryd</t>
  </si>
  <si>
    <t>Richard</t>
  </si>
  <si>
    <t>12/08/2022 05:29 PM AEST(SW</t>
  </si>
  <si>
    <t>Runciman</t>
  </si>
  <si>
    <t>William</t>
  </si>
  <si>
    <t>Peter</t>
  </si>
  <si>
    <t>12/08/2022 05:06 PM AEST(SW</t>
  </si>
  <si>
    <t>12/08/2022 05:07 PM AEST(SW</t>
  </si>
  <si>
    <t>Tropical Field Ecology ZOOL30009</t>
  </si>
  <si>
    <t>On Ying</t>
  </si>
  <si>
    <t>Cairns, Australia (Oceania) Start Date: 27/11/2022 - End Date: 10/12/2022</t>
  </si>
  <si>
    <t>11/11/2022 09:34 AM AEST(SW</t>
  </si>
  <si>
    <t>Cairns City, Australia (Oceania) Start Date: 02/07/2022 - End Date: 08/07/2022</t>
  </si>
  <si>
    <t>Van Ravesteyn</t>
  </si>
  <si>
    <t>Edwin</t>
  </si>
  <si>
    <t>Camperdown, Australia (Oceania) Start Date: 05/09/2022 - End Date: 28/10/2022</t>
  </si>
  <si>
    <t>19/08/2022 12:06 PM AEST(SW</t>
  </si>
  <si>
    <t>28/08/2022 02:42 PM AEST(SW</t>
  </si>
  <si>
    <t>Master of Agricultural Science</t>
  </si>
  <si>
    <t>Abraham</t>
  </si>
  <si>
    <t>Jemma</t>
  </si>
  <si>
    <t>Canberra, Australia (Oceania) Start Date: 12/10/2022 - End Date: 15/10/2022</t>
  </si>
  <si>
    <t>12/09/2022 10:16 AM AEST(SW</t>
  </si>
  <si>
    <t>Doctor of Medicine</t>
  </si>
  <si>
    <t>Anagnostou</t>
  </si>
  <si>
    <t>Oliver</t>
  </si>
  <si>
    <t>Canberra, Australia (Oceania) Start Date: 20/11/2022 - End Date: 25/11/2022</t>
  </si>
  <si>
    <t>11/11/2022 08:31 AM AEST(SW</t>
  </si>
  <si>
    <t>PhD in Physics</t>
  </si>
  <si>
    <t>Canberra, Australia (Oceania) Start Date: 03/10/2022 - End Date: 22/10/2022</t>
  </si>
  <si>
    <t>25/08/2022 07:32 PM AEST(SW</t>
  </si>
  <si>
    <t>Aragon</t>
  </si>
  <si>
    <t>Larry Ger</t>
  </si>
  <si>
    <t>Ger</t>
  </si>
  <si>
    <t>Canberra, Australia (Oceania) Start Date: 21/05/2022 - End Date: 26/05/2022</t>
  </si>
  <si>
    <t>PhD (Atmospheric Science)</t>
  </si>
  <si>
    <t>Philippines</t>
  </si>
  <si>
    <t>Bhadouriya</t>
  </si>
  <si>
    <t>Ankit</t>
  </si>
  <si>
    <t>13/05/2022 06:46 PM AEST(SW</t>
  </si>
  <si>
    <t>Sydney, Australia (Oceania) Start Date: 29/06/2022 - End Date: 02/07/2022</t>
  </si>
  <si>
    <t>21/06/2022 12:30 PM AEST(SW</t>
  </si>
  <si>
    <t>13/04/2022 10:00 AM AEST(SW</t>
  </si>
  <si>
    <t>Carlin</t>
  </si>
  <si>
    <t>Julian</t>
  </si>
  <si>
    <t>Brian</t>
  </si>
  <si>
    <t>Cassidy</t>
  </si>
  <si>
    <t>Liam</t>
  </si>
  <si>
    <t>14/05/2022 11:02 AM AEST(SW</t>
  </si>
  <si>
    <t>Cheunchitra</t>
  </si>
  <si>
    <t>Thippayawis</t>
  </si>
  <si>
    <t>13/11/2022 03:43 PM AEST(SW</t>
  </si>
  <si>
    <t>17/11/2022 11:16 AM AEST(SW</t>
  </si>
  <si>
    <t>OzGrav Retreat</t>
  </si>
  <si>
    <t>Thailand</t>
  </si>
  <si>
    <t>Canberra, Australia (Oceania) Start Date: 22/05/2022 - End Date: 27/05/2022</t>
  </si>
  <si>
    <t>14/04/2022 03:00 PM AEST(SW</t>
  </si>
  <si>
    <t>14/04/2022 03:58 PM AEST(SW</t>
  </si>
  <si>
    <t>Dilnutt</t>
  </si>
  <si>
    <t>Charlotte</t>
  </si>
  <si>
    <t>Canberra, Australia (Oceania) Start Date: 20/06/2022 - End Date: 01/07/2022</t>
  </si>
  <si>
    <t>15/03/2022 07:22 PM AEST(SW</t>
  </si>
  <si>
    <t>Dong</t>
  </si>
  <si>
    <t>Wenhao</t>
  </si>
  <si>
    <t>Melbourne, Australia (Oceania) Start Date: 25/11/2022 - End Date: 25/11/2022</t>
  </si>
  <si>
    <t>20/10/2022 01:56 PM AEST(SW</t>
  </si>
  <si>
    <t>Downing</t>
  </si>
  <si>
    <t>Mandy</t>
  </si>
  <si>
    <t>Canberra, Australia (Oceania) Start Date: 18/07/2022 - End Date: 18/07/2022</t>
  </si>
  <si>
    <t>10/07/2022 04:29 PM AEST(SW</t>
  </si>
  <si>
    <t>Graduate Certificate in Indigenous Research and Leadership (GC-IRL)</t>
  </si>
  <si>
    <t>Dragh</t>
  </si>
  <si>
    <t>Jones</t>
  </si>
  <si>
    <t>Canberra, Australia (Oceania) Start Date: 25/06/2022 - End Date: 01/07/2022</t>
  </si>
  <si>
    <t>Michael</t>
  </si>
  <si>
    <t>12/10/2022 07:58 AM AEST(SW</t>
  </si>
  <si>
    <t>Doctor of Philosophy - Physics</t>
  </si>
  <si>
    <t>Eivazi Zadeh</t>
  </si>
  <si>
    <t>Zahra</t>
  </si>
  <si>
    <t>Canberra, Australia (Oceania) Start Date: 28/05/2022 - End Date: 12/06/2022</t>
  </si>
  <si>
    <t>10/05/2022 02:24 PM AEST(SW</t>
  </si>
  <si>
    <t>10/05/2022 02:26 PM AEST(SW</t>
  </si>
  <si>
    <t>MDHS-Melbourne School of Biomedical Sciences</t>
  </si>
  <si>
    <t>Doctor of Philosophy - Engineering and IT (CRICOS Code: 056957F)</t>
  </si>
  <si>
    <t>Eizenberg</t>
  </si>
  <si>
    <t>Nathan</t>
  </si>
  <si>
    <t>Colorado City, United States (North America) Start Date: 04/06/2022 - End Date: 19/06/2022</t>
  </si>
  <si>
    <t>21/04/2022 12:54 PM AEST(SW</t>
  </si>
  <si>
    <t>21/04/2022 03:45 PM AEST(SW</t>
  </si>
  <si>
    <t>Ekanayake</t>
  </si>
  <si>
    <t>Mandhree</t>
  </si>
  <si>
    <t>University Representation</t>
  </si>
  <si>
    <t>16/05/2022 11:10 AM AEST(SW</t>
  </si>
  <si>
    <t>Attending winter school in Australian National University</t>
  </si>
  <si>
    <t>PhD in mechnaical enginnering</t>
  </si>
  <si>
    <t>Keam</t>
  </si>
  <si>
    <t>Dimity</t>
  </si>
  <si>
    <t>Lambert</t>
  </si>
  <si>
    <t>Canberra, Australia (Oceania) Start Date: 22/04/2022 - End Date: 07/05/2022|Canberra, Australia (Oceania) Start Date: 27/05/2022 - End Date: 11/06/2022</t>
  </si>
  <si>
    <t>31/03/2022 10:00 AM AEST(SW</t>
  </si>
  <si>
    <t>Canberra, Australia (Oceania) Start Date: 21/05/2022 - End Date: 27/05/2022</t>
  </si>
  <si>
    <t>22/04/2022 12:56 PM AEST(SW</t>
  </si>
  <si>
    <t>22/04/2022 12:57 PM AEST(SW</t>
  </si>
  <si>
    <t>Macpherson</t>
  </si>
  <si>
    <t>Ellen</t>
  </si>
  <si>
    <t>Canberra, Australia (Oceania) Start Date: 07/08/2022 - End Date: 20/08/2022</t>
  </si>
  <si>
    <t>19/07/2022 01:34 PM AEST(SW</t>
  </si>
  <si>
    <t>19/07/2022 01:36 PM AEST(SW</t>
  </si>
  <si>
    <t>Master of Arts and Cultural Mangement</t>
  </si>
  <si>
    <t>Meek</t>
  </si>
  <si>
    <t>Madeline</t>
  </si>
  <si>
    <t>Claire</t>
  </si>
  <si>
    <t>13/05/2022 10:56 AM AEST(SW</t>
  </si>
  <si>
    <t>CLEX Winter school</t>
  </si>
  <si>
    <t>Muhammad</t>
  </si>
  <si>
    <t>Fadhlil Rizki</t>
  </si>
  <si>
    <t>Canberra, Australia (Oceania) Start Date: 21/04/2022 - End Date: 26/04/2022</t>
  </si>
  <si>
    <t>13/04/2022 05:18 PM AEST(SW</t>
  </si>
  <si>
    <t>Master of Science (Earth Science)</t>
  </si>
  <si>
    <t>Norman</t>
  </si>
  <si>
    <t>Camilla</t>
  </si>
  <si>
    <t>Canberra, Australia (Oceania) Start Date: 31/07/2022 - End Date: 02/08/2022</t>
  </si>
  <si>
    <t>22/07/2022 12:17 PM AEST(SW</t>
  </si>
  <si>
    <t>Masters of Cultural materials Conservation</t>
  </si>
  <si>
    <t>O'Donohue</t>
  </si>
  <si>
    <t>Molly</t>
  </si>
  <si>
    <t>Perera</t>
  </si>
  <si>
    <t>Kankanamalage</t>
  </si>
  <si>
    <t>Piumi Dilshara</t>
  </si>
  <si>
    <t>Canberra, Australia (Oceania) Start Date: 27/11/2022 - End Date: 02/12/2022</t>
  </si>
  <si>
    <t>Conference participation (not course required)</t>
  </si>
  <si>
    <t>Rowe</t>
  </si>
  <si>
    <t>Jarrad</t>
  </si>
  <si>
    <t>Sardelli</t>
  </si>
  <si>
    <t>Francesco</t>
  </si>
  <si>
    <t>13/05/2022 10:24 AM AEST(SW</t>
  </si>
  <si>
    <t>13/05/2022 10:26 AM AEST(SW</t>
  </si>
  <si>
    <t>CLEX (ARC Centre of Excellence for Climate Extremes) Winter School 2022</t>
  </si>
  <si>
    <t>PhD in Meteorology</t>
  </si>
  <si>
    <t>Canberra, Australia (Oceania) Start Date: 28/09/2022 - End Date: 29/09/2022</t>
  </si>
  <si>
    <t>Tashevtsev</t>
  </si>
  <si>
    <t>Artem</t>
  </si>
  <si>
    <t>Canberra, Australia (Oceania) Start Date: 12/12/2022 - End Date: 20/12/2022</t>
  </si>
  <si>
    <t>Master of Commerce</t>
  </si>
  <si>
    <t>Russian Federation</t>
  </si>
  <si>
    <t>Thong</t>
  </si>
  <si>
    <t>Kok</t>
  </si>
  <si>
    <t>Hong</t>
  </si>
  <si>
    <t>Master of Science (Physics)</t>
  </si>
  <si>
    <t>Canberra, Australia (Oceania) Start Date: 16/10/2022 - End Date: 20/10/2022</t>
  </si>
  <si>
    <t>14/10/2022 04:03 PM AEST(SW</t>
  </si>
  <si>
    <t>Xie</t>
  </si>
  <si>
    <t>Christal</t>
  </si>
  <si>
    <t>Yuran</t>
  </si>
  <si>
    <t>15/04/2022 08:46 PM AEST(SW</t>
  </si>
  <si>
    <t>22/04/2022 11:13 AM AEST(SW</t>
  </si>
  <si>
    <t>Master of Science - Earth Sciences</t>
  </si>
  <si>
    <t>Minchinton</t>
  </si>
  <si>
    <t>Cape Tribulation, Australia (Oceania) Start Date: 26/09/2022 - End Date: 02/10/2022</t>
  </si>
  <si>
    <t>10/08/2022 10:21 PM AEST(SW</t>
  </si>
  <si>
    <t>Lukito</t>
  </si>
  <si>
    <t>Melisa</t>
  </si>
  <si>
    <t>Cobden, Australia (Oceania) Start Date: 20/11/2022 - End Date: 02/12/2022</t>
  </si>
  <si>
    <t>30/09/2022 09:55 AM AEST(SW</t>
  </si>
  <si>
    <t>30/09/2022 09:56 AM AEST(SW</t>
  </si>
  <si>
    <t>Clements-Stewart</t>
  </si>
  <si>
    <t>Nicole</t>
  </si>
  <si>
    <t>Cobram, Australia (Oceania) Start Date: 09/04/2022 - End Date: 15/04/2022</t>
  </si>
  <si>
    <t>22/03/2022 09:06 AM AEST(SW</t>
  </si>
  <si>
    <t>30/03/2022 02:38 PM AEST(SW</t>
  </si>
  <si>
    <t>DVM3</t>
  </si>
  <si>
    <t>Lau</t>
  </si>
  <si>
    <t>Kei Tung April</t>
  </si>
  <si>
    <t>Congupna, Australia (Oceania) Start Date: 21/11/2022 - End Date: 27/11/2022</t>
  </si>
  <si>
    <t>21/10/2022 08:21 AM AEST(SW</t>
  </si>
  <si>
    <t>21/10/2022 08:24 AM AEST(SW</t>
  </si>
  <si>
    <t>MacKenzie</t>
  </si>
  <si>
    <t>Congupna, Australia (Oceania) Start Date: 16/04/2022 - End Date: 22/04/2022</t>
  </si>
  <si>
    <t>Shi</t>
  </si>
  <si>
    <t>Nuanyang</t>
  </si>
  <si>
    <t>Congupna, Australia (Oceania) Start Date: 21/11/2022 - End Date: 03/12/2022</t>
  </si>
  <si>
    <t>20/10/2022 11:57 PM AEST(SW</t>
  </si>
  <si>
    <t>24/10/2022 02:51 PM AEST(SW</t>
  </si>
  <si>
    <t>DVM 3</t>
  </si>
  <si>
    <t>Wilson</t>
  </si>
  <si>
    <t>Lyla</t>
  </si>
  <si>
    <t>Emilie Raynor</t>
  </si>
  <si>
    <t>19/09/2022 07:43 PM AEST(SW</t>
  </si>
  <si>
    <t>Sampson</t>
  </si>
  <si>
    <t>Brianna</t>
  </si>
  <si>
    <t>West Footscray, Australia (Oceania) Start Date: 17/04/2022 - End Date: 21/04/2022</t>
  </si>
  <si>
    <t>21/03/2022 09:33 AM AEST(SW</t>
  </si>
  <si>
    <t>Extramural Placements</t>
  </si>
  <si>
    <t>Mackey</t>
  </si>
  <si>
    <t>Lauren</t>
  </si>
  <si>
    <t>Corowa, Australia (Oceania) Start Date: 18/07/2022 - End Date: 21/10/2022</t>
  </si>
  <si>
    <t>11/07/2022 02:08 PM AEST(SW</t>
  </si>
  <si>
    <t>Bachelor of Agriculture</t>
  </si>
  <si>
    <t>Downey</t>
  </si>
  <si>
    <t>Hwaylee</t>
  </si>
  <si>
    <t>Lynn</t>
  </si>
  <si>
    <t>Cottles Bridge, Australia (Oceania) Start Date: 26/09/2022 - End Date: 30/09/2022</t>
  </si>
  <si>
    <t>23/08/2022 12:30 PM AEST(SW</t>
  </si>
  <si>
    <t>Travaglini</t>
  </si>
  <si>
    <t>Alessia</t>
  </si>
  <si>
    <t>Lucia</t>
  </si>
  <si>
    <t>Yanakie, Australia (Oceania) Start Date: 21/11/2022 - End Date: 23/11/2022</t>
  </si>
  <si>
    <t>11/11/2022 07:18 AM AEST(SW</t>
  </si>
  <si>
    <t>11/11/2022 07:20 AM AEST(SW</t>
  </si>
  <si>
    <t>Cowes, Australia (Oceania) Start Date: 27/11/2022 - End Date: 02/12/2022</t>
  </si>
  <si>
    <t>11/11/2022 07:36 AM AEST(SW</t>
  </si>
  <si>
    <t>Cognian</t>
  </si>
  <si>
    <t>Alicia</t>
  </si>
  <si>
    <t>Cradle Mountain, Australia (Oceania) Start Date: 04/12/2022 - End Date: 17/12/2022</t>
  </si>
  <si>
    <t>Gunes</t>
  </si>
  <si>
    <t>Sibel</t>
  </si>
  <si>
    <t>Creswick, Australia (Oceania) Start Date: 09/10/2022 - End Date: 28/10/2022</t>
  </si>
  <si>
    <t>Jasmyne</t>
  </si>
  <si>
    <t>Lan-Hui</t>
  </si>
  <si>
    <t>Crossley, Australia (Oceania) Start Date: 28/09/2022 - End Date: 02/10/2022</t>
  </si>
  <si>
    <t>24/09/2022 09:52 PM AEST(SW</t>
  </si>
  <si>
    <t>Witzigreuter</t>
  </si>
  <si>
    <t>Raven</t>
  </si>
  <si>
    <t>Ann</t>
  </si>
  <si>
    <t>Crossley, Australia (Oceania) Start Date: 03/07/2022 - End Date: 07/07/2022</t>
  </si>
  <si>
    <t>15/05/2022 02:36 PM AEST(SW</t>
  </si>
  <si>
    <t>15/05/2022 02:37 PM AEST(SW</t>
  </si>
  <si>
    <t>Doctorate of Veterinary Medicine</t>
  </si>
  <si>
    <t>Cohen-Peacock</t>
  </si>
  <si>
    <t>Hannah</t>
  </si>
  <si>
    <t>Tallarook, Australia (Oceania) Start Date: 12/12/2022 - End Date: 16/12/2022</t>
  </si>
  <si>
    <t>26/09/2022 02:32 PM AEST(SW</t>
  </si>
  <si>
    <t>Bachelor Veterinary Biosciences/Doctor of Veterinary Medicine</t>
  </si>
  <si>
    <t>Howe</t>
  </si>
  <si>
    <t>Brandy</t>
  </si>
  <si>
    <t>Coral</t>
  </si>
  <si>
    <t>Cygnet, Australia (Oceania) Start Date: 20/06/2022 - End Date: 24/06/2022</t>
  </si>
  <si>
    <t>Allan</t>
  </si>
  <si>
    <t>Zachary</t>
  </si>
  <si>
    <t>Daintree, Australia (Oceania) Start Date: 26/09/2022 - End Date: 02/10/2022</t>
  </si>
  <si>
    <t>20/08/2022 04:27 PM AEST(SW</t>
  </si>
  <si>
    <t>30/08/2022 12:25 PM AEST(SW</t>
  </si>
  <si>
    <t>Carajias</t>
  </si>
  <si>
    <t>Eirene</t>
  </si>
  <si>
    <t>Day</t>
  </si>
  <si>
    <t>Carboon</t>
  </si>
  <si>
    <t>Frances</t>
  </si>
  <si>
    <t>11/08/2022 07:56 PM AEST(SW</t>
  </si>
  <si>
    <t>Bachelor of Science - Subject: Tropical Field Ecology (ZOOL30009_2022_SM2)</t>
  </si>
  <si>
    <t>Cooper</t>
  </si>
  <si>
    <t>Kathryn</t>
  </si>
  <si>
    <t>16/08/2022 01:48 PM AEST(SW</t>
  </si>
  <si>
    <t>16/08/2022 01:49 PM AEST(SW</t>
  </si>
  <si>
    <t>Fernando</t>
  </si>
  <si>
    <t>Jessica</t>
  </si>
  <si>
    <t>10/08/2022 04:14 PM AEST(SW</t>
  </si>
  <si>
    <t>Bachelor of Science - ZOOL30009</t>
  </si>
  <si>
    <t>Frost</t>
  </si>
  <si>
    <t>Lily</t>
  </si>
  <si>
    <t>Bianca</t>
  </si>
  <si>
    <t>Hebb</t>
  </si>
  <si>
    <t>Joseph</t>
  </si>
  <si>
    <t>Isaac</t>
  </si>
  <si>
    <t>12/08/2022 02:42 PM AEST(SW</t>
  </si>
  <si>
    <t>Hodgson</t>
  </si>
  <si>
    <t>Anne Norman</t>
  </si>
  <si>
    <t>18/08/2022 12:02 PM AEST(SW</t>
  </si>
  <si>
    <t>Miller</t>
  </si>
  <si>
    <t>Charlie</t>
  </si>
  <si>
    <t>Stephen</t>
  </si>
  <si>
    <t>Daintree, Australia (Oceania) Start Date: 26/09/2022 - End Date: 03/10/2022</t>
  </si>
  <si>
    <t>18/08/2022 12:26 PM AEST(SW</t>
  </si>
  <si>
    <t>Bachelor of Science, Zoology Major</t>
  </si>
  <si>
    <t>Perrett</t>
  </si>
  <si>
    <t>15/08/2022 01:49 AM AEST(SW</t>
  </si>
  <si>
    <t>Pik</t>
  </si>
  <si>
    <t>11/08/2022 08:47 PM AEST(SW</t>
  </si>
  <si>
    <t>BSc</t>
  </si>
  <si>
    <t>Scase</t>
  </si>
  <si>
    <t>Erin</t>
  </si>
  <si>
    <t>10/08/2022 08:50 PM AEST(SW</t>
  </si>
  <si>
    <t>Shiels</t>
  </si>
  <si>
    <t>Eliza</t>
  </si>
  <si>
    <t>Jane</t>
  </si>
  <si>
    <t>13/08/2022 04:20 PM AEST(SW</t>
  </si>
  <si>
    <t>Stephenson</t>
  </si>
  <si>
    <t>Bridie</t>
  </si>
  <si>
    <t>Linda</t>
  </si>
  <si>
    <t>12/08/2022 02:54 PM AEST(SW</t>
  </si>
  <si>
    <t>28/08/2022 05:41 PM AEST(SW</t>
  </si>
  <si>
    <t>Van Velzen</t>
  </si>
  <si>
    <t>12/08/2022 02:57 PM AEST(SW</t>
  </si>
  <si>
    <t>Darnum, Australia (Oceania) Start Date: 03/07/2022 - End Date: 07/07/2022</t>
  </si>
  <si>
    <t>Bachelor of Veterinary Bioscience/Doctor of Veterinary Medicine</t>
  </si>
  <si>
    <t>Brew</t>
  </si>
  <si>
    <t>Darwin, Australia (Oceania) Start Date: 21/11/2022 - End Date: 16/12/2022</t>
  </si>
  <si>
    <t>27/09/2022 05:51 PM AEST(SW</t>
  </si>
  <si>
    <t>27/09/2022 05:52 PM AEST(SW</t>
  </si>
  <si>
    <t>Dwyer</t>
  </si>
  <si>
    <t>Ashleigh</t>
  </si>
  <si>
    <t>Katherine, Australia (Oceania) Start Date: 25/06/2022 - End Date: 23/08/2022</t>
  </si>
  <si>
    <t>Howden</t>
  </si>
  <si>
    <t>Fiona</t>
  </si>
  <si>
    <t>Darwin, Australia (Oceania) Start Date: 19/05/2022 - End Date: 29/08/2022</t>
  </si>
  <si>
    <t>master of social work</t>
  </si>
  <si>
    <t>Jordan</t>
  </si>
  <si>
    <t>Casey</t>
  </si>
  <si>
    <t>Shirley Anne</t>
  </si>
  <si>
    <t>Darwin, Australia (Oceania) Start Date: 10/07/2022 - End Date: 24/07/2022</t>
  </si>
  <si>
    <t>12/06/2022 10:55 AM AEST(SW</t>
  </si>
  <si>
    <t>Mastras</t>
  </si>
  <si>
    <t>Stacey</t>
  </si>
  <si>
    <t>Efstathia</t>
  </si>
  <si>
    <t>Darwin, Australia (Oceania) Start Date: 30/04/2022 - End Date: 29/05/2022</t>
  </si>
  <si>
    <t>Masters of Teaching (Secondary)</t>
  </si>
  <si>
    <t>McNamara</t>
  </si>
  <si>
    <t>Darwin, Australia (Oceania) Start Date: 21/05/2022 - End Date: 26/08/2022</t>
  </si>
  <si>
    <t>17/05/2022 05:57 PM AEST(SW</t>
  </si>
  <si>
    <t>Nolan</t>
  </si>
  <si>
    <t>Brendan</t>
  </si>
  <si>
    <t>Darwin, Australia (Oceania) Start Date: 17/05/2022 - End Date: 21/05/2022</t>
  </si>
  <si>
    <t>Rossignoli</t>
  </si>
  <si>
    <t>Elaine</t>
  </si>
  <si>
    <t>Darwin, Australia (Oceania) Start Date: 20/06/2022 - End Date: 10/07/2022</t>
  </si>
  <si>
    <t>10/05/2022 11:55 PM AEST(SW</t>
  </si>
  <si>
    <t>Introduction to the Veterinary Profession (VETS90122)</t>
  </si>
  <si>
    <t>Sequeira</t>
  </si>
  <si>
    <t>Serene</t>
  </si>
  <si>
    <t>Galiwinku, Australia (Oceania) Start Date: 27/06/2022 - End Date: 08/07/2022</t>
  </si>
  <si>
    <t>22/06/2022 01:07 PM AEST(SW</t>
  </si>
  <si>
    <t>Smith</t>
  </si>
  <si>
    <t>Kevin</t>
  </si>
  <si>
    <t>Bradley</t>
  </si>
  <si>
    <t>Darwin, Australia (Oceania) Start Date: 20/05/2022 - End Date: 26/08/2022</t>
  </si>
  <si>
    <t>Hamilton</t>
  </si>
  <si>
    <t>Kayla</t>
  </si>
  <si>
    <t>Devonport, Australia (Oceania) Start Date: 20/11/2022 - End Date: 20/11/2022</t>
  </si>
  <si>
    <t>28/11/2022 05:18 AM AEST(SW</t>
  </si>
  <si>
    <t>Devonport, Australia (Oceania) Start Date: 04/12/2022 - End Date: 17/12/2022</t>
  </si>
  <si>
    <t>28/11/2022 06:33 AM AEST(SW</t>
  </si>
  <si>
    <t>28/11/2022 06:42 AM AEST(SW</t>
  </si>
  <si>
    <t>Jonathan</t>
  </si>
  <si>
    <t>Emanuel</t>
  </si>
  <si>
    <t>Marlo, Australia (Oceania) Start Date: 31/07/2022 - End Date: 05/08/2022</t>
  </si>
  <si>
    <t>21/06/2022 10:17 PM AEST(SW</t>
  </si>
  <si>
    <t>Zhang</t>
  </si>
  <si>
    <t>Jenny</t>
  </si>
  <si>
    <t>Xuejie</t>
  </si>
  <si>
    <t>Drouin South, Australia (Oceania) Start Date: 06/12/2022 - End Date: 09/12/2022</t>
  </si>
  <si>
    <t>18/09/2022 11:17 AM AEST(SW</t>
  </si>
  <si>
    <t>Doctor of Veterinary Medicine (Bachelor of Science)</t>
  </si>
  <si>
    <t>Deed</t>
  </si>
  <si>
    <t>Drumborg, Australia (Oceania) Start Date: 04/12/2022 - End Date: 11/12/2022</t>
  </si>
  <si>
    <t>30/10/2022 09:19 AM AEST(SW</t>
  </si>
  <si>
    <t>Doctor of Veterinary medicine</t>
  </si>
  <si>
    <t>Hansen</t>
  </si>
  <si>
    <t>Jada</t>
  </si>
  <si>
    <t>Adira</t>
  </si>
  <si>
    <t>Drumborg, Australia (Oceania) Start Date: 04/12/2022 - End Date: 09/12/2022</t>
  </si>
  <si>
    <t>Kim</t>
  </si>
  <si>
    <t>Zion</t>
  </si>
  <si>
    <t>Drumborg, Australia (Oceania) Start Date: 17/04/2022 - End Date: 23/04/2022</t>
  </si>
  <si>
    <t>16/03/2022 11:33 PM AEST(SW</t>
  </si>
  <si>
    <t>Drumborg, Australia (Oceania) Start Date: 20/11/2022 - End Date: 26/11/2022</t>
  </si>
  <si>
    <t>13/11/2022 10:38 PM AEST(SW</t>
  </si>
  <si>
    <t>17/11/2022 12:52 AM AEST(SW</t>
  </si>
  <si>
    <t>Solomos</t>
  </si>
  <si>
    <t>Flora</t>
  </si>
  <si>
    <t>Wedderburn, Australia (Oceania) Start Date: 11/07/2022 - End Date: 17/07/2022</t>
  </si>
  <si>
    <t>12/06/2022 08:12 PM AEST(SW</t>
  </si>
  <si>
    <t>Tao</t>
  </si>
  <si>
    <t>Wing Kin</t>
  </si>
  <si>
    <t>11/04/2022 06:08 PM AEST(SW</t>
  </si>
  <si>
    <t>Smythe</t>
  </si>
  <si>
    <t>Wesley</t>
  </si>
  <si>
    <t>Hamilton Hedley</t>
  </si>
  <si>
    <t>Dunkeld, Australia (Oceania) Start Date: 19/11/2022 - End Date: 03/12/2022</t>
  </si>
  <si>
    <t>29/07/2022 01:05 PM AEST(SW</t>
  </si>
  <si>
    <t>Botin</t>
  </si>
  <si>
    <t>Maria Katerina</t>
  </si>
  <si>
    <t>Borja</t>
  </si>
  <si>
    <t>Echuca, Australia (Oceania) Start Date: 04/12/2022 - End Date: 07/12/2022</t>
  </si>
  <si>
    <t>29/11/2022 03:54 PM AEST(SW</t>
  </si>
  <si>
    <t>Placement opportunity Regional Clinic</t>
  </si>
  <si>
    <t>Master of Educational Psychology</t>
  </si>
  <si>
    <t>Ching</t>
  </si>
  <si>
    <t>Jing Wen</t>
  </si>
  <si>
    <t>Echuca, Australia (Oceania) Start Date: 03/12/2022 - End Date: 07/12/2022</t>
  </si>
  <si>
    <t>29/11/2022 02:28 AM AEST(SW</t>
  </si>
  <si>
    <t>29/11/2022 02:29 AM AEST(SW</t>
  </si>
  <si>
    <t>29/11/2022 02:23 AM AEST(SW</t>
  </si>
  <si>
    <t>Regional Clinic Assessment (nominated by Dr. Chelsea Hyde)</t>
  </si>
  <si>
    <t>Fox</t>
  </si>
  <si>
    <t>Echuca, Australia (Oceania) Start Date: 04/06/2022 - End Date: 08/06/2022</t>
  </si>
  <si>
    <t>30/05/2022 12:15 PM AEST(SW</t>
  </si>
  <si>
    <t>Lyu</t>
  </si>
  <si>
    <t>Mengyu</t>
  </si>
  <si>
    <t>Echuca, Australia (Oceania) Start Date: 05/06/2022 - End Date: 08/06/2022</t>
  </si>
  <si>
    <t>Nasarudin</t>
  </si>
  <si>
    <t>Adibah Amani</t>
  </si>
  <si>
    <t>30/11/2022 08:18 AM AEST(SW</t>
  </si>
  <si>
    <t>Tan</t>
  </si>
  <si>
    <t>Annabel</t>
  </si>
  <si>
    <t>Rui Ying</t>
  </si>
  <si>
    <t>28/11/2022 12:40 PM AEST(SW</t>
  </si>
  <si>
    <t>Tate</t>
  </si>
  <si>
    <t>Uhrmacher</t>
  </si>
  <si>
    <t>Echuca, Australia (Oceania) Start Date: 18/09/2022 - End Date: 23/09/2022</t>
  </si>
  <si>
    <t>Ng</t>
  </si>
  <si>
    <t>Wen-Rui</t>
  </si>
  <si>
    <t>Eganstown, Australia (Oceania) Start Date: 27/11/2022 - End Date: 01/12/2022</t>
  </si>
  <si>
    <t>Schurmann</t>
  </si>
  <si>
    <t>Grantville, Australia (Oceania) Start Date: 12/12/2022 - End Date: 16/12/2022</t>
  </si>
  <si>
    <t>19/09/2022 03:29 PM AEST(SW</t>
  </si>
  <si>
    <t>Douglas</t>
  </si>
  <si>
    <t>Patrick</t>
  </si>
  <si>
    <t>Eildon, Australia (Oceania) Start Date: 17/10/2022 - End Date: 21/10/2022</t>
  </si>
  <si>
    <t>30/09/2022 04:56 PM AEST(SW</t>
  </si>
  <si>
    <t>Masters of Ecosystem Management and Conservation</t>
  </si>
  <si>
    <t>Haynes</t>
  </si>
  <si>
    <t>Sylvia</t>
  </si>
  <si>
    <t>Faulconbridge, Australia (Oceania) Start Date: 27/06/2022 - End Date: 09/07/2022</t>
  </si>
  <si>
    <t>25/05/2022 02:12 PM AEST(SW</t>
  </si>
  <si>
    <t>Margina</t>
  </si>
  <si>
    <t>Laura</t>
  </si>
  <si>
    <t>Finley, Australia (Oceania) Start Date: 27/11/2022 - End Date: 02/12/2022</t>
  </si>
  <si>
    <t>13/11/2022 12:53 PM AEST(SW</t>
  </si>
  <si>
    <t>Brass</t>
  </si>
  <si>
    <t>Kennedy Ray</t>
  </si>
  <si>
    <t>Gellibrand, Australia (Oceania) Start Date: 19/12/2022 - End Date: 23/12/2022</t>
  </si>
  <si>
    <t>12/12/2022 11:18 AM AEST(SW</t>
  </si>
  <si>
    <t>Crisp</t>
  </si>
  <si>
    <t>Katelyn</t>
  </si>
  <si>
    <t>Gellibrand, Australia (Oceania) Start Date: 21/11/2022 - End Date: 03/12/2022</t>
  </si>
  <si>
    <t>24/11/2022 08:39 AM AEST(SW</t>
  </si>
  <si>
    <t>Veterinary medicine</t>
  </si>
  <si>
    <t>Czajko</t>
  </si>
  <si>
    <t>Antje</t>
  </si>
  <si>
    <t>Gellibrand, Australia (Oceania) Start Date: 26/09/2022 - End Date: 30/09/2022</t>
  </si>
  <si>
    <t>Ferrier</t>
  </si>
  <si>
    <t>Lucas</t>
  </si>
  <si>
    <t>John</t>
  </si>
  <si>
    <t>Gellibrand, Australia (Oceania) Start Date: 15/06/2022 - End Date: 22/06/2022|Gellibrand, Australia (Oceania) Start Date: 16/07/2022 - End Date: 21/07/2022</t>
  </si>
  <si>
    <t>16/05/2022 02:23 PM AEST(SW</t>
  </si>
  <si>
    <t>Gellibrand, Australia (Oceania) Start Date: 17/07/2022 - End Date: 21/07/2022</t>
  </si>
  <si>
    <t>16/05/2022 03:38 PM AEST(SW</t>
  </si>
  <si>
    <t>Herriot</t>
  </si>
  <si>
    <t>Catherine</t>
  </si>
  <si>
    <t>Stanley, Australia (Oceania) Start Date: 27/12/2022 - End Date: 10/01/2023</t>
  </si>
  <si>
    <t>15/11/2022 02:03 PM AEST(SW</t>
  </si>
  <si>
    <t>Martinotti</t>
  </si>
  <si>
    <t>Umberto</t>
  </si>
  <si>
    <t>Samuel</t>
  </si>
  <si>
    <t>Gellibrand, Australia (Oceania) Start Date: 17/06/2022 - End Date: 23/06/2022</t>
  </si>
  <si>
    <t>18/05/2022 05:25 PM AEST(SW</t>
  </si>
  <si>
    <t>Shao</t>
  </si>
  <si>
    <t>Vivian</t>
  </si>
  <si>
    <t>Gellibrand, Australia (Oceania) Start Date: 11/07/2022 - End Date: 15/07/2022</t>
  </si>
  <si>
    <t>27/05/2022 02:16 PM AEST(SW</t>
  </si>
  <si>
    <t>Taylor</t>
  </si>
  <si>
    <t>Harcourt, Australia (Oceania) Start Date: 26/06/2022 - End Date: 01/07/2022</t>
  </si>
  <si>
    <t>20/06/2022 09:10 PM AEST(SW</t>
  </si>
  <si>
    <t>Glass House Mountains, Australia (Oceania) Start Date: 09/07/2022 - End Date: 13/07/2022</t>
  </si>
  <si>
    <t>21/06/2022 08:03 PM AEST(SW</t>
  </si>
  <si>
    <t>Gnotuk, Australia (Oceania) Start Date: 27/11/2022 - End Date: 10/12/2022</t>
  </si>
  <si>
    <t>25/10/2022 05:48 PM AEST(SW</t>
  </si>
  <si>
    <t>Gold Coast, Australia (Oceania) Start Date: 04/12/2022 - End Date: 09/12/2022</t>
  </si>
  <si>
    <t>28/10/2022 07:12 PM AEST(SW</t>
  </si>
  <si>
    <t>Doctor of Philosophy- Veterinary Science</t>
  </si>
  <si>
    <t>Silveira</t>
  </si>
  <si>
    <t>Rebeca</t>
  </si>
  <si>
    <t>Sydney, Australia (Oceania) Start Date: 31/07/2022 - End Date: 05/08/2022</t>
  </si>
  <si>
    <t>Stuart</t>
  </si>
  <si>
    <t>Tamsyn</t>
  </si>
  <si>
    <t>Warrnambool, Australia (Oceania) Start Date: 04/07/2022 - End Date: 08/07/2022</t>
  </si>
  <si>
    <t>Gordon, Australia (Oceania) Start Date: 06/12/2022 - End Date: 09/12/2022</t>
  </si>
  <si>
    <t>15/09/2022 08:37 AM AEST(SW</t>
  </si>
  <si>
    <t>14/11/2022 02:44 PM AEST(SW</t>
  </si>
  <si>
    <t>Bachelor of Science/Doctor of Veterinary Medicine</t>
  </si>
  <si>
    <t>Hobart, Australia (Oceania) Start Date: 09/12/2022 - End Date: 17/12/2022</t>
  </si>
  <si>
    <t>26/10/2022 08:09 PM AEST(SW</t>
  </si>
  <si>
    <t>Kovacs-Snider</t>
  </si>
  <si>
    <t>Megan</t>
  </si>
  <si>
    <t>Yallourn North, Australia (Oceania) Start Date: 03/07/2022 - End Date: 08/07/2022</t>
  </si>
  <si>
    <t>10/06/2022 04:33 PM AEST(SW</t>
  </si>
  <si>
    <t>Kuroda</t>
  </si>
  <si>
    <t>Yuri</t>
  </si>
  <si>
    <t>Summerlands, Australia (Oceania) Start Date: 21/11/2022 - End Date: 25/11/2022</t>
  </si>
  <si>
    <t>16/10/2022 10:10 PM AEST(SW</t>
  </si>
  <si>
    <t>16/10/2022 10:11 PM AEST(SW</t>
  </si>
  <si>
    <t>Japan</t>
  </si>
  <si>
    <t>Grantville, Australia (Oceania) Start Date: 14/11/2022 - End Date: 18/11/2022</t>
  </si>
  <si>
    <t>Mungar</t>
  </si>
  <si>
    <t>Peyton</t>
  </si>
  <si>
    <t>Tylyn</t>
  </si>
  <si>
    <t>Grantville, Australia (Oceania) Start Date: 19/11/2022 - End Date: 23/11/2022</t>
  </si>
  <si>
    <t>10/11/2022 03:32 PM AEST(SW</t>
  </si>
  <si>
    <t>Li Rosi</t>
  </si>
  <si>
    <t>Gunning, Australia (Oceania) Start Date: 11/07/2022 - End Date: 15/07/2022</t>
  </si>
  <si>
    <t>10/06/2022 11:18 AM AEST(SW</t>
  </si>
  <si>
    <t>14/06/2022 06:46 AM AEST(SW</t>
  </si>
  <si>
    <t>McMahon</t>
  </si>
  <si>
    <t>Dominique</t>
  </si>
  <si>
    <t>Tyana</t>
  </si>
  <si>
    <t>Gunning, Australia (Oceania) Start Date: 03/07/2022 - End Date: 09/07/2022</t>
  </si>
  <si>
    <t>17/06/2022 03:55 PM AEST(SW</t>
  </si>
  <si>
    <t>Morgan</t>
  </si>
  <si>
    <t>Mimi</t>
  </si>
  <si>
    <t>Heathcote, Australia (Oceania) Start Date: 27/11/2022 - End Date: 01/12/2022</t>
  </si>
  <si>
    <t>15/05/2022 09:52 AM AEST(SW</t>
  </si>
  <si>
    <t>Slattery</t>
  </si>
  <si>
    <t>Abbey</t>
  </si>
  <si>
    <t>Westbury, Australia (Oceania) Start Date: 05/12/2022 - End Date: 09/12/2022</t>
  </si>
  <si>
    <t>18/05/2022 08:10 PM AEST(SW</t>
  </si>
  <si>
    <t>Hobart, Australia (Oceania) Start Date: 23/06/2022 - End Date: 01/07/2022</t>
  </si>
  <si>
    <t>23/06/2022 09:36 AM AEST(SW</t>
  </si>
  <si>
    <t>PhD Physics</t>
  </si>
  <si>
    <t>Arnold</t>
  </si>
  <si>
    <t>Quinlan</t>
  </si>
  <si>
    <t>Vern</t>
  </si>
  <si>
    <t>Hobart, Australia (Oceania) Start Date: 29/05/2022 - End Date: 02/06/2022</t>
  </si>
  <si>
    <t>13/05/2022 10:49 AM AEST(SW</t>
  </si>
  <si>
    <t>23/05/2022 11:49 AM AEST(SW</t>
  </si>
  <si>
    <t>Master of Physics</t>
  </si>
  <si>
    <t>Bloomfield</t>
  </si>
  <si>
    <t>Caitlin</t>
  </si>
  <si>
    <t>Hobart, Australia (Oceania) Start Date: 04/12/2022 - End Date: 13/12/2022</t>
  </si>
  <si>
    <t>24/11/2022 10:53 AM AEST(SW</t>
  </si>
  <si>
    <t>29/11/2022 11:25 AM AEST(SW</t>
  </si>
  <si>
    <t>Master of Science (BioSciences)</t>
  </si>
  <si>
    <t>Brunet</t>
  </si>
  <si>
    <t>Hobart, Australia (Oceania) Start Date: 21/06/2022 - End Date: 02/07/2022</t>
  </si>
  <si>
    <t>20/06/2022 03:12 PM AEST(SW</t>
  </si>
  <si>
    <t>Justin</t>
  </si>
  <si>
    <t>23/06/2022 10:22 AM AEST(SW</t>
  </si>
  <si>
    <t>Dalmasso</t>
  </si>
  <si>
    <t>NicolÃƒÂ²</t>
  </si>
  <si>
    <t>Hobart, Australia (Oceania) Start Date: 23/06/2022 - End Date: 03/07/2022</t>
  </si>
  <si>
    <t>23/06/2022 10:27 AM AEST(SW</t>
  </si>
  <si>
    <t>Doohan</t>
  </si>
  <si>
    <t>Hobart, Australia (Oceania) Start Date: 23/06/2022 - End Date: 02/07/2022</t>
  </si>
  <si>
    <t>23/06/2022 10:43 AM AEST(SW</t>
  </si>
  <si>
    <t>PhD Observational Cosmology and Astrophysics</t>
  </si>
  <si>
    <t>Ireland</t>
  </si>
  <si>
    <t>Gicev</t>
  </si>
  <si>
    <t>Spiro</t>
  </si>
  <si>
    <t>Hobart, Australia (Oceania) Start Date: 28/05/2022 - End Date: 28/05/2022</t>
  </si>
  <si>
    <t>13/05/2022 03:19 PM AEST(SW</t>
  </si>
  <si>
    <t>Malakellis</t>
  </si>
  <si>
    <t>Hobart, Australia (Oceania) Start Date: 15/07/2022 - End Date: 19/08/2022</t>
  </si>
  <si>
    <t>18/07/2022 11:09 AM AEST(SW</t>
  </si>
  <si>
    <t>Metha</t>
  </si>
  <si>
    <t>23/06/2022 09:35 AM AEST(SW</t>
  </si>
  <si>
    <t>Doctorate of Philosophy (Astrophysics)</t>
  </si>
  <si>
    <t>Mihalenko</t>
  </si>
  <si>
    <t>Grae</t>
  </si>
  <si>
    <t>31/05/2022 01:22 PM AEST(SW</t>
  </si>
  <si>
    <t>Conference and student program</t>
  </si>
  <si>
    <t>Mohammedseeid</t>
  </si>
  <si>
    <t>Munir</t>
  </si>
  <si>
    <t>Hobart, Australia (Oceania) Start Date: 29/10/2022 - End Date: 03/12/2022</t>
  </si>
  <si>
    <t>29/09/2022 11:37 AM AEST(SW</t>
  </si>
  <si>
    <t>Doctor Of Physiotherapy</t>
  </si>
  <si>
    <t>Oi</t>
  </si>
  <si>
    <t>Jia Yi</t>
  </si>
  <si>
    <t>Hobart, Australia (Oceania) Start Date: 17/07/2022 - End Date: 19/08/2022</t>
  </si>
  <si>
    <t>11/07/2022 01:02 AM AEST(SW</t>
  </si>
  <si>
    <t>Pathak</t>
  </si>
  <si>
    <t>Aadarsh</t>
  </si>
  <si>
    <t>23/06/2022 10:36 AM AEST(SW</t>
  </si>
  <si>
    <t>Astrophysics</t>
  </si>
  <si>
    <t>Pilossof</t>
  </si>
  <si>
    <t>Leigh</t>
  </si>
  <si>
    <t>Student School and conference</t>
  </si>
  <si>
    <t>MSc Physics</t>
  </si>
  <si>
    <t>Ally</t>
  </si>
  <si>
    <t>Hobart, Australia (Oceania) Start Date: 12/12/2022 - End Date: 16/12/2022</t>
  </si>
  <si>
    <t>12/08/2022 08:28 PM AEST(SW</t>
  </si>
  <si>
    <t>18/11/2022 10:58 PM AEST(SW</t>
  </si>
  <si>
    <t>Star</t>
  </si>
  <si>
    <t>Hobart, Australia (Oceania) Start Date: 06/05/2022 - End Date: 10/06/2022</t>
  </si>
  <si>
    <t>Tran</t>
  </si>
  <si>
    <t>Hobart, Australia (Oceania) Start Date: 28/10/2022 - End Date: 03/12/2022</t>
  </si>
  <si>
    <t>19/07/2022 12:00 PM AEST(SW</t>
  </si>
  <si>
    <t>Vargas Sanchez</t>
  </si>
  <si>
    <t>Andres</t>
  </si>
  <si>
    <t>Felipe</t>
  </si>
  <si>
    <t>23/06/2022 10:18 AM AEST(SW</t>
  </si>
  <si>
    <t>23/06/2022 10:26 AM AEST(SW</t>
  </si>
  <si>
    <t>Hobart, Australia (Oceania) Start Date: 12/08/2022 - End Date: 25/08/2022</t>
  </si>
  <si>
    <t>13/06/2022 05:03 PM AEST(SW</t>
  </si>
  <si>
    <t>24/07/2022 03:34 PM AEST(SW</t>
  </si>
  <si>
    <t>Luz</t>
  </si>
  <si>
    <t>Inverleigh, Australia (Oceania) Start Date: 18/07/2022 - End Date: 22/07/2022</t>
  </si>
  <si>
    <t>11/07/2022 09:21 AM AEST(SW</t>
  </si>
  <si>
    <t>Nicholls</t>
  </si>
  <si>
    <t>Casandra</t>
  </si>
  <si>
    <t>Inverleigh, Australia (Oceania) Start Date: 21/11/2022 - End Date: 25/11/2022</t>
  </si>
  <si>
    <t>14/11/2022 12:48 PM AEST(SW</t>
  </si>
  <si>
    <t>Popoff</t>
  </si>
  <si>
    <t>Rochester, Australia (Oceania) Start Date: 26/09/2022 - End Date: 30/09/2022</t>
  </si>
  <si>
    <t>23/08/2022 02:19 PM AEST(SW</t>
  </si>
  <si>
    <t>Yi-Chin</t>
  </si>
  <si>
    <t>Miners Rest, Australia (Oceania) Start Date: 26/06/2022 - End Date: 30/06/2022</t>
  </si>
  <si>
    <t>31/03/2022 12:44 PM AEST(SW</t>
  </si>
  <si>
    <t>doctor of veterinary medcine</t>
  </si>
  <si>
    <t>Caris</t>
  </si>
  <si>
    <t>Rene</t>
  </si>
  <si>
    <t>Ellinor</t>
  </si>
  <si>
    <t>Kyabram, Australia (Oceania) Start Date: 21/08/2022 - End Date: 10/09/2022</t>
  </si>
  <si>
    <t>12/08/2022 10:49 AM AEST(SW</t>
  </si>
  <si>
    <t>Doctor of physiotherapy</t>
  </si>
  <si>
    <t>Di Blasio</t>
  </si>
  <si>
    <t>Kyabram, Australia (Oceania) Start Date: 10/09/2022 - End Date: 30/09/2022</t>
  </si>
  <si>
    <t>19/08/2022 04:14 PM AEST(SW</t>
  </si>
  <si>
    <t>19/08/2022 04:19 PM AEST(SW</t>
  </si>
  <si>
    <t>19/08/2022 04:35 PM AEST(SW</t>
  </si>
  <si>
    <t>19/08/2022 04:36 PM AEST(SW</t>
  </si>
  <si>
    <t>Herring</t>
  </si>
  <si>
    <t>Kyabram, Australia (Oceania) Start Date: 05/07/2022 - End Date: 09/07/2022</t>
  </si>
  <si>
    <t>Kyabram, Australia (Oceania) Start Date: 20/11/2022 - End Date: 25/11/2022</t>
  </si>
  <si>
    <t>Mears</t>
  </si>
  <si>
    <t>Luciana</t>
  </si>
  <si>
    <t>Kyabram, Australia (Oceania) Start Date: 21/08/2022 - End Date: 09/09/2022</t>
  </si>
  <si>
    <t>20/08/2022 08:57 PM AEST(SW</t>
  </si>
  <si>
    <t>Shepherd</t>
  </si>
  <si>
    <t>Shadirah Joi</t>
  </si>
  <si>
    <t>Kyabram, Australia (Oceania) Start Date: 25/09/2022 - End Date: 29/09/2022</t>
  </si>
  <si>
    <t>Balia</t>
  </si>
  <si>
    <t>Lakes Entrance, Australia (Oceania) Start Date: 11/07/2022 - End Date: 15/07/2022</t>
  </si>
  <si>
    <t>26/06/2022 10:05 PM AEST(SW</t>
  </si>
  <si>
    <t>Academic Services &amp; Registrar</t>
  </si>
  <si>
    <t>Master of Chemical Engineering</t>
  </si>
  <si>
    <t>Sandy</t>
  </si>
  <si>
    <t>Traralgon, Australia (Oceania) Start Date: 14/07/2022 - End Date: 15/07/2022</t>
  </si>
  <si>
    <t>bsci- civil systems</t>
  </si>
  <si>
    <t>Cuthbert</t>
  </si>
  <si>
    <t>Isobel</t>
  </si>
  <si>
    <t>Hannah Jean</t>
  </si>
  <si>
    <t>27/06/2022 03:32 PM AEST(SW</t>
  </si>
  <si>
    <t>Master of Civil Engineering</t>
  </si>
  <si>
    <t>Easwaranathan</t>
  </si>
  <si>
    <t>Sambika</t>
  </si>
  <si>
    <t>27/06/2022 01:39 PM AEST(SW</t>
  </si>
  <si>
    <t>Master of Biomedical Engineering</t>
  </si>
  <si>
    <t>Gill</t>
  </si>
  <si>
    <t>Raahim</t>
  </si>
  <si>
    <t>26/06/2022 08:50 PM AEST(SW</t>
  </si>
  <si>
    <t>Master of Engineering (Electrical)</t>
  </si>
  <si>
    <t>Ling</t>
  </si>
  <si>
    <t>Xiao Jun</t>
  </si>
  <si>
    <t>27/06/2022 02:40 PM AEST(SW</t>
  </si>
  <si>
    <t>Bachelor of Design</t>
  </si>
  <si>
    <t>Adrian</t>
  </si>
  <si>
    <t>26/06/2022 11:35 PM AEST(SW</t>
  </si>
  <si>
    <t>Master of Engineering (Civil)</t>
  </si>
  <si>
    <t>Lu</t>
  </si>
  <si>
    <t>Shin-Rung</t>
  </si>
  <si>
    <t>23/06/2022 12:56 AM AEST(SW</t>
  </si>
  <si>
    <t>Luong</t>
  </si>
  <si>
    <t>Loan</t>
  </si>
  <si>
    <t>Thuc</t>
  </si>
  <si>
    <t>26/06/2022 09:57 PM AEST(SW</t>
  </si>
  <si>
    <t>Peiris</t>
  </si>
  <si>
    <t>Vinuri</t>
  </si>
  <si>
    <t>Sonara</t>
  </si>
  <si>
    <t>Master of Engineering (Mechanical)</t>
  </si>
  <si>
    <t>Pitliangas</t>
  </si>
  <si>
    <t>Cassandra</t>
  </si>
  <si>
    <t>27/06/2022 12:17 PM AEST(SW</t>
  </si>
  <si>
    <t>Masters of Engineering (Civil)</t>
  </si>
  <si>
    <t>Qi</t>
  </si>
  <si>
    <t>Zhuocheng</t>
  </si>
  <si>
    <t>Master of Engineering - Civil with Business</t>
  </si>
  <si>
    <t>MEng (Chemical with Business)</t>
  </si>
  <si>
    <t>Silisilon</t>
  </si>
  <si>
    <t>Christian Joshua</t>
  </si>
  <si>
    <t>26/06/2022 11:41 PM AEST(SW</t>
  </si>
  <si>
    <t>Whiteman</t>
  </si>
  <si>
    <t>27/06/2022 05:16 PM AEST(SW</t>
  </si>
  <si>
    <t>Alvin</t>
  </si>
  <si>
    <t>28/06/2022 11:42 AM AEST(SW</t>
  </si>
  <si>
    <t>Zahedi</t>
  </si>
  <si>
    <t>Sina</t>
  </si>
  <si>
    <t>Cao</t>
  </si>
  <si>
    <t>Laurence</t>
  </si>
  <si>
    <t>Junyue</t>
  </si>
  <si>
    <t>Launceston, Australia (Oceania) Start Date: 08/05/2022 - End Date: 08/06/2022</t>
  </si>
  <si>
    <t>Coleman</t>
  </si>
  <si>
    <t>Sydney, Australia (Oceania) Start Date: 01/05/2022 - End Date: 05/05/2022</t>
  </si>
  <si>
    <t>31/03/2022 08:49 PM AEST(SW</t>
  </si>
  <si>
    <t>Li</t>
  </si>
  <si>
    <t>Wing</t>
  </si>
  <si>
    <t>Launceston, Australia (Oceania) Start Date: 05/05/2022 - End Date: 10/06/2022</t>
  </si>
  <si>
    <t>Michell</t>
  </si>
  <si>
    <t>Launceston, Australia (Oceania) Start Date: 04/12/2022 - End Date: 23/12/2022</t>
  </si>
  <si>
    <t>Seychell</t>
  </si>
  <si>
    <t>Simren</t>
  </si>
  <si>
    <t>Launceston, Australia (Oceania) Start Date: 07/05/2022 - End Date: 10/06/2022</t>
  </si>
  <si>
    <t>10/04/2022 04:08 PM AEST(SW</t>
  </si>
  <si>
    <t>Tyack</t>
  </si>
  <si>
    <t>Golzarijalal</t>
  </si>
  <si>
    <t>Mohammad</t>
  </si>
  <si>
    <t>Laverton, Australia (Oceania) Start Date: 21/06/2022 - End Date: 21/06/2022</t>
  </si>
  <si>
    <t>16/06/2022 05:27 PM AEST(SW</t>
  </si>
  <si>
    <t>Stupar</t>
  </si>
  <si>
    <t>Nikola</t>
  </si>
  <si>
    <t>Leongatha, Australia (Oceania) Start Date: 30/07/2022 - End Date: 13/08/2022</t>
  </si>
  <si>
    <t>16/05/2022 03:08 PM AEST(SW</t>
  </si>
  <si>
    <t>Tepic</t>
  </si>
  <si>
    <t>Kamila</t>
  </si>
  <si>
    <t>Leongatha, Australia (Oceania) Start Date: 17/07/2022 - End Date: 30/07/2022</t>
  </si>
  <si>
    <t>10/07/2022 09:08 PM AEST(SW</t>
  </si>
  <si>
    <t>Yeoh</t>
  </si>
  <si>
    <t>Li Mei</t>
  </si>
  <si>
    <t>Leongatha, Australia (Oceania) Start Date: 02/10/2022 - End Date: 16/10/2022</t>
  </si>
  <si>
    <t>Lorne, Australia (Oceania) Start Date: 14/11/2022 - End Date: 17/11/2022</t>
  </si>
  <si>
    <t>14/11/2022 09:56 AM AEST(SW</t>
  </si>
  <si>
    <t>Lorne, Australia (Oceania) Start Date: 14/11/2022 - End Date: 18/11/2022</t>
  </si>
  <si>
    <t>13/11/2022 10:31 AM AEST(SW</t>
  </si>
  <si>
    <t>Botros</t>
  </si>
  <si>
    <t>Micheal</t>
  </si>
  <si>
    <t>Magdy Habib</t>
  </si>
  <si>
    <t>Maffra, Australia (Oceania) Start Date: 01/08/2022 - End Date: 12/08/2022</t>
  </si>
  <si>
    <t>Gastin</t>
  </si>
  <si>
    <t>Majors Creek, Australia (Oceania) Start Date: 02/07/2022 - End Date: 08/07/2022</t>
  </si>
  <si>
    <t>11/05/2022 09:51 AM AEST(SW</t>
  </si>
  <si>
    <t>26/06/2022 03:11 PM AEST(SW</t>
  </si>
  <si>
    <t>Kong</t>
  </si>
  <si>
    <t>Ada</t>
  </si>
  <si>
    <t>Majors Creek, Australia (Oceania) Start Date: 03/07/2022 - End Date: 09/07/2022|Majors Creek, Australia (Oceania) Start Date: 04/12/2022 - End Date: 10/12/2022</t>
  </si>
  <si>
    <t>Mallacoota, Australia (Oceania) Start Date: 17/07/2022 - End Date: 22/07/2022</t>
  </si>
  <si>
    <t>12/07/2022 09:31 PM AEST(SW</t>
  </si>
  <si>
    <t>Yeo</t>
  </si>
  <si>
    <t>Elisabeth</t>
  </si>
  <si>
    <t>Li Xian</t>
  </si>
  <si>
    <t>Mallacoota, Australia (Oceania) Start Date: 17/07/2022 - End Date: 23/07/2022</t>
  </si>
  <si>
    <t>12/07/2022 10:37 AM AEST(SW</t>
  </si>
  <si>
    <t>Zillmann</t>
  </si>
  <si>
    <t>14/07/2022 11:27 AM AEST(SW</t>
  </si>
  <si>
    <t>Bader</t>
  </si>
  <si>
    <t>Jenilee Mackenzie</t>
  </si>
  <si>
    <t>Mansfield, Australia (Oceania) Start Date: 25/09/2022 - End Date: 30/09/2022</t>
  </si>
  <si>
    <t>19/09/2022 07:52 PM AEST(SW</t>
  </si>
  <si>
    <t>Jemilla</t>
  </si>
  <si>
    <t>Fitzpatrick</t>
  </si>
  <si>
    <t>Tallarook, Australia (Oceania) Start Date: 11/12/2022 - End Date: 16/12/2022</t>
  </si>
  <si>
    <t>Mansfield, Australia (Oceania) Start Date: 19/06/2022 - End Date: 24/06/2022|Mansfield, Australia (Oceania) Start Date: 03/07/2022 - End Date: 08/07/2022</t>
  </si>
  <si>
    <t>13/06/2022 05:26 PM AEST(SW</t>
  </si>
  <si>
    <t>Ahwah</t>
  </si>
  <si>
    <t>Briana Michelle</t>
  </si>
  <si>
    <t>Melbourne, Australia (Oceania) Start Date: 26/09/2022 - End Date: 26/09/2022</t>
  </si>
  <si>
    <t>17/09/2022 09:36 AM AEST(SW</t>
  </si>
  <si>
    <t>MDHS- Melbourne Dental School</t>
  </si>
  <si>
    <t>Doctor of Dental Surgery</t>
  </si>
  <si>
    <t>Bruce</t>
  </si>
  <si>
    <t>Sherie</t>
  </si>
  <si>
    <t>Melbourne, Australia (Oceania) Start Date: 03/10/2022 - End Date: 07/10/2022</t>
  </si>
  <si>
    <t>Professional Certificate in Indigenous Research (GC-IRPRO)</t>
  </si>
  <si>
    <t>Campbell</t>
  </si>
  <si>
    <t>Melbourne, Australia (Oceania) Start Date: 06/07/2022 - End Date: 15/07/2022</t>
  </si>
  <si>
    <t>24/06/2022 12:43 PM AEST(SW</t>
  </si>
  <si>
    <t>Chiam</t>
  </si>
  <si>
    <t>Kylie Jing Ting</t>
  </si>
  <si>
    <t>Melbourne, Australia (Oceania) Start Date: 16/06/2022 - End Date: 16/06/2023</t>
  </si>
  <si>
    <t>Po Yee</t>
  </si>
  <si>
    <t>Melbourne, Australia (Oceania) Start Date: 05/06/2022 - End Date: 08/06/2022</t>
  </si>
  <si>
    <t>18/05/2022 04:12 PM AEST(SW</t>
  </si>
  <si>
    <t>Masters of Educational and Developmental Psychology</t>
  </si>
  <si>
    <t>Courtenay</t>
  </si>
  <si>
    <t>Patricia</t>
  </si>
  <si>
    <t>Melbourne, Australia (Oceania) Start Date: 11/07/2022 - End Date: 15/07/2022</t>
  </si>
  <si>
    <t>16/06/2022 03:54 PM AEST(SW</t>
  </si>
  <si>
    <t>16/06/2022 03:55 PM AEST(SW</t>
  </si>
  <si>
    <t>Graduate Certificate in Indigenous Leadership and Research</t>
  </si>
  <si>
    <t>24/06/2022 03:32 AM AEST(SW</t>
  </si>
  <si>
    <t>20/06/2022 06:40 PM AEST(SW</t>
  </si>
  <si>
    <t>Drahm</t>
  </si>
  <si>
    <t>Tileah</t>
  </si>
  <si>
    <t>27/09/2022 03:10 PM AEST(SW</t>
  </si>
  <si>
    <t>Professional Certificate Indigenous Research</t>
  </si>
  <si>
    <t>Draper</t>
  </si>
  <si>
    <t>Lana</t>
  </si>
  <si>
    <t>Professional Certificate in Indigenous Research</t>
  </si>
  <si>
    <t>Gardner</t>
  </si>
  <si>
    <t>Kristy</t>
  </si>
  <si>
    <t>Melbourne, Australia (Oceania) Start Date: 06/04/2022 - End Date: 06/04/2022|Melbourne, Australia (Oceania) Start Date: 23/04/2022 - End Date: 23/04/2022</t>
  </si>
  <si>
    <t>18/03/2022 02:27 PM AEST(SW</t>
  </si>
  <si>
    <t>Hicks</t>
  </si>
  <si>
    <t>Berlin, Germany (Europe) Start Date: 19/12/2021 - End Date: 19/02/2023</t>
  </si>
  <si>
    <t>15/03/2022 03:24 AM AEST(SW</t>
  </si>
  <si>
    <t>Melbourne Law School</t>
  </si>
  <si>
    <t>PhD - Doctor of Philosophy (Law)</t>
  </si>
  <si>
    <t>Melbourne, Australia (Oceania) Start Date: 02/04/2022 - End Date: 08/04/2022</t>
  </si>
  <si>
    <t>24/03/2022 07:07 PM AEST(SW</t>
  </si>
  <si>
    <t>Melbourne, Australia (Oceania) Start Date: 06/08/2022 - End Date: 13/08/2022</t>
  </si>
  <si>
    <t>Masters of Social Change Leadership</t>
  </si>
  <si>
    <t>Melbourne, Australia (Oceania) Start Date: 22/11/2022 - End Date: 26/11/2022</t>
  </si>
  <si>
    <t>20/11/2022 03:42 AM AEST(SW</t>
  </si>
  <si>
    <t>20/11/2022 03:53 AM AEST(SW</t>
  </si>
  <si>
    <t>Masters of social change</t>
  </si>
  <si>
    <t>21/11/2022 05:54 PM AEST(SW</t>
  </si>
  <si>
    <t>Lautenbach</t>
  </si>
  <si>
    <t>Simone</t>
  </si>
  <si>
    <t>Melbourne, Australia (Oceania) Start Date: 22/05/2022 - End Date: 25/08/2022</t>
  </si>
  <si>
    <t>Netherlands</t>
  </si>
  <si>
    <t>Lewis</t>
  </si>
  <si>
    <t>Las Cruces, United States (North America) Start Date: 18/06/2022 - End Date: 26/06/2022</t>
  </si>
  <si>
    <t>14/05/2022 06:48 PM AEST(SW</t>
  </si>
  <si>
    <t>18/05/2022 09:15 AM AEST(SW</t>
  </si>
  <si>
    <t>Master of Mechanical Engineering</t>
  </si>
  <si>
    <t>Ningxuan</t>
  </si>
  <si>
    <t>Melbourne, Australia (Oceania) Start Date: 21/11/2022 - End Date: 25/11/2022</t>
  </si>
  <si>
    <t>14/11/2022 10:44 AM AEST(SW</t>
  </si>
  <si>
    <t>14/11/2022 10:45 AM AEST(SW</t>
  </si>
  <si>
    <t>Lockwood</t>
  </si>
  <si>
    <t>Krystal</t>
  </si>
  <si>
    <t>Margaret Anne</t>
  </si>
  <si>
    <t>Melbourne, Australia (Oceania) Start Date: 07/07/2022 - End Date: 15/07/2022</t>
  </si>
  <si>
    <t>20/06/2022 11:12 AM AEST(SW</t>
  </si>
  <si>
    <t>Mancktelow</t>
  </si>
  <si>
    <t>Christie</t>
  </si>
  <si>
    <t>30/09/2022 12:35 PM AEST(SW</t>
  </si>
  <si>
    <t>Martin</t>
  </si>
  <si>
    <t>Vancouver, Canada (North America) Start Date: 08/07/2022 - End Date: 15/07/2022</t>
  </si>
  <si>
    <t>29/06/2022 10:00 AM AEST(SW</t>
  </si>
  <si>
    <t>Vancouver, Canada (North America) Start Date: 08/06/2022 - End Date: 15/06/2022</t>
  </si>
  <si>
    <t>19/06/2022 12:33 AM AEST(SW</t>
  </si>
  <si>
    <t>Melbourne, Australia (Oceania) Start Date: 01/04/2022 - End Date: 09/04/2022</t>
  </si>
  <si>
    <t>21/03/2022 05:33 PM AEST(SW</t>
  </si>
  <si>
    <t>Masters of Social Change Leadership (AFSE)</t>
  </si>
  <si>
    <t>Melbourne, Australia (Oceania) Start Date: 07/08/2022 - End Date: 14/08/2022</t>
  </si>
  <si>
    <t>Melbourne, Australia (Oceania) Start Date: 22/11/2022 - End Date: 04/12/2022</t>
  </si>
  <si>
    <t>21/11/2022 10:33 AM AEST(SW</t>
  </si>
  <si>
    <t>Neamati</t>
  </si>
  <si>
    <t>Lisa</t>
  </si>
  <si>
    <t>Assal</t>
  </si>
  <si>
    <t>Venice, Italy (Europe) Start Date: 17/12/2022 - End Date: 19/12/2022</t>
  </si>
  <si>
    <t>14/11/2022 01:48 PM AEST(SW</t>
  </si>
  <si>
    <t>Executive Master of Arts</t>
  </si>
  <si>
    <t>24/03/2022 09:40 AM AEST(SW</t>
  </si>
  <si>
    <t>21/11/2022 12:36 PM AEST(SW</t>
  </si>
  <si>
    <t>24/03/2022 02:02 PM AEST(SW</t>
  </si>
  <si>
    <t>Intensive Module</t>
  </si>
  <si>
    <t>Masters in Social Equity</t>
  </si>
  <si>
    <t>Melbourne, Australia (Oceania) Start Date: 05/08/2022 - End Date: 13/08/2022</t>
  </si>
  <si>
    <t>module 4 of atlantic fellows</t>
  </si>
  <si>
    <t>21/11/2022 11:30 AM AEST(SW</t>
  </si>
  <si>
    <t>Donelle</t>
  </si>
  <si>
    <t>Kaylen</t>
  </si>
  <si>
    <t>14/11/2022 09:58 PM AEST(SW</t>
  </si>
  <si>
    <t>14/11/2022 10:00 PM AEST(SW</t>
  </si>
  <si>
    <t>24/03/2022 08:56 AM AEST(SW</t>
  </si>
  <si>
    <t>25/03/2022 09:07 AM AEST(SW</t>
  </si>
  <si>
    <t>Melbourne, Australia (Oceania) Start Date: 24/11/2022 - End Date: 27/11/2022</t>
  </si>
  <si>
    <t>23/11/2022 07:54 PM AEST(SW</t>
  </si>
  <si>
    <t>24/06/2022 01:57 PM AEST(SW</t>
  </si>
  <si>
    <t>Meredith, Australia (Oceania) Start Date: 26/06/2022 - End Date: 30/06/2022</t>
  </si>
  <si>
    <t>20/04/2022 01:37 PM AEST(SW</t>
  </si>
  <si>
    <t>20/04/2022 01:40 PM AEST(SW</t>
  </si>
  <si>
    <t>Meredith, Australia (Oceania) Start Date: 26/06/2022 - End Date: 01/07/2022</t>
  </si>
  <si>
    <t>27/05/2022 05:39 PM AEST(SW</t>
  </si>
  <si>
    <t>Davis</t>
  </si>
  <si>
    <t>Sophia</t>
  </si>
  <si>
    <t>Yanakie, Australia (Oceania) Start Date: 20/11/2022 - End Date: 23/11/2022</t>
  </si>
  <si>
    <t>13/11/2022 11:36 AM AEST(SW</t>
  </si>
  <si>
    <t>Meredith, Australia (Oceania) Start Date: 04/12/2022 - End Date: 09/12/2022</t>
  </si>
  <si>
    <t>11/11/2022 07:34 AM AEST(SW</t>
  </si>
  <si>
    <t>Chau</t>
  </si>
  <si>
    <t>Mildura, Australia (Oceania) Start Date: 15/07/2022 - End Date: 30/07/2022</t>
  </si>
  <si>
    <t>Cheney</t>
  </si>
  <si>
    <t>Mildura, Australia (Oceania) Start Date: 13/06/2022 - End Date: 25/06/2022</t>
  </si>
  <si>
    <t>Drill</t>
  </si>
  <si>
    <t>Jacob</t>
  </si>
  <si>
    <t>Mildura, Australia (Oceania) Start Date: 02/05/2022 - End Date: 03/05/2022</t>
  </si>
  <si>
    <t>26/04/2022 10:23 AM AEST(SW</t>
  </si>
  <si>
    <t>Dvorscek</t>
  </si>
  <si>
    <t>Joseph Augustus</t>
  </si>
  <si>
    <t>30/05/2022 12:28 PM AEST(SW</t>
  </si>
  <si>
    <t>Master of Teaching (Secondary)</t>
  </si>
  <si>
    <t>Eckhardt</t>
  </si>
  <si>
    <t>Nicholas</t>
  </si>
  <si>
    <t>Charles</t>
  </si>
  <si>
    <t>Mildura, Australia (Oceania) Start Date: 13/06/2022 - End Date: 24/06/2022</t>
  </si>
  <si>
    <t>Master of Education (Secondary)</t>
  </si>
  <si>
    <t>Haslinghouse</t>
  </si>
  <si>
    <t>Goltz</t>
  </si>
  <si>
    <t>26/04/2022 10:11 AM AEST(SW</t>
  </si>
  <si>
    <t>Master of Social Week</t>
  </si>
  <si>
    <t>Larne</t>
  </si>
  <si>
    <t>Margherita</t>
  </si>
  <si>
    <t>Mildura, Australia (Oceania) Start Date: 13/08/2022 - End Date: 25/08/2022</t>
  </si>
  <si>
    <t>11/04/2022 12:36 PM AEST(SW</t>
  </si>
  <si>
    <t>Nagpal</t>
  </si>
  <si>
    <t>Adviti</t>
  </si>
  <si>
    <t>11/06/2022 10:24 AM AEST(SW</t>
  </si>
  <si>
    <t>Edward</t>
  </si>
  <si>
    <t>Nam</t>
  </si>
  <si>
    <t>Mildura, Australia (Oceania) Start Date: 31/07/2022 - End Date: 31/07/2022</t>
  </si>
  <si>
    <t>17/07/2022 10:15 PM AEST(SW</t>
  </si>
  <si>
    <t>Doctor Of Optometry</t>
  </si>
  <si>
    <t>Mildura, Australia (Oceania) Start Date: 31/07/2022 - End Date: 13/08/2022</t>
  </si>
  <si>
    <t>24/07/2022 04:00 PM AEST(SW</t>
  </si>
  <si>
    <t>Mildura, Australia (Oceania) Start Date: 22/05/2022 - End Date: 04/06/2022</t>
  </si>
  <si>
    <t>28/02/2022 05:19 PM AEST(SW</t>
  </si>
  <si>
    <t>28/02/2022 05:21 PM AEST(SW</t>
  </si>
  <si>
    <t>Robertson</t>
  </si>
  <si>
    <t>Harry</t>
  </si>
  <si>
    <t>Scales</t>
  </si>
  <si>
    <t>Master of Teaching (Primary)</t>
  </si>
  <si>
    <t>Mildura, Australia (Oceania) Start Date: 05/09/2022 - End Date: 09/09/2022</t>
  </si>
  <si>
    <t>31/08/2022 03:50 PM AEST(SW</t>
  </si>
  <si>
    <t>Victor</t>
  </si>
  <si>
    <t>Mildura, Australia (Oceania) Start Date: 22/05/2022 - End Date: 02/06/2022</t>
  </si>
  <si>
    <t>28/02/2022 02:47 PM AEST(SW</t>
  </si>
  <si>
    <t>Truong</t>
  </si>
  <si>
    <t>Wendy</t>
  </si>
  <si>
    <t>Mildura, Australia (Oceania) Start Date: 16/07/2022 - End Date: 29/07/2022</t>
  </si>
  <si>
    <t>27/04/2022 09:59 AM AEST(SW</t>
  </si>
  <si>
    <t>Alagesan</t>
  </si>
  <si>
    <t>Shakthi</t>
  </si>
  <si>
    <t>Miners Rest, Australia (Oceania) Start Date: 27/11/2022 - End Date: 03/12/2022</t>
  </si>
  <si>
    <t>18/06/2022 10:08 AM AEST(SW</t>
  </si>
  <si>
    <t>Ang</t>
  </si>
  <si>
    <t>Wei Qian Sheryl</t>
  </si>
  <si>
    <t>13/09/2022 11:02 PM AEST(SW</t>
  </si>
  <si>
    <t>13/09/2022 11:03 PM AEST(SW</t>
  </si>
  <si>
    <t>Ballesteros</t>
  </si>
  <si>
    <t>Sofia</t>
  </si>
  <si>
    <t>Leonor</t>
  </si>
  <si>
    <t>Miners Rest, Australia (Oceania) Start Date: 27/06/2022 - End Date: 01/07/2022</t>
  </si>
  <si>
    <t>23/06/2022 01:14 AM AEST(SW</t>
  </si>
  <si>
    <t>Miners Rest, Australia (Oceania) Start Date: 11/12/2022 - End Date: 23/12/2022</t>
  </si>
  <si>
    <t>29/11/2022 07:03 PM AEST(SW</t>
  </si>
  <si>
    <t>29/11/2022 07:06 PM AEST(SW</t>
  </si>
  <si>
    <t>Miners Rest, Australia (Oceania) Start Date: 11/12/2022 - End Date: 24/12/2022</t>
  </si>
  <si>
    <t>Mahoney</t>
  </si>
  <si>
    <t>Ella</t>
  </si>
  <si>
    <t>Miniyeri, Australia (Oceania) Start Date: 28/04/2022 - End Date: 28/05/2022</t>
  </si>
  <si>
    <t>24/03/2022 01:28 PM AEST(SW</t>
  </si>
  <si>
    <t>Olney-Fraser</t>
  </si>
  <si>
    <t>Miniyeri, Australia (Oceania) Start Date: 01/05/2022 - End Date: 30/05/2022</t>
  </si>
  <si>
    <t>25/03/2022 08:37 AM AEST(SW</t>
  </si>
  <si>
    <t>Colosimo</t>
  </si>
  <si>
    <t>Barbara</t>
  </si>
  <si>
    <t>Moama, Australia (Oceania) Start Date: 05/06/2022 - End Date: 08/06/2022</t>
  </si>
  <si>
    <t>19/05/2022 04:23 PM AEST(SW</t>
  </si>
  <si>
    <t>Andrade Muniz</t>
  </si>
  <si>
    <t>Marina</t>
  </si>
  <si>
    <t>Moe, Australia (Oceania) Start Date: 05/12/2022 - End Date: 09/12/2022</t>
  </si>
  <si>
    <t>16/11/2022 01:49 PM AEST(SW</t>
  </si>
  <si>
    <t>Dickson</t>
  </si>
  <si>
    <t>Moe, Australia (Oceania) Start Date: 21/11/2022 - End Date: 25/11/2022</t>
  </si>
  <si>
    <t>14/11/2022 11:14 AM AEST(SW</t>
  </si>
  <si>
    <t>Hoene</t>
  </si>
  <si>
    <t>Blaise</t>
  </si>
  <si>
    <t>Moggill, Australia (Oceania) Start Date: 12/07/2022 - End Date: 19/07/2022</t>
  </si>
  <si>
    <t>Moondarra, Australia (Oceania) Start Date: 16/11/2022 - End Date: 22/11/2022</t>
  </si>
  <si>
    <t>15/11/2022 09:49 AM AEST(SW</t>
  </si>
  <si>
    <t>Moondarra, Australia (Oceania) Start Date: 15/11/2022 - End Date: 20/11/2022</t>
  </si>
  <si>
    <t>15/11/2022 11:19 AM AEST(SW</t>
  </si>
  <si>
    <t>Tian</t>
  </si>
  <si>
    <t>Weijia</t>
  </si>
  <si>
    <t>31/10/2022 07:48 AM AEST(SW</t>
  </si>
  <si>
    <t>Habib</t>
  </si>
  <si>
    <t>Stephanie</t>
  </si>
  <si>
    <t>Moorwatha, Australia (Oceania) Start Date: 04/12/2022 - End Date: 08/12/2022</t>
  </si>
  <si>
    <t>25/06/2022 10:15 AM AEST(SW</t>
  </si>
  <si>
    <t>Moorwatha, Australia (Oceania) Start Date: 05/12/2022 - End Date: 09/12/2022</t>
  </si>
  <si>
    <t>24/11/2022 10:26 AM AEST(SW</t>
  </si>
  <si>
    <t>Moorwatha, Australia (Oceania) Start Date: 12/02/2023 - End Date: 17/02/2023</t>
  </si>
  <si>
    <t>Assis</t>
  </si>
  <si>
    <t>Ana Sofia</t>
  </si>
  <si>
    <t>Araujo de</t>
  </si>
  <si>
    <t>Mount Buffalo, Australia (Oceania) Start Date: 13/11/2022 - End Date: 16/11/2022</t>
  </si>
  <si>
    <t>29/10/2022 04:40 PM AEST(SW</t>
  </si>
  <si>
    <t>SCIE30001</t>
  </si>
  <si>
    <t>Yuen Lui</t>
  </si>
  <si>
    <t>Mount Buller, Australia (Oceania) Start Date: 19/06/2022 - End Date: 24/06/2022</t>
  </si>
  <si>
    <t>Bachelor of Science (Veterinary Biosciences)</t>
  </si>
  <si>
    <t>Yuen Pui</t>
  </si>
  <si>
    <t>Bachelor of Science majoring in Veterinary Bioscience</t>
  </si>
  <si>
    <t>Chua</t>
  </si>
  <si>
    <t>Goeh Shan</t>
  </si>
  <si>
    <t>Mount Buller, Australia (Oceania) Start Date: 27/06/2022 - End Date: 01/07/2022</t>
  </si>
  <si>
    <t>12/06/2022 09:30 PM AEST(SW</t>
  </si>
  <si>
    <t>12/06/2022 09:31 PM AEST(SW</t>
  </si>
  <si>
    <t>Harwood</t>
  </si>
  <si>
    <t>Bethany</t>
  </si>
  <si>
    <t>24/05/2022 02:14 PM AEST(SW</t>
  </si>
  <si>
    <t>Animals in Extensive Production Systems</t>
  </si>
  <si>
    <t>Jilek</t>
  </si>
  <si>
    <t>Rachel</t>
  </si>
  <si>
    <t>Mount Buller, Australia (Oceania) Start Date: 04/07/2022 - End Date: 08/07/2022</t>
  </si>
  <si>
    <t>27/06/2022 10:48 AM AEST(SW</t>
  </si>
  <si>
    <t>Mount Buller, Australia (Oceania) Start Date: 19/06/2022 - End Date: 25/06/2022</t>
  </si>
  <si>
    <t>11/06/2022 12:35 AM AEST(SW</t>
  </si>
  <si>
    <t>LIAO</t>
  </si>
  <si>
    <t>Yuqian</t>
  </si>
  <si>
    <t>14/06/2022 12:30 PM AEST(SW</t>
  </si>
  <si>
    <t>14/06/2022 12:32 PM AEST(SW</t>
  </si>
  <si>
    <t>24/06/2022 10:54 AM AEST(SW</t>
  </si>
  <si>
    <t>Skolnick</t>
  </si>
  <si>
    <t>Mount Buller, Australia (Oceania) Start Date: 11/07/2022 - End Date: 15/07/2022</t>
  </si>
  <si>
    <t>10/05/2022 12:41 PM AEST(SW</t>
  </si>
  <si>
    <t>Doctorate of Veterinary Medicine - Intro to the Vet Profession</t>
  </si>
  <si>
    <t>Su</t>
  </si>
  <si>
    <t>Chia-Chi</t>
  </si>
  <si>
    <t>Mount Buller, Australia (Oceania) Start Date: 10/07/2022 - End Date: 14/07/2022</t>
  </si>
  <si>
    <t>10/05/2022 12:28 PM AEST(SW</t>
  </si>
  <si>
    <t>Zaza</t>
  </si>
  <si>
    <t>Natalie</t>
  </si>
  <si>
    <t>Mount Buller, Australia (Oceania) Start Date: 10/07/2022 - End Date: 15/07/2022</t>
  </si>
  <si>
    <t>15/05/2022 10:19 AM AEST(SW</t>
  </si>
  <si>
    <t>Doctor of Veterinary Medicine- Introduction to the Veterinary Profession</t>
  </si>
  <si>
    <t>Hamad</t>
  </si>
  <si>
    <t>Youssef</t>
  </si>
  <si>
    <t>Sale, Australia (Oceania) Start Date: 05/11/2022 - End Date: 13/11/2022</t>
  </si>
  <si>
    <t>Murray Bridge, Australia (Oceania) Start Date: 22/11/2022 - End Date: 25/11/2022</t>
  </si>
  <si>
    <t>26/09/2022 10:54 AM AEST(SW</t>
  </si>
  <si>
    <t>26/09/2022 10:56 AM AEST(SW</t>
  </si>
  <si>
    <t>NSW, Australia (Oceania) Start Date: 15/10/2022 - End Date: 18/11/2022</t>
  </si>
  <si>
    <t>Hayden</t>
  </si>
  <si>
    <t>NSW, Australia (Oceania) Start Date: 15/08/2022 - End Date: 15/10/2022</t>
  </si>
  <si>
    <t>AGRI30041</t>
  </si>
  <si>
    <t>Nar Nar Goon, Australia (Oceania) Start Date: 19/12/2022 - End Date: 23/12/2022</t>
  </si>
  <si>
    <t>21/11/2022 08:30 PM AEST(SW</t>
  </si>
  <si>
    <t>Hsiung</t>
  </si>
  <si>
    <t>Amanda</t>
  </si>
  <si>
    <t>New South Wales, Australia (Oceania) Start Date: 20/10/2022 - End Date: 07/11/2022</t>
  </si>
  <si>
    <t>22/10/2022 06:19 PM AEST(SW</t>
  </si>
  <si>
    <t>PhD in BioSciences</t>
  </si>
  <si>
    <t>Kung</t>
  </si>
  <si>
    <t>Po-Han</t>
  </si>
  <si>
    <t>Newcastle, Australia (Oceania) Start Date: 29/10/2022 - End Date: 02/11/2022</t>
  </si>
  <si>
    <t>17/09/2022 09:01 AM AEST(SW</t>
  </si>
  <si>
    <t>17/09/2022 09:02 AM AEST(SW</t>
  </si>
  <si>
    <t>Master of Psychology (Clinical) / PhD</t>
  </si>
  <si>
    <t>Meghan</t>
  </si>
  <si>
    <t>Lin</t>
  </si>
  <si>
    <t>Nhill, Australia (Oceania) Start Date: 04/04/2022 - End Date: 08/04/2022</t>
  </si>
  <si>
    <t>Nhill, Australia (Oceania) Start Date: 08/09/2022 - End Date: 10/09/2022|Nhill, Australia (Oceania) Start Date: 21/09/2022 - End Date: 24/09/2022|Nhill, Australia (Oceania) Start Date: 05/10/2022 - End Date: 08/10/2022|Nhill, Australia (Oceania) Start Date: 19/10/2022 - End Date: 22/10/2022|Nhill, Australia (Oceania) Start Date: 02/11/2022 - End Date: 05/11/2022|Nhill, Australia (Oceania) Start Date: 16/11/2022 - End Date: 19/11/2022|Nhill, Australia (Oceania) Start Date: 30/11/2022 - End Date: 03/12/2022</t>
  </si>
  <si>
    <t>Vartola</t>
  </si>
  <si>
    <t>Elsa</t>
  </si>
  <si>
    <t>Aleksandra</t>
  </si>
  <si>
    <t>Noosaville, Australia (Oceania) Start Date: 10/04/2022 - End Date: 13/04/2022</t>
  </si>
  <si>
    <t>28/03/2022 11:38 AM AEST(SW</t>
  </si>
  <si>
    <t>Finland</t>
  </si>
  <si>
    <t>Sandhu</t>
  </si>
  <si>
    <t>Diljot</t>
  </si>
  <si>
    <t>Kaur</t>
  </si>
  <si>
    <t>Nowra, Australia (Oceania) Start Date: 11/04/2022 - End Date: 23/04/2022</t>
  </si>
  <si>
    <t>14/03/2022 07:18 PM AEST(SW</t>
  </si>
  <si>
    <t>Extramural placement</t>
  </si>
  <si>
    <t>Falconer</t>
  </si>
  <si>
    <t>Numurkah, Australia (Oceania) Start Date: 26/02/2022 - End Date: 10/03/2022|Numurkah, Australia (Oceania) Start Date: 26/03/2022 - End Date: 13/04/2022</t>
  </si>
  <si>
    <t>Angus</t>
  </si>
  <si>
    <t>Numurkah, Australia (Oceania) Start Date: 21/05/2022 - End Date: 25/08/2022</t>
  </si>
  <si>
    <t>Numurkah, Australia (Oceania) Start Date: 25/09/2022 - End Date: 01/10/2022</t>
  </si>
  <si>
    <t>19/09/2022 03:17 PM AEST(SW</t>
  </si>
  <si>
    <t>Beckerleg</t>
  </si>
  <si>
    <t>Nyirripi, Australia (Oceania) Start Date: 30/04/2022 - End Date: 29/05/2022</t>
  </si>
  <si>
    <t>29/03/2022 07:48 PM AEST(SW</t>
  </si>
  <si>
    <t>Truman</t>
  </si>
  <si>
    <t>Isabel Gallardo</t>
  </si>
  <si>
    <t>25/03/2022 04:14 PM AEST(SW</t>
  </si>
  <si>
    <t>Master of Teaching (Sec)</t>
  </si>
  <si>
    <t>Perth, Australia (Oceania) Start Date: 14/06/2022 - End Date: 28/06/2022</t>
  </si>
  <si>
    <t>DVM1 Pre-Clinical Placements</t>
  </si>
  <si>
    <t>Gralton</t>
  </si>
  <si>
    <t>Perth, Australia (Oceania) Start Date: 28/04/2022 - End Date: 04/06/2022</t>
  </si>
  <si>
    <t>12/04/2022 09:06 AM AEST(SW</t>
  </si>
  <si>
    <t>Masters Cultural Materials Conservation</t>
  </si>
  <si>
    <t>Hargreaves</t>
  </si>
  <si>
    <t>Jack</t>
  </si>
  <si>
    <t>Perth, Australia (Oceania) Start Date: 15/08/2022 - End Date: 19/08/2022</t>
  </si>
  <si>
    <t>14/07/2022 12:34 PM AEST(SW</t>
  </si>
  <si>
    <t>Master of Clinical Audiolofy</t>
  </si>
  <si>
    <t>Owusu</t>
  </si>
  <si>
    <t>Eric</t>
  </si>
  <si>
    <t>Ansah</t>
  </si>
  <si>
    <t>Perth, Australia (Oceania) Start Date: 22/05/2022 - End Date: 27/05/2022</t>
  </si>
  <si>
    <t>20/05/2022 12:25 AM AEST(SW</t>
  </si>
  <si>
    <t>Earth Science</t>
  </si>
  <si>
    <t>Ghana</t>
  </si>
  <si>
    <t>Sandler</t>
  </si>
  <si>
    <t>Freda</t>
  </si>
  <si>
    <t>Perth, Australia (Oceania) Start Date: 27/11/2022 - End Date: 23/12/2022</t>
  </si>
  <si>
    <t>26/11/2022 08:54 PM AEST(SW</t>
  </si>
  <si>
    <t>Uteda</t>
  </si>
  <si>
    <t>Jayden</t>
  </si>
  <si>
    <t>Sydney, Australia (Oceania) Start Date: 04/12/2022 - End Date: 11/12/2022</t>
  </si>
  <si>
    <t>16/11/2022 12:42 PM AEST(SW</t>
  </si>
  <si>
    <t>PhD Mathematics</t>
  </si>
  <si>
    <t>Cassetta</t>
  </si>
  <si>
    <t>Jacqueline</t>
  </si>
  <si>
    <t>Pheasant Creek, Australia (Oceania) Start Date: 21/11/2022 - End Date: 25/11/2022</t>
  </si>
  <si>
    <t>13/11/2022 10:06 AM AEST(SW</t>
  </si>
  <si>
    <t>Pogorzelski</t>
  </si>
  <si>
    <t>Hollie Marie</t>
  </si>
  <si>
    <t>Shepparton, Australia (Oceania) Start Date: 21/08/2022 - End Date: 02/09/2022</t>
  </si>
  <si>
    <t>24/07/2022 02:13 PM AEST(SW</t>
  </si>
  <si>
    <t>Adams</t>
  </si>
  <si>
    <t>Freja Mia</t>
  </si>
  <si>
    <t>Queensland, Australia (Oceania) Start Date: 26/09/2022 - End Date: 02/10/2022</t>
  </si>
  <si>
    <t>12/08/2022 04:42 PM AEST(SW</t>
  </si>
  <si>
    <t>ZOOL30009</t>
  </si>
  <si>
    <t>Farley</t>
  </si>
  <si>
    <t>17/08/2022 12:25 PM AEST(SW</t>
  </si>
  <si>
    <t>Bachelor of science</t>
  </si>
  <si>
    <t>Shenali</t>
  </si>
  <si>
    <t>Dilmika</t>
  </si>
  <si>
    <t>12/08/2022 05:24 PM AEST(SW</t>
  </si>
  <si>
    <t>Harding</t>
  </si>
  <si>
    <t>Kinga</t>
  </si>
  <si>
    <t>22/08/2022 01:35 PM AEST(SW</t>
  </si>
  <si>
    <t>Hodgkiss</t>
  </si>
  <si>
    <t>Guen</t>
  </si>
  <si>
    <t>Yik</t>
  </si>
  <si>
    <t>Queensland, Australia (Oceania) Start Date: 20/11/2022 - End Date: 06/12/2022</t>
  </si>
  <si>
    <t>23/07/2022 11:52 AM AEST(SW</t>
  </si>
  <si>
    <t>Hao Ran</t>
  </si>
  <si>
    <t>12/08/2022 02:49 PM AEST(SW</t>
  </si>
  <si>
    <t>13/08/2022 09:16 AM AEST(SW</t>
  </si>
  <si>
    <t>Bachelor of Science - ZOOL30009 Tropical Field Ecology</t>
  </si>
  <si>
    <t>Loo</t>
  </si>
  <si>
    <t>Jo Lyn</t>
  </si>
  <si>
    <t>12/08/2022 04:43 PM AEST(SW</t>
  </si>
  <si>
    <t>Meaney-Liu</t>
  </si>
  <si>
    <t>Dior</t>
  </si>
  <si>
    <t>Emmanuelle</t>
  </si>
  <si>
    <t>25/08/2022 05:34 PM AEST(SW</t>
  </si>
  <si>
    <t>Neild</t>
  </si>
  <si>
    <t>Juliana</t>
  </si>
  <si>
    <t>Katerina</t>
  </si>
  <si>
    <t>Queensland, Australia (Oceania) Start Date: 25/09/2022 - End Date: 02/10/2022</t>
  </si>
  <si>
    <t>18/09/2022 09:14 PM AEST(SW</t>
  </si>
  <si>
    <t>Tropical Field Ecology (ZOOL30009)</t>
  </si>
  <si>
    <t>Reade</t>
  </si>
  <si>
    <t>Adam</t>
  </si>
  <si>
    <t>16/08/2022 11:51 AM AEST(SW</t>
  </si>
  <si>
    <t>Sawhney</t>
  </si>
  <si>
    <t>Ganeev</t>
  </si>
  <si>
    <t>Queensland, Australia (Oceania) Start Date: 24/09/2022 - End Date: 03/10/2022</t>
  </si>
  <si>
    <t>19/09/2022 01:51 PM AEST(SW</t>
  </si>
  <si>
    <t>Sun</t>
  </si>
  <si>
    <t>Yuchen</t>
  </si>
  <si>
    <t>12/08/2022 04:44 PM AEST(SW</t>
  </si>
  <si>
    <t>Syed Azaham</t>
  </si>
  <si>
    <t>Sharifah Farhah</t>
  </si>
  <si>
    <t>13/08/2022 12:47 AM AEST(SW</t>
  </si>
  <si>
    <t>Zoology</t>
  </si>
  <si>
    <t>Mortel</t>
  </si>
  <si>
    <t>Francesca Lenore</t>
  </si>
  <si>
    <t>Rhyll, Australia (Oceania) Start Date: 27/06/2022 - End Date: 01/07/2022</t>
  </si>
  <si>
    <t>11/06/2022 09:32 PM AEST(SW</t>
  </si>
  <si>
    <t>27/08/2022 09:20 PM AEST(SW</t>
  </si>
  <si>
    <t>Rostron, Australia (Oceania) Start Date: 17/12/2022 - End Date: 22/12/2022</t>
  </si>
  <si>
    <t>30/10/2022 10:28 AM AEST(SW</t>
  </si>
  <si>
    <t>McIntyre</t>
  </si>
  <si>
    <t>Rose Hilare</t>
  </si>
  <si>
    <t>Rostron, Australia (Oceania) Start Date: 20/11/2022 - End Date: 27/11/2022</t>
  </si>
  <si>
    <t>Rostron, Australia (Oceania) Start Date: 18/12/2022 - End Date: 22/12/2022</t>
  </si>
  <si>
    <t>13/06/2022 05:16 PM AEST(SW</t>
  </si>
  <si>
    <t>21/09/2022 02:06 PM AEST(SW</t>
  </si>
  <si>
    <t>Rostron, Australia (Oceania) Start Date: 16/07/2022 - End Date: 22/07/2022</t>
  </si>
  <si>
    <t>Tse</t>
  </si>
  <si>
    <t>Cheuk Lam</t>
  </si>
  <si>
    <t>DVM1</t>
  </si>
  <si>
    <t>Ruby, Australia (Oceania) Start Date: 19/06/2022 - End Date: 24/06/2022</t>
  </si>
  <si>
    <t>18/06/2022 08:56 PM AEST(SW</t>
  </si>
  <si>
    <t>18/06/2022 08:57 PM AEST(SW</t>
  </si>
  <si>
    <t>Rural City of Wangaratta, Australia (Oceania) Start Date: 04/12/2022 - End Date: 17/12/2022</t>
  </si>
  <si>
    <t>18/06/2022 10:15 AM AEST(SW</t>
  </si>
  <si>
    <t>18/06/2022 10:16 AM AEST(SW</t>
  </si>
  <si>
    <t>Yonali</t>
  </si>
  <si>
    <t>Christine</t>
  </si>
  <si>
    <t>Rural City of Wangaratta, Australia (Oceania) Start Date: 08/10/2022 - End Date: 30/10/2022</t>
  </si>
  <si>
    <t>13/08/2022 07:35 PM AEST(SW</t>
  </si>
  <si>
    <t>13/09/2022 11:13 PM AEST(SW</t>
  </si>
  <si>
    <t>15/09/2022 04:30 PM AEST(SW</t>
  </si>
  <si>
    <t>Hydrah</t>
  </si>
  <si>
    <t>Jafar</t>
  </si>
  <si>
    <t>Rural City of Wangaratta, Australia (Oceania) Start Date: 09/10/2022 - End Date: 30/10/2022</t>
  </si>
  <si>
    <t>Jessiman</t>
  </si>
  <si>
    <t>Sean</t>
  </si>
  <si>
    <t>Rural City of Wangaratta, Australia (Oceania) Start Date: 21/08/2022 - End Date: 25/08/2022|Rural City of Wangaratta, Australia (Oceania) Start Date: 28/08/2022 - End Date: 01/09/2022|Rural City of Wangaratta, Australia (Oceania) Start Date: 04/09/2022 - End Date: 08/09/2022</t>
  </si>
  <si>
    <t>Khoo</t>
  </si>
  <si>
    <t>Hui Qi Samantha</t>
  </si>
  <si>
    <t>Rural City of Wangaratta, Australia (Oceania) Start Date: 08/10/2022 - End Date: 28/10/2022</t>
  </si>
  <si>
    <t>23/09/2022 11:48 AM AEST(SW</t>
  </si>
  <si>
    <t>Rural City of Wangaratta, Australia (Oceania) Start Date: 26/06/2022 - End Date: 08/07/2022</t>
  </si>
  <si>
    <t>14/06/2022 05:45 PM AEST(SW</t>
  </si>
  <si>
    <t>21/06/2022 05:24 PM AEST(SW</t>
  </si>
  <si>
    <t>Sjostrom</t>
  </si>
  <si>
    <t>Rural City of Wangaratta, Australia (Oceania) Start Date: 16/07/2022 - End Date: 29/07/2022|Rural City of Wangaratta, Australia (Oceania) Start Date: 06/08/2022 - End Date: 19/08/2022</t>
  </si>
  <si>
    <t>22/04/2022 01:39 PM AEST(SW</t>
  </si>
  <si>
    <t>Song</t>
  </si>
  <si>
    <t>Yu Jin</t>
  </si>
  <si>
    <t>14/06/2022 01:00 PM AEST(SW</t>
  </si>
  <si>
    <t>Doctor of Veterinary Medicine DVM3</t>
  </si>
  <si>
    <t>Ryanston, Australia (Oceania) Start Date: 18/04/2022 - End Date: 22/04/2022</t>
  </si>
  <si>
    <t>19/03/2022 10:08 AM AEST(SW</t>
  </si>
  <si>
    <t>19/03/2022 10:09 AM AEST(SW</t>
  </si>
  <si>
    <t>Ryanston, Australia (Oceania) Start Date: 17/04/2022 - End Date: 21/04/2022</t>
  </si>
  <si>
    <t>12/04/2022 08:33 AM AEST(SW</t>
  </si>
  <si>
    <t>Mule</t>
  </si>
  <si>
    <t>Luann</t>
  </si>
  <si>
    <t>Ryanston, Australia (Oceania) Start Date: 20/11/2022 - End Date: 25/11/2022</t>
  </si>
  <si>
    <t>15/09/2022 01:34 AM AEST(SW</t>
  </si>
  <si>
    <t>Introduction to Veterinary Profession</t>
  </si>
  <si>
    <t>Yu</t>
  </si>
  <si>
    <t>Sale, Australia (Oceania) Start Date: 19/08/2022 - End Date: 25/08/2022</t>
  </si>
  <si>
    <t>15/08/2022 07:46 PM AEST(SW</t>
  </si>
  <si>
    <t>15/08/2022 07:47 PM AEST(SW</t>
  </si>
  <si>
    <t>MSc Earth Science</t>
  </si>
  <si>
    <t>Sale, Australia (Oceania) Start Date: 21/09/2022 - End Date: 24/09/2022</t>
  </si>
  <si>
    <t>Sale, Australia (Oceania) Start Date: 06/12/2022 - End Date: 13/12/2022</t>
  </si>
  <si>
    <t>MSc (Earth Science)</t>
  </si>
  <si>
    <t>Scone, Australia (Oceania) Start Date: 14/11/2022 - End Date: 20/11/2022</t>
  </si>
  <si>
    <t>13/11/2022 10:47 PM AEST(SW</t>
  </si>
  <si>
    <t>PhD Vet. Sciences</t>
  </si>
  <si>
    <t>Wheeler</t>
  </si>
  <si>
    <t>Jhett</t>
  </si>
  <si>
    <t>Anthony</t>
  </si>
  <si>
    <t>Scottsdale, Australia (Oceania) Start Date: 20/11/2022 - End Date: 24/11/2022</t>
  </si>
  <si>
    <t>13/11/2022 03:13 PM AEST(SW</t>
  </si>
  <si>
    <t>Pusch</t>
  </si>
  <si>
    <t>Yvonne</t>
  </si>
  <si>
    <t>Serpentine, Australia (Oceania) Start Date: 17/06/2022 - End Date: 26/06/2022</t>
  </si>
  <si>
    <t>11/05/2022 02:33 PM AEST(SW</t>
  </si>
  <si>
    <t>11/05/2022 02:34 PM AEST(SW</t>
  </si>
  <si>
    <t>Berry</t>
  </si>
  <si>
    <t>Lettia</t>
  </si>
  <si>
    <t>Shepparton, Australia (Oceania) Start Date: 04/09/2022 - End Date: 09/12/2022</t>
  </si>
  <si>
    <t>28/07/2022 11:00 AM AEST(SW</t>
  </si>
  <si>
    <t>MSW</t>
  </si>
  <si>
    <t>Gemma</t>
  </si>
  <si>
    <t>Shepparton, Australia (Oceania) Start Date: 19/04/2022 - End Date: 20/04/2022</t>
  </si>
  <si>
    <t>13/04/2022 02:43 PM AEST(SW</t>
  </si>
  <si>
    <t>Fieldwork through Internship</t>
  </si>
  <si>
    <t>Master of Applied Psychology</t>
  </si>
  <si>
    <t>Cattach</t>
  </si>
  <si>
    <t>Shepparton, Australia (Oceania) Start Date: 21/05/2022 - End Date: 23/08/2022</t>
  </si>
  <si>
    <t>Cochrane</t>
  </si>
  <si>
    <t>Roslyn</t>
  </si>
  <si>
    <t>Shepparton, Australia (Oceania) Start Date: 08/05/2022 - End Date: 29/09/2022</t>
  </si>
  <si>
    <t>28/04/2022 07:12 PM AEST(SW</t>
  </si>
  <si>
    <t>Professional Practice Unit</t>
  </si>
  <si>
    <t>Chuanhao</t>
  </si>
  <si>
    <t>Shepparton, Australia (Oceania) Start Date: 21/08/2022 - End Date: 09/09/2022</t>
  </si>
  <si>
    <t>Doctor of Physiotherapy - Lifespan clinical practice</t>
  </si>
  <si>
    <t>MOHAN KUMAR</t>
  </si>
  <si>
    <t>HARSHITHA</t>
  </si>
  <si>
    <t>Shepparton, Australia (Oceania) Start Date: 10/10/2022 - End Date: 28/10/2022</t>
  </si>
  <si>
    <t>12/08/2022 08:34 PM AEST(SW</t>
  </si>
  <si>
    <t>12/08/2022 08:35 PM AEST(SW</t>
  </si>
  <si>
    <t>DOCTOR OF PHYSIOTHERAPY</t>
  </si>
  <si>
    <t>Teh</t>
  </si>
  <si>
    <t>XianHui</t>
  </si>
  <si>
    <t>Shepparton, Australia (Oceania) Start Date: 16/07/2022 - End Date: 29/07/2022</t>
  </si>
  <si>
    <t>22/04/2022 02:42 PM AEST(SW</t>
  </si>
  <si>
    <t>Shepparton, Australia (Oceania) Start Date: 17/07/2022 - End Date: 30/07/2022</t>
  </si>
  <si>
    <t>25/06/2022 09:41 PM AEST(SW</t>
  </si>
  <si>
    <t>Doctor of optometry</t>
  </si>
  <si>
    <t>Wan</t>
  </si>
  <si>
    <t>Junnan</t>
  </si>
  <si>
    <t>Shepparton, Australia (Oceania) Start Date: 16/08/2022 - End Date: 17/08/2022</t>
  </si>
  <si>
    <t>29/12/2022 12:10 AM AEST(SW</t>
  </si>
  <si>
    <t>AGRI90078 Internship</t>
  </si>
  <si>
    <t>Weerasinghe</t>
  </si>
  <si>
    <t>Maneka</t>
  </si>
  <si>
    <t>Muthukumari</t>
  </si>
  <si>
    <t>Shepparton, Australia (Oceania) Start Date: 09/04/2022 - End Date: 14/04/2022|Shepparton, Australia (Oceania) Start Date: 19/04/2022 - End Date: 23/04/2022</t>
  </si>
  <si>
    <t>Bramich</t>
  </si>
  <si>
    <t>Somersby, Australia (Oceania) Start Date: 31/10/2022 - End Date: 18/11/2022</t>
  </si>
  <si>
    <t>13/09/2022 04:58 PM AEST(SW</t>
  </si>
  <si>
    <t>CUMC90006_2022_SM2</t>
  </si>
  <si>
    <t>Sullivan</t>
  </si>
  <si>
    <t>Stanley, Australia (Oceania) Start Date: 26/06/2022 - End Date: 03/07/2022</t>
  </si>
  <si>
    <t>15/06/2022 03:22 PM AEST(SW</t>
  </si>
  <si>
    <t>Tom</t>
  </si>
  <si>
    <t>Stawell, Australia (Oceania) Start Date: 17/04/2022 - End Date: 01/05/2022</t>
  </si>
  <si>
    <t>28/03/2022 10:05 AM AEST(SW</t>
  </si>
  <si>
    <t>Master of Science (Earth Sciences)</t>
  </si>
  <si>
    <t>Adinata</t>
  </si>
  <si>
    <t>Sunshine Coast, Australia (Oceania) Start Date: 27/12/2022 - End Date: 31/12/2022</t>
  </si>
  <si>
    <t>13/07/2022 01:29 PM AEST(SW</t>
  </si>
  <si>
    <t>Sunshine Coast, Australia (Oceania) Start Date: 28/08/2022 - End Date: 02/09/2022</t>
  </si>
  <si>
    <t>Doctor of Philosophy - Medicine, Dentistry and Health Sciences</t>
  </si>
  <si>
    <t>McCallum</t>
  </si>
  <si>
    <t>Sunshine Coast, Australia (Oceania) Start Date: 14/04/2022 - End Date: 30/04/2022</t>
  </si>
  <si>
    <t>Doctorate veterinary medicine</t>
  </si>
  <si>
    <t>Renze</t>
  </si>
  <si>
    <t>Danielle</t>
  </si>
  <si>
    <t>Sunshine Coast, Australia (Oceania) Start Date: 24/09/2022 - End Date: 03/10/2022</t>
  </si>
  <si>
    <t>19/09/2022 11:51 AM AEST(SW</t>
  </si>
  <si>
    <t>19/09/2022 11:55 AM AEST(SW</t>
  </si>
  <si>
    <t>Thiruyoheswaran</t>
  </si>
  <si>
    <t>Inthuja</t>
  </si>
  <si>
    <t>19/09/2022 01:46 PM AEST(SW</t>
  </si>
  <si>
    <t>Surf Beach, Australia (Oceania) Start Date: 26/09/2022 - End Date: 27/09/2022|Surf Beach, Australia (Oceania) Start Date: 20/11/2022 - End Date: 03/12/2022</t>
  </si>
  <si>
    <t>Finn</t>
  </si>
  <si>
    <t>12/09/2022 08:55 PM AEST(SW</t>
  </si>
  <si>
    <t>Smallridge</t>
  </si>
  <si>
    <t>Surfers Paradise, Australia (Oceania) Start Date: 04/12/2022 - End Date: 09/12/2022</t>
  </si>
  <si>
    <t>27/10/2022 02:29 PM AEST(SW</t>
  </si>
  <si>
    <t>PhD Veterinary Biosciences</t>
  </si>
  <si>
    <t>Yifan</t>
  </si>
  <si>
    <t>Swan Hill, Australia (Oceania) Start Date: 24/04/2022 - End Date: 08/05/2022</t>
  </si>
  <si>
    <t>De Matteo</t>
  </si>
  <si>
    <t>Swan Reach, Australia (Oceania) Start Date: 11/07/2022 - End Date: 15/07/2022</t>
  </si>
  <si>
    <t>25/05/2022 12:34 PM AEST(SW</t>
  </si>
  <si>
    <t>25/05/2022 12:35 PM AEST(SW</t>
  </si>
  <si>
    <t>Doctorate of veterinary medicine</t>
  </si>
  <si>
    <t>Labuguen</t>
  </si>
  <si>
    <t>Luis Francisco</t>
  </si>
  <si>
    <t>Bueno</t>
  </si>
  <si>
    <t>Swan Reach, Australia (Oceania) Start Date: 20/11/2022 - End Date: 26/11/2022</t>
  </si>
  <si>
    <t>13/11/2022 10:58 PM AEST(SW</t>
  </si>
  <si>
    <t>17/11/2022 06:00 AM AEST(SW</t>
  </si>
  <si>
    <t>Margetts</t>
  </si>
  <si>
    <t>Leah</t>
  </si>
  <si>
    <t>25/05/2022 01:00 PM AEST(SW</t>
  </si>
  <si>
    <t>13/11/2022 10:36 PM AEST(SW</t>
  </si>
  <si>
    <t>Bilimoria</t>
  </si>
  <si>
    <t>Devika</t>
  </si>
  <si>
    <t>Sydney, Australia (Oceania) Start Date: 18/11/2022 - End Date: 18/11/2022</t>
  </si>
  <si>
    <t>10/11/2022 11:35 AM AEST(SW</t>
  </si>
  <si>
    <t>BA Fine Arts (Honours)</t>
  </si>
  <si>
    <t>Carrotte</t>
  </si>
  <si>
    <t>Elise</t>
  </si>
  <si>
    <t>Sydney, Australia (Oceania) Start Date: 11/10/2022 - End Date: 14/10/2022</t>
  </si>
  <si>
    <t>19/09/2022 02:33 PM AEST(SW</t>
  </si>
  <si>
    <t>Conference travel (not a course requirement but to present on my PhD studies)</t>
  </si>
  <si>
    <t>Cheuk Yan</t>
  </si>
  <si>
    <t>Sydney, Australia (Oceania) Start Date: 20/10/2022 - End Date: 07/11/2022</t>
  </si>
  <si>
    <t>20/10/2022 09:19 AM AEST(SW</t>
  </si>
  <si>
    <t>Bangkok, Thailand (Asia) Start Date: 03/10/2022 - End Date: 09/10/2022|Bangkok, Thailand (Asia) Start Date: 09/10/2022 - End Date: 09/10/2022</t>
  </si>
  <si>
    <t>Bachelor of Commerce</t>
  </si>
  <si>
    <t>Dinardo</t>
  </si>
  <si>
    <t>Rubi</t>
  </si>
  <si>
    <t>15/11/2022 01:44 PM AEST(SW</t>
  </si>
  <si>
    <t>Production &amp; Design</t>
  </si>
  <si>
    <t>Doupe</t>
  </si>
  <si>
    <t>Louise Bortolussi</t>
  </si>
  <si>
    <t>Sydney, Australia (Oceania) Start Date: 06/12/2022 - End Date: 24/02/2023</t>
  </si>
  <si>
    <t>30/11/2022 08:25 AM AEST(SW</t>
  </si>
  <si>
    <t>Masters of Agricultural Sciences</t>
  </si>
  <si>
    <t>Dowd</t>
  </si>
  <si>
    <t>Sydney, Australia (Oceania) Start Date: 01/11/2022 - End Date: 22/12/2022</t>
  </si>
  <si>
    <t>31/10/2022 05:13 PM AEST(SW</t>
  </si>
  <si>
    <t>Duan</t>
  </si>
  <si>
    <t>Cixin</t>
  </si>
  <si>
    <t>Sydney, Australia (Oceania) Start Date: 04/10/2022 - End Date: 04/11/2022</t>
  </si>
  <si>
    <t>21/07/2022 12:07 PM AEST(SW</t>
  </si>
  <si>
    <t>31/08/2022 10:11 AM AEST(SW</t>
  </si>
  <si>
    <t>Journalism Internship (JOUR90003)</t>
  </si>
  <si>
    <t>Fitzgerald</t>
  </si>
  <si>
    <t>Louisa</t>
  </si>
  <si>
    <t>14/11/2022 10:53 AM AEST(SW</t>
  </si>
  <si>
    <t>Master of Production Design</t>
  </si>
  <si>
    <t>Fry</t>
  </si>
  <si>
    <t>Sydney, Australia (Oceania) Start Date: 19/07/2022 - End Date: 22/07/2022</t>
  </si>
  <si>
    <t>PhD (Chemistry)</t>
  </si>
  <si>
    <t>Garde</t>
  </si>
  <si>
    <t>Rynno Gabriel Luis Torres</t>
  </si>
  <si>
    <t>Torres</t>
  </si>
  <si>
    <t>Sydney, Australia (Oceania) Start Date: 09/06/2022 - End Date: 30/06/2022</t>
  </si>
  <si>
    <t>Master of Cultural Materials Conservation (Conservation Internship)</t>
  </si>
  <si>
    <t>Sydney, Australia (Oceania) Start Date: 04/12/2022 - End Date: 08/12/2022</t>
  </si>
  <si>
    <t>Haghvirdizadeh</t>
  </si>
  <si>
    <t>Polin</t>
  </si>
  <si>
    <t>Sydney, Australia (Oceania) Start Date: 17/11/2022 - End Date: 21/11/2022</t>
  </si>
  <si>
    <t>Biomedical science (PhD)</t>
  </si>
  <si>
    <t>Heien</t>
  </si>
  <si>
    <t>Alex</t>
  </si>
  <si>
    <t>Joy</t>
  </si>
  <si>
    <t>Sydney, Australia (Oceania) Start Date: 07/08/2022 - End Date: 21/08/2022</t>
  </si>
  <si>
    <t>22/07/2022 11:07 AM AEST(SW</t>
  </si>
  <si>
    <t>Bachelor of Fine Arts (Production)</t>
  </si>
  <si>
    <t>Hobern</t>
  </si>
  <si>
    <t>Hannah Rachel</t>
  </si>
  <si>
    <t>Sydney, Australia (Oceania) Start Date: 12/10/2022 - End Date: 16/10/2022</t>
  </si>
  <si>
    <t>19/09/2022 02:14 PM AEST(SW</t>
  </si>
  <si>
    <t>DR-PHILMDH</t>
  </si>
  <si>
    <t>Khor</t>
  </si>
  <si>
    <t>Yi Lu</t>
  </si>
  <si>
    <t>Sydney, Australia (Oceania) Start Date: 11/12/2022 - End Date: 24/12/2022</t>
  </si>
  <si>
    <t>Daejung</t>
  </si>
  <si>
    <t>Sydney, Australia (Oceania) Start Date: 03/12/2022 - End Date: 09/12/2022</t>
  </si>
  <si>
    <t>19/11/2022 01:45 PM AEST(SW</t>
  </si>
  <si>
    <t>PhD-Engineering</t>
  </si>
  <si>
    <t>Sydney, Australia (Oceania) Start Date: 08/08/2022 - End Date: 13/08/2022</t>
  </si>
  <si>
    <t>12/05/2022 12:28 PM AEST(SW</t>
  </si>
  <si>
    <t>M.Psych (Clinical) / PhD</t>
  </si>
  <si>
    <t>Sydney, Australia (Oceania) Start Date: 02/07/2022 - End Date: 07/07/2022</t>
  </si>
  <si>
    <t>Lam</t>
  </si>
  <si>
    <t>Wai Kit</t>
  </si>
  <si>
    <t>Kit</t>
  </si>
  <si>
    <t>Sydney, Australia (Oceania) Start Date: 29/06/2022 - End Date: 01/07/2022</t>
  </si>
  <si>
    <t>PhD in Engineering</t>
  </si>
  <si>
    <t>Leslie</t>
  </si>
  <si>
    <t>Kurtis</t>
  </si>
  <si>
    <t>Sydney, Australia (Oceania) Start Date: 03/10/2022 - End Date: 07/10/2022</t>
  </si>
  <si>
    <t>Lindic</t>
  </si>
  <si>
    <t>Luka</t>
  </si>
  <si>
    <t>Sydney, Australia (Oceania) Start Date: 04/12/2022 - End Date: 10/12/2022</t>
  </si>
  <si>
    <t>31/10/2022 11:53 AM AEST(SW</t>
  </si>
  <si>
    <t>Graduate researcher-FEIT</t>
  </si>
  <si>
    <t>Croatia</t>
  </si>
  <si>
    <t>Moffett</t>
  </si>
  <si>
    <t>Jessamine</t>
  </si>
  <si>
    <t>10/11/2022 10:32 AM AEST(SW</t>
  </si>
  <si>
    <t>11/11/2022 06:44 AM AEST(SW</t>
  </si>
  <si>
    <t>Phan</t>
  </si>
  <si>
    <t>Khac Hoang Son</t>
  </si>
  <si>
    <t>Sydney, Australia (Oceania) Start Date: 10/07/2022 - End Date: 14/07/2022</t>
  </si>
  <si>
    <t>Poppins</t>
  </si>
  <si>
    <t>Sydney, Australia (Oceania) Start Date: 20/11/2022 - End Date: 10/12/2022</t>
  </si>
  <si>
    <t>16/09/2022 01:41 PM AEST(SW</t>
  </si>
  <si>
    <t>Salt</t>
  </si>
  <si>
    <t>Brittany</t>
  </si>
  <si>
    <t>Helen</t>
  </si>
  <si>
    <t>10/11/2022 12:16 PM AEST(SW</t>
  </si>
  <si>
    <t>To attend the Chanel Australia "In Conversation With" Tilda Swinton to discuss freedom of creation and expression.</t>
  </si>
  <si>
    <t>Masters of Contemporary Art</t>
  </si>
  <si>
    <t>Senevirathna</t>
  </si>
  <si>
    <t>Prabodi</t>
  </si>
  <si>
    <t>Ruwanthika</t>
  </si>
  <si>
    <t>Sydney, Australia (Oceania) Start Date: 10/07/2022 - End Date: 13/07/2022</t>
  </si>
  <si>
    <t>Sharlott</t>
  </si>
  <si>
    <t>14/11/2022 02:51 PM AEST(SW</t>
  </si>
  <si>
    <t>Bachelor of Fine Arts (Film and Television)</t>
  </si>
  <si>
    <t>Sydney, Australia (Oceania) Start Date: 09/11/2022 - End Date: 12/11/2022</t>
  </si>
  <si>
    <t>Research analysis at ANSTO required by PhD</t>
  </si>
  <si>
    <t>Genevieve</t>
  </si>
  <si>
    <t>Calypso</t>
  </si>
  <si>
    <t>Sydney, Australia (Oceania) Start Date: 10/06/2022 - End Date: 02/07/2022</t>
  </si>
  <si>
    <t>Valeri</t>
  </si>
  <si>
    <t>Sydney, Australia (Oceania) Start Date: 06/12/2022 - End Date: 15/12/2022</t>
  </si>
  <si>
    <t>22/11/2022 12:00 PM AEST(SW</t>
  </si>
  <si>
    <t>I will be travelling for an internship as part of the Arts Summer Internship subject MULT20019, I will be doing this part time and will aim to visit for a couple days during these two weeks</t>
  </si>
  <si>
    <t>Viney</t>
  </si>
  <si>
    <t>Theodore</t>
  </si>
  <si>
    <t>Francis</t>
  </si>
  <si>
    <t>Sydney, Australia (Oceania) Start Date: 03/07/2022 - End Date: 13/07/2022</t>
  </si>
  <si>
    <t>Bachelor of Fine Arts (Design and Production)</t>
  </si>
  <si>
    <t>Whatley</t>
  </si>
  <si>
    <t>Sydney, Australia (Oceania) Start Date: 29/07/2022 - End Date: 02/08/2022</t>
  </si>
  <si>
    <t>27/07/2022 09:09 AM AEST(SW</t>
  </si>
  <si>
    <t>Whitaker</t>
  </si>
  <si>
    <t>14/11/2022 11:27 AM AEST(SW</t>
  </si>
  <si>
    <t>Chanel event</t>
  </si>
  <si>
    <t>Dance</t>
  </si>
  <si>
    <t>Annabelle</t>
  </si>
  <si>
    <t>Karen</t>
  </si>
  <si>
    <t>Sydney, Australia (Oceania) Start Date: 29/05/2022 - End Date: 19/06/2022</t>
  </si>
  <si>
    <t>Wood</t>
  </si>
  <si>
    <t>Joshua</t>
  </si>
  <si>
    <t>DPhil - Physics</t>
  </si>
  <si>
    <t>Sydney, Australia (Oceania) Start Date: 01/07/2022 - End Date: 11/07/2022</t>
  </si>
  <si>
    <t>11/06/2022 02:05 PM AEST(SW</t>
  </si>
  <si>
    <t>Cecilia</t>
  </si>
  <si>
    <t>Beiyue</t>
  </si>
  <si>
    <t>Sydney, Australia (Oceania) Start Date: 29/03/2022 - End Date: 30/03/2022</t>
  </si>
  <si>
    <t>31/03/2022 10:35 AM AEST(SW</t>
  </si>
  <si>
    <t>10/11/2022 07:25 PM AEST(SW</t>
  </si>
  <si>
    <t>Flood</t>
  </si>
  <si>
    <t>Taroom, Australia (Oceania) Start Date: 20/06/2022 - End Date: 03/07/2022</t>
  </si>
  <si>
    <t>13/06/2022 07:41 PM AEST(SW</t>
  </si>
  <si>
    <t>Templestowe, Australia (Oceania) Start Date: 14/11/2022 - End Date: 18/11/2022</t>
  </si>
  <si>
    <t>26/09/2022 02:38 PM AEST(SW</t>
  </si>
  <si>
    <t>27/09/2022 12:21 AM AEST(SW</t>
  </si>
  <si>
    <t>Bachelor of Veterinary Biosciences/Doctor of Veterinary Medicine</t>
  </si>
  <si>
    <t>Deliefde</t>
  </si>
  <si>
    <t>Zakiya</t>
  </si>
  <si>
    <t>Tennant Creek, Australia (Oceania) Start Date: 05/09/2022 - End Date: 16/10/2022</t>
  </si>
  <si>
    <t>21/07/2022 04:47 PM AEST(SW</t>
  </si>
  <si>
    <t>Tennant Creek, Australia (Oceania) Start Date: 16/10/2022 - End Date: 28/11/2022</t>
  </si>
  <si>
    <t>22/07/2022 05:21 PM AEST(SW</t>
  </si>
  <si>
    <t>Chiang</t>
  </si>
  <si>
    <t>Yun Shan</t>
  </si>
  <si>
    <t>Terang, Australia (Oceania) Start Date: 13/04/2022 - End Date: 24/04/2022</t>
  </si>
  <si>
    <t>18/03/2022 12:37 AM AEST(SW</t>
  </si>
  <si>
    <t>18/03/2022 12:38 AM AEST(SW</t>
  </si>
  <si>
    <t>HUANG</t>
  </si>
  <si>
    <t>Chih-Hsuan</t>
  </si>
  <si>
    <t>Terang, Australia (Oceania) Start Date: 13/04/2022 - End Date: 19/04/2022</t>
  </si>
  <si>
    <t>To</t>
  </si>
  <si>
    <t>Chui-Man Mandy</t>
  </si>
  <si>
    <t>Terang, Australia (Oceania) Start Date: 03/07/2022 - End Date: 07/07/2022</t>
  </si>
  <si>
    <t>25/02/2022 10:40 AM AEST(SW</t>
  </si>
  <si>
    <t>2021 Preclinical Extramural Placements</t>
  </si>
  <si>
    <t>Winslow</t>
  </si>
  <si>
    <t>Mackrina</t>
  </si>
  <si>
    <t>Roshan</t>
  </si>
  <si>
    <t>Townsville, Australia (Oceania) Start Date: 07/05/2022 - End Date: 10/05/2022</t>
  </si>
  <si>
    <t>Spectrum and spark retreat</t>
  </si>
  <si>
    <t>Doctor of philosophy</t>
  </si>
  <si>
    <t>Thek</t>
  </si>
  <si>
    <t>Trafalgar, Australia (Oceania) Start Date: 20/11/2022 - End Date: 03/12/2022</t>
  </si>
  <si>
    <t>Bedi</t>
  </si>
  <si>
    <t>Sukhandeep Kaur</t>
  </si>
  <si>
    <t>Traralgon, Australia (Oceania) Start Date: 14/08/2022 - End Date: 25/08/2022</t>
  </si>
  <si>
    <t>17/04/2022 12:23 PM AEST(SW</t>
  </si>
  <si>
    <t>Henry Yi-Heng</t>
  </si>
  <si>
    <t>Traralgon, Australia (Oceania) Start Date: 01/08/2022 - End Date: 13/08/2022</t>
  </si>
  <si>
    <t>14/07/2022 01:22 PM AEST(SW</t>
  </si>
  <si>
    <t>Jiang</t>
  </si>
  <si>
    <t>Louise Xing Cheng</t>
  </si>
  <si>
    <t>Traralgon, Australia (Oceania) Start Date: 02/10/2022 - End Date: 15/10/2022</t>
  </si>
  <si>
    <t>29/09/2022 08:19 PM AEST(SW</t>
  </si>
  <si>
    <t>Trentham East, Australia (Oceania) Start Date: 04/07/2022 - End Date: 08/07/2022</t>
  </si>
  <si>
    <t>21/06/2022 02:01 PM AEST(SW</t>
  </si>
  <si>
    <t>Trentham East, Australia (Oceania) Start Date: 04/06/2022 - End Date: 08/06/2022</t>
  </si>
  <si>
    <t>21/06/2022 12:20 PM AEST(SW</t>
  </si>
  <si>
    <t>21/06/2022 12:21 PM AEST(SW</t>
  </si>
  <si>
    <t>Upper Coomera, Australia (Oceania) Start Date: 26/06/2022 - End Date: 09/07/2022</t>
  </si>
  <si>
    <t>20/06/2022 10:21 AM AEST(SW</t>
  </si>
  <si>
    <t>Warragul, Australia (Oceania) Start Date: 04/07/2022 - End Date: 08/07/2022</t>
  </si>
  <si>
    <t>27/06/2022 08:11 PM AEST(SW</t>
  </si>
  <si>
    <t>Warragul, Australia (Oceania) Start Date: 04/12/2022 - End Date: 09/12/2022</t>
  </si>
  <si>
    <t>Joel</t>
  </si>
  <si>
    <t>Warragul, Australia (Oceania) Start Date: 05/10/2022 - End Date: 14/10/2022</t>
  </si>
  <si>
    <t>Xu</t>
  </si>
  <si>
    <t>Yanan</t>
  </si>
  <si>
    <t>Warragul, Australia (Oceania) Start Date: 09/08/2022 - End Date: 20/12/2022</t>
  </si>
  <si>
    <t>AGRI90076</t>
  </si>
  <si>
    <t>Gin</t>
  </si>
  <si>
    <t>Mitchell</t>
  </si>
  <si>
    <t>Donohue</t>
  </si>
  <si>
    <t>Warrnambool, Australia (Oceania) Start Date: 02/04/2022 - End Date: 15/04/2022</t>
  </si>
  <si>
    <t>19/03/2022 01:43 PM AEST(SW</t>
  </si>
  <si>
    <t>Kandibanda</t>
  </si>
  <si>
    <t>Sai Preethi</t>
  </si>
  <si>
    <t>Warrnambool, Australia (Oceania) Start Date: 20/03/2022 - End Date: 31/03/2022</t>
  </si>
  <si>
    <t>27/02/2022 03:56 PM AEST(SW</t>
  </si>
  <si>
    <t>Keily</t>
  </si>
  <si>
    <t>Sam</t>
  </si>
  <si>
    <t>Warrnambool, Australia (Oceania) Start Date: 19/05/2022 - End Date: 26/08/2022</t>
  </si>
  <si>
    <t>16/05/2022 05:43 PM AEST(SW</t>
  </si>
  <si>
    <t>Too</t>
  </si>
  <si>
    <t>Debbie Zi Yi</t>
  </si>
  <si>
    <t>Zi Yi</t>
  </si>
  <si>
    <t>Warrnambool, Australia (Oceania) Start Date: 30/07/2022 - End Date: 12/08/2022</t>
  </si>
  <si>
    <t>30/03/2022 10:18 AM AEST(SW</t>
  </si>
  <si>
    <t>Shuwen</t>
  </si>
  <si>
    <t>Warrnambool, Australia (Oceania) Start Date: 16/07/2022 - End Date: 29/07/2022</t>
  </si>
  <si>
    <t>Liao</t>
  </si>
  <si>
    <t>Zijun</t>
  </si>
  <si>
    <t>Wedderburn, Australia (Oceania) Start Date: 17/07/2022 - End Date: 17/07/2022</t>
  </si>
  <si>
    <t>DVM1/2 placement</t>
  </si>
  <si>
    <t>Gradkowski</t>
  </si>
  <si>
    <t>Simon</t>
  </si>
  <si>
    <t>Wendouree, Australia (Oceania) Start Date: 23/05/2022 - End Date: 16/09/2022</t>
  </si>
  <si>
    <t>30/05/2022 09:54 AM AEST(SW</t>
  </si>
  <si>
    <t>16/07/2022 08:22 PM AEST(SW</t>
  </si>
  <si>
    <t>Winjallok, Australia (Oceania) Start Date: 10/07/2022 - End Date: 16/07/2022</t>
  </si>
  <si>
    <t>27/05/2022 05:42 PM AEST(SW</t>
  </si>
  <si>
    <t>Cheng</t>
  </si>
  <si>
    <t>Couby</t>
  </si>
  <si>
    <t>Long Hei</t>
  </si>
  <si>
    <t>Winjallok, Australia (Oceania) Start Date: 27/11/2022 - End Date: 04/12/2022</t>
  </si>
  <si>
    <t>30/11/2022 06:38 PM AEST(SW</t>
  </si>
  <si>
    <t>Winjallok, Australia (Oceania) Start Date: 17/07/2022 - End Date: 21/07/2022</t>
  </si>
  <si>
    <t>Gary</t>
  </si>
  <si>
    <t>Winjallok, Australia (Oceania) Start Date: 10/07/2022 - End Date: 15/07/2022</t>
  </si>
  <si>
    <t>Yung Jern</t>
  </si>
  <si>
    <t>Winjallok, Australia (Oceania) Start Date: 26/06/2022 - End Date: 30/06/2022</t>
  </si>
  <si>
    <t>28/04/2022 05:35 PM AEST(SW</t>
  </si>
  <si>
    <t>16/07/2022 04:38 PM AEST(SW</t>
  </si>
  <si>
    <t>Hua</t>
  </si>
  <si>
    <t>Wodonga, Australia (Oceania) Start Date: 22/08/2022 - End Date: 09/09/2022</t>
  </si>
  <si>
    <t>10/08/2022 04:29 PM AEST(SW</t>
  </si>
  <si>
    <t>10/08/2022 04:30 PM AEST(SW</t>
  </si>
  <si>
    <t>Ben</t>
  </si>
  <si>
    <t>Jackson</t>
  </si>
  <si>
    <t>Wodonga, Australia (Oceania) Start Date: 09/10/2022 - End Date: 28/10/2022</t>
  </si>
  <si>
    <t>11/08/2022 03:47 PM AEST(SW</t>
  </si>
  <si>
    <t>16/08/2022 09:03 AM AEST(SW</t>
  </si>
  <si>
    <t>Doctorate of Physiotherapy</t>
  </si>
  <si>
    <t>Wodonga, Australia (Oceania) Start Date: 21/08/2022 - End Date: 08/09/2022</t>
  </si>
  <si>
    <t>11/08/2022 09:45 PM AEST(SW</t>
  </si>
  <si>
    <t>Voon</t>
  </si>
  <si>
    <t>Christianne</t>
  </si>
  <si>
    <t>Chiaw Ming</t>
  </si>
  <si>
    <t>Wodonga, Australia (Oceania) Start Date: 17/07/2022 - End Date: 30/07/2022</t>
  </si>
  <si>
    <t>24/06/2022 04:19 PM AEST(SW</t>
  </si>
  <si>
    <t>26/06/2022 07:31 PM AEST(SW</t>
  </si>
  <si>
    <t>Fei Fei</t>
  </si>
  <si>
    <t>Wodonga, Australia (Oceania) Start Date: 08/10/2022 - End Date: 28/10/2022</t>
  </si>
  <si>
    <t>14/08/2022 06:05 PM AEST(SW</t>
  </si>
  <si>
    <t>25/08/2022 12:07 AM AEST(SW</t>
  </si>
  <si>
    <t>South Africa</t>
  </si>
  <si>
    <t>Kelleher</t>
  </si>
  <si>
    <t>Wollongong, Australia (Oceania) Start Date: 26/11/2022 - End Date: 04/12/2022</t>
  </si>
  <si>
    <t>Ecological Society of Australia Conference - Presenting poster and talk</t>
  </si>
  <si>
    <t>PhD by Research</t>
  </si>
  <si>
    <t>Jiayan</t>
  </si>
  <si>
    <t>Wonga Park, Australia (Oceania) Start Date: 04/12/2022 - End Date: 16/12/2022</t>
  </si>
  <si>
    <t>28/11/2022 06:30 PM AEST(SW</t>
  </si>
  <si>
    <t>28/11/2022 06:31 PM AEST(SW</t>
  </si>
  <si>
    <t>Abdi-hashi</t>
  </si>
  <si>
    <t>Shirwa Ahmed</t>
  </si>
  <si>
    <t>Wonthaggi, Australia (Oceania) Start Date: 28/08/2022 - End Date: 10/09/2022</t>
  </si>
  <si>
    <t>23/08/2022 05:57 PM AEST(SW</t>
  </si>
  <si>
    <t>Abel Smith</t>
  </si>
  <si>
    <t>Zali</t>
  </si>
  <si>
    <t>Wonthaggi, Australia (Oceania) Start Date: 08/05/2022 - End Date: 09/06/2022</t>
  </si>
  <si>
    <t>26/04/2022 09:55 PM AEST(SW</t>
  </si>
  <si>
    <t>Herman</t>
  </si>
  <si>
    <t>Eliya</t>
  </si>
  <si>
    <t>Yackandandah, Australia (Oceania) Start Date: 27/06/2022 - End Date: 03/07/2022</t>
  </si>
  <si>
    <t>15/06/2022 04:07 PM AEST(SW</t>
  </si>
  <si>
    <t>Liang</t>
  </si>
  <si>
    <t>Shiyao</t>
  </si>
  <si>
    <t>Yallourn North, Australia (Oceania) Start Date: 17/04/2022 - End Date: 19/04/2022</t>
  </si>
  <si>
    <t>26/03/2022 09:15 PM AEST(SW</t>
  </si>
  <si>
    <t>17/06/2022 07:42 PM AEST(SW</t>
  </si>
  <si>
    <t>18/06/2022 06:45 PM AEST(SW</t>
  </si>
  <si>
    <t>Guo Jie</t>
  </si>
  <si>
    <t>Yallourn North, Australia (Oceania) Start Date: 16/04/2022 - End Date: 22/04/2022</t>
  </si>
  <si>
    <t>Saini</t>
  </si>
  <si>
    <t>Gurleen</t>
  </si>
  <si>
    <t>17/06/2022 07:46 PM AEST(SW</t>
  </si>
  <si>
    <t>17/06/2022 07:47 PM AEST(SW</t>
  </si>
  <si>
    <t>Extramural placement hours for Doctor of Veterinary Medicine program (pre-clinical hours)</t>
  </si>
  <si>
    <t>26/03/2022 09:05 PM AEST(SW</t>
  </si>
  <si>
    <t>Graffeo</t>
  </si>
  <si>
    <t>Yanakie, Australia (Oceania) Start Date: 10/07/2022 - End Date: 14/07/2022</t>
  </si>
  <si>
    <t>Thu Hien</t>
  </si>
  <si>
    <t>Yarra Junction, Australia (Oceania) Start Date: 14/08/2022 - End Date: 27/08/2022</t>
  </si>
  <si>
    <t>13/08/2022 10:36 PM AEST(SW</t>
  </si>
  <si>
    <t>25/07/2022 01:49 PM AEST(SW</t>
  </si>
  <si>
    <t>Komandur</t>
  </si>
  <si>
    <t>Anand</t>
  </si>
  <si>
    <t>Yarrawonga, Australia (Oceania) Start Date: 02/10/2022 - End Date: 15/10/2022</t>
  </si>
  <si>
    <t>28/09/2022 10:40 PM AEST(SW</t>
  </si>
  <si>
    <t>Yarroweyah, Australia (Oceania) Start Date: 26/09/2022 - End Date: 01/10/2022</t>
  </si>
  <si>
    <t>25/05/2022 12:41 PM AEST(SW</t>
  </si>
  <si>
    <t>doctorate of veterinary medicine</t>
  </si>
  <si>
    <t>Yarroweyah, Australia (Oceania) Start Date: 25/09/2022 - End Date: 30/09/2022</t>
  </si>
  <si>
    <t>17/05/2022 05:17 PM AEST(SW</t>
  </si>
  <si>
    <t>Canova</t>
  </si>
  <si>
    <t>Savannah</t>
  </si>
  <si>
    <t>Yea, Australia (Oceania) Start Date: 26/09/2022 - End Date: 30/09/2022</t>
  </si>
  <si>
    <t>25/09/2022 10:44 AM AEST(SW</t>
  </si>
  <si>
    <t>John Hutchinson</t>
  </si>
  <si>
    <t>Auckland, New Zealand (Oceania) Start Date: 29/05/2022 - End Date: 26/06/2022</t>
  </si>
  <si>
    <t>10/04/2022 10:21 PM AEST(SW</t>
  </si>
  <si>
    <t>Balcomb</t>
  </si>
  <si>
    <t>Yirrkala, Australia (Oceania) Start Date: 30/04/2022 - End Date: 29/05/2022</t>
  </si>
  <si>
    <t>24/03/2022 12:30 PM AEST(SW</t>
  </si>
  <si>
    <t>Frawley</t>
  </si>
  <si>
    <t>St John</t>
  </si>
  <si>
    <t>Mccallum</t>
  </si>
  <si>
    <t>Yirrkala, Australia (Oceania) Start Date: 28/02/2022 - End Date: 29/03/2022</t>
  </si>
  <si>
    <t>24/03/2022 11:57 AM AEST(SW</t>
  </si>
  <si>
    <t>MTEACH (Secondary)</t>
  </si>
  <si>
    <t>Borowiak</t>
  </si>
  <si>
    <t>Raymond</t>
  </si>
  <si>
    <t>Reading, United Kingdom (Europe) Start Date: 14/09/2022 - End Date: 04/11/2022</t>
  </si>
  <si>
    <t>13/09/2022 02:30 PM AEST(SW</t>
  </si>
  <si>
    <t>Ferlewicz</t>
  </si>
  <si>
    <t>Durham, United Kingdom (Europe) Start Date: 24/04/2022 - End Date: 27/04/2022</t>
  </si>
  <si>
    <t>19/04/2022 12:50 PM AEST(SW</t>
  </si>
  <si>
    <t>PhD. Experimental Particle Physics</t>
  </si>
  <si>
    <t>Grant</t>
  </si>
  <si>
    <t>Lucinda</t>
  </si>
  <si>
    <t>Giselle</t>
  </si>
  <si>
    <t>Multiple Locations, Spain (Europe) Start Date: 13/08/2022 - End Date: 23/08/2022</t>
  </si>
  <si>
    <t>29/06/2022 12:32 PM AEST(SW</t>
  </si>
  <si>
    <t>Zihang</t>
  </si>
  <si>
    <t>Vienna, Austria (Europe) Start Date: 22/07/2022 - End Date: 27/07/2022</t>
  </si>
  <si>
    <t>17/06/2022 02:20 PM AEST(SW</t>
  </si>
  <si>
    <t>Athena Jessica</t>
  </si>
  <si>
    <t>London, United Kingdom (Europe) Start Date: 01/09/2022 - End Date: 09/09/2022</t>
  </si>
  <si>
    <t>23/08/2022 11:56 AM AEST(SW</t>
  </si>
  <si>
    <t>Conference and Travel</t>
  </si>
  <si>
    <t>Ellena</t>
  </si>
  <si>
    <t>Ghent, Belgium (Europe) Start Date: 31/08/2022 - End Date: 28/02/2023</t>
  </si>
  <si>
    <t>25/05/2022 01:11 PM AEST(SW</t>
  </si>
  <si>
    <t>Coates</t>
  </si>
  <si>
    <t>Alice</t>
  </si>
  <si>
    <t>Lillian Workman</t>
  </si>
  <si>
    <t>Santiago, Chile (South America) Start Date: 05/09/2022 - End Date: 10/09/2022</t>
  </si>
  <si>
    <t>16/08/2022 08:13 PM AEST(SW</t>
  </si>
  <si>
    <t>Masters of Environment OEP</t>
  </si>
  <si>
    <t>United Kingdom, Channel Islands and Isle of Man</t>
  </si>
  <si>
    <t>Ioan-Balota</t>
  </si>
  <si>
    <t>Iulia</t>
  </si>
  <si>
    <t>Ramotswa, Botswana (Africa) Start Date: 26/09/2022 - End Date: 21/10/2022</t>
  </si>
  <si>
    <t>29/08/2022 12:35 PM AEST(SW</t>
  </si>
  <si>
    <t>Doctor of medicine</t>
  </si>
  <si>
    <t>Romania</t>
  </si>
  <si>
    <t>Juwaheer</t>
  </si>
  <si>
    <t>Ghanisht</t>
  </si>
  <si>
    <t>Ramotswa, Botswana (Africa) Start Date: 19/09/2022 - End Date: 29/11/2022</t>
  </si>
  <si>
    <t>Mauritius</t>
  </si>
  <si>
    <t>Jeceaba, Brazil (South America) Start Date: 19/12/2022 - End Date: 23/12/2022</t>
  </si>
  <si>
    <t>Kin</t>
  </si>
  <si>
    <t>Kamol</t>
  </si>
  <si>
    <t>Phnom Penh, Cambodia (Asia) Start Date: 22/11/2022 - End Date: 19/01/2023</t>
  </si>
  <si>
    <t>Cambodia</t>
  </si>
  <si>
    <t>Nie</t>
  </si>
  <si>
    <t>San Francisco, United States (North America) Start Date: 07/09/2022 - End Date: 08/09/2022|San Francisco, United States (North America) Start Date: 13/09/2022 - End Date: 17/09/2022</t>
  </si>
  <si>
    <t>10/08/2022 11:55 AM AEST(SW</t>
  </si>
  <si>
    <t>10/08/2022 11:57 AM AEST(SW</t>
  </si>
  <si>
    <t>Conference (Not course requirement)</t>
  </si>
  <si>
    <t>PhD - MDHS</t>
  </si>
  <si>
    <t>Edmonton, Canada (North America) Start Date: 16/12/2022 - End Date: 23/12/2022</t>
  </si>
  <si>
    <t>14/12/2022 04:08 AM AEST(SW</t>
  </si>
  <si>
    <t>Fort McMurray, Canada (North America) Start Date: 21/06/2022 - End Date: 31/07/2022</t>
  </si>
  <si>
    <t>31/05/2022 04:46 PM AEST(SW</t>
  </si>
  <si>
    <t>17/06/2022 05:42 PM AEST(SW</t>
  </si>
  <si>
    <t>Chowdhury</t>
  </si>
  <si>
    <t>Prabal</t>
  </si>
  <si>
    <t>Halifax, Canada (North America) Start Date: 05/08/2022 - End Date: 19/08/2022</t>
  </si>
  <si>
    <t>28/04/2022 02:54 PM AEST(SW</t>
  </si>
  <si>
    <t>28/04/2022 02:55 PM AEST(SW</t>
  </si>
  <si>
    <t>PhD in Veterinary Science</t>
  </si>
  <si>
    <t>Bangladesh</t>
  </si>
  <si>
    <t>Hamilton, Canada (North America) Start Date: 06/12/2022 - End Date: 17/12/2022</t>
  </si>
  <si>
    <t>Oakville, Canada (North America) Start Date: 14/12/2022 - End Date: 20/12/2022</t>
  </si>
  <si>
    <t>12/12/2022 04:57 PM AEST(SW</t>
  </si>
  <si>
    <t>Choi</t>
  </si>
  <si>
    <t>Geunah</t>
  </si>
  <si>
    <t>Ontario, Canada (North America) Start Date: 07/12/2022 - End Date: 18/01/2023</t>
  </si>
  <si>
    <t>15/12/2022 05:39 AM AEST(SW</t>
  </si>
  <si>
    <t>Ontario, Canada (North America) Start Date: 14/12/2022 - End Date: 14/02/2023</t>
  </si>
  <si>
    <t>Yeung</t>
  </si>
  <si>
    <t>Ontario, Canada (North America) Start Date: 26/11/2022 - End Date: 28/01/2023</t>
  </si>
  <si>
    <t>Animal Handling and Clinical Skills</t>
  </si>
  <si>
    <t>Port Hope, Canada (North America) Start Date: 26/12/2022 - End Date: 30/12/2022</t>
  </si>
  <si>
    <t>20/10/2022 09:43 PM AEST(SW</t>
  </si>
  <si>
    <t>Scugog, Canada (North America) Start Date: 17/12/2022 - End Date: 18/12/2022</t>
  </si>
  <si>
    <t>14/12/2022 11:42 AM AEST(SW</t>
  </si>
  <si>
    <t>Scugog, Canada (North America) Start Date: 20/12/2022 - End Date: 20/12/2022</t>
  </si>
  <si>
    <t>14/12/2022 11:44 AM AEST(SW</t>
  </si>
  <si>
    <t>Chacko</t>
  </si>
  <si>
    <t>Annu</t>
  </si>
  <si>
    <t>St. Catharines, Canada (North America) Start Date: 28/11/2022 - End Date: 16/01/2023</t>
  </si>
  <si>
    <t>25/09/2022 11:33 AM AEST(SW</t>
  </si>
  <si>
    <t>25/09/2022 11:35 AM AEST(SW</t>
  </si>
  <si>
    <t>PCP3</t>
  </si>
  <si>
    <t>Randall</t>
  </si>
  <si>
    <t>St. John's, Canada (North America) Start Date: 14/07/2022 - End Date: 26/07/2022</t>
  </si>
  <si>
    <t>25/03/2022 02:25 AM AEST(SW</t>
  </si>
  <si>
    <t>Conference attendance</t>
  </si>
  <si>
    <t>Ph.D. - School of BioSciences</t>
  </si>
  <si>
    <t>Alister</t>
  </si>
  <si>
    <t>Manikya</t>
  </si>
  <si>
    <t>San Diego, United States (North America) Start Date: 15/07/2022 - End Date: 22/07/2022</t>
  </si>
  <si>
    <t>27/06/2022 05:03 PM AEST(SW</t>
  </si>
  <si>
    <t>Los Angeles, United States (North America) Start Date: 13/05/2022 - End Date: 14/05/2022</t>
  </si>
  <si>
    <t>10/05/2022 10:30 AM AEST(SW</t>
  </si>
  <si>
    <t>10/05/2022 10:31 AM AEST(SW</t>
  </si>
  <si>
    <t>Harris</t>
  </si>
  <si>
    <t>Sierra</t>
  </si>
  <si>
    <t>Toronto, Canada (North America) Start Date: 12/12/2022 - End Date: 23/12/2022</t>
  </si>
  <si>
    <t>Jabali</t>
  </si>
  <si>
    <t>Paulo</t>
  </si>
  <si>
    <t>Toronto, Canada (North America) Start Date: 21/11/2022 - End Date: 30/01/2023</t>
  </si>
  <si>
    <t>22/08/2022 04:11 PM AEST(SW</t>
  </si>
  <si>
    <t>Ku</t>
  </si>
  <si>
    <t>Siu Fung Michelle</t>
  </si>
  <si>
    <t>Toronto, Canada (North America) Start Date: 16/09/2022 - End Date: 31/12/2022</t>
  </si>
  <si>
    <t>15/08/2022 02:34 PM AEST(SW</t>
  </si>
  <si>
    <t>MEDS90037 TI-Selective</t>
  </si>
  <si>
    <t>Lai</t>
  </si>
  <si>
    <t>Toronto, Canada (North America) Start Date: 22/11/2022 - End Date: 09/01/2023</t>
  </si>
  <si>
    <t>26/08/2022 06:44 PM AEST(SW</t>
  </si>
  <si>
    <t>Toronto, Canada (North America) Start Date: 21/11/2022 - End Date: 23/11/2022</t>
  </si>
  <si>
    <t>14/09/2022 02:59 PM AEST(SW</t>
  </si>
  <si>
    <t>18/09/2022 04:16 PM AEST(SW</t>
  </si>
  <si>
    <t>Willmott</t>
  </si>
  <si>
    <t>Nikolas</t>
  </si>
  <si>
    <t>San Francisco, United States (North America) Start Date: 23/06/2022 - End Date: 15/07/2022</t>
  </si>
  <si>
    <t>22/05/2022 04:45 PM AEST(SW</t>
  </si>
  <si>
    <t>Zharinova</t>
  </si>
  <si>
    <t>Irina</t>
  </si>
  <si>
    <t>Toronto, Canada (North America) Start Date: 08/07/2022 - End Date: 15/07/2022</t>
  </si>
  <si>
    <t>21/06/2022 12:24 PM AEST(SW</t>
  </si>
  <si>
    <t>21/06/2022 12:35 PM AEST(SW</t>
  </si>
  <si>
    <t>Barnett</t>
  </si>
  <si>
    <t>Taya</t>
  </si>
  <si>
    <t>17/06/2022 05:50 PM AEST(SW</t>
  </si>
  <si>
    <t>MC-DMED</t>
  </si>
  <si>
    <t>Vancouver, Canada (North America) Start Date: 08/07/2022 - End Date: 17/07/2022</t>
  </si>
  <si>
    <t>Brar</t>
  </si>
  <si>
    <t>Kabir</t>
  </si>
  <si>
    <t>Singh</t>
  </si>
  <si>
    <t>Vancouver, Canada (North America) Start Date: 01/12/2022 - End Date: 21/02/2023</t>
  </si>
  <si>
    <t>Macartney</t>
  </si>
  <si>
    <t>Vancouver, Canada (North America) Start Date: 25/06/2022 - End Date: 25/06/2022</t>
  </si>
  <si>
    <t>11/06/2022 07:57 AM AEST(SW</t>
  </si>
  <si>
    <t>Vancouver, Canada (North America) Start Date: 25/06/2022 - End Date: 02/07/2022</t>
  </si>
  <si>
    <t>11/06/2022 08:36 AM AEST(SW</t>
  </si>
  <si>
    <t>DAI</t>
  </si>
  <si>
    <t>ZHONG YE</t>
  </si>
  <si>
    <t>Vancouver, Canada (North America) Start Date: 20/11/2022 - End Date: 31/12/2022</t>
  </si>
  <si>
    <t>26/08/2022 02:56 PM AEST(SW</t>
  </si>
  <si>
    <t>DVM 3/4</t>
  </si>
  <si>
    <t>Vancouver, Canada (North America) Start Date: 05/12/2022 - End Date: 01/02/2023</t>
  </si>
  <si>
    <t>25/11/2022 10:36 AM AEST(SW</t>
  </si>
  <si>
    <t>Fuhrmann</t>
  </si>
  <si>
    <t>Vancouver, Canada (North America) Start Date: 10/10/2022 - End Date: 17/10/2022</t>
  </si>
  <si>
    <t>DR-PHILART Doctor of Philosophy - Arts</t>
  </si>
  <si>
    <t>Milligan</t>
  </si>
  <si>
    <t>Lachlan</t>
  </si>
  <si>
    <t>Vancouver, Canada (North America) Start Date: 02/07/2022 - End Date: 15/07/2022</t>
  </si>
  <si>
    <t>27/12/2022 03:06 PM AEST(SW</t>
  </si>
  <si>
    <t>Morelande</t>
  </si>
  <si>
    <t>Tiffany</t>
  </si>
  <si>
    <t>Vancouver, Canada (North America) Start Date: 16/07/2022 - End Date: 20/07/2022</t>
  </si>
  <si>
    <t>15/06/2022 03:18 PM AEST(SW</t>
  </si>
  <si>
    <t>Hoi Ching</t>
  </si>
  <si>
    <t>Vancouver, Canada (North America) Start Date: 10/12/2022 - End Date: 13/01/2023</t>
  </si>
  <si>
    <t>Victoria, Canada (North America) Start Date: 25/06/2022 - End Date: 02/07/2022</t>
  </si>
  <si>
    <t>12/06/2022 02:53 PM AEST(SW</t>
  </si>
  <si>
    <t>Werda</t>
  </si>
  <si>
    <t>Helene</t>
  </si>
  <si>
    <t>Winnipeg, Canada (North America) Start Date: 24/06/2022 - End Date: 23/07/2022</t>
  </si>
  <si>
    <t>21/06/2022 09:36 AM AEST(SW</t>
  </si>
  <si>
    <t>Master of Clinical Audiology</t>
  </si>
  <si>
    <t>Winnipeg, Canada (North America) Start Date: 17/09/2022 - End Date: 10/10/2022</t>
  </si>
  <si>
    <t>Qingyan</t>
  </si>
  <si>
    <t>Beijing, China (Asia) Start Date: 16/06/2022 - End Date: 25/07/2022</t>
  </si>
  <si>
    <t>Internship for Agricultural Sciences (AGRI90078)</t>
  </si>
  <si>
    <t>LI</t>
  </si>
  <si>
    <t>Junlu</t>
  </si>
  <si>
    <t>Guangzhou, China (Asia) Start Date: 31/08/2022 - End Date: 01/12/2022</t>
  </si>
  <si>
    <t>26/05/2022 06:28 PM AEST(SW</t>
  </si>
  <si>
    <t>MGMT 90131</t>
  </si>
  <si>
    <t>XU</t>
  </si>
  <si>
    <t>Ruiying</t>
  </si>
  <si>
    <t>Hangzhou, China (Asia) Start Date: 27/12/2022 - End Date: 17/01/2023</t>
  </si>
  <si>
    <t>20/12/2022 03:12 PM AEST(SW</t>
  </si>
  <si>
    <t>Xia</t>
  </si>
  <si>
    <t>Yi</t>
  </si>
  <si>
    <t>Hangzhou city, China (Asia) Start Date: 01/12/2022 - End Date: 11/01/2023</t>
  </si>
  <si>
    <t>13/12/2022 03:43 PM AEST(SW</t>
  </si>
  <si>
    <t>Jiaxin</t>
  </si>
  <si>
    <t>Ningbo, China (Asia) Start Date: 22/07/2022 - End Date: 22/09/2022</t>
  </si>
  <si>
    <t>22/06/2022 02:57 PM AEST(SW</t>
  </si>
  <si>
    <t>EMA</t>
  </si>
  <si>
    <t>Xiaoqi</t>
  </si>
  <si>
    <t>Shanghai, China (Asia) Start Date: 08/07/2022 - End Date: 08/07/2022</t>
  </si>
  <si>
    <t>ARTS90024 - Industry Core and Placement</t>
  </si>
  <si>
    <t>Bonney</t>
  </si>
  <si>
    <t>Asha</t>
  </si>
  <si>
    <t>Copenhagen, Denmark (Europe) Start Date: 24/09/2022 - End Date: 06/11/2022</t>
  </si>
  <si>
    <t>12/07/2022 03:56 PM AEST(SW</t>
  </si>
  <si>
    <t>20/07/2022 03:13 PM AEST(SW</t>
  </si>
  <si>
    <t>Vlachos</t>
  </si>
  <si>
    <t>Tallinn, Estonia (Europe) Start Date: 22/06/2022 - End Date: 25/08/2022|Tartu, Estonia (Europe) Start Date: 25/08/2022 - End Date: 31/10/2022</t>
  </si>
  <si>
    <t>Conservation volunteer work in Tallinn, and full-time internship in Tartu</t>
  </si>
  <si>
    <t>Singapore, Singapore (Asia) Start Date: 17/06/2022 - End Date: 17/06/2022|Singapore, Singapore (Asia) Start Date: 25/06/2022 - End Date: 25/06/2022</t>
  </si>
  <si>
    <t>23/03/2022 12:06 AM AEST(SW</t>
  </si>
  <si>
    <t>Doctor of Philosophy Arts</t>
  </si>
  <si>
    <t>Gupta</t>
  </si>
  <si>
    <t>Mitali</t>
  </si>
  <si>
    <t>Turku, Finland (Europe) Start Date: 07/09/2022 - End Date: 20/09/2022</t>
  </si>
  <si>
    <t>PhD Agricultural sciences</t>
  </si>
  <si>
    <t>Thuy Dung Thi</t>
  </si>
  <si>
    <t>Dung Thi</t>
  </si>
  <si>
    <t>Lille, France (Europe) Start Date: 25/08/2022 - End Date: 25/10/2022</t>
  </si>
  <si>
    <t>DR-PHILEIT Doctor of Philosophy - Engineering and IT</t>
  </si>
  <si>
    <t>Guo</t>
  </si>
  <si>
    <t>Lyon, France (Europe) Start Date: 26/08/2022 - End Date: 04/09/2022</t>
  </si>
  <si>
    <t>24/07/2022 08:05 PM AEST(SW</t>
  </si>
  <si>
    <t>Lyon, France (Europe) Start Date: 25/08/2022 - End Date: 05/09/2022</t>
  </si>
  <si>
    <t>24/07/2022 08:43 PM AEST(SW</t>
  </si>
  <si>
    <t>24/07/2022 08:47 PM AEST(SW</t>
  </si>
  <si>
    <t>Fato</t>
  </si>
  <si>
    <t>Paris, France (Europe) Start Date: 24/08/2022 - End Date: 25/08/2022|Paris, France (Europe) Start Date: 01/09/2022 - End Date: 03/09/2022</t>
  </si>
  <si>
    <t>14/08/2022 07:24 PM AEST(SW</t>
  </si>
  <si>
    <t>14/08/2022 07:25 PM AEST(SW</t>
  </si>
  <si>
    <t>Pranoto</t>
  </si>
  <si>
    <t>Montpellier, France (Europe) Start Date: 25/08/2022 - End Date: 25/08/2022</t>
  </si>
  <si>
    <t>19/07/2022 11:38 AM AEST(SW</t>
  </si>
  <si>
    <t>Conference (25/8/22) &amp; University laboratory visit (13/9/22-14/9/22)</t>
  </si>
  <si>
    <t>Doctor of Philosophy (Department of Obstetrics &amp; Gynaecology)</t>
  </si>
  <si>
    <t>Rotterdam, Netherlands (Europe) Start Date: 13/09/2022 - End Date: 14/09/2022</t>
  </si>
  <si>
    <t>19/07/2022 12:26 PM AEST(SW</t>
  </si>
  <si>
    <t>Nice, France (Europe) Start Date: 25/05/2022 - End Date: 31/05/2022</t>
  </si>
  <si>
    <t>26/04/2022 01:33 PM AEST(SW</t>
  </si>
  <si>
    <t>26/04/2022 02:00 PM AEST(SW</t>
  </si>
  <si>
    <t>PhD - Faculty of Engineering and IT</t>
  </si>
  <si>
    <t>Andrews-Quinn</t>
  </si>
  <si>
    <t>Paris, France (Europe) Start Date: 13/07/2022 - End Date: 16/02/2023</t>
  </si>
  <si>
    <t>30/06/2022 09:38 AM AEST(SW</t>
  </si>
  <si>
    <t>10/07/2022 11:45 AM AEST(SW</t>
  </si>
  <si>
    <t>Cheong</t>
  </si>
  <si>
    <t>Sek Lun</t>
  </si>
  <si>
    <t>Lun</t>
  </si>
  <si>
    <t>London, United Kingdom (Europe) Start Date: 11/12/2022 - End Date: 11/12/2022|London, United Kingdom (Europe) Start Date: 17/12/2022 - End Date: 18/12/2022|London, United Kingdom (Europe) Start Date: 21/12/2022 - End Date: 21/12/2022|London, United Kingdom (Europe) Start Date: 23/12/2022 - End Date: 25/12/2022</t>
  </si>
  <si>
    <t>15/11/2022 11:26 AM AEST(SW</t>
  </si>
  <si>
    <t>Workshop (from 11 December 2022 - 17 December 2022) and Personal Leave (from 17 December 2022 - 25 December 2022)</t>
  </si>
  <si>
    <t>DR-PHILLAW Doctor of Philosophy - Law</t>
  </si>
  <si>
    <t>Chua-San Andres</t>
  </si>
  <si>
    <t>Rae</t>
  </si>
  <si>
    <t>Manchester, United Kingdom (Europe) Start Date: 08/09/2022 - End Date: 30/01/2023</t>
  </si>
  <si>
    <t>15/04/2022 04:29 PM AEST(SW</t>
  </si>
  <si>
    <t>London, United Kingdom (Europe) Start Date: 09/10/2022 - End Date: 21/10/2022</t>
  </si>
  <si>
    <t>15/08/2022 04:24 PM AEST(SW</t>
  </si>
  <si>
    <t>Goutallier</t>
  </si>
  <si>
    <t>Paris, France (Europe) Start Date: 22/09/2022 - End Date: 22/10/2022</t>
  </si>
  <si>
    <t>Hiskens</t>
  </si>
  <si>
    <t>Frederick</t>
  </si>
  <si>
    <t>Paris, France (Europe) Start Date: 11/06/2022 - End Date: 02/07/2022</t>
  </si>
  <si>
    <t>Huang</t>
  </si>
  <si>
    <t>Kaiting</t>
  </si>
  <si>
    <t>Venice, Italy (Europe) Start Date: 27/06/2022 - End Date: 16/07/2022</t>
  </si>
  <si>
    <t>10/05/2022 01:22 AM AEST(SW</t>
  </si>
  <si>
    <t>15/05/2022 12:28 AM AEST(SW</t>
  </si>
  <si>
    <t>Faculty of Architecture, Building and Planning</t>
  </si>
  <si>
    <t>Venice Studio</t>
  </si>
  <si>
    <t>Lie</t>
  </si>
  <si>
    <t>Joyce</t>
  </si>
  <si>
    <t>Riady</t>
  </si>
  <si>
    <t>London, United Kingdom (Europe) Start Date: 18/10/2022 - End Date: 23/10/2022</t>
  </si>
  <si>
    <t>17/08/2022 11:35 PM AEST(SW</t>
  </si>
  <si>
    <t>Mckenna</t>
  </si>
  <si>
    <t>Jemima</t>
  </si>
  <si>
    <t>Paris, France (Europe) Start Date: 19/06/2022 - End Date: 03/07/2022</t>
  </si>
  <si>
    <t>14/05/2022 02:27 PM AEST(SW</t>
  </si>
  <si>
    <t>Language immersion and independent research (Slezak Scholarship)</t>
  </si>
  <si>
    <t>Part of School of Languages and Linguistics, French department</t>
  </si>
  <si>
    <t>Mehmed</t>
  </si>
  <si>
    <t>Yasemin</t>
  </si>
  <si>
    <t>London, United Kingdom (Europe) Start Date: 22/09/2022 - End Date: 27/09/2022</t>
  </si>
  <si>
    <t>19/07/2022 09:09 AM AEST(SW</t>
  </si>
  <si>
    <t>19/07/2022 09:10 AM AEST(SW</t>
  </si>
  <si>
    <t>Sheffield, United Kingdom (Europe) Start Date: 04/09/2022 - End Date: 09/09/2022</t>
  </si>
  <si>
    <t>23/08/2022 11:46 AM AEST(SW</t>
  </si>
  <si>
    <t>Conference and Training</t>
  </si>
  <si>
    <t>Ritter</t>
  </si>
  <si>
    <t>Paris, France (Europe) Start Date: 11/06/2022 - End Date: 26/06/2022</t>
  </si>
  <si>
    <t>She</t>
  </si>
  <si>
    <t>Yuxia</t>
  </si>
  <si>
    <t>London, United Kingdom (Europe) Start Date: 24/06/2022 - End Date: 09/07/2022</t>
  </si>
  <si>
    <t>22/05/2022 03:31 PM AEST(SW</t>
  </si>
  <si>
    <t>22/05/2022 03:59 PM AEST(SW</t>
  </si>
  <si>
    <t>Master of Tax</t>
  </si>
  <si>
    <t>Thesman</t>
  </si>
  <si>
    <t>Nicolas</t>
  </si>
  <si>
    <t>Venice, Italy (Europe) Start Date: 03/07/2022 - End Date: 20/07/2022</t>
  </si>
  <si>
    <t>Master of Architecture</t>
  </si>
  <si>
    <t>Wieringa</t>
  </si>
  <si>
    <t>Onno</t>
  </si>
  <si>
    <t>Amsterdam, Netherlands (Europe) Start Date: 17/07/2022 - End Date: 22/07/2022</t>
  </si>
  <si>
    <t>24/05/2022 08:48 AM AEST(SW</t>
  </si>
  <si>
    <t>30/05/2022 07:47 AM AEST(SW</t>
  </si>
  <si>
    <t>Mingchen</t>
  </si>
  <si>
    <t>Venice, Italy (Europe) Start Date: 01/07/2022 - End Date: 16/07/2022</t>
  </si>
  <si>
    <t>10/05/2022 06:03 PM AEST(SW</t>
  </si>
  <si>
    <t>10/05/2022 06:05 PM AEST(SW</t>
  </si>
  <si>
    <t>Masters of Architecture</t>
  </si>
  <si>
    <t>Bolitho</t>
  </si>
  <si>
    <t>Phillip Gorringe</t>
  </si>
  <si>
    <t>Rabati, Georgia (Europe) Start Date: 11/06/2022 - End Date: 15/07/2022</t>
  </si>
  <si>
    <t>20/05/2022 03:24 PM AEST(SW</t>
  </si>
  <si>
    <t>Bachelor of Ancient World Studies (Honours)</t>
  </si>
  <si>
    <t>King</t>
  </si>
  <si>
    <t>Emily Rose Lovegr</t>
  </si>
  <si>
    <t>Rabati, Georgia (Europe) Start Date: 10/06/2022 - End Date: 14/07/2022</t>
  </si>
  <si>
    <t>13/05/2022 02:03 PM AEST(SW</t>
  </si>
  <si>
    <t>13/05/2022 02:21 PM AEST(SW</t>
  </si>
  <si>
    <t>Rokhsat</t>
  </si>
  <si>
    <t>Aachen, Germany (Europe) Start Date: 04/06/2022 - End Date: 18/06/2022</t>
  </si>
  <si>
    <t>Aachen, Germany (Europe) Start Date: 04/07/2022 - End Date: 16/07/2022</t>
  </si>
  <si>
    <t>Aachen, Germany (Europe) Start Date: 04/07/2022 - End Date: 17/07/2022</t>
  </si>
  <si>
    <t>Borrud</t>
  </si>
  <si>
    <t>Berlin, Germany (Europe) Start Date: 01/09/2022 - End Date: 12/07/2023</t>
  </si>
  <si>
    <t>14/07/2022 01:35 PM AEST(SW</t>
  </si>
  <si>
    <t>Datar</t>
  </si>
  <si>
    <t>Darshan</t>
  </si>
  <si>
    <t>Berlin, Germany (Europe) Start Date: 01/11/2022 - End Date: 21/12/2022</t>
  </si>
  <si>
    <t>11/10/2022 07:52 AM AEST(SW</t>
  </si>
  <si>
    <t>21/10/2022 06:30 AM AEST(SW</t>
  </si>
  <si>
    <t>Fellowship</t>
  </si>
  <si>
    <t>Berlin, Germany (Europe) Start Date: 21/11/2022 - End Date: 21/12/2022</t>
  </si>
  <si>
    <t>24/10/2022 06:15 AM AEST(SW</t>
  </si>
  <si>
    <t>Research Fellowship</t>
  </si>
  <si>
    <t>24/10/2022 06:22 AM AEST(SW</t>
  </si>
  <si>
    <t>Horsfall</t>
  </si>
  <si>
    <t>Sheffield, United Kingdom (Europe) Start Date: 21/11/2022 - End Date: 23/11/2022</t>
  </si>
  <si>
    <t>Dusseldorf, Germany (Europe) Start Date: 03/07/2022 - End Date: 03/07/2022</t>
  </si>
  <si>
    <t>25/05/2022 09:44 AM AEST(SW</t>
  </si>
  <si>
    <t>Dusseldorf, Germany (Europe) Start Date: 03/07/2022 - End Date: 24/07/2022</t>
  </si>
  <si>
    <t>25/05/2022 09:51 AM AEST(SW</t>
  </si>
  <si>
    <t>Dusseldorf, Germany (Europe) Start Date: 05/07/2022 - End Date: 24/07/2022</t>
  </si>
  <si>
    <t>29/06/2022 11:59 AM AEST(SW</t>
  </si>
  <si>
    <t>Jean Meredith</t>
  </si>
  <si>
    <t>Krakow, Poland (Europe) Start Date: 24/09/2022 - End Date: 02/10/2022</t>
  </si>
  <si>
    <t>Krakow, Poland (Europe) Start Date: 24/09/2022 - End Date: 28/09/2022|Zakopane, Poland (Europe) Start Date: 28/09/2022 - End Date: 02/10/2022</t>
  </si>
  <si>
    <t>12/09/2022 08:59 PM AEST(SW</t>
  </si>
  <si>
    <t>12/09/2022 09:04 PM AEST(SW</t>
  </si>
  <si>
    <t>Tellioglu Cetinkaya</t>
  </si>
  <si>
    <t>Nefel</t>
  </si>
  <si>
    <t>Stockholm, Sweden (Europe) Start Date: 05/06/2022 - End Date: 10/06/2022</t>
  </si>
  <si>
    <t>28/03/2022 10:26 AM AEST(SW</t>
  </si>
  <si>
    <t>School of Computing and Information Systems</t>
  </si>
  <si>
    <t>Turkey</t>
  </si>
  <si>
    <t>Rettondini Torquato</t>
  </si>
  <si>
    <t>Freising, Germany (Europe) Start Date: 30/05/2022 - End Date: 14/07/2022</t>
  </si>
  <si>
    <t>17/05/2022 09:38 PM AEST(SW</t>
  </si>
  <si>
    <t>Brazil</t>
  </si>
  <si>
    <t>Hohmann</t>
  </si>
  <si>
    <t>Marcel</t>
  </si>
  <si>
    <t>Stefan</t>
  </si>
  <si>
    <t>Milan, Italy (Europe) Start Date: 16/04/2022 - End Date: 24/04/2022</t>
  </si>
  <si>
    <t>Mendes Bader</t>
  </si>
  <si>
    <t>Stefanie</t>
  </si>
  <si>
    <t>Milan, Italy (Europe) Start Date: 28/06/2022 - End Date: 31/07/2022</t>
  </si>
  <si>
    <t>18/05/2022 12:47 PM AEST(SW</t>
  </si>
  <si>
    <t>30/05/2022 09:39 AM AEST(SW</t>
  </si>
  <si>
    <t>During the course of my travel I will be working in a collaborators lab, attending a conference and working from home, since part of my trip will include a stay my parents place.</t>
  </si>
  <si>
    <t>Germany</t>
  </si>
  <si>
    <t>Zerehdaran</t>
  </si>
  <si>
    <t>Behzad</t>
  </si>
  <si>
    <t>Oxford, United Kingdom (Europe) Start Date: 07/06/2022 - End Date: 22/07/2022</t>
  </si>
  <si>
    <t>26/04/2022 02:23 PM AEST(SW</t>
  </si>
  <si>
    <t>History</t>
  </si>
  <si>
    <t>Wu</t>
  </si>
  <si>
    <t>Yongru</t>
  </si>
  <si>
    <t>Stutensee, Germany (Europe) Start Date: 25/06/2022 - End Date: 23/07/2022</t>
  </si>
  <si>
    <t>aa visiting school sttutgart</t>
  </si>
  <si>
    <t>Burger</t>
  </si>
  <si>
    <t>Tubingen, Germany (Europe) Start Date: 21/11/2022 - End Date: 27/01/2023</t>
  </si>
  <si>
    <t>31/10/2022 02:33 PM AEST(SW</t>
  </si>
  <si>
    <t>Non-Partner Overseas Study</t>
  </si>
  <si>
    <t>Hinchen</t>
  </si>
  <si>
    <t>Greta</t>
  </si>
  <si>
    <t>Corfu, Greece (Europe) Start Date: 13/06/2022 - End Date: 19/06/2022|Milos, Greece (Europe) Start Date: 21/06/2022 - End Date: 25/06/2022</t>
  </si>
  <si>
    <t>27/06/2022 06:55 PM AEST(SW</t>
  </si>
  <si>
    <t>Bachelor of design</t>
  </si>
  <si>
    <t>Bangkok, Thailand (Asia) Start Date: 22/09/2022 - End Date: 24/09/2022</t>
  </si>
  <si>
    <t>10/08/2022 01:41 AM AEST(SW</t>
  </si>
  <si>
    <t>Zackariya</t>
  </si>
  <si>
    <t>Lina</t>
  </si>
  <si>
    <t>Athens, Greece (Europe) Start Date: 17/10/2022 - End Date: 02/11/2022</t>
  </si>
  <si>
    <t>14/10/2022 07:31 AM AEST(SW</t>
  </si>
  <si>
    <t>Master of Production Design (Screen)</t>
  </si>
  <si>
    <t>Ndabakuranye</t>
  </si>
  <si>
    <t>Jean Pierre</t>
  </si>
  <si>
    <t>Chania, Greece (Europe) Start Date: 29/05/2022 - End Date: 04/06/2022</t>
  </si>
  <si>
    <t>26/04/2022 04:14 AM AEST(SW</t>
  </si>
  <si>
    <t>Summer School</t>
  </si>
  <si>
    <t>PhD - School of Physics</t>
  </si>
  <si>
    <t>Rwanda</t>
  </si>
  <si>
    <t>Preovolos</t>
  </si>
  <si>
    <t>Christos</t>
  </si>
  <si>
    <t>Thanasi</t>
  </si>
  <si>
    <t>Thessaloniki, Greece (Europe) Start Date: 25/11/2022 - End Date: 15/01/2023</t>
  </si>
  <si>
    <t>31/10/2022 01:35 PM AEST(SW</t>
  </si>
  <si>
    <t>Ho</t>
  </si>
  <si>
    <t>Celeste</t>
  </si>
  <si>
    <t>Hong Kong, Hong Kong (Asia) Start Date: 26/12/2022 - End Date: 10/01/2023</t>
  </si>
  <si>
    <t>16/12/2022 06:21 PM AEST(SW</t>
  </si>
  <si>
    <t>Choi Yiu</t>
  </si>
  <si>
    <t>Hong Kong, Hong Kong (Asia) Start Date: 25/10/2022 - End Date: 04/02/2023</t>
  </si>
  <si>
    <t>21/10/2022 06:15 PM AEST(SW</t>
  </si>
  <si>
    <t>Yue</t>
  </si>
  <si>
    <t>Wai Yiu</t>
  </si>
  <si>
    <t>Hong Kong, Hong Kong (Asia) Start Date: 24/11/2022 - End Date: 12/02/2023</t>
  </si>
  <si>
    <t>Sum Yee Vivian</t>
  </si>
  <si>
    <t>Hong Kong, Hong Kong SAR (Asia) Start Date: 27/09/2022 - End Date: 15/10/2022</t>
  </si>
  <si>
    <t>24/06/2022 11:52 PM AEST(SW</t>
  </si>
  <si>
    <t>Hong Kong, Hong Kong SAR (Asia) Start Date: 17/11/2022 - End Date: 30/12/2022</t>
  </si>
  <si>
    <t>27/04/2022 09:00 AM AEST(SW</t>
  </si>
  <si>
    <t>27/04/2022 09:01 AM AEST(SW</t>
  </si>
  <si>
    <t>Gauci</t>
  </si>
  <si>
    <t>Newcastle upon Tyne, United Kingdom (Europe) Start Date: 26/11/2022 - End Date: 26/12/2022</t>
  </si>
  <si>
    <t>10/10/2022 07:48 PM AEST(SW</t>
  </si>
  <si>
    <t>22/10/2022 10:16 AM AEST(SW</t>
  </si>
  <si>
    <t>Clinical Elective (MEDS90027)</t>
  </si>
  <si>
    <t>De Silva</t>
  </si>
  <si>
    <t>Navindu</t>
  </si>
  <si>
    <t>Vinduwara</t>
  </si>
  <si>
    <t>Reykjavik, Iceland (Europe) Start Date: 14/07/2022 - End Date: 06/08/2022</t>
  </si>
  <si>
    <t>Master of Environmental Engineering</t>
  </si>
  <si>
    <t>Solly</t>
  </si>
  <si>
    <t>Reykjavik, Iceland (Europe) Start Date: 14/07/2022 - End Date: 05/08/2022</t>
  </si>
  <si>
    <t>16/05/2022 06:30 PM AEST(SW</t>
  </si>
  <si>
    <t>Master of Engineering (Environmental)</t>
  </si>
  <si>
    <t>Strong</t>
  </si>
  <si>
    <t>Reykjavik, Iceland (Europe) Start Date: 11/07/2022 - End Date: 08/08/2022</t>
  </si>
  <si>
    <t>12/06/2022 07:45 PM AEST(SW</t>
  </si>
  <si>
    <t>15/06/2022 11:13 AM AEST(SW</t>
  </si>
  <si>
    <t>Master Environmental Engineering</t>
  </si>
  <si>
    <t>Bengaluru, India (Asia) Start Date: 10/10/2022 - End Date: 24/10/2022</t>
  </si>
  <si>
    <t>28/09/2022 04:01 PM AEST(SW</t>
  </si>
  <si>
    <t>Ayers</t>
  </si>
  <si>
    <t>Mary Ivy</t>
  </si>
  <si>
    <t>Jamkhed, India (Asia) Start Date: 17/11/2022 - End Date: 14/12/2022</t>
  </si>
  <si>
    <t>16/11/2022 07:09 AM AEST(SW</t>
  </si>
  <si>
    <t>Cathels</t>
  </si>
  <si>
    <t>Holly</t>
  </si>
  <si>
    <t>Jamkhed, India (Asia) Start Date: 17/11/2022 - End Date: 13/12/2022</t>
  </si>
  <si>
    <t>29/10/2022 05:41 PM AEST(SW</t>
  </si>
  <si>
    <t>Edwards</t>
  </si>
  <si>
    <t>Charlene</t>
  </si>
  <si>
    <t>Hue-Ming</t>
  </si>
  <si>
    <t>Jamkhed, India (Asia) Start Date: 19/11/2022 - End Date: 20/12/2022</t>
  </si>
  <si>
    <t>25/10/2022 10:05 PM AEST(SW</t>
  </si>
  <si>
    <t>31/10/2022 08:18 PM AEST(SW</t>
  </si>
  <si>
    <t>Primary Health Care in Jamkhed, India</t>
  </si>
  <si>
    <t>Ginnivan</t>
  </si>
  <si>
    <t>Jamkhed, India (Asia) Start Date: 17/11/2022 - End Date: 19/12/2022</t>
  </si>
  <si>
    <t>26/10/2022 10:54 AM AEST(SW</t>
  </si>
  <si>
    <t>Primary Health Care, Jamkhed, India (POPH90137)</t>
  </si>
  <si>
    <t>Haliem</t>
  </si>
  <si>
    <t>Mariam</t>
  </si>
  <si>
    <t>Jamkhed, India (Asia) Start Date: 19/11/2022 - End Date: 31/12/2022</t>
  </si>
  <si>
    <t>24/08/2022 01:51 AM AEST(SW</t>
  </si>
  <si>
    <t>Harrick</t>
  </si>
  <si>
    <t>Jamkhed, India (Asia) Start Date: 19/11/2022 - End Date: 12/12/2022</t>
  </si>
  <si>
    <t>14/11/2022 08:20 PM AEST(SW</t>
  </si>
  <si>
    <t>Alessandra</t>
  </si>
  <si>
    <t>Clare</t>
  </si>
  <si>
    <t>Jamkhed, India (Asia) Start Date: 20/11/2022 - End Date: 11/12/2022</t>
  </si>
  <si>
    <t>Mackley</t>
  </si>
  <si>
    <t>Jamkhed, India (Asia) Start Date: 18/11/2022 - End Date: 20/12/2022</t>
  </si>
  <si>
    <t>17/11/2022 12:53 AM AEST(SW</t>
  </si>
  <si>
    <t>Jamkhed Primary Health Care</t>
  </si>
  <si>
    <t>Menon</t>
  </si>
  <si>
    <t>Shalisha</t>
  </si>
  <si>
    <t>Jamkhed, India (Asia) Start Date: 17/11/2022 - End Date: 17/12/2022</t>
  </si>
  <si>
    <t>27/10/2022 04:15 PM AEST(SW</t>
  </si>
  <si>
    <t>Moodie</t>
  </si>
  <si>
    <t>Sasha</t>
  </si>
  <si>
    <t>Mumbai, India (Asia) Start Date: 18/11/2022 - End Date: 20/11/2022|Mumbai, India (Asia) Start Date: 11/12/2022 - End Date: 18/12/2022</t>
  </si>
  <si>
    <t>13/10/2022 02:20 PM AEST(SW</t>
  </si>
  <si>
    <t>18/10/2022 12:15 PM AEST(SW</t>
  </si>
  <si>
    <t>O'Loughlin</t>
  </si>
  <si>
    <t>Jamkhed, India (Asia) Start Date: 18/11/2022 - End Date: 11/12/2022</t>
  </si>
  <si>
    <t>10/11/2022 11:04 AM AEST(SW</t>
  </si>
  <si>
    <t>Papp</t>
  </si>
  <si>
    <t>Rebekah</t>
  </si>
  <si>
    <t>Melinda</t>
  </si>
  <si>
    <t>Jamkhed, India (Asia) Start Date: 18/11/2022 - End Date: 13/12/2022</t>
  </si>
  <si>
    <t>17/11/2022 11:28 AM AEST(SW</t>
  </si>
  <si>
    <t>Primary Health Care, Jamkhed, India (POPH90137_2022_NOV)</t>
  </si>
  <si>
    <t>Quijano</t>
  </si>
  <si>
    <t>Elisa</t>
  </si>
  <si>
    <t>14/11/2022 05:04 PM AEST(SW</t>
  </si>
  <si>
    <t>Rice</t>
  </si>
  <si>
    <t>Karina</t>
  </si>
  <si>
    <t>Josefa</t>
  </si>
  <si>
    <t>Jamkhed, India (Asia) Start Date: 18/11/2022 - End Date: 12/12/2022</t>
  </si>
  <si>
    <t>25/10/2022 03:45 PM AEST(SW</t>
  </si>
  <si>
    <t>25/10/2022 03:46 PM AEST(SW</t>
  </si>
  <si>
    <t>Zoe</t>
  </si>
  <si>
    <t>Jamkhed, India (Asia) Start Date: 19/11/2022 - End Date: 11/12/2022</t>
  </si>
  <si>
    <t>14/11/2022 09:09 PM AEST(SW</t>
  </si>
  <si>
    <t>Primary Health Care in Jamkhed India</t>
  </si>
  <si>
    <t>Tarpey-Brown</t>
  </si>
  <si>
    <t>Jamkhed, India (Asia) Start Date: 18/11/2022 - End Date: 27/12/2022</t>
  </si>
  <si>
    <t>28/10/2022 01:35 PM AEST(SW</t>
  </si>
  <si>
    <t>POPH90137</t>
  </si>
  <si>
    <t>Mason</t>
  </si>
  <si>
    <t>Jamkhed, India (Asia) Start Date: 18/10/2022 - End Date: 18/12/2022</t>
  </si>
  <si>
    <t>13/10/2022 04:26 PM AEST(SW</t>
  </si>
  <si>
    <t>Serina</t>
  </si>
  <si>
    <t>Pune, India (Asia) Start Date: 19/11/2022 - End Date: 20/11/2022</t>
  </si>
  <si>
    <t>13/10/2022 02:17 PM AEST(SW</t>
  </si>
  <si>
    <t>19/10/2022 12:02 PM AEST(SW</t>
  </si>
  <si>
    <t>Walters</t>
  </si>
  <si>
    <t>Sood</t>
  </si>
  <si>
    <t>Lonavla, India (Asia) Start Date: 24/09/2022 - End Date: 24/10/2022</t>
  </si>
  <si>
    <t>11/08/2022 02:43 PM AEST(SW</t>
  </si>
  <si>
    <t>Chhun</t>
  </si>
  <si>
    <t>Multiple Locations, India (Asia) Start Date: 18/11/2022 - End Date: 13/12/2022</t>
  </si>
  <si>
    <t>24/10/2022 07:08 PM AEST(SW</t>
  </si>
  <si>
    <t>Hewitt</t>
  </si>
  <si>
    <t>Kathmandu, Nepal (Asia) Start Date: 16/12/2022 - End Date: 28/12/2022</t>
  </si>
  <si>
    <t>Masters of science (epidemiology)</t>
  </si>
  <si>
    <t>Mumbai, India (Asia) Start Date: 18/11/2022 - End Date: 12/12/2022</t>
  </si>
  <si>
    <t>10/08/2022 10:39 PM AEST(SW</t>
  </si>
  <si>
    <t>Kempster</t>
  </si>
  <si>
    <t>Mumbai, India (Asia) Start Date: 19/11/2022 - End Date: 18/12/2022</t>
  </si>
  <si>
    <t>Ho Chi Minh City, Vietnam (Asia) Start Date: 12/12/2022 - End Date: 18/12/2022</t>
  </si>
  <si>
    <t>23/08/2022 08:41 PM AEST(SW</t>
  </si>
  <si>
    <t>Walker</t>
  </si>
  <si>
    <t>Mumbai, India (Asia) Start Date: 18/11/2022 - End Date: 20/12/2022</t>
  </si>
  <si>
    <t>Mumbai, India (Asia) Start Date: 17/11/2022 - End Date: 19/12/2022</t>
  </si>
  <si>
    <t>13/10/2022 02:08 PM AEST(SW</t>
  </si>
  <si>
    <t>Sieber</t>
  </si>
  <si>
    <t>Mia</t>
  </si>
  <si>
    <t>Pune, India (Asia) Start Date: 19/11/2022 - End Date: 21/11/2022</t>
  </si>
  <si>
    <t>15/11/2022 03:10 PM AEST(SW</t>
  </si>
  <si>
    <t>Adele Francis</t>
  </si>
  <si>
    <t>Start Date: 08/09/2022 - End Date: 03/10/2022</t>
  </si>
  <si>
    <t>Start Date: 08/09/2022 - End Date: 11/10/2022</t>
  </si>
  <si>
    <t>Faragher</t>
  </si>
  <si>
    <t>Annie</t>
  </si>
  <si>
    <t>Start Date: 09/12/2022 - End Date: 18/12/2022</t>
  </si>
  <si>
    <t>11/11/2022 07:21 PM AEST(SW</t>
  </si>
  <si>
    <t>Layfield</t>
  </si>
  <si>
    <t>Paige</t>
  </si>
  <si>
    <t>Elinor</t>
  </si>
  <si>
    <t>Start Date: 04/12/2022 - End Date: 18/12/2022</t>
  </si>
  <si>
    <t>Doctorate of Veterinary Medicine (DVM)</t>
  </si>
  <si>
    <t>Denpasar, Indonesia (Asia) Start Date: 04/12/2022 - End Date: 18/12/2022</t>
  </si>
  <si>
    <t>Logan</t>
  </si>
  <si>
    <t>Callan</t>
  </si>
  <si>
    <t>Denpasar, Indonesia (Asia) Start Date: 08/09/2022 - End Date: 04/10/2022</t>
  </si>
  <si>
    <t>24/08/2022 01:23 PM AEST(SW</t>
  </si>
  <si>
    <t>Masters of teaching (secondary)</t>
  </si>
  <si>
    <t>Celine</t>
  </si>
  <si>
    <t>Jakarta, Indonesia (Asia) Start Date: 17/11/2022 - End Date: 05/12/2022</t>
  </si>
  <si>
    <t>Juris Doctor</t>
  </si>
  <si>
    <t>18/10/2022 02:17 PM AEST(SW</t>
  </si>
  <si>
    <t>Juris Doctor - LAWS90006 Law and Legal Practice in Asia</t>
  </si>
  <si>
    <t>Singapore, Singapore (Asia) Start Date: 04/12/2022 - End Date: 06/12/2022</t>
  </si>
  <si>
    <t>25/10/2022 06:25 PM AEST(SW</t>
  </si>
  <si>
    <t>25/10/2022 06:28 PM AEST(SW</t>
  </si>
  <si>
    <t>Law and Legal Practice in Asia (LAWS90006)</t>
  </si>
  <si>
    <t>Multiple Locations, Indonesia (Asia) Start Date: 08/09/2022 - End Date: 15/10/2022</t>
  </si>
  <si>
    <t>12/07/2022 11:44 AM AEST(SW</t>
  </si>
  <si>
    <t>Rooney</t>
  </si>
  <si>
    <t>Sumbawa Besar, Indonesia (Asia) Start Date: 09/09/2022 - End Date: 25/09/2022</t>
  </si>
  <si>
    <t>19/07/2022 02:16 PM AEST(SW</t>
  </si>
  <si>
    <t>Master of Education (Primary)</t>
  </si>
  <si>
    <t>Sumbawa Besar, Indonesia (Asia) Start Date: 08/09/2022 - End Date: 08/10/2022</t>
  </si>
  <si>
    <t>13/08/2022 09:36 PM AEST(SW</t>
  </si>
  <si>
    <t>Yianna</t>
  </si>
  <si>
    <t>Cork, Ireland (Europe) Start Date: 17/09/2022 - End Date: 22/09/2022</t>
  </si>
  <si>
    <t>Bainbridge</t>
  </si>
  <si>
    <t>Bennett</t>
  </si>
  <si>
    <t>Dublin, Ireland (Europe) Start Date: 05/09/2022 - End Date: 18/12/2022</t>
  </si>
  <si>
    <t>18/06/2022 09:25 PM AEST(SW</t>
  </si>
  <si>
    <t>Marchione</t>
  </si>
  <si>
    <t>Loredana</t>
  </si>
  <si>
    <t>Santina Francesca</t>
  </si>
  <si>
    <t>Newcastle upon Tyne, United Kingdom (Europe) Start Date: 26/11/2022 - End Date: 23/12/2022</t>
  </si>
  <si>
    <t>31/10/2022 12:22 PM AEST(SW</t>
  </si>
  <si>
    <t>MD- Doctor of Medicine</t>
  </si>
  <si>
    <t>Redmond</t>
  </si>
  <si>
    <t>Connagh</t>
  </si>
  <si>
    <t>Peregrine</t>
  </si>
  <si>
    <t>Dublin, Ireland (Europe) Start Date: 30/09/2022 - End Date: 29/10/2022</t>
  </si>
  <si>
    <t>14/09/2022 11:44 AM AEST(SW</t>
  </si>
  <si>
    <t>Swersky</t>
  </si>
  <si>
    <t>Myron</t>
  </si>
  <si>
    <t>Jerusalem, Israel (Middle East) Start Date: 28/09/2022 - End Date: 29/10/2022</t>
  </si>
  <si>
    <t>18/08/2022 01:36 PM AEST(SW</t>
  </si>
  <si>
    <t>24/08/2022 12:57 PM AEST(SW</t>
  </si>
  <si>
    <t>Dizayi</t>
  </si>
  <si>
    <t>Nivar</t>
  </si>
  <si>
    <t>Venice, Italy (Europe) Start Date: 03/07/2022 - End Date: 16/07/2022</t>
  </si>
  <si>
    <t>11/06/2022 09:31 PM AEST(SW</t>
  </si>
  <si>
    <t>Bangyan</t>
  </si>
  <si>
    <t>Barga, Italy (Europe) Start Date: 02/06/2022 - End Date: 20/06/2022</t>
  </si>
  <si>
    <t>Attending international conference</t>
  </si>
  <si>
    <t>Damasceno Teixeira</t>
  </si>
  <si>
    <t>Thiago</t>
  </si>
  <si>
    <t>Pisa, Italy (Europe) Start Date: 29/06/2022 - End Date: 03/07/2022</t>
  </si>
  <si>
    <t>24/03/2022 09:49 AM AEST(SW</t>
  </si>
  <si>
    <t>31/03/2022 11:31 AM AEST(SW</t>
  </si>
  <si>
    <t>Doctor of Philosophy - Agricultural Science</t>
  </si>
  <si>
    <t>Franzese</t>
  </si>
  <si>
    <t>Sorrento, Italy (Europe) Start Date: 04/12/2022 - End Date: 10/12/2022</t>
  </si>
  <si>
    <t>28/07/2022 04:32 PM AEST(SW</t>
  </si>
  <si>
    <t>Diploma in Languages</t>
  </si>
  <si>
    <t>Hai</t>
  </si>
  <si>
    <t>Bologna, Italy (Europe) Start Date: 04/07/2022 - End Date: 14/07/2022</t>
  </si>
  <si>
    <t>31/05/2022 03:21 PM AEST(SW</t>
  </si>
  <si>
    <t>Doctorate of Philosophy - Physics</t>
  </si>
  <si>
    <t>Le</t>
  </si>
  <si>
    <t>Toan</t>
  </si>
  <si>
    <t>Vo Khanh</t>
  </si>
  <si>
    <t>Brescia, Italy (Europe) Start Date: 16/06/2022 - End Date: 03/07/2022</t>
  </si>
  <si>
    <t>17/05/2022 10:16 AM AEST(SW</t>
  </si>
  <si>
    <t>17/05/2022 10:18 AM AEST(SW</t>
  </si>
  <si>
    <t>PhD in Economics</t>
  </si>
  <si>
    <t>Felton</t>
  </si>
  <si>
    <t>Cagliari, Italy (Europe) Start Date: 12/06/2022 - End Date: 21/06/2022</t>
  </si>
  <si>
    <t>19/05/2022 07:38 PM AEST(SW</t>
  </si>
  <si>
    <t>Ancient World Studies</t>
  </si>
  <si>
    <t>Barbati</t>
  </si>
  <si>
    <t>Renee</t>
  </si>
  <si>
    <t>Florence, Italy (Europe) Start Date: 16/11/2022 - End Date: 27/12/2022</t>
  </si>
  <si>
    <t>19/10/2022 02:35 PM AEST(SW</t>
  </si>
  <si>
    <t>Zihui</t>
  </si>
  <si>
    <t>Florence, Italy (Europe) Start Date: 23/11/2022 - End Date: 19/12/2022</t>
  </si>
  <si>
    <t>23/08/2022 04:30 PM AEST(SW</t>
  </si>
  <si>
    <t>Master of Art Curatorship</t>
  </si>
  <si>
    <t>Dalton-Power</t>
  </si>
  <si>
    <t>Audrey</t>
  </si>
  <si>
    <t>Florence, Italy (Europe) Start Date: 04/12/2022 - End Date: 17/12/2022</t>
  </si>
  <si>
    <t>19/09/2022 07:42 PM AEST(SW</t>
  </si>
  <si>
    <t>Dannier</t>
  </si>
  <si>
    <t>Yusufu</t>
  </si>
  <si>
    <t>Florence, Italy (Europe) Start Date: 20/11/2022 - End Date: 05/01/2023</t>
  </si>
  <si>
    <t>11/09/2022 11:09 PM AEST(SW</t>
  </si>
  <si>
    <t>15/09/2022 10:06 AM AEST(SW</t>
  </si>
  <si>
    <t>Executive of Arts</t>
  </si>
  <si>
    <t>GAO</t>
  </si>
  <si>
    <t>Yaxin</t>
  </si>
  <si>
    <t>Florence, Italy (Europe) Start Date: 03/12/2022 - End Date: 15/12/2022</t>
  </si>
  <si>
    <t>14/09/2022 01:51 PM AEST(SW</t>
  </si>
  <si>
    <t>Leaders, Business and Culture in Florence MGMT90234</t>
  </si>
  <si>
    <t>HU</t>
  </si>
  <si>
    <t>Xiaoyan</t>
  </si>
  <si>
    <t>Leaders, Business &amp; Culture in Florence</t>
  </si>
  <si>
    <t>Florence, Italy (Europe) Start Date: 06/12/2022 - End Date: 16/12/2022</t>
  </si>
  <si>
    <t>24/09/2022 11:07 AM AEST(SW</t>
  </si>
  <si>
    <t>MGMT90234</t>
  </si>
  <si>
    <t>Florence, Italy (Europe) Start Date: 06/12/2022 - End Date: 15/12/2022</t>
  </si>
  <si>
    <t>MGMT90234 leader, business and culture in florence</t>
  </si>
  <si>
    <t>Si</t>
  </si>
  <si>
    <t>Florence, Italy (Europe) Start Date: 21/11/2022 - End Date: 16/12/2022</t>
  </si>
  <si>
    <t>17/07/2022 09:42 AM AEST(SW</t>
  </si>
  <si>
    <t>19/07/2022 10:00 AM AEST(SW</t>
  </si>
  <si>
    <t>Florence, Italy (Europe) Start Date: 05/12/2022 - End Date: 27/12/2022</t>
  </si>
  <si>
    <t>18/08/2022 04:14 AM AEST(SW</t>
  </si>
  <si>
    <t>18/08/2022 04:16 AM AEST(SW</t>
  </si>
  <si>
    <t>Florence, Italy (Europe) Start Date: 04/12/2022 - End Date: 28/12/2022</t>
  </si>
  <si>
    <t>18/09/2022 12:41 AM AEST(SW</t>
  </si>
  <si>
    <t>Mingjia</t>
  </si>
  <si>
    <t>20/04/2022 09:19 PM AEST(SW</t>
  </si>
  <si>
    <t>20/04/2022 09:31 PM AEST(SW</t>
  </si>
  <si>
    <t>Rebecca</t>
  </si>
  <si>
    <t>Florence, Italy (Europe) Start Date: 07/12/2022 - End Date: 14/12/2022</t>
  </si>
  <si>
    <t>17/09/2022 08:56 PM AEST(SW</t>
  </si>
  <si>
    <t>Leaders, Business &amp; Culture in Florence (MGMT90234_2022_OCT</t>
  </si>
  <si>
    <t>Wenjing</t>
  </si>
  <si>
    <t>Florence, Italy (Europe) Start Date: 02/09/2022 - End Date: 16/09/2022</t>
  </si>
  <si>
    <t>Florence, Italy (Europe) Start Date: 16/11/2022 - End Date: 31/12/2022</t>
  </si>
  <si>
    <t>16/09/2022 01:31 PM AEST(SW</t>
  </si>
  <si>
    <t>16/09/2022 01:32 PM AEST(SW</t>
  </si>
  <si>
    <t>CHICKKAYURU RAMACHANDRA</t>
  </si>
  <si>
    <t>DEEPTI</t>
  </si>
  <si>
    <t>Milan, Italy (Europe) Start Date: 25/06/2022 - End Date: 04/07/2022</t>
  </si>
  <si>
    <t>29/05/2022 06:31 PM AEST(SW</t>
  </si>
  <si>
    <t>Strang</t>
  </si>
  <si>
    <t>Rome, Italy (Europe) Start Date: 13/05/2022 - End Date: 23/05/2022</t>
  </si>
  <si>
    <t>17/04/2022 02:17 PM AEST(SW</t>
  </si>
  <si>
    <t>17/04/2022 02:34 PM AEST(SW</t>
  </si>
  <si>
    <t>PhD - physics</t>
  </si>
  <si>
    <t>Volf</t>
  </si>
  <si>
    <t>Melanie</t>
  </si>
  <si>
    <t>Venice, Italy (Europe) Start Date: 03/07/2022 - End Date: 17/07/2022</t>
  </si>
  <si>
    <t>23/05/2022 03:28 PM AEST(SW</t>
  </si>
  <si>
    <t>23/06/2022 04:14 PM AEST(SW</t>
  </si>
  <si>
    <t>Williamson</t>
  </si>
  <si>
    <t>Rory</t>
  </si>
  <si>
    <t>Multiple Locations, Italy (Europe) Start Date: 12/11/2022 - End Date: 11/12/2022</t>
  </si>
  <si>
    <t>28/06/2022 08:17 PM AEST(SW</t>
  </si>
  <si>
    <t>28/06/2022 08:18 PM AEST(SW</t>
  </si>
  <si>
    <t>Bachelor of Arts- ITAL20004- Contemporary Italy Study Abroad</t>
  </si>
  <si>
    <t>Phillipps</t>
  </si>
  <si>
    <t>Charli</t>
  </si>
  <si>
    <t>Hunter</t>
  </si>
  <si>
    <t>Rome, Italy (Europe) Start Date: 22/06/2022 - End Date: 25/06/2022|Rome, Italy (Europe) Start Date: 16/07/2022 - End Date: 21/07/2022</t>
  </si>
  <si>
    <t>22/05/2022 11:48 AM AEST(SW</t>
  </si>
  <si>
    <t>20/06/2022 10:16 PM AEST(SW</t>
  </si>
  <si>
    <t>Goundar</t>
  </si>
  <si>
    <t>Perugia, Italy (Europe) Start Date: 27/07/2022 - End Date: 30/08/2022</t>
  </si>
  <si>
    <t>Italian language and culture course</t>
  </si>
  <si>
    <t>Rattanaprasert</t>
  </si>
  <si>
    <t>Oranee</t>
  </si>
  <si>
    <t>Rome, Italy (Europe) Start Date: 01/12/2022 - End Date: 27/12/2022</t>
  </si>
  <si>
    <t>Leaders, Business &amp; Culture in Florence (MGMT90234_2022_OCT (Off Campus))</t>
  </si>
  <si>
    <t>De Palma</t>
  </si>
  <si>
    <t>Siena, Italy (Europe) Start Date: 01/10/2022 - End Date: 28/12/2022</t>
  </si>
  <si>
    <t>24/08/2022 09:53 AM AEST(SW</t>
  </si>
  <si>
    <t>Corsi di lingua e cultura Italiana</t>
  </si>
  <si>
    <t>Bickerdike</t>
  </si>
  <si>
    <t>Louise Simmonds</t>
  </si>
  <si>
    <t>CHEN</t>
  </si>
  <si>
    <t>Xiaolin</t>
  </si>
  <si>
    <t>Venice, Italy (Europe) Start Date: 24/11/2022 - End Date: 18/12/2022</t>
  </si>
  <si>
    <t>Canuto</t>
  </si>
  <si>
    <t>Leif</t>
  </si>
  <si>
    <t>Venice, Italy (Europe) Start Date: 04/06/2022 - End Date: 15/06/2022</t>
  </si>
  <si>
    <t>27/05/2022 10:49 AM AEST(SW</t>
  </si>
  <si>
    <t>MASTERS OF ARCHITECTURE</t>
  </si>
  <si>
    <t>Haoyu</t>
  </si>
  <si>
    <t>Venice, Italy (Europe) Start Date: 02/07/2022 - End Date: 16/07/2022</t>
  </si>
  <si>
    <t>27/04/2022 01:35 PM AEST(SW</t>
  </si>
  <si>
    <t>Venice, Italy (Europe) Start Date: 03/07/2022 - End Date: 15/07/2022</t>
  </si>
  <si>
    <t>11/06/2022 09:11 PM AEST(SW</t>
  </si>
  <si>
    <t>11/06/2022 09:12 PM AEST(SW</t>
  </si>
  <si>
    <t>Xinran</t>
  </si>
  <si>
    <t>Venice, Italy (Europe) Start Date: 26/06/2022 - End Date: 20/07/2022</t>
  </si>
  <si>
    <t>Venice Studio (ABPL90429)</t>
  </si>
  <si>
    <t>Kite</t>
  </si>
  <si>
    <t>Tahlia</t>
  </si>
  <si>
    <t>Venice, Italy (Europe) Start Date: 30/06/2022 - End Date: 22/07/2022</t>
  </si>
  <si>
    <t>Jingyao</t>
  </si>
  <si>
    <t>Venice, Italy (Europe) Start Date: 22/06/2022 - End Date: 22/07/2022</t>
  </si>
  <si>
    <t>20/04/2022 09:17 PM AEST(SW</t>
  </si>
  <si>
    <t>Ly Hoang Long</t>
  </si>
  <si>
    <t>Venice, Italy (Europe) Start Date: 01/07/2022 - End Date: 18/07/2022</t>
  </si>
  <si>
    <t>30/05/2022 12:17 AM AEST(SW</t>
  </si>
  <si>
    <t>Sheng</t>
  </si>
  <si>
    <t>Yichen</t>
  </si>
  <si>
    <t>Venice, Italy (Europe) Start Date: 21/06/2022 - End Date: 20/07/2022</t>
  </si>
  <si>
    <t>20/04/2022 09:12 PM AEST(SW</t>
  </si>
  <si>
    <t>Venice, Italy (Europe) Start Date: 02/07/2022 - End Date: 25/07/2022</t>
  </si>
  <si>
    <t>22/06/2022 11:14 AM AEST(SW</t>
  </si>
  <si>
    <t>22/06/2022 11:15 AM AEST(SW</t>
  </si>
  <si>
    <t>Bachelor of Design (Architecture)</t>
  </si>
  <si>
    <t>Venice, Italy (Europe) Start Date: 04/07/2022 - End Date: 16/07/2022</t>
  </si>
  <si>
    <t>Venice, Italy (Europe) Start Date: 04/05/2022 - End Date: 15/05/2022</t>
  </si>
  <si>
    <t>30/05/2022 12:16 PM AEST(SW</t>
  </si>
  <si>
    <t>ABPL90429_U_1_WIN Venice Studio</t>
  </si>
  <si>
    <t>Ueda</t>
  </si>
  <si>
    <t>Miki</t>
  </si>
  <si>
    <t>Venice, Italy (Europe) Start Date: 30/06/2022 - End Date: 16/07/2022</t>
  </si>
  <si>
    <t>17/06/2022 03:22 PM AEST(SW</t>
  </si>
  <si>
    <t>Masters of Architecture (By Coursework)</t>
  </si>
  <si>
    <t>Sweden</t>
  </si>
  <si>
    <t>Shiqi</t>
  </si>
  <si>
    <t>Venice, Italy (Europe) Start Date: 23/06/2022 - End Date: 17/07/2022</t>
  </si>
  <si>
    <t>23/05/2022 06:19 PM AEST(SW</t>
  </si>
  <si>
    <t>ABPL90429</t>
  </si>
  <si>
    <t>Ruoyun</t>
  </si>
  <si>
    <t>Venice, Italy (Europe) Start Date: 26/06/2022 - End Date: 22/07/2022</t>
  </si>
  <si>
    <t>23/04/2022 10:26 PM AEST(SW</t>
  </si>
  <si>
    <t>24/04/2022 01:59 PM AEST(SW</t>
  </si>
  <si>
    <t>YAO</t>
  </si>
  <si>
    <t>Guoyu</t>
  </si>
  <si>
    <t>Venice, Italy (Europe) Start Date: 03/07/2022 - End Date: 14/07/2022</t>
  </si>
  <si>
    <t>21/04/2022 11:11 PM AEST(SW</t>
  </si>
  <si>
    <t>Venice Studio ABPL90429</t>
  </si>
  <si>
    <t>Junjie</t>
  </si>
  <si>
    <t>27/04/2022 01:08 PM AEST(SW</t>
  </si>
  <si>
    <t>Amoozandeh</t>
  </si>
  <si>
    <t>Kimia</t>
  </si>
  <si>
    <t>Osaka, Japan (Asia) Start Date: 03/09/2022 - End Date: 10/09/2022</t>
  </si>
  <si>
    <t>30/07/2022 10:27 AM AEST(SW</t>
  </si>
  <si>
    <t>Doctor of Philosophy - Engineering</t>
  </si>
  <si>
    <t>Jakanovski</t>
  </si>
  <si>
    <t>Philip</t>
  </si>
  <si>
    <t>Tokyo, Japan (Asia) Start Date: 23/09/2022 - End Date: 09/10/2022|Tokyo, Japan (Asia) Start Date: 15/10/2022 - End Date: 22/10/2022</t>
  </si>
  <si>
    <t>Amarasekara</t>
  </si>
  <si>
    <t>Mishka</t>
  </si>
  <si>
    <t>Tokyo, Japan (Asia) Start Date: 24/11/2022 - End Date: 17/12/2022</t>
  </si>
  <si>
    <t>12/10/2022 02:19 PM AEST(SW</t>
  </si>
  <si>
    <t>12/10/2022 02:20 PM AEST(SW</t>
  </si>
  <si>
    <t>Defina</t>
  </si>
  <si>
    <t>Rose Audrey</t>
  </si>
  <si>
    <t>Tokyo, Japan (Asia) Start Date: 13/09/2022 - End Date: 08/10/2022</t>
  </si>
  <si>
    <t>30/08/2022 01:30 PM AEST(SW</t>
  </si>
  <si>
    <t>30/08/2022 01:33 PM AEST(SW</t>
  </si>
  <si>
    <t>Tokyo, Japan (Asia) Start Date: 17/09/2022 - End Date: 08/10/2022</t>
  </si>
  <si>
    <t>28/06/2022 01:53 PM AEST(SW</t>
  </si>
  <si>
    <t>16/08/2022 10:55 AM AEST(SW</t>
  </si>
  <si>
    <t>Graham</t>
  </si>
  <si>
    <t>Tokyo, Japan (Asia) Start Date: 11/09/2022 - End Date: 08/10/2022</t>
  </si>
  <si>
    <t>17/08/2022 09:30 AM AEST(SW</t>
  </si>
  <si>
    <t>Hingmann</t>
  </si>
  <si>
    <t>Karla</t>
  </si>
  <si>
    <t>Elle</t>
  </si>
  <si>
    <t>Tokyo, Japan (Asia) Start Date: 16/09/2022 - End Date: 08/10/2022</t>
  </si>
  <si>
    <t>19/08/2022 11:29 AM AEST(SW</t>
  </si>
  <si>
    <t>19/08/2022 11:32 AM AEST(SW</t>
  </si>
  <si>
    <t>Place Based Elective (International) EDUC90922</t>
  </si>
  <si>
    <t>Peiwei</t>
  </si>
  <si>
    <t>Tokyo, Japan (Asia) Start Date: 22/11/2022 - End Date: 26/12/2022</t>
  </si>
  <si>
    <t>Saran</t>
  </si>
  <si>
    <t>Tokyo, Japan (Asia) Start Date: 22/11/2022 - End Date: 10/12/2022</t>
  </si>
  <si>
    <t>16/11/2022 07:13 PM AEST(SW</t>
  </si>
  <si>
    <t>Research project with Assoc. Professor Jillian Walliss and Dr Heike Rahmann</t>
  </si>
  <si>
    <t>Ningjing</t>
  </si>
  <si>
    <t>Tokyo, Japan (Asia) Start Date: 13/09/2022 - End Date: 10/10/2022</t>
  </si>
  <si>
    <t>30/08/2022 10:44 PM AEST(SW</t>
  </si>
  <si>
    <t>30/08/2022 10:45 PM AEST(SW</t>
  </si>
  <si>
    <t>Pham</t>
  </si>
  <si>
    <t>Huy</t>
  </si>
  <si>
    <t>Ho Chi Minh City, Vietnam (Asia) Start Date: 10/08/2022 - End Date: 05/09/2022</t>
  </si>
  <si>
    <t>14/07/2022 03:07 PM AEST(SW</t>
  </si>
  <si>
    <t>Doctor of Philosophy - Science (DR-PHILSCI)</t>
  </si>
  <si>
    <t>Ran</t>
  </si>
  <si>
    <t>Tokyo, Japan (Asia) Start Date: 16/09/2022 - End Date: 14/10/2022</t>
  </si>
  <si>
    <t>24/08/2022 04:06 PM AEST(SW</t>
  </si>
  <si>
    <t>Place Based Elective (International) (EDUC90922_2022_SM2)</t>
  </si>
  <si>
    <t>Chae</t>
  </si>
  <si>
    <t>19/08/2022 08:56 PM AEST(SW</t>
  </si>
  <si>
    <t>MTeach-Primary</t>
  </si>
  <si>
    <t>Oscar</t>
  </si>
  <si>
    <t>Tokyo, Japan (Asia) Start Date: 13/09/2022 - End Date: 13/10/2022</t>
  </si>
  <si>
    <t>31/08/2022 10:42 AM AEST(SW</t>
  </si>
  <si>
    <t>Daniel Ziwen</t>
  </si>
  <si>
    <t>Tokyo, Japan (Asia) Start Date: 24/11/2022 - End Date: 10/12/2022</t>
  </si>
  <si>
    <t>11/10/2022 10:23 AM AEST(SW</t>
  </si>
  <si>
    <t>Owyong</t>
  </si>
  <si>
    <t>Tze Cin</t>
  </si>
  <si>
    <t>Tsukuba, Japan (Asia) Start Date: 01/11/2022 - End Date: 12/11/2022</t>
  </si>
  <si>
    <t>10/10/2022 12:35 PM AEST(SW</t>
  </si>
  <si>
    <t>Thomson</t>
  </si>
  <si>
    <t>Catriona</t>
  </si>
  <si>
    <t>Tsukuba, Japan (Asia) Start Date: 01/10/2022 - End Date: 12/10/2022</t>
  </si>
  <si>
    <t>10/10/2022 12:18 PM AEST(SW</t>
  </si>
  <si>
    <t>Abu-Ghazaleh</t>
  </si>
  <si>
    <t>Nadine</t>
  </si>
  <si>
    <t>Amman, Jordan (Middle East) Start Date: 23/09/2022 - End Date: 24/10/2022</t>
  </si>
  <si>
    <t>Samim</t>
  </si>
  <si>
    <t>Nairobi, Kenya (Africa) Start Date: 22/06/2022 - End Date: 10/07/2022</t>
  </si>
  <si>
    <t>Doctor of Philosophy- Science</t>
  </si>
  <si>
    <t>Nairobi, Kenya (Africa) Start Date: 21/06/2022 - End Date: 12/07/2022</t>
  </si>
  <si>
    <t>Savelkouls</t>
  </si>
  <si>
    <t>Ashley</t>
  </si>
  <si>
    <t>Nairobi, Kenya (Africa) Start Date: 20/06/2022 - End Date: 11/07/2022</t>
  </si>
  <si>
    <t>18/05/2022 08:25 AM AEST(SW</t>
  </si>
  <si>
    <t>Yap</t>
  </si>
  <si>
    <t>Jia Hui</t>
  </si>
  <si>
    <t>George Town, Malaysia (Asia) Start Date: 26/12/2022 - End Date: 31/01/2023</t>
  </si>
  <si>
    <t>14/12/2022 08:07 PM AEST(SW</t>
  </si>
  <si>
    <t>WEN</t>
  </si>
  <si>
    <t>Zhihao</t>
  </si>
  <si>
    <t>Kuala Lumpar, Malaysia (Asia) Start Date: 25/11/2022 - End Date: 28/02/2023</t>
  </si>
  <si>
    <t>Hsin-Yi</t>
  </si>
  <si>
    <t>Multiple Locations, Taiwan (Asia) Start Date: 22/11/2022 - End Date: 29/12/2022</t>
  </si>
  <si>
    <t>28/08/2022 11:12 PM AEST(SW</t>
  </si>
  <si>
    <t>Jiatong</t>
  </si>
  <si>
    <t>Seoul, South Korea (Asia) Start Date: 26/08/2022 - End Date: 30/08/2022</t>
  </si>
  <si>
    <t>11/07/2022 04:08 PM AEST(SW</t>
  </si>
  <si>
    <t>ABPL90375 Landscape Architecture Design Thesis</t>
  </si>
  <si>
    <t>Multiple Locations, Spain (Europe) Start Date: 15/07/2022 - End Date: 23/07/2022</t>
  </si>
  <si>
    <t>Azfa</t>
  </si>
  <si>
    <t>Aishath</t>
  </si>
  <si>
    <t>Dhuvaafaru, Maldives (Asia) Start Date: 23/11/2022 - End Date: 26/11/2022|Vilufushi, Maldives (Asia) Start Date: 19/11/2022 - End Date: 22/11/2022</t>
  </si>
  <si>
    <t>17/11/2022 02:36 PM AEST(SW</t>
  </si>
  <si>
    <t>Maldives</t>
  </si>
  <si>
    <t>Tupper-Creed</t>
  </si>
  <si>
    <t>Phineas</t>
  </si>
  <si>
    <t>Giles</t>
  </si>
  <si>
    <t>Birkirkara, Malta (Europe) Start Date: 24/09/2022 - End Date: 24/10/2022</t>
  </si>
  <si>
    <t>Boath</t>
  </si>
  <si>
    <t>Cancun, Mexico (Central America) Start Date: 06/05/2022 - End Date: 28/05/2022</t>
  </si>
  <si>
    <t>Santa Cruz, United States (North America) Start Date: 04/09/2022 - End Date: 12/11/2022</t>
  </si>
  <si>
    <t>Cham-mill</t>
  </si>
  <si>
    <t>Kathmandu, Nepal (Asia) Start Date: 28/11/2022 - End Date: 17/12/2022</t>
  </si>
  <si>
    <t>10/11/2022 12:36 PM AEST(SW</t>
  </si>
  <si>
    <t>Modi</t>
  </si>
  <si>
    <t>Devam</t>
  </si>
  <si>
    <t>Pareshkumar</t>
  </si>
  <si>
    <t>Kathmandu, Nepal (Asia) Start Date: 24/09/2022 - End Date: 11/11/2022</t>
  </si>
  <si>
    <t>17/08/2022 07:48 PM AEST(SW</t>
  </si>
  <si>
    <t>Fernandes</t>
  </si>
  <si>
    <t>Royston</t>
  </si>
  <si>
    <t>Multiple Locations, Nepal (Asia) Start Date: 24/09/2022 - End Date: 11/11/2022</t>
  </si>
  <si>
    <t>19/09/2022 05:09 PM AEST(SW</t>
  </si>
  <si>
    <t>Eva</t>
  </si>
  <si>
    <t>Yi Qi</t>
  </si>
  <si>
    <t>Multiple Locations, Nepal (Asia) Start Date: 19/09/2022 - End Date: 21/10/2022</t>
  </si>
  <si>
    <t>22/07/2022 08:54 PM AEST(SW</t>
  </si>
  <si>
    <t>16/08/2022 02:22 PM AEST(SW</t>
  </si>
  <si>
    <t>Dela Cruz</t>
  </si>
  <si>
    <t>Alexis Ian</t>
  </si>
  <si>
    <t>Paguia</t>
  </si>
  <si>
    <t>Barcelona, Spain (Europe) Start Date: 08/07/2022 - End Date: 11/07/2022</t>
  </si>
  <si>
    <t>PhD Law</t>
  </si>
  <si>
    <t>Kelsey</t>
  </si>
  <si>
    <t>Faye Bond</t>
  </si>
  <si>
    <t>Amsterdam, Netherlands (Europe) Start Date: 29/06/2022 - End Date: 05/01/2023</t>
  </si>
  <si>
    <t>24/04/2022 12:54 PM AEST(SW</t>
  </si>
  <si>
    <t>12/05/2022 06:33 PM AEST(SW</t>
  </si>
  <si>
    <t>Masters of Public and International Law</t>
  </si>
  <si>
    <t>Sheikh</t>
  </si>
  <si>
    <t>Danish</t>
  </si>
  <si>
    <t>Tilburg, Netherlands (Europe) Start Date: 26/08/2022 - End Date: 06/10/2022</t>
  </si>
  <si>
    <t>Phd in Law</t>
  </si>
  <si>
    <t>Mellor</t>
  </si>
  <si>
    <t>Mietta</t>
  </si>
  <si>
    <t>Multiple Locations, New Caledonia (Oceania) Start Date: 23/11/2022 - End Date: 07/12/2022</t>
  </si>
  <si>
    <t>17/11/2022 03:45 PM AEST(SW</t>
  </si>
  <si>
    <t>New Caledonia in the 21st Century (FREN30019)</t>
  </si>
  <si>
    <t>Nicdao</t>
  </si>
  <si>
    <t>17/11/2022 02:38 PM AEST(SW</t>
  </si>
  <si>
    <t>New Caledonia in the 21st Century</t>
  </si>
  <si>
    <t>Preston</t>
  </si>
  <si>
    <t>Multiple Locations, New Caledonia (Oceania) Start Date: 23/11/2022 - End Date: 08/12/2022</t>
  </si>
  <si>
    <t>19/11/2022 07:31 PM AEST(SW</t>
  </si>
  <si>
    <t>French</t>
  </si>
  <si>
    <t>Chiara</t>
  </si>
  <si>
    <t>18/11/2022 02:49 PM AEST(SW</t>
  </si>
  <si>
    <t>D-LANG</t>
  </si>
  <si>
    <t>Anic</t>
  </si>
  <si>
    <t>Iva</t>
  </si>
  <si>
    <t>New Caldonia, New Caledonia (Oceania) Start Date: 23/11/2022 - End Date: 14/12/2022</t>
  </si>
  <si>
    <t>18/11/2022 08:26 AM AEST(SW</t>
  </si>
  <si>
    <t>Diploma of Languages</t>
  </si>
  <si>
    <t>Bron</t>
  </si>
  <si>
    <t>Nina</t>
  </si>
  <si>
    <t>Maxine</t>
  </si>
  <si>
    <t>New Caldonia, New Caledonia (Oceania) Start Date: 23/11/2022 - End Date: 07/12/2022</t>
  </si>
  <si>
    <t>21/11/2022 12:41 PM AEST(SW</t>
  </si>
  <si>
    <t>Ciaccia</t>
  </si>
  <si>
    <t>Juliette</t>
  </si>
  <si>
    <t>New Caldonia, New Caledonia (Oceania) Start Date: 23/11/2022 - End Date: 09/12/2022</t>
  </si>
  <si>
    <t>New Caledonia in the 21st Century (FREN20021)</t>
  </si>
  <si>
    <t>Jowett Smith</t>
  </si>
  <si>
    <t>17/11/2022 03:05 PM AEST(SW</t>
  </si>
  <si>
    <t>Lafleur</t>
  </si>
  <si>
    <t>Oriane</t>
  </si>
  <si>
    <t>New Caldonia, New Caledonia (Oceania) Start Date: 22/09/2022 - End Date: 05/10/2022</t>
  </si>
  <si>
    <t>19/09/2022 12:29 PM AEST(SW</t>
  </si>
  <si>
    <t>19/09/2022 12:42 PM AEST(SW</t>
  </si>
  <si>
    <t>France</t>
  </si>
  <si>
    <t>Seelig-Schattner</t>
  </si>
  <si>
    <t>Nyah</t>
  </si>
  <si>
    <t>18/11/2022 08:22 PM AEST(SW</t>
  </si>
  <si>
    <t>Todorovic</t>
  </si>
  <si>
    <t>Nada</t>
  </si>
  <si>
    <t>12/11/2022 12:42 PM AEST(SW</t>
  </si>
  <si>
    <t>Serbia</t>
  </si>
  <si>
    <t>Tremlett</t>
  </si>
  <si>
    <t>Allegra</t>
  </si>
  <si>
    <t>Beatrix</t>
  </si>
  <si>
    <t>10/11/2022 01:04 PM AEST(SW</t>
  </si>
  <si>
    <t>Bachelor of Arts and Diploma of French</t>
  </si>
  <si>
    <t>Wichmann</t>
  </si>
  <si>
    <t>Evangelia</t>
  </si>
  <si>
    <t>Therese</t>
  </si>
  <si>
    <t>14/11/2022 02:04 PM AEST(SW</t>
  </si>
  <si>
    <t>Bachelor of Arts: International Politics/Relations &amp; French</t>
  </si>
  <si>
    <t>Noumea, New Caledonia (Oceania) Start Date: 19/06/2022 - End Date: 24/06/2022</t>
  </si>
  <si>
    <t>17/06/2022 09:56 AM AEST(SW</t>
  </si>
  <si>
    <t>Auckland, New Zealand (Oceania) Start Date: 03/10/2022 - End Date: 11/10/2022</t>
  </si>
  <si>
    <t>28/09/2022 10:47 AM AEST(SW</t>
  </si>
  <si>
    <t>Barker</t>
  </si>
  <si>
    <t>Carolyn</t>
  </si>
  <si>
    <t>Auckland, New Zealand (Oceania) Start Date: 02/10/2022 - End Date: 08/10/2022</t>
  </si>
  <si>
    <t>21/09/2022 03:09 PM AEST(SW</t>
  </si>
  <si>
    <t>Brook</t>
  </si>
  <si>
    <t>Sahara</t>
  </si>
  <si>
    <t>Amber</t>
  </si>
  <si>
    <t>Auckland, New Zealand (Oceania) Start Date: 10/09/2022 - End Date: 01/10/2022</t>
  </si>
  <si>
    <t>27/06/2022 09:09 PM AEST(SW</t>
  </si>
  <si>
    <t>27/06/2022 09:10 PM AEST(SW</t>
  </si>
  <si>
    <t>Carson</t>
  </si>
  <si>
    <t>Alix</t>
  </si>
  <si>
    <t>Nadege</t>
  </si>
  <si>
    <t>Wellington, New Zealand (Oceania) Start Date: 29/11/2022 - End Date: 05/12/2022</t>
  </si>
  <si>
    <t>12/10/2022 01:29 PM AEST(SW</t>
  </si>
  <si>
    <t>Neil</t>
  </si>
  <si>
    <t>Auckland, New Zealand (Oceania) Start Date: 01/10/2022 - End Date: 08/10/2022</t>
  </si>
  <si>
    <t>21/09/2022 05:44 PM AEST(SW</t>
  </si>
  <si>
    <t>Master of Social Leadership / AFSE</t>
  </si>
  <si>
    <t>Crumpen</t>
  </si>
  <si>
    <t>Tui</t>
  </si>
  <si>
    <t>Mopas</t>
  </si>
  <si>
    <t>30/09/2022 02:42 PM AEST(SW</t>
  </si>
  <si>
    <t>Graduate Certificate in Global Social Impact</t>
  </si>
  <si>
    <t>Auckland, New Zealand (Oceania) Start Date: 08/12/2022 - End Date: 09/12/2022</t>
  </si>
  <si>
    <t>Wellington, New Zealand (Oceania) Start Date: 29/11/2022 - End Date: 03/12/2022</t>
  </si>
  <si>
    <t>14/11/2022 11:34 AM AEST(SW</t>
  </si>
  <si>
    <t>Jakeman</t>
  </si>
  <si>
    <t>Wellington, New Zealand (Oceania) Start Date: 29/11/2022 - End Date: 04/12/2022</t>
  </si>
  <si>
    <t>10/11/2022 02:35 PM AEST(SW</t>
  </si>
  <si>
    <t>Auckland, New Zealand (Oceania) Start Date: 02/04/2022 - End Date: 08/04/2022</t>
  </si>
  <si>
    <t>30/03/2022 03:40 PM AEST(SW</t>
  </si>
  <si>
    <t>Lugnan</t>
  </si>
  <si>
    <t>Christian</t>
  </si>
  <si>
    <t>Joanne</t>
  </si>
  <si>
    <t>Auckland, New Zealand (Oceania) Start Date: 16/11/2022 - End Date: 20/11/2022</t>
  </si>
  <si>
    <t>Conference (non course requirement)</t>
  </si>
  <si>
    <t>McGavin</t>
  </si>
  <si>
    <t>Declan</t>
  </si>
  <si>
    <t>Wellington, New Zealand (Oceania) Start Date: 27/11/2022 - End Date: 03/12/2022</t>
  </si>
  <si>
    <t>18/10/2022 02:28 PM AEST(SW</t>
  </si>
  <si>
    <t>JD</t>
  </si>
  <si>
    <t>27/03/2022 11:05 AM AEST(SW</t>
  </si>
  <si>
    <t>Nixon</t>
  </si>
  <si>
    <t>Raylene</t>
  </si>
  <si>
    <t>Auckland, New Zealand (Oceania) Start Date: 02/10/2022 - End Date: 07/10/2022</t>
  </si>
  <si>
    <t>27/09/2022 03:18 PM AEST(SW</t>
  </si>
  <si>
    <t>Graduate Certificate in Social Change Leadership</t>
  </si>
  <si>
    <t>Shaw</t>
  </si>
  <si>
    <t>Auckland, New Zealand (Oceania) Start Date: 20/11/2022 - End Date: 03/12/2022</t>
  </si>
  <si>
    <t>18/10/2022 01:55 PM AEST(SW</t>
  </si>
  <si>
    <t>Shields</t>
  </si>
  <si>
    <t>Thea</t>
  </si>
  <si>
    <t>Isabella Rose</t>
  </si>
  <si>
    <t>Auckland, New Zealand (Oceania) Start Date: 19/11/2022 - End Date: 16/12/2022</t>
  </si>
  <si>
    <t>17/11/2022 10:37 AM AEST(SW</t>
  </si>
  <si>
    <t>Auckland, New Zealand (Oceania) Start Date: 19/11/2022 - End Date: 03/12/2022</t>
  </si>
  <si>
    <t>18/11/2022 04:01 PM AEST(SW</t>
  </si>
  <si>
    <t>Indigenous Law in Australia and Aotoroea</t>
  </si>
  <si>
    <t>Walsh</t>
  </si>
  <si>
    <t>Keely</t>
  </si>
  <si>
    <t>Auckland, New Zealand (Oceania) Start Date: 16/11/2022 - End Date: 16/11/2022</t>
  </si>
  <si>
    <t>Doctorate of Philosophy</t>
  </si>
  <si>
    <t>Wilson Scott</t>
  </si>
  <si>
    <t>Rose-Monet</t>
  </si>
  <si>
    <t>11/11/2022 12:30 PM AEST(SW</t>
  </si>
  <si>
    <t>Wiseman</t>
  </si>
  <si>
    <t>15/09/2022 05:29 PM AEST(SW</t>
  </si>
  <si>
    <t>Abdelganne</t>
  </si>
  <si>
    <t>Christchurch, New Zealand (Oceania) Start Date: 25/11/2022 - End Date: 06/12/2022</t>
  </si>
  <si>
    <t>22/11/2022 11:27 AM AEST(SW</t>
  </si>
  <si>
    <t>GEOG90026</t>
  </si>
  <si>
    <t>Arman</t>
  </si>
  <si>
    <t>Christchurch, New Zealand (Oceania) Start Date: 10/11/2022 - End Date: 20/11/2022</t>
  </si>
  <si>
    <t>25/10/2022 10:23 AM AEST(SW</t>
  </si>
  <si>
    <t>PhD (Medicine, Dentistry and Health Sciences)</t>
  </si>
  <si>
    <t>Brooker</t>
  </si>
  <si>
    <t>21/11/2022 08:06 AM AEST(SW</t>
  </si>
  <si>
    <t>Master of Environment</t>
  </si>
  <si>
    <t>Buttress</t>
  </si>
  <si>
    <t>Annelise</t>
  </si>
  <si>
    <t>24/11/2022 09:53 PM AEST(SW</t>
  </si>
  <si>
    <t>Global climate change in context</t>
  </si>
  <si>
    <t>16/11/2022 05:52 PM AEST(SW</t>
  </si>
  <si>
    <t>Christchurch, New Zealand (Oceania) Start Date: 02/10/2022 - End Date: 23/10/2022</t>
  </si>
  <si>
    <t>11/09/2022 11:33 AM AEST(SW</t>
  </si>
  <si>
    <t>12/09/2022 12:32 PM AEST(SW</t>
  </si>
  <si>
    <t>CUMC90006 Conservation Internship and Projects</t>
  </si>
  <si>
    <t>Dewhurst</t>
  </si>
  <si>
    <t>Matilda May</t>
  </si>
  <si>
    <t>22/11/2022 10:50 PM AEST(SW</t>
  </si>
  <si>
    <t>Di Petta</t>
  </si>
  <si>
    <t>Maxime</t>
  </si>
  <si>
    <t>Pascal</t>
  </si>
  <si>
    <t>17/11/2022 12:09 PM AEST(SW</t>
  </si>
  <si>
    <t>Edgar</t>
  </si>
  <si>
    <t>Mollie</t>
  </si>
  <si>
    <t>24/11/2022 07:54 PM AEST(SW</t>
  </si>
  <si>
    <t>Global Climate Change in Context</t>
  </si>
  <si>
    <t>25/10/2022 10:34 AM AEST(SW</t>
  </si>
  <si>
    <t>Fowler</t>
  </si>
  <si>
    <t>Christchurch, New Zealand (Oceania) Start Date: 12/11/2022 - End Date: 16/11/2022</t>
  </si>
  <si>
    <t>11/11/2022 07:49 AM AEST(SW</t>
  </si>
  <si>
    <t>Bachelor of Science (Honours)</t>
  </si>
  <si>
    <t>Frohlich</t>
  </si>
  <si>
    <t>17/11/2022 09:20 AM AEST(SW</t>
  </si>
  <si>
    <t>GEOG90026 Climate Change in Context</t>
  </si>
  <si>
    <t>Germano</t>
  </si>
  <si>
    <t>Maia</t>
  </si>
  <si>
    <t>Grace Isobel</t>
  </si>
  <si>
    <t>22/11/2022 08:42 AM AEST(SW</t>
  </si>
  <si>
    <t>Master of Geography</t>
  </si>
  <si>
    <t>Gravis</t>
  </si>
  <si>
    <t>Robert Arnolds</t>
  </si>
  <si>
    <t>22/11/2022 10:21 PM AEST(SW</t>
  </si>
  <si>
    <t>22/11/2022 10:22 PM AEST(SW</t>
  </si>
  <si>
    <t>Hebbard</t>
  </si>
  <si>
    <t>Rachael</t>
  </si>
  <si>
    <t>Wanaka, New Zealand (Oceania) Start Date: 27/11/2022 - End Date: 28/11/2022</t>
  </si>
  <si>
    <t>20/11/2022 07:18 PM AEST(SW</t>
  </si>
  <si>
    <t>24/11/2022 06:54 PM AEST(SW</t>
  </si>
  <si>
    <t>Global Climate Change in Context (GEOG90026)</t>
  </si>
  <si>
    <t>Incerti Zapedowski</t>
  </si>
  <si>
    <t>Christchurch, New Zealand (Oceania) Start Date: 25/11/2022 - End Date: 11/12/2022</t>
  </si>
  <si>
    <t>24/11/2022 08:18 PM AEST(SW</t>
  </si>
  <si>
    <t>Kamien-Sarbinowski</t>
  </si>
  <si>
    <t>20/11/2022 03:38 PM AEST(SW</t>
  </si>
  <si>
    <t>Geography</t>
  </si>
  <si>
    <t>Kulesza</t>
  </si>
  <si>
    <t>Christchurch, New Zealand (Oceania) Start Date: 05/12/2022 - End Date: 13/12/2022</t>
  </si>
  <si>
    <t>Kyritsis</t>
  </si>
  <si>
    <t>16/11/2022 04:42 PM AEST(SW</t>
  </si>
  <si>
    <t>GEOG90026 - Global Climate Change in Context</t>
  </si>
  <si>
    <t>La Greca</t>
  </si>
  <si>
    <t>18/11/2022 07:57 AM AEST(SW</t>
  </si>
  <si>
    <t>Leaming</t>
  </si>
  <si>
    <t>Myles</t>
  </si>
  <si>
    <t>23/11/2022 12:52 PM AEST(SW</t>
  </si>
  <si>
    <t>Lo Presti</t>
  </si>
  <si>
    <t>16/11/2022 08:43 PM AEST(SW</t>
  </si>
  <si>
    <t>McDonald</t>
  </si>
  <si>
    <t>17/11/2022 02:11 PM AEST(SW</t>
  </si>
  <si>
    <t>Christchurch, New Zealand (Oceania) Start Date: 12/11/2022 - End Date: 19/11/2022</t>
  </si>
  <si>
    <t>28/10/2022 11:15 AM AEST(SW</t>
  </si>
  <si>
    <t>DR-PHILMDH Doctor of Philosophy - Medicine, Dentistry and Health Sciences (Department Obstetrics &amp; Gynaecology)</t>
  </si>
  <si>
    <t>Scarce</t>
  </si>
  <si>
    <t>Geordie</t>
  </si>
  <si>
    <t>Baden</t>
  </si>
  <si>
    <t>24/11/2022 08:05 PM AEST(SW</t>
  </si>
  <si>
    <t>GEOG30023</t>
  </si>
  <si>
    <t>Tang</t>
  </si>
  <si>
    <t>Yuze</t>
  </si>
  <si>
    <t>24/11/2022 08:07 PM AEST(SW</t>
  </si>
  <si>
    <t>geography</t>
  </si>
  <si>
    <t>Tatt</t>
  </si>
  <si>
    <t>Wadlow</t>
  </si>
  <si>
    <t>16/11/2022 11:18 AM AEST(SW</t>
  </si>
  <si>
    <t>Westcott</t>
  </si>
  <si>
    <t>17/11/2022 08:03 AM AEST(SW</t>
  </si>
  <si>
    <t>Bachelor of Science - Global Climate Change in Context</t>
  </si>
  <si>
    <t>Hanmer Springs, New Zealand (Oceania) Start Date: 16/11/2022 - End Date: 19/11/2022</t>
  </si>
  <si>
    <t>Doctor of Philosophy (PhD) (Dept Obstetrics &amp; Gynaecology)</t>
  </si>
  <si>
    <t>Hallinan</t>
  </si>
  <si>
    <t>South Island, New Zealand (Oceania) Start Date: 25/11/2022 - End Date: 06/12/2022</t>
  </si>
  <si>
    <t>22/11/2022 01:26 PM AEST(SW</t>
  </si>
  <si>
    <t>Global Climate Change in Context (GEOG30023)</t>
  </si>
  <si>
    <t>HOU</t>
  </si>
  <si>
    <t>Wanaka, New Zealand (Oceania) Start Date: 25/11/2022 - End Date: 05/12/2022</t>
  </si>
  <si>
    <t>16/11/2022 04:15 PM AEST(SW</t>
  </si>
  <si>
    <t>GROG30023</t>
  </si>
  <si>
    <t>Kennedy</t>
  </si>
  <si>
    <t>Boston, United States (North America) Start Date: 01/10/2022 - End Date: 01/10/2022</t>
  </si>
  <si>
    <t>31/07/2022 11:22 AM AEST(SW</t>
  </si>
  <si>
    <t>Faculty of Business and Economics International Case Competition program - NHH INTERNATIONAL CASE COMPETITION</t>
  </si>
  <si>
    <t>Yoo-Na</t>
  </si>
  <si>
    <t>Bergen, Norway (Europe) Start Date: 02/10/2022 - End Date: 08/10/2022</t>
  </si>
  <si>
    <t>27/07/2022 04:17 PM AEST(SW</t>
  </si>
  <si>
    <t>29/07/2022 11:14 AM AEST(SW</t>
  </si>
  <si>
    <t>Commerce</t>
  </si>
  <si>
    <t>Loebmann</t>
  </si>
  <si>
    <t>Bergen, Norway (Europe) Start Date: 18/08/2022 - End Date: 18/10/2022</t>
  </si>
  <si>
    <t>22/07/2022 10:56 AM AEST(SW</t>
  </si>
  <si>
    <t>MC-SCIBIO Master of Science (BioSciences)</t>
  </si>
  <si>
    <t>Ramsay</t>
  </si>
  <si>
    <t>Riley</t>
  </si>
  <si>
    <t>27/07/2022 03:27 PM AEST(SW</t>
  </si>
  <si>
    <t>Roussos</t>
  </si>
  <si>
    <t>Bergen, Norway (Europe) Start Date: 01/10/2022 - End Date: 09/10/2022</t>
  </si>
  <si>
    <t>27/07/2022 09:48 PM AEST(SW</t>
  </si>
  <si>
    <t>29/07/2022 10:08 AM AEST(SW</t>
  </si>
  <si>
    <t>Evans</t>
  </si>
  <si>
    <t>Matre, Norway (Europe) Start Date: 02/06/2022 - End Date: 02/07/2022</t>
  </si>
  <si>
    <t>16/05/2022 01:59 PM AEST(SW</t>
  </si>
  <si>
    <t>25/05/2022 02:18 PM AEST(SW</t>
  </si>
  <si>
    <t>Masters of Bioscience</t>
  </si>
  <si>
    <t>Harvey</t>
  </si>
  <si>
    <t>Minnie</t>
  </si>
  <si>
    <t>Matre, Norway (Europe) Start Date: 03/06/2022 - End Date: 01/07/2022</t>
  </si>
  <si>
    <t>18/05/2022 04:50 PM AEST(SW</t>
  </si>
  <si>
    <t>21/05/2022 03:27 PM AEST(SW</t>
  </si>
  <si>
    <t>Lozada</t>
  </si>
  <si>
    <t>David Bryan</t>
  </si>
  <si>
    <t>Bryan</t>
  </si>
  <si>
    <t>Manila, Philippines (Asia) Start Date: 29/07/2022 - End Date: 02/12/2022</t>
  </si>
  <si>
    <t>22/07/2022 11:39 AM AEST(SW</t>
  </si>
  <si>
    <t>Haar</t>
  </si>
  <si>
    <t>Arden</t>
  </si>
  <si>
    <t>Puerto Princesa, Philippines (Asia) Start Date: 23/11/2022 - End Date: 12/03/2023</t>
  </si>
  <si>
    <t>29/11/2022 02:06 PM AEST(SW</t>
  </si>
  <si>
    <t>Baum</t>
  </si>
  <si>
    <t>Abu Dhabi, United Arab Emirates (Middle East) Start Date: 09/09/2022 - End Date: 09/09/2022|Abu Dhabi, United Arab Emirates (Middle East) Start Date: 21/09/2022 - End Date: 22/09/2022</t>
  </si>
  <si>
    <t>PhD Science (Geography)</t>
  </si>
  <si>
    <t>Yuan</t>
  </si>
  <si>
    <t>Runjie</t>
  </si>
  <si>
    <t>Coimbra, Portugal (Europe) Start Date: 10/09/2022 - End Date: 21/09/2022</t>
  </si>
  <si>
    <t>11/07/2022 02:45 PM AEST(SW</t>
  </si>
  <si>
    <t>The 10th International Conference on Geomorphology</t>
  </si>
  <si>
    <t>Amin</t>
  </si>
  <si>
    <t>Sanam</t>
  </si>
  <si>
    <t>Ara</t>
  </si>
  <si>
    <t>Lisbon, Portugal (Europe) Start Date: 09/07/2022 - End Date: 16/07/2022</t>
  </si>
  <si>
    <t>28/04/2022 02:57 PM AEST(SW</t>
  </si>
  <si>
    <t>Manovski</t>
  </si>
  <si>
    <t>Pece</t>
  </si>
  <si>
    <t>Dubai, United Arab Emirates (Middle East) Start Date: 07/07/2022 - End Date: 07/07/2022|Dubai, United Arab Emirates (Middle East) Start Date: 15/07/2022 - End Date: 15/07/2022</t>
  </si>
  <si>
    <t>24/06/2022 11:16 AM AEST(SW</t>
  </si>
  <si>
    <t>29/06/2022 09:21 PM AEST(SW</t>
  </si>
  <si>
    <t>Doctor of Philosophy (Mechanical Engineering)</t>
  </si>
  <si>
    <t>Sheldrick</t>
  </si>
  <si>
    <t>Susan</t>
  </si>
  <si>
    <t>Multiple Locations, Vietnam (Asia) Start Date: 27/06/2022 - End Date: 30/06/2022</t>
  </si>
  <si>
    <t>PhD Information Systems</t>
  </si>
  <si>
    <t>Boh</t>
  </si>
  <si>
    <t>Duang Sey</t>
  </si>
  <si>
    <t>Singapore, Singapore (Asia) Start Date: 21/12/2022 - End Date: 27/12/2022</t>
  </si>
  <si>
    <t>27/11/2022 09:40 PM AEST(SW</t>
  </si>
  <si>
    <t>Singapore, Singapore (Asia) Start Date: 06/12/2022 - End Date: 16/02/2023</t>
  </si>
  <si>
    <t>28/11/2022 01:30 PM AEST(SW</t>
  </si>
  <si>
    <t>28/11/2022 01:33 PM AEST(SW</t>
  </si>
  <si>
    <t>Chong</t>
  </si>
  <si>
    <t>Lu Chi</t>
  </si>
  <si>
    <t>Singapore, Singapore (Asia) Start Date: 14/12/2022 - End Date: 18/12/2022</t>
  </si>
  <si>
    <t>15/11/2022 05:58 PM AEST(SW</t>
  </si>
  <si>
    <t>Chow</t>
  </si>
  <si>
    <t>Ming Jae</t>
  </si>
  <si>
    <t>Singapore, Singapore (Asia) Start Date: 05/12/2022 - End Date: 27/01/2023</t>
  </si>
  <si>
    <t>27/09/2022 10:54 PM AEST(SW</t>
  </si>
  <si>
    <t>DOCTOR OF MEDICINE</t>
  </si>
  <si>
    <t>Singapore, Singapore (Asia) Start Date: 23/09/2022 - End Date: 22/10/2022</t>
  </si>
  <si>
    <t>25/05/2022 08:20 PM AEST(SW</t>
  </si>
  <si>
    <t>Singapore, Singapore (Asia) Start Date: 10/07/2022 - End Date: 30/07/2022</t>
  </si>
  <si>
    <t>Jiashi</t>
  </si>
  <si>
    <t>Singapore, Singapore (Asia) Start Date: 26/11/2022 - End Date: 10/12/2022</t>
  </si>
  <si>
    <t>Singapore, Singapore (Asia) Start Date: 15/12/2022 - End Date: 30/12/2022</t>
  </si>
  <si>
    <t>10/12/2022 07:56 PM AEST(SW</t>
  </si>
  <si>
    <t>14/12/2022 06:00 PM AEST(SW</t>
  </si>
  <si>
    <t>Yi Han</t>
  </si>
  <si>
    <t>Singapore, Singapore (Asia) Start Date: 17/11/2022 - End Date: 04/12/2022</t>
  </si>
  <si>
    <t>11/08/2022 05:17 PM AEST(SW</t>
  </si>
  <si>
    <t>Doctor in Veterinary Medicine</t>
  </si>
  <si>
    <t>28/08/2022 01:13 AM AEST(SW</t>
  </si>
  <si>
    <t>Singapore, Singapore (Asia) Start Date: 19/11/2022 - End Date: 31/12/2022</t>
  </si>
  <si>
    <t>22/10/2022 11:10 AM AEST(SW</t>
  </si>
  <si>
    <t>22/10/2022 11:26 AM AEST(SW</t>
  </si>
  <si>
    <t>See</t>
  </si>
  <si>
    <t>Kai Wen</t>
  </si>
  <si>
    <t>Singapore, Singapore (Asia) Start Date: 20/11/2022 - End Date: 04/02/2023</t>
  </si>
  <si>
    <t>17/11/2022 11:31 PM AEST(SW</t>
  </si>
  <si>
    <t>TENG</t>
  </si>
  <si>
    <t>Natalie Yin</t>
  </si>
  <si>
    <t>Singapore, Singapore (Asia) Start Date: 12/11/2022 - End Date: 01/02/2023</t>
  </si>
  <si>
    <t>30/09/2022 10:16 AM AEST(SW</t>
  </si>
  <si>
    <t>Si Jie</t>
  </si>
  <si>
    <t>Singapore, Singapore (Asia) Start Date: 17/06/2022 - End Date: 02/07/2022</t>
  </si>
  <si>
    <t>26/05/2022 10:22 PM AEST(SW</t>
  </si>
  <si>
    <t>Connie</t>
  </si>
  <si>
    <t>Singapore, Singapore (Asia) Start Date: 04/12/2022 - End Date: 28/12/2022</t>
  </si>
  <si>
    <t>16/11/2022 07:26 PM AEST(SW</t>
  </si>
  <si>
    <t>21/11/2022 02:35 PM AEST(SW</t>
  </si>
  <si>
    <t>Doctor Of Medicine</t>
  </si>
  <si>
    <t>Douglass</t>
  </si>
  <si>
    <t>Max</t>
  </si>
  <si>
    <t>Honiara, Solomon Islands (Oceania) Start Date: 28/11/2022 - End Date: 28/01/2023</t>
  </si>
  <si>
    <t>11/11/2022 12:04 PM AEST(SW</t>
  </si>
  <si>
    <t>Independent Legal Internship</t>
  </si>
  <si>
    <t>Egerton</t>
  </si>
  <si>
    <t>Cape Town, South Africa (Africa) Start Date: 24/09/2022 - End Date: 23/10/2022</t>
  </si>
  <si>
    <t>22/06/2022 10:50 AM AEST(SW</t>
  </si>
  <si>
    <t>20/09/2022 03:30 PM AEST(SW</t>
  </si>
  <si>
    <t>Jin</t>
  </si>
  <si>
    <t>Chan Woo</t>
  </si>
  <si>
    <t>Cape Town, South Africa (Africa) Start Date: 26/09/2022 - End Date: 21/10/2022</t>
  </si>
  <si>
    <t>25/09/2022 03:42 PM AEST(SW</t>
  </si>
  <si>
    <t>Passerotti</t>
  </si>
  <si>
    <t>Giulio</t>
  </si>
  <si>
    <t>Cape Town, South Africa (Africa) Start Date: 01/07/2022 - End Date: 04/08/2022</t>
  </si>
  <si>
    <t>15/06/2022 06:07 PM AEST(SW</t>
  </si>
  <si>
    <t>21/06/2022 02:30 PM AEST(SW</t>
  </si>
  <si>
    <t>Ocean Engineering</t>
  </si>
  <si>
    <t>Ruscoe</t>
  </si>
  <si>
    <t>Adrianna</t>
  </si>
  <si>
    <t>Cape Town, South Africa (Africa) Start Date: 21/09/2022 - End Date: 24/10/2022</t>
  </si>
  <si>
    <t>Cape Town, South Africa (Africa) Start Date: 21/09/2022 - End Date: 31/10/2022</t>
  </si>
  <si>
    <t>12/09/2022 10:41 PM AEST(SW</t>
  </si>
  <si>
    <t>Stals</t>
  </si>
  <si>
    <t>Cape Town, South Africa (Africa) Start Date: 23/09/2022 - End Date: 31/10/2022</t>
  </si>
  <si>
    <t>28/09/2022 04:13 AM AEST(SW</t>
  </si>
  <si>
    <t>Tersigni</t>
  </si>
  <si>
    <t>Ippolita</t>
  </si>
  <si>
    <t>Jie</t>
  </si>
  <si>
    <t>Johannesburg, South Africa (Africa) Start Date: 20/09/2022 - End Date: 01/11/2022</t>
  </si>
  <si>
    <t>14/08/2022 01:36 PM AEST(SW</t>
  </si>
  <si>
    <t>De Cruze</t>
  </si>
  <si>
    <t>Anushki</t>
  </si>
  <si>
    <t>Daniela</t>
  </si>
  <si>
    <t>Incheon, South Korea (Asia) Start Date: 14/09/2022 - End Date: 18/10/2022</t>
  </si>
  <si>
    <t>Ka-Lin</t>
  </si>
  <si>
    <t>Incheon, South Korea (Asia) Start Date: 16/09/2022 - End Date: 02/11/2022</t>
  </si>
  <si>
    <t>29/08/2022 01:51 PM AEST(SW</t>
  </si>
  <si>
    <t>Master of Teaching (secondary)</t>
  </si>
  <si>
    <t>Pranatha</t>
  </si>
  <si>
    <t>Sonia</t>
  </si>
  <si>
    <t>Incheon, South Korea (Asia) Start Date: 10/09/2022 - End Date: 08/10/2022</t>
  </si>
  <si>
    <t>18/07/2022 12:35 PM AEST(SW</t>
  </si>
  <si>
    <t>Master of Teaching (Early Childhood)</t>
  </si>
  <si>
    <t>Rogers</t>
  </si>
  <si>
    <t>Carina</t>
  </si>
  <si>
    <t>Incheon, South Korea (Asia) Start Date: 15/09/2022 - End Date: 10/10/2022</t>
  </si>
  <si>
    <t>Place-Based Elective</t>
  </si>
  <si>
    <t>Woodbridge</t>
  </si>
  <si>
    <t>Kascha</t>
  </si>
  <si>
    <t>Lys</t>
  </si>
  <si>
    <t>Incheon, South Korea (Asia) Start Date: 14/09/2022 - End Date: 25/10/2022</t>
  </si>
  <si>
    <t>28/07/2022 03:55 PM AEST(SW</t>
  </si>
  <si>
    <t>Multiple Locations, South Korea (Asia) Start Date: 30/07/2022 - End Date: 15/08/2022</t>
  </si>
  <si>
    <t>29/07/2022 11:50 AM AEST(SW</t>
  </si>
  <si>
    <t>Otmakhova</t>
  </si>
  <si>
    <t>Yulia</t>
  </si>
  <si>
    <t>Multiple Locations, South Korea (Asia) Start Date: 13/10/2022 - End Date: 17/10/2022</t>
  </si>
  <si>
    <t>20/09/2022 01:12 PM AEST(SW</t>
  </si>
  <si>
    <t>CIS</t>
  </si>
  <si>
    <t>Aali</t>
  </si>
  <si>
    <t>Quratulain</t>
  </si>
  <si>
    <t>Seoul, South Korea (Asia) Start Date: 16/09/2022 - End Date: 16/10/2022</t>
  </si>
  <si>
    <t>19/06/2022 02:23 PM AEST(SW</t>
  </si>
  <si>
    <t>Mteach</t>
  </si>
  <si>
    <t>CHI</t>
  </si>
  <si>
    <t>Seoul, South Korea (Asia) Start Date: 17/12/2022 - End Date: 14/01/2023</t>
  </si>
  <si>
    <t>12/11/2022 12:17 AM AEST(SW</t>
  </si>
  <si>
    <t>IWC283 [Blended] Korean Cinema &amp; Visual Culture</t>
  </si>
  <si>
    <t>Cheon</t>
  </si>
  <si>
    <t>Joohye</t>
  </si>
  <si>
    <t>Seoul, South Korea (Asia) Start Date: 29/11/2022 - End Date: 25/12/2022</t>
  </si>
  <si>
    <t>28/11/2022 11:17 PM AEST(SW</t>
  </si>
  <si>
    <t>DO</t>
  </si>
  <si>
    <t>Heejee</t>
  </si>
  <si>
    <t>Seoul, South Korea (Asia) Start Date: 30/05/2022 - End Date: 21/07/2022</t>
  </si>
  <si>
    <t>22/06/2022 11:46 AM AEST(SW</t>
  </si>
  <si>
    <t>Jennifer Jihyun</t>
  </si>
  <si>
    <t>Seoul, South Korea (Asia) Start Date: 26/09/2022 - End Date: 02/12/2022</t>
  </si>
  <si>
    <t>28/05/2022 06:46 PM AEST(SW</t>
  </si>
  <si>
    <t>Ouyang</t>
  </si>
  <si>
    <t>Jiani</t>
  </si>
  <si>
    <t>Seoul, South Korea (Asia) Start Date: 20/12/2022 - End Date: 14/01/2023</t>
  </si>
  <si>
    <t>12/11/2022 12:08 AM AEST(SW</t>
  </si>
  <si>
    <t>park</t>
  </si>
  <si>
    <t>Miso</t>
  </si>
  <si>
    <t>Seoul, South Korea (Asia) Start Date: 05/12/2022 - End Date: 19/12/2022</t>
  </si>
  <si>
    <t>28/12/2022 05:40 PM AEST(SW</t>
  </si>
  <si>
    <t>Seoul, South Korea (Asia) Start Date: 05/12/2022 - End Date: 18/02/2023</t>
  </si>
  <si>
    <t>Barcelona, Spain (Europe) Start Date: 29/05/2022 - End Date: 05/06/2022|Granada, Spain (Europe) Start Date: 21/05/2022 - End Date: 29/05/2022</t>
  </si>
  <si>
    <t>19/04/2022 02:33 PM AEST(SW</t>
  </si>
  <si>
    <t>26/04/2022 11:44 AM AEST(SW</t>
  </si>
  <si>
    <t>Doctorate of Philosophy (Research)</t>
  </si>
  <si>
    <t>Andrikopoulos</t>
  </si>
  <si>
    <t>London, United Kingdom (Europe) Start Date: 29/10/2022 - End Date: 15/11/2022</t>
  </si>
  <si>
    <t>21/09/2022 11:39 AM AEST(SW</t>
  </si>
  <si>
    <t>Fiedler</t>
  </si>
  <si>
    <t>Julie</t>
  </si>
  <si>
    <t>Madrid, Spain (Europe) Start Date: 09/11/2022 - End Date: 18/11/2022</t>
  </si>
  <si>
    <t>PHIL-VET</t>
  </si>
  <si>
    <t>Sidhu</t>
  </si>
  <si>
    <t>Parvinder Kaur</t>
  </si>
  <si>
    <t>Madrid, Spain (Europe) Start Date: 23/10/2022 - End Date: 29/10/2022</t>
  </si>
  <si>
    <t>17/09/2022 06:30 PM AEST(SW</t>
  </si>
  <si>
    <t>17/09/2022 06:31 PM AEST(SW</t>
  </si>
  <si>
    <t>Anderson</t>
  </si>
  <si>
    <t>Seville, Spain (Europe) Start Date: 05/11/2022 - End Date: 10/11/2022</t>
  </si>
  <si>
    <t>29/10/2022 10:31 PM AEST(SW</t>
  </si>
  <si>
    <t>29/10/2022 10:32 PM AEST(SW</t>
  </si>
  <si>
    <t>Colombo, Sri Lanka (Asia) Start Date: 19/12/2022 - End Date: 30/12/2022</t>
  </si>
  <si>
    <t>28/11/2022 12:56 AM AEST(SW</t>
  </si>
  <si>
    <t>Jespersen</t>
  </si>
  <si>
    <t>Magnus</t>
  </si>
  <si>
    <t>Ganer</t>
  </si>
  <si>
    <t>Stockholm, Sweden (Europe) Start Date: 04/06/2022 - End Date: 15/06/2022</t>
  </si>
  <si>
    <t>PhD by reasearch</t>
  </si>
  <si>
    <t>Denmark</t>
  </si>
  <si>
    <t>Qin</t>
  </si>
  <si>
    <t>Bern, Switzerland (Europe) Start Date: 01/07/2022 - End Date: 13/07/2022</t>
  </si>
  <si>
    <t>26/06/2022 08:44 PM AEST(SW</t>
  </si>
  <si>
    <t>Biomedical Engineering</t>
  </si>
  <si>
    <t>Maulida</t>
  </si>
  <si>
    <t>Luciana Sari</t>
  </si>
  <si>
    <t>Geneva, Switzerland (Europe) Start Date: 25/04/2022 - End Date: 08/09/2022</t>
  </si>
  <si>
    <t>Master of Environmental Law</t>
  </si>
  <si>
    <t>Lien</t>
  </si>
  <si>
    <t>Thi</t>
  </si>
  <si>
    <t>Geneva, Switzerland (Europe) Start Date: 03/06/2022 - End Date: 11/06/2022</t>
  </si>
  <si>
    <t>Multiple Locations, Taiwan (Asia) Start Date: 09/11/2022 - End Date: 22/11/2022</t>
  </si>
  <si>
    <t>Visiting Family</t>
  </si>
  <si>
    <t>Gu</t>
  </si>
  <si>
    <t>New York, United States (North America) Start Date: 28/12/2022 - End Date: 09/01/2023</t>
  </si>
  <si>
    <t>21/10/2022 09:00 PM AEST(SW</t>
  </si>
  <si>
    <t>30/10/2022 10:53 AM AEST(SW</t>
  </si>
  <si>
    <t>Taipei, Taiwan (Asia) Start Date: 19/12/2022 - End Date: 30/12/2022</t>
  </si>
  <si>
    <t>12/12/2022 04:23 PM AEST(SW</t>
  </si>
  <si>
    <t>Giagoudakis</t>
  </si>
  <si>
    <t>Bangkok, Thailand (Asia) Start Date: 03/10/2022 - End Date: 10/10/2022</t>
  </si>
  <si>
    <t>27/07/2022 03:06 PM AEST(SW</t>
  </si>
  <si>
    <t>29/07/2022 10:55 AM AEST(SW</t>
  </si>
  <si>
    <t>International Case Competition - Thammasat Undergraduate Business Challenge</t>
  </si>
  <si>
    <t>Lawlor</t>
  </si>
  <si>
    <t>Economic Honours &amp; TUBC Case Comp</t>
  </si>
  <si>
    <t>Bangkok, Thailand (Asia) Start Date: 03/10/2022 - End Date: 09/10/2022</t>
  </si>
  <si>
    <t>29/07/2022 11:43 AM AEST(SW</t>
  </si>
  <si>
    <t>Bangkok, Thailand (Asia) Start Date: 10/06/2022 - End Date: 26/06/2022</t>
  </si>
  <si>
    <t>Bangkok, Thailand (Asia) Start Date: 30/06/2022 - End Date: 01/07/2022</t>
  </si>
  <si>
    <t>26/06/2022 08:35 PM AEST(SW</t>
  </si>
  <si>
    <t>26/06/2022 08:38 PM AEST(SW</t>
  </si>
  <si>
    <t>Thongsuk</t>
  </si>
  <si>
    <t>Supansa</t>
  </si>
  <si>
    <t>Bangkok, Thailand (Asia) Start Date: 24/10/2022 - End Date: 01/02/2023</t>
  </si>
  <si>
    <t>Bangkok, Thailand (Asia) Start Date: 08/06/2022 - End Date: 23/06/2022</t>
  </si>
  <si>
    <t>11/04/2022 12:35 PM AEST(SW</t>
  </si>
  <si>
    <t>Xuanhao</t>
  </si>
  <si>
    <t>Bangkok, Thailand (Asia) Start Date: 10/06/2022 - End Date: 19/06/2022</t>
  </si>
  <si>
    <t>17/05/2022 05:08 PM AEST(SW</t>
  </si>
  <si>
    <t>17/05/2022 05:15 PM AEST(SW</t>
  </si>
  <si>
    <t>Herrera-Brennan</t>
  </si>
  <si>
    <t>Paloma</t>
  </si>
  <si>
    <t>Elena</t>
  </si>
  <si>
    <t>Dili, Timor-Leste (Asia) Start Date: 11/07/2022 - End Date: 15/08/2022</t>
  </si>
  <si>
    <t>30/05/2022 04:31 PM AEST(SW</t>
  </si>
  <si>
    <t>International Internship in Environments</t>
  </si>
  <si>
    <t>Abu Dhabi, United Arab Emirates (Middle East) Start Date: 23/01/2023 - End Date: 10/02/2023</t>
  </si>
  <si>
    <t>26/12/2022 04:13 PM AEST(SW</t>
  </si>
  <si>
    <t>26/12/2022 04:14 PM AEST(SW</t>
  </si>
  <si>
    <t>Higgs</t>
  </si>
  <si>
    <t>Kirk</t>
  </si>
  <si>
    <t>London, United Kingdom (Europe) Start Date: 10/09/2022 - End Date: 13/09/2022|London, United Kingdom (Europe) Start Date: 17/09/2022 - End Date: 21/09/2022</t>
  </si>
  <si>
    <t>31/08/2022 10:30 AM AEST(SW</t>
  </si>
  <si>
    <t>Cambridge, United Kingdom (Europe) Start Date: 10/11/2022 - End Date: 12/11/2022</t>
  </si>
  <si>
    <t>29/10/2022 10:36 PM AEST(SW</t>
  </si>
  <si>
    <t>29/10/2022 10:37 PM AEST(SW</t>
  </si>
  <si>
    <t>Mills</t>
  </si>
  <si>
    <t>Cambridge, United Kingdom (Europe) Start Date: 13/08/2022 - End Date: 12/10/2022</t>
  </si>
  <si>
    <t>Master of Development</t>
  </si>
  <si>
    <t>Venning</t>
  </si>
  <si>
    <t>Brent</t>
  </si>
  <si>
    <t>Cambridge, United Kingdom (Europe) Start Date: 11/11/2022 - End Date: 19/11/2022</t>
  </si>
  <si>
    <t>5th CanTest International School for Cancer Detection Research in Primary Care</t>
  </si>
  <si>
    <t>Ambrose</t>
  </si>
  <si>
    <t>Spencer</t>
  </si>
  <si>
    <t>Dundee, United Kingdom (Europe) Start Date: 26/11/2022 - End Date: 19/12/2022</t>
  </si>
  <si>
    <t>31/10/2022 11:22 AM AEST(SW</t>
  </si>
  <si>
    <t>Elective in Plastic Surgery</t>
  </si>
  <si>
    <t>Atkinson</t>
  </si>
  <si>
    <t>Edinburgh, United Kingdom (Europe) Start Date: 25/06/2022 - End Date: 29/06/2022</t>
  </si>
  <si>
    <t>Devlin</t>
  </si>
  <si>
    <t>Edinburgh, United Kingdom (Europe) Start Date: 17/09/2022 - End Date: 08/10/2022</t>
  </si>
  <si>
    <t>Skotnicki</t>
  </si>
  <si>
    <t>London, United Kingdom (Europe) Start Date: 14/09/2022 - End Date: 17/09/2022|London, United Kingdom (Europe) Start Date: 08/10/2022 - End Date: 12/10/2022</t>
  </si>
  <si>
    <t>27/07/2022 05:40 PM AEST(SW</t>
  </si>
  <si>
    <t>Alderton</t>
  </si>
  <si>
    <t>London, United Kingdom (Europe) Start Date: 15/07/2022 - End Date: 30/07/2022</t>
  </si>
  <si>
    <t>15/06/2022 09:22 PM AEST(SW</t>
  </si>
  <si>
    <t>UK?AU Season Programme</t>
  </si>
  <si>
    <t>Blanden</t>
  </si>
  <si>
    <t>Maggie</t>
  </si>
  <si>
    <t>Ida</t>
  </si>
  <si>
    <t>London, United Kingdom (Europe) Start Date: 26/06/2022 - End Date: 01/08/2022</t>
  </si>
  <si>
    <t>15/06/2022 03:54 PM AEST(SW</t>
  </si>
  <si>
    <t>Buckley</t>
  </si>
  <si>
    <t>London, United Kingdom (Europe) Start Date: 01/06/2022 - End Date: 06/06/2022</t>
  </si>
  <si>
    <t>16/05/2022 08:20 PM AEST(SW</t>
  </si>
  <si>
    <t>16/05/2022 08:21 PM AEST(SW</t>
  </si>
  <si>
    <t>Drosdowsky</t>
  </si>
  <si>
    <t>Allison</t>
  </si>
  <si>
    <t>London, United Kingdom (Europe) Start Date: 11/11/2022 - End Date: 02/12/2022</t>
  </si>
  <si>
    <t>28/10/2022 09:00 AM AEST(SW</t>
  </si>
  <si>
    <t>Frankel</t>
  </si>
  <si>
    <t>Emile</t>
  </si>
  <si>
    <t>Abbie</t>
  </si>
  <si>
    <t>London, United Kingdom (Europe) Start Date: 29/06/2022 - End Date: 21/09/2022</t>
  </si>
  <si>
    <t>Eric Ormond Baker Scholarship Internship</t>
  </si>
  <si>
    <t>Oxford, United Kingdom (Europe) Start Date: 20/11/2022 - End Date: 21/11/2022</t>
  </si>
  <si>
    <t>Morandini</t>
  </si>
  <si>
    <t>Maiko</t>
  </si>
  <si>
    <t>London, United Kingdom (Europe) Start Date: 03/06/2022 - End Date: 23/06/2022</t>
  </si>
  <si>
    <t>26/05/2022 11:56 PM AEST(SW</t>
  </si>
  <si>
    <t>Bachelor of Sciences - doing a breadth subject called "Business Psychology"</t>
  </si>
  <si>
    <t>Newman</t>
  </si>
  <si>
    <t>London, United Kingdom (Europe) Start Date: 26/09/2022 - End Date: 28/10/2022</t>
  </si>
  <si>
    <t>10/08/2022 12:33 AM AEST(SW</t>
  </si>
  <si>
    <t>16/08/2022 12:12 AM AEST(SW</t>
  </si>
  <si>
    <t>Roddy Mitchell</t>
  </si>
  <si>
    <t>London, United Kingdom (Europe) Start Date: 10/09/2022 - End Date: 28/09/2022</t>
  </si>
  <si>
    <t>15/08/2022 02:28 PM AEST(SW</t>
  </si>
  <si>
    <t>Doctor of Philosophy- Department of Obstetrics and Gynaecology</t>
  </si>
  <si>
    <t>Savage</t>
  </si>
  <si>
    <t>Ethan</t>
  </si>
  <si>
    <t>John Thomas</t>
  </si>
  <si>
    <t>Oxford, United Kingdom (Europe) Start Date: 25/07/2022 - End Date: 26/07/2022</t>
  </si>
  <si>
    <t>20/06/2022 01:59 PM AEST(SW</t>
  </si>
  <si>
    <t>Kaitlyn</t>
  </si>
  <si>
    <t>London, United Kingdom (Europe) Start Date: 19/06/2022 - End Date: 21/07/2022</t>
  </si>
  <si>
    <t>15/05/2022 10:21 PM AEST(SW</t>
  </si>
  <si>
    <t>13/06/2022 11:34 AM AEST(SW</t>
  </si>
  <si>
    <t>Bachelor of Biomedicine</t>
  </si>
  <si>
    <t>Zihan</t>
  </si>
  <si>
    <t>London, United Kingdom (Europe) Start Date: 29/06/2022 - End Date: 31/07/2022</t>
  </si>
  <si>
    <t>27/12/2022 10:49 AM AEST(SW</t>
  </si>
  <si>
    <t>Computational biology</t>
  </si>
  <si>
    <t>Zhu</t>
  </si>
  <si>
    <t>Miao</t>
  </si>
  <si>
    <t>London, United Kingdom (Europe) Start Date: 20/11/2022 - End Date: 16/01/2023</t>
  </si>
  <si>
    <t>19/11/2022 01:13 PM AEST(SW</t>
  </si>
  <si>
    <t>19/11/2022 01:14 PM AEST(SW</t>
  </si>
  <si>
    <t>Boyce Davids</t>
  </si>
  <si>
    <t>Ellis</t>
  </si>
  <si>
    <t>Manchester, United Kingdom (Europe) Start Date: 14/09/2022 - End Date: 13/10/2022</t>
  </si>
  <si>
    <t>13/08/2022 04:01 PM AEST(SW</t>
  </si>
  <si>
    <t>Iyer</t>
  </si>
  <si>
    <t>Madhumitha</t>
  </si>
  <si>
    <t>Manchester, United Kingdom (Europe) Start Date: 10/09/2022 - End Date: 04/02/2023</t>
  </si>
  <si>
    <t>23/08/2022 03:07 PM AEST(SW</t>
  </si>
  <si>
    <t>Ming</t>
  </si>
  <si>
    <t>Manchester, United Kingdom (Europe) Start Date: 19/06/2021 - End Date: 30/07/2022</t>
  </si>
  <si>
    <t>23/06/2022 07:01 PM AEST(SW</t>
  </si>
  <si>
    <t>31/10/2022 11:54 AM AEST(SW</t>
  </si>
  <si>
    <t>31/10/2022 11:55 AM AEST(SW</t>
  </si>
  <si>
    <t>Charlotte Rose</t>
  </si>
  <si>
    <t>Newcastle upon Tyne, United Kingdom (Europe) Start Date: 16/09/2022 - End Date: 22/10/2022</t>
  </si>
  <si>
    <t>Madhavi-Priya</t>
  </si>
  <si>
    <t>Newcastle upon Tyne, United Kingdom (Europe) Start Date: 21/11/2022 - End Date: 17/01/2023</t>
  </si>
  <si>
    <t>29/07/2022 09:54 AM AEST(SW</t>
  </si>
  <si>
    <t>Rui</t>
  </si>
  <si>
    <t>Oxford, United Kingdom (Europe) Start Date: 09/07/2022 - End Date: 15/07/2022</t>
  </si>
  <si>
    <t>Ringuet</t>
  </si>
  <si>
    <t>Ty</t>
  </si>
  <si>
    <t>Stirling, United Kingdom (Europe) Start Date: 29/07/2022 - End Date: 22/08/2022</t>
  </si>
  <si>
    <t>29/07/2022 02:30 PM AEST(SW</t>
  </si>
  <si>
    <t>San Diego, United States (North America) Start Date: 10/07/2022 - End Date: 17/07/2022</t>
  </si>
  <si>
    <t>Hazard</t>
  </si>
  <si>
    <t>Birmingham, United States (North America) Start Date: 15/09/2022 - End Date: 29/10/2022</t>
  </si>
  <si>
    <t>Ouli</t>
  </si>
  <si>
    <t>Newry, United States (North America) Start Date: 13/08/2022 - End Date: 19/08/2022</t>
  </si>
  <si>
    <t>Yan</t>
  </si>
  <si>
    <t>Washington DC, United States (North America) Start Date: 19/11/2022 - End Date: 20/11/2022</t>
  </si>
  <si>
    <t>Doctor of Engineering</t>
  </si>
  <si>
    <t>Bulloch</t>
  </si>
  <si>
    <t>Breckenridge, United States (North America) Start Date: 07/04/2022 - End Date: 20/04/2022</t>
  </si>
  <si>
    <t>Home</t>
  </si>
  <si>
    <t>Breckenridge, United States (North America) Start Date: 07/04/2022 - End Date: 13/04/2022</t>
  </si>
  <si>
    <t>19/03/2022 07:35 AM AEST(SW</t>
  </si>
  <si>
    <t>19/03/2022 07:36 AM AEST(SW</t>
  </si>
  <si>
    <t>California, United States (North America) Start Date: 17/08/2022 - End Date: 09/01/2023</t>
  </si>
  <si>
    <t>25/08/2022 03:43 PM AEST(SW</t>
  </si>
  <si>
    <t>film and media</t>
  </si>
  <si>
    <t>Yijing</t>
  </si>
  <si>
    <t>Chapel Hill, United States (North America) Start Date: 15/08/2022 - End Date: 09/12/2022</t>
  </si>
  <si>
    <t>global media communications</t>
  </si>
  <si>
    <t>Doidge</t>
  </si>
  <si>
    <t>Tucson, United States (North America) Start Date: 04/08/2022 - End Date: 20/08/2022</t>
  </si>
  <si>
    <t>20/07/2022 03:18 PM AEST(SW</t>
  </si>
  <si>
    <t>Chicago, United States (North America) Start Date: 09/07/2022 - End Date: 14/07/2022</t>
  </si>
  <si>
    <t>Malavvar Shreenivas</t>
  </si>
  <si>
    <t>Meghanashree</t>
  </si>
  <si>
    <t>Chicago, United States (North America) Start Date: 16/11/2022 - End Date: 26/11/2022</t>
  </si>
  <si>
    <t>Ph.D</t>
  </si>
  <si>
    <t>Easterling</t>
  </si>
  <si>
    <t>Nikae</t>
  </si>
  <si>
    <t>Colorado Springs, United States (North America) Start Date: 28/11/2022 - End Date: 09/12/2022</t>
  </si>
  <si>
    <t>25/07/2022 02:08 PM AEST(SW</t>
  </si>
  <si>
    <t>25/07/2022 02:09 PM AEST(SW</t>
  </si>
  <si>
    <t>Barbagallo</t>
  </si>
  <si>
    <t>Sara</t>
  </si>
  <si>
    <t>Dallas, United States (North America) Start Date: 26/06/2022 - End Date: 09/07/2022</t>
  </si>
  <si>
    <t>24/05/2022 04:38 PM AEST(SW</t>
  </si>
  <si>
    <t>Bachelor of Music</t>
  </si>
  <si>
    <t>Kelly</t>
  </si>
  <si>
    <t>Los Angeles, United States (North America) Start Date: 28/04/2022 - End Date: 08/05/2022</t>
  </si>
  <si>
    <t>29/08/2022 01:18 PM AEST(SW</t>
  </si>
  <si>
    <t>Craig</t>
  </si>
  <si>
    <t>Cameron</t>
  </si>
  <si>
    <t>Reno, United States (North America) Start Date: 15/10/2022 - End Date: 23/10/2022</t>
  </si>
  <si>
    <t>31/08/2022 10:57 AM AEST(SW</t>
  </si>
  <si>
    <t>Yongqiang</t>
  </si>
  <si>
    <t>Denver, United States (North America) Start Date: 21/05/2022 - End Date: 26/05/2022</t>
  </si>
  <si>
    <t>13/04/2022 05:26 PM AEST(SW</t>
  </si>
  <si>
    <t>13/04/2022 06:14 PM AEST(SW</t>
  </si>
  <si>
    <t>Allchin</t>
  </si>
  <si>
    <t>El Paso, United States (North America) Start Date: 18/06/2022 - End Date: 26/06/2022</t>
  </si>
  <si>
    <t>MGM Miscellaneous Programs (Not Exchange)</t>
  </si>
  <si>
    <t>Chronas</t>
  </si>
  <si>
    <t>Panayiotis</t>
  </si>
  <si>
    <t>El Paso, United States (North America) Start Date: 20/06/2022 - End Date: 09/07/2022</t>
  </si>
  <si>
    <t>15/06/2022 01:13 AM AEST(SW</t>
  </si>
  <si>
    <t>Digby</t>
  </si>
  <si>
    <t>Las Cruces, United States (North America) Start Date: 19/06/2022 - End Date: 28/06/2022</t>
  </si>
  <si>
    <t>10/06/2022 12:12 AM AEST(SW</t>
  </si>
  <si>
    <t>Batchelor of Science</t>
  </si>
  <si>
    <t>Las Cruces, United States (North America) Start Date: 19/06/2022 - End Date: 26/06/2022</t>
  </si>
  <si>
    <t>10/06/2022 12:17 AM AEST(SW</t>
  </si>
  <si>
    <t>Pardoe-Collins</t>
  </si>
  <si>
    <t>Kian</t>
  </si>
  <si>
    <t>Ammon</t>
  </si>
  <si>
    <t>Masters of Engineering (Mechatronics)</t>
  </si>
  <si>
    <t>Pawar</t>
  </si>
  <si>
    <t>Neel</t>
  </si>
  <si>
    <t>Manohar</t>
  </si>
  <si>
    <t>Los Angeles, United States (North America) Start Date: 18/06/2022 - End Date: 18/06/2022</t>
  </si>
  <si>
    <t>Bachelor of Science - Mechatronics</t>
  </si>
  <si>
    <t>Schmidt</t>
  </si>
  <si>
    <t>Conrad</t>
  </si>
  <si>
    <t>Las Cruces, United States (North America) Start Date: 19/06/2022 - End Date: 27/06/2022</t>
  </si>
  <si>
    <t>30/05/2022 05:53 PM AEST(SW</t>
  </si>
  <si>
    <t>Masters of Mechanical Engineering</t>
  </si>
  <si>
    <t>Amery</t>
  </si>
  <si>
    <t>Fort Worth, United States (North America) Start Date: 26/06/2022 - End Date: 11/07/2022</t>
  </si>
  <si>
    <t>24/05/2022 04:36 PM AEST(SW</t>
  </si>
  <si>
    <t>Bachelor of Music Performance (Honours)</t>
  </si>
  <si>
    <t>Miceli</t>
  </si>
  <si>
    <t>Fort Worth, United States (North America) Start Date: 26/06/2022 - End Date: 09/07/2022</t>
  </si>
  <si>
    <t>28/05/2022 12:25 AM AEST(SW</t>
  </si>
  <si>
    <t>Bachelor of Music (Honours)</t>
  </si>
  <si>
    <t>29/05/2022 01:21 AM AEST(SW</t>
  </si>
  <si>
    <t>Mussehl</t>
  </si>
  <si>
    <t>Lea</t>
  </si>
  <si>
    <t>Grand Rapids, United States (North America) Start Date: 12/05/2022 - End Date: 10/06/2022</t>
  </si>
  <si>
    <t>28/04/2022 04:15 PM AEST(SW</t>
  </si>
  <si>
    <t>PhD in Infrastructure Engineering</t>
  </si>
  <si>
    <t>Honolulu, United States (North America) Start Date: 06/05/2022 - End Date: 18/05/2022</t>
  </si>
  <si>
    <t>Conference (Not a course requirement)</t>
  </si>
  <si>
    <t>Healey</t>
  </si>
  <si>
    <t>Honolulu, United States (North America) Start Date: 06/05/2022 - End Date: 17/05/2022</t>
  </si>
  <si>
    <t>12/04/2022 05:29 PM AEST(SW</t>
  </si>
  <si>
    <t>12/04/2022 05:30 PM AEST(SW</t>
  </si>
  <si>
    <t>Dean</t>
  </si>
  <si>
    <t>25/05/2022 10:36 PM AEST(SW</t>
  </si>
  <si>
    <t>25/05/2022 10:37 PM AEST(SW</t>
  </si>
  <si>
    <t>Masters of Mechanical Engineering (With Aerospace)</t>
  </si>
  <si>
    <t>Zheng</t>
  </si>
  <si>
    <t>Hongen</t>
  </si>
  <si>
    <t>Las Cruces, United States (North America) Start Date: 21/06/2022 - End Date: 26/06/2022</t>
  </si>
  <si>
    <t>Master of Engineering, Mechatronics</t>
  </si>
  <si>
    <t>Golz</t>
  </si>
  <si>
    <t>Los Angeles, United States (North America) Start Date: 18/06/2022 - End Date: 28/12/2022</t>
  </si>
  <si>
    <t>Tyler</t>
  </si>
  <si>
    <t>10/04/2022 08:22 PM AEST(SW</t>
  </si>
  <si>
    <t>10/04/2022 08:24 PM AEST(SW</t>
  </si>
  <si>
    <t>Moreira da Silva</t>
  </si>
  <si>
    <t>Bruna</t>
  </si>
  <si>
    <t>Madison, United States (North America) Start Date: 09/07/2022 - End Date: 16/07/2022</t>
  </si>
  <si>
    <t>Ore</t>
  </si>
  <si>
    <t>Ayodele</t>
  </si>
  <si>
    <t>Oladimeji</t>
  </si>
  <si>
    <t>New Brunswick, United States (North America) Start Date: 28/10/2022 - End Date: 08/11/2022</t>
  </si>
  <si>
    <t>26/10/2022 01:57 PM AEST(SW</t>
  </si>
  <si>
    <t>Ascot</t>
  </si>
  <si>
    <t>Fergus</t>
  </si>
  <si>
    <t>Texas, United States (North America) Start Date: 26/06/2022 - End Date: 09/07/2022</t>
  </si>
  <si>
    <t>10/06/2022 05:19 PM AEST(SW</t>
  </si>
  <si>
    <t>Bachelor of Music Performance</t>
  </si>
  <si>
    <t>Fuebbeker</t>
  </si>
  <si>
    <t>Carla</t>
  </si>
  <si>
    <t>New Orleans, United States (North America) Start Date: 12/08/2022 - End Date: 15/01/2023</t>
  </si>
  <si>
    <t>22/07/2022 02:50 PM AEST(SW</t>
  </si>
  <si>
    <t>New York, United States (North America) Start Date: 06/12/2022 - End Date: 11/12/2022</t>
  </si>
  <si>
    <t>24/11/2022 05:38 AM AEST(SW</t>
  </si>
  <si>
    <t>24/11/2022 05:42 AM AEST(SW</t>
  </si>
  <si>
    <t>New York, United States (North America) Start Date: 25/06/2022 - End Date: 21/07/2022</t>
  </si>
  <si>
    <t>23/06/2022 02:20 PM AEST(SW</t>
  </si>
  <si>
    <t>Narayan</t>
  </si>
  <si>
    <t>Anuradha</t>
  </si>
  <si>
    <t>New York, United States (North America) Start Date: 23/11/2022 - End Date: 01/01/2023</t>
  </si>
  <si>
    <t>Hospital Shadowing Program</t>
  </si>
  <si>
    <t>Porz</t>
  </si>
  <si>
    <t>New York, United States (North America) Start Date: 15/08/2022 - End Date: 15/11/2022</t>
  </si>
  <si>
    <t>19/07/2022 11:16 AM AEST(SW</t>
  </si>
  <si>
    <t>19/07/2022 11:17 AM AEST(SW</t>
  </si>
  <si>
    <t>Master of Development Studies</t>
  </si>
  <si>
    <t>Rochester, United States (North America) Start Date: 15/10/2022 - End Date: 20/10/2022</t>
  </si>
  <si>
    <t>24/07/2022 10:50 AM AEST(SW</t>
  </si>
  <si>
    <t>Henry</t>
  </si>
  <si>
    <t>Zhouxiang</t>
  </si>
  <si>
    <t>San Francisco, United States (North America) Start Date: 24/10/2022 - End Date: 30/10/2022</t>
  </si>
  <si>
    <t>10/10/2022 04:57 PM AEST(SW</t>
  </si>
  <si>
    <t>Newry, United States (North America) Start Date: 11/08/2022 - End Date: 23/08/2022</t>
  </si>
  <si>
    <t>18/07/2022 03:15 PM AEST(SW</t>
  </si>
  <si>
    <t>20/07/2022 09:16 AM AEST(SW</t>
  </si>
  <si>
    <t>DR-PHILMDH - Doctor of Philosophy - Medicine, Dentistry and Health Sciences</t>
  </si>
  <si>
    <t>Jun Wen</t>
  </si>
  <si>
    <t>Philadelphia, United States (North America) Start Date: 22/08/2022 - End Date: 10/01/2023</t>
  </si>
  <si>
    <t>Huiwen</t>
  </si>
  <si>
    <t>Pittsburgh, United States (North America) Start Date: 28/10/2022 - End Date: 02/11/2022</t>
  </si>
  <si>
    <t>24/10/2022 12:16 PM AEST(SW</t>
  </si>
  <si>
    <t>Purcellville, United States (North America) Start Date: 23/06/2022 - End Date: 30/06/2022</t>
  </si>
  <si>
    <t>10/06/2022 05:30 PM AEST(SW</t>
  </si>
  <si>
    <t>Doctor fo Veterinary Medicine</t>
  </si>
  <si>
    <t>Muthmainah</t>
  </si>
  <si>
    <t>San Diego, United States (North America) Start Date: 12/11/2022 - End Date: 20/11/2022</t>
  </si>
  <si>
    <t>10/11/2022 12:09 PM AEST(SW</t>
  </si>
  <si>
    <t>10/11/2022 12:12 PM AEST(SW</t>
  </si>
  <si>
    <t>San Diego, United States (North America) Start Date: 19/12/2022 - End Date: 28/12/2022</t>
  </si>
  <si>
    <t>13/12/2022 01:01 PM AEST(SW</t>
  </si>
  <si>
    <t>Camm</t>
  </si>
  <si>
    <t>San Francisco, United States (North America) Start Date: 03/06/2022 - End Date: 17/06/2022</t>
  </si>
  <si>
    <t>12/05/2022 09:33 AM AEST(SW</t>
  </si>
  <si>
    <t>23/05/2022 09:13 AM AEST(SW</t>
  </si>
  <si>
    <t>PhD (Science)</t>
  </si>
  <si>
    <t>Zahtila</t>
  </si>
  <si>
    <t>Tony</t>
  </si>
  <si>
    <t>San Francisco, United States (North America) Start Date: 16/07/2022 - End Date: 18/08/2022</t>
  </si>
  <si>
    <t>12/06/2022 09:39 PM AEST(SW</t>
  </si>
  <si>
    <t>Spokane, United States (North America) Start Date: 25/07/2022 - End Date: 29/07/2022</t>
  </si>
  <si>
    <t>27/06/2022 02:23 PM AEST(SW</t>
  </si>
  <si>
    <t>Texas, United States (North America) Start Date: 26/06/2022 - End Date: 17/07/2022</t>
  </si>
  <si>
    <t>30/05/2022 05:20 PM AEST(SW</t>
  </si>
  <si>
    <t>BMus</t>
  </si>
  <si>
    <t>Eastham</t>
  </si>
  <si>
    <t>Victoria, United States (North America) Start Date: 19/12/2022 - End Date: 10/01/2023</t>
  </si>
  <si>
    <t>15/12/2022 11:48 AM AEST(SW</t>
  </si>
  <si>
    <t>Turner</t>
  </si>
  <si>
    <t>Washington DC, United States (North America) Start Date: 07/06/2022 - End Date: 19/06/2022</t>
  </si>
  <si>
    <t>10/05/2022 09:00 AM AEST(SW</t>
  </si>
  <si>
    <t>Elsner</t>
  </si>
  <si>
    <t>Tahli</t>
  </si>
  <si>
    <t>Hanoi, Vietnam (Asia) Start Date: 23/05/2022 - End Date: 16/07/2022</t>
  </si>
  <si>
    <t>23/05/2022 03:22 PM AEST(SW</t>
  </si>
  <si>
    <t>MD-MPH</t>
  </si>
  <si>
    <t>Akan</t>
  </si>
  <si>
    <t>Rafiul</t>
  </si>
  <si>
    <t>Ho Chi Minh City, Vietnam (Asia) Start Date: 27/11/2022 - End Date: 10/12/2022</t>
  </si>
  <si>
    <t>14/11/2022 03:55 PM AEST(SW</t>
  </si>
  <si>
    <t>Bachelor of Comerce</t>
  </si>
  <si>
    <t>Brenner</t>
  </si>
  <si>
    <t>Juliet</t>
  </si>
  <si>
    <t>14/11/2022 08:41 PM AEST(SW</t>
  </si>
  <si>
    <t>IBUS20007</t>
  </si>
  <si>
    <t>15/10/2022 12:40 PM AEST(SW</t>
  </si>
  <si>
    <t>Chakhvorostov</t>
  </si>
  <si>
    <t>23/09/2022 02:27 AM AEST(SW</t>
  </si>
  <si>
    <t>10/10/2022 10:47 PM AEST(SW</t>
  </si>
  <si>
    <t>Chiem</t>
  </si>
  <si>
    <t>Winston</t>
  </si>
  <si>
    <t>12/11/2022 11:25 PM AEST(SW</t>
  </si>
  <si>
    <t>12/11/2022 11:26 PM AEST(SW</t>
  </si>
  <si>
    <t>Dieu</t>
  </si>
  <si>
    <t>Ho Chi Minh City, Vietnam (Asia) Start Date: 26/11/2022 - End Date: 10/12/2022</t>
  </si>
  <si>
    <t>29/10/2022 12:15 PM AEST(SW</t>
  </si>
  <si>
    <t>30/10/2022 09:21 PM AEST(SW</t>
  </si>
  <si>
    <t>Albert</t>
  </si>
  <si>
    <t>Wen Kai</t>
  </si>
  <si>
    <t>Fitzwater</t>
  </si>
  <si>
    <t>13/11/2022 10:22 AM AEST(SW</t>
  </si>
  <si>
    <t>20/11/2022 08:18 AM AEST(SW</t>
  </si>
  <si>
    <t>Goessler</t>
  </si>
  <si>
    <t>23/10/2022 07:24 PM AEST(SW</t>
  </si>
  <si>
    <t>23/10/2022 07:33 PM AEST(SW</t>
  </si>
  <si>
    <t>Kush</t>
  </si>
  <si>
    <t>23/09/2022 12:48 PM AEST(SW</t>
  </si>
  <si>
    <t>24/09/2022 07:10 PM AEST(SW</t>
  </si>
  <si>
    <t>Hamilton-Simpson</t>
  </si>
  <si>
    <t>26/11/2022 09:26 PM AEST(SW</t>
  </si>
  <si>
    <t>Holstege</t>
  </si>
  <si>
    <t>Remco</t>
  </si>
  <si>
    <t>JEONG</t>
  </si>
  <si>
    <t>JIWOO</t>
  </si>
  <si>
    <t>Nijjar</t>
  </si>
  <si>
    <t>Manraj Singh</t>
  </si>
  <si>
    <t>Pemberton</t>
  </si>
  <si>
    <t>19/10/2022 06:52 PM AEST(SW</t>
  </si>
  <si>
    <t>IBus 20007</t>
  </si>
  <si>
    <t>Siddiquee</t>
  </si>
  <si>
    <t>Shibli</t>
  </si>
  <si>
    <t>30/10/2022 06:16 PM AEST(SW</t>
  </si>
  <si>
    <t>13/11/2022 12:20 PM AEST(SW</t>
  </si>
  <si>
    <t>Atmaj</t>
  </si>
  <si>
    <t>International Business Experience - IBUS20007</t>
  </si>
  <si>
    <t>Tieppo</t>
  </si>
  <si>
    <t>Noah</t>
  </si>
  <si>
    <t>Tu</t>
  </si>
  <si>
    <t>Siew Yoong</t>
  </si>
  <si>
    <t>Ho Chi Minh City, Vietnam (Asia) Start Date: 25/09/2022 - End Date: 22/10/2022</t>
  </si>
  <si>
    <t>Xiang</t>
  </si>
  <si>
    <t>Yu Yi</t>
  </si>
  <si>
    <t>10/08/2022 01:13 PM AEST(SW</t>
  </si>
  <si>
    <t>10/08/2022 01:18 PM AEST(SW</t>
  </si>
  <si>
    <t>Xuanzi</t>
  </si>
  <si>
    <t>Yixin</t>
  </si>
  <si>
    <t>23/09/2022 08:10 PM AEST(SW</t>
  </si>
  <si>
    <t>Zang</t>
  </si>
  <si>
    <t>11/11/2022 06:49 PM AEST(SW</t>
  </si>
  <si>
    <t>Adelaide, Australia (Oceania) Start Date: 25/07/2023 - End Date: 27/07/2023</t>
  </si>
  <si>
    <t>10/07/2023 10:32 AM AEST(SW</t>
  </si>
  <si>
    <t>18/07/2023 09:54 AM AEST(SW</t>
  </si>
  <si>
    <t>PhD in Climate Adaptation</t>
  </si>
  <si>
    <t>Bu</t>
  </si>
  <si>
    <t>Yutong</t>
  </si>
  <si>
    <t>Adelaide, Australia (Oceania) Start Date: 05/02/2023 - End Date: 10/02/2023</t>
  </si>
  <si>
    <t>31/01/2023 11:22 AM AEST(SW</t>
  </si>
  <si>
    <t>Masters of Physics</t>
  </si>
  <si>
    <t>China (excludes SARs and Taiwan)</t>
  </si>
  <si>
    <t>31/01/2023 11:29 AM AEST(SW</t>
  </si>
  <si>
    <t>Adelaide, Australia (Oceania) Start Date: 04/08/2023 - End Date: 06/08/2023</t>
  </si>
  <si>
    <t>25/07/2023 09:32 PM AEST(SW</t>
  </si>
  <si>
    <t>25/07/2023 09:34 PM AEST(SW</t>
  </si>
  <si>
    <t>Christmas</t>
  </si>
  <si>
    <t>Adelaide, Australia (Oceania) Start Date: 07/05/2023 - End Date: 03/06/2023</t>
  </si>
  <si>
    <t>31/01/2023 11:37 AM AEST(SW</t>
  </si>
  <si>
    <t>GonzÃƒÂ¡lez</t>
  </si>
  <si>
    <t>Jonay</t>
  </si>
  <si>
    <t>Adelaide, Australia (Oceania) Start Date: 12/07/2023 - End Date: 21/07/2023</t>
  </si>
  <si>
    <t>19/07/2023 12:38 PM AEST(SW</t>
  </si>
  <si>
    <t>PhD Chemistry</t>
  </si>
  <si>
    <t>Spain</t>
  </si>
  <si>
    <t>Janetzki</t>
  </si>
  <si>
    <t>Jett</t>
  </si>
  <si>
    <t>Adelaide, Australia (Oceania) Start Date: 16/07/2023 - End Date: 21/07/2023</t>
  </si>
  <si>
    <t>16/07/2023 10:55 AM AEST(SW</t>
  </si>
  <si>
    <t>Kennedy-Borissow</t>
  </si>
  <si>
    <t>Corinna</t>
  </si>
  <si>
    <t>Corryong, Australia (Oceania) Start Date: 11/04/2023 - End Date: 13/04/2023</t>
  </si>
  <si>
    <t>20/02/2023 02:39 PM AEST(SW</t>
  </si>
  <si>
    <t>20/02/2023 02:40 PM AEST(SW</t>
  </si>
  <si>
    <t>Doctor of Philosophy - Arts</t>
  </si>
  <si>
    <t>Kolesnik</t>
  </si>
  <si>
    <t>Kirill</t>
  </si>
  <si>
    <t>Adelaide, Australia (Oceania) Start Date: 10/07/2023 - End Date: 12/07/2023</t>
  </si>
  <si>
    <t>conference</t>
  </si>
  <si>
    <t>Matthews</t>
  </si>
  <si>
    <t>Tennant Creek, Australia (Oceania) Start Date: 07/06/2023 - End Date: 08/06/2023|Tennant Creek, Australia (Oceania) Start Date: 31/10/2023 - End Date: 01/11/2023</t>
  </si>
  <si>
    <t>17/01/2023 11:36 AM AEST(SW</t>
  </si>
  <si>
    <t>31/01/2023 11:31 AM AEST(SW</t>
  </si>
  <si>
    <t>Height</t>
  </si>
  <si>
    <t>Darcy</t>
  </si>
  <si>
    <t>Agnes Banks, Australia (Oceania) Start Date: 19/03/2023 - End Date: 01/04/2023</t>
  </si>
  <si>
    <t>13/03/2023 09:13 AM AEST(SW</t>
  </si>
  <si>
    <t>Lim</t>
  </si>
  <si>
    <t>Ian Gregory Zheng Jie</t>
  </si>
  <si>
    <t>Albury, Australia (Oceania) Start Date: 06/09/2023 - End Date: 08/09/2023</t>
  </si>
  <si>
    <t>31/07/2023 03:35 PM AEST(SW</t>
  </si>
  <si>
    <t>Masters Of Clinical Audiology</t>
  </si>
  <si>
    <t>Mascarenhas</t>
  </si>
  <si>
    <t>Kenrick</t>
  </si>
  <si>
    <t>Albury, Australia (Oceania) Start Date: 08/05/2023 - End Date: 08/06/2023</t>
  </si>
  <si>
    <t>21/02/2023 06:14 PM AEST(SW</t>
  </si>
  <si>
    <t>21/02/2023 06:59 PM AEST(SW</t>
  </si>
  <si>
    <t>Carter</t>
  </si>
  <si>
    <t>Alice Springs, Australia (Oceania) Start Date: 19/05/2023 - End Date: 26/08/2023</t>
  </si>
  <si>
    <t>15/05/2023 10:14 AM AEST(SW</t>
  </si>
  <si>
    <t>Master of social work</t>
  </si>
  <si>
    <t>Nyirripi, Australia (Oceania) Start Date: 01/05/2023 - End Date: 26/05/2023</t>
  </si>
  <si>
    <t>13/04/2023 01:54 PM AEST(SW</t>
  </si>
  <si>
    <t>Conheady</t>
  </si>
  <si>
    <t>Harriet</t>
  </si>
  <si>
    <t>Cecilia Le Deux</t>
  </si>
  <si>
    <t>Alice Springs, Australia (Oceania) Start Date: 29/04/2023 - End Date: 29/05/2023</t>
  </si>
  <si>
    <t>27/04/2023 01:04 PM AEST(SW</t>
  </si>
  <si>
    <t>Alice Springs, Australia (Oceania) Start Date: 28/04/2023 - End Date: 29/05/2023</t>
  </si>
  <si>
    <t>18/04/2023 11:32 AM AEST(SW</t>
  </si>
  <si>
    <t>Crowley</t>
  </si>
  <si>
    <t>Dili, Timor-Leste (Asia) Start Date: 05/07/2023 - End Date: 23/07/2023</t>
  </si>
  <si>
    <t>10/05/2023 02:04 PM AEST(SW</t>
  </si>
  <si>
    <t>19/05/2023 01:01 PM AEST(SW</t>
  </si>
  <si>
    <t>GEOG30026</t>
  </si>
  <si>
    <t>Yee Ting</t>
  </si>
  <si>
    <t>Alice Springs, Australia (Oceania) Start Date: 26/06/2023 - End Date: 13/07/2023</t>
  </si>
  <si>
    <t>20/06/2023 12:28 AM AEST(SW</t>
  </si>
  <si>
    <t>Yuhan</t>
  </si>
  <si>
    <t>Darwin, Australia (Oceania) Start Date: 05/07/2023 - End Date: 13/07/2023</t>
  </si>
  <si>
    <t>20/06/2023 05:21 PM AEST(SW</t>
  </si>
  <si>
    <t>[AHIS40016 ABORIGINAL ART IN THE NORTHERN TERRITORY]</t>
  </si>
  <si>
    <t>Marioli</t>
  </si>
  <si>
    <t>Masters of Teaching (Early Childhood and Primary)</t>
  </si>
  <si>
    <t>Matteson</t>
  </si>
  <si>
    <t>Alice Springs, Australia (Oceania) Start Date: 30/04/2023 - End Date: 29/05/2023</t>
  </si>
  <si>
    <t>Alice Springs, Australia (Oceania) Start Date: 21/05/2023 - End Date: 23/08/2023</t>
  </si>
  <si>
    <t>19/05/2023 03:40 PM AEST(SW</t>
  </si>
  <si>
    <t>Yuendumu, Australia (Oceania) Start Date: 02/07/2023 - End Date: 04/07/2023</t>
  </si>
  <si>
    <t>20/06/2023 09:56 AM AEST(SW</t>
  </si>
  <si>
    <t>Wenban</t>
  </si>
  <si>
    <t>Alice Springs, Australia (Oceania) Start Date: 22/07/2023 - End Date: 26/07/2023</t>
  </si>
  <si>
    <t>11/07/2023 01:17 PM AEST(SW</t>
  </si>
  <si>
    <t>Wilkinson</t>
  </si>
  <si>
    <t>Elsie</t>
  </si>
  <si>
    <t>Alice Springs, Australia (Oceania) Start Date: 15/05/2023 - End Date: 03/09/2023</t>
  </si>
  <si>
    <t>Alice Springs, Australia (Oceania) Start Date: 19/05/2023 - End Date: 25/08/2023</t>
  </si>
  <si>
    <t>20/05/2023 08:06 PM AEST(SW</t>
  </si>
  <si>
    <t>Ellyse</t>
  </si>
  <si>
    <t>Ararat, Australia (Oceania) Start Date: 26/03/2023 - End Date: 06/04/2023</t>
  </si>
  <si>
    <t>16/03/2023 07:40 PM AEST(SW</t>
  </si>
  <si>
    <t>Warwick, Australia (Oceania) Start Date: 19/03/2023 - End Date: 25/03/2023</t>
  </si>
  <si>
    <t>28/01/2023 10:37 PM AEST(SW</t>
  </si>
  <si>
    <t>Ke Qing</t>
  </si>
  <si>
    <t>Avenel, Australia (Oceania) Start Date: 24/09/2023 - End Date: 29/09/2023</t>
  </si>
  <si>
    <t>13/07/2023 05:12 PM AEST(SW</t>
  </si>
  <si>
    <t>24/07/2023 12:12 AM AEST(SW</t>
  </si>
  <si>
    <t>Goh</t>
  </si>
  <si>
    <t>Amos</t>
  </si>
  <si>
    <t>Junxuan</t>
  </si>
  <si>
    <t>14/07/2023 06:44 PM AEST(SW</t>
  </si>
  <si>
    <t>18/07/2023 01:05 AM AEST(SW</t>
  </si>
  <si>
    <t>Avenel, Australia (Oceania) Start Date: 09/01/2023 - End Date: 13/01/2023</t>
  </si>
  <si>
    <t>26/12/2022 07:35 AM AEST(SW</t>
  </si>
  <si>
    <t>Saw</t>
  </si>
  <si>
    <t>Avenel, Australia (Oceania) Start Date: 19/11/2023 - End Date: 02/12/2023</t>
  </si>
  <si>
    <t>23/06/2023 12:11 PM AEST(SW</t>
  </si>
  <si>
    <t>23/06/2023 02:22 PM AEST(SW</t>
  </si>
  <si>
    <t>Avenel, Australia (Oceania) Start Date: 20/11/2023 - End Date: 02/12/2023</t>
  </si>
  <si>
    <t>Erdem</t>
  </si>
  <si>
    <t>Cem</t>
  </si>
  <si>
    <t>Ballarat, Australia (Oceania) Start Date: 12/06/2023 - End Date: 14/07/2023</t>
  </si>
  <si>
    <t>10/03/2023 08:35 PM AEST(SW</t>
  </si>
  <si>
    <t>Hallak</t>
  </si>
  <si>
    <t>Ballarat, Australia (Oceania) Start Date: 14/05/2023 - End Date: 09/06/2023</t>
  </si>
  <si>
    <t>Hildreth</t>
  </si>
  <si>
    <t>Yanakie, Australia (Oceania) Start Date: 13/02/2023 - End Date: 17/02/2023</t>
  </si>
  <si>
    <t>Shorney</t>
  </si>
  <si>
    <t>Currumbin, Australia (Oceania) Start Date: 09/07/2023 - End Date: 05/08/2023</t>
  </si>
  <si>
    <t>19/01/2023 07:18 PM AEST(SW</t>
  </si>
  <si>
    <t>Limin</t>
  </si>
  <si>
    <t>Ballarat, Australia (Oceania) Start Date: 22/06/2023 - End Date: 23/06/2023</t>
  </si>
  <si>
    <t>14/06/2023 11:00 AM AEST(SW</t>
  </si>
  <si>
    <t>Geology</t>
  </si>
  <si>
    <t>Nardozzi</t>
  </si>
  <si>
    <t>Raab</t>
  </si>
  <si>
    <t>Barham, Australia (Oceania) Start Date: 04/12/2023 - End Date: 22/12/2023</t>
  </si>
  <si>
    <t>Annette</t>
  </si>
  <si>
    <t>Bathurst, Australia (Oceania) Start Date: 14/04/2023 - End Date: 17/04/2023</t>
  </si>
  <si>
    <t>Phoebe</t>
  </si>
  <si>
    <t>Masters of Cultural Materials Conservartion</t>
  </si>
  <si>
    <t>Bathurst, Australia (Oceania) Start Date: 14/04/2023 - End Date: 18/04/2023</t>
  </si>
  <si>
    <t>MC-CULMC (Master of Cultural Materials Conservation)</t>
  </si>
  <si>
    <t>Stanger</t>
  </si>
  <si>
    <t>Merryn</t>
  </si>
  <si>
    <t>Eleanor</t>
  </si>
  <si>
    <t>Sian</t>
  </si>
  <si>
    <t>Beachport, Australia (Oceania) Start Date: 11/01/2023 - End Date: 14/01/2023</t>
  </si>
  <si>
    <t>18/12/2022 02:49 PM AEST(SW</t>
  </si>
  <si>
    <t>Beaufort, Australia (Oceania) Start Date: 19/06/2023 - End Date: 14/07/2023</t>
  </si>
  <si>
    <t>12/06/2023 10:46 AM AEST(SW</t>
  </si>
  <si>
    <t>Corda</t>
  </si>
  <si>
    <t>Marcus</t>
  </si>
  <si>
    <t>Beaufort, Australia (Oceania) Start Date: 16/04/2023 - End Date: 04/05/2023</t>
  </si>
  <si>
    <t>15/02/2023 06:04 PM AEST(SW</t>
  </si>
  <si>
    <t>Physiotherapy</t>
  </si>
  <si>
    <t>Muldeary</t>
  </si>
  <si>
    <t>Annika</t>
  </si>
  <si>
    <t>Beaufort, Australia (Oceania) Start Date: 20/03/2023 - End Date: 07/04/2023</t>
  </si>
  <si>
    <t>Darcey</t>
  </si>
  <si>
    <t>Beaufort, Australia (Oceania) Start Date: 05/05/2023 - End Date: 06/06/2023</t>
  </si>
  <si>
    <t>27/03/2023 04:59 PM AEST(SW</t>
  </si>
  <si>
    <t>Siedle</t>
  </si>
  <si>
    <t>Beaufort, Australia (Oceania) Start Date: 12/06/2023 - End Date: 14/07/2023</t>
  </si>
  <si>
    <t>28/02/2023 08:51 AM AEST(SW</t>
  </si>
  <si>
    <t>Tavlin</t>
  </si>
  <si>
    <t>Beaufort, Australia (Oceania) Start Date: 15/05/2023 - End Date: 06/06/2023</t>
  </si>
  <si>
    <t>10/04/2023 10:26 AM AEST(SW</t>
  </si>
  <si>
    <t>Thotawatta</t>
  </si>
  <si>
    <t>Imashi</t>
  </si>
  <si>
    <t>Beaufort, Australia (Oceania) Start Date: 23/07/2023 - End Date: 17/08/2023</t>
  </si>
  <si>
    <t>26/06/2023 07:23 PM AEST(SW</t>
  </si>
  <si>
    <t>26/06/2023 07:24 PM AEST(SW</t>
  </si>
  <si>
    <t>Kilic</t>
  </si>
  <si>
    <t>Aden</t>
  </si>
  <si>
    <t>Beerwah, Australia (Oceania) Start Date: 01/01/2023 - End Date: 14/01/2023</t>
  </si>
  <si>
    <t>20/09/2022 01:41 PM AEST(SW</t>
  </si>
  <si>
    <t>Patel</t>
  </si>
  <si>
    <t>Divya</t>
  </si>
  <si>
    <t>Colac Colac, Australia (Oceania) Start Date: 05/06/2023 - End Date: 09/06/2023</t>
  </si>
  <si>
    <t>12/03/2023 11:00 AM AEST(SW</t>
  </si>
  <si>
    <t>12/03/2023 11:01 AM AEST(SW</t>
  </si>
  <si>
    <t>Beerwah, Australia (Oceania) Start Date: 30/01/2023 - End Date: 10/02/2023</t>
  </si>
  <si>
    <t>Volkov</t>
  </si>
  <si>
    <t>Cordelia</t>
  </si>
  <si>
    <t>Lola Patricia</t>
  </si>
  <si>
    <t>Waddell</t>
  </si>
  <si>
    <t>Yea, Australia (Oceania) Start Date: 17/06/2023 - End Date: 23/06/2023</t>
  </si>
  <si>
    <t>24/05/2023 12:56 PM AEST(SW</t>
  </si>
  <si>
    <t>Isabella</t>
  </si>
  <si>
    <t>Bellbrae, Australia (Oceania) Start Date: 17/07/2023 - End Date: 21/07/2023</t>
  </si>
  <si>
    <t>29/05/2023 09:55 AM AEST(SW</t>
  </si>
  <si>
    <t>Bells Creek, Australia (Oceania) Start Date: 25/06/2023 - End Date: 08/07/2023</t>
  </si>
  <si>
    <t>29/05/2023 02:27 PM AEST(SW</t>
  </si>
  <si>
    <t>Ahmed</t>
  </si>
  <si>
    <t>Rahmah</t>
  </si>
  <si>
    <t>Bendigo, Australia (Oceania) Start Date: 13/03/2023 - End Date: 24/03/2023</t>
  </si>
  <si>
    <t>26/02/2023 05:17 PM AEST(SW</t>
  </si>
  <si>
    <t>Optometry</t>
  </si>
  <si>
    <t>Bendigo, Australia (Oceania) Start Date: 16/04/2023 - End Date: 21/04/2023|Bendigo, Australia (Oceania) Start Date: 07/05/2023 - End Date: 12/05/2023</t>
  </si>
  <si>
    <t>31/03/2023 08:01 PM AEST(SW</t>
  </si>
  <si>
    <t>Bookara, Australia (Oceania) Start Date: 07/01/2023 - End Date: 13/01/2023</t>
  </si>
  <si>
    <t>Marsh</t>
  </si>
  <si>
    <t>Lola</t>
  </si>
  <si>
    <t>Rani</t>
  </si>
  <si>
    <t>Bourke, Australia (Oceania) Start Date: 11/06/2023 - End Date: 24/07/2023</t>
  </si>
  <si>
    <t>25/05/2023 05:17 PM AEST(SW</t>
  </si>
  <si>
    <t>Allwood</t>
  </si>
  <si>
    <t>Brisbane, Australia (Oceania) Start Date: 15/01/2024 - End Date: 25/01/2024</t>
  </si>
  <si>
    <t>25/07/2023 09:13 AM AEST(SW</t>
  </si>
  <si>
    <t>Grey</t>
  </si>
  <si>
    <t>Vaughn</t>
  </si>
  <si>
    <t>Price</t>
  </si>
  <si>
    <t>Brisbane, Australia (Oceania) Start Date: 29/05/2023 - End Date: 07/06/2023</t>
  </si>
  <si>
    <t>19/04/2023 09:36 PM AEST(SW</t>
  </si>
  <si>
    <t>19/04/2023 09:37 PM AEST(SW</t>
  </si>
  <si>
    <t>Cheralyn</t>
  </si>
  <si>
    <t>Warmun, Australia (Oceania) Start Date: 01/07/2023 - End Date: 08/07/2023</t>
  </si>
  <si>
    <t>30/06/2023 03:58 PM AEST(SW</t>
  </si>
  <si>
    <t>CUMC90034_2023_JUL (Off Campus) Ngarranggarni: Gija Art and Country</t>
  </si>
  <si>
    <t>Philippa</t>
  </si>
  <si>
    <t>Brisbane, Australia (Oceania) Start Date: 25/06/2023 - End Date: 02/07/2023</t>
  </si>
  <si>
    <t>20/06/2023 05:13 PM AEST(SW</t>
  </si>
  <si>
    <t>20/06/2023 05:14 PM AEST(SW</t>
  </si>
  <si>
    <t>Muller</t>
  </si>
  <si>
    <t>Ingrid</t>
  </si>
  <si>
    <t>Elise Spedding</t>
  </si>
  <si>
    <t>Brisbane, Australia (Oceania) Start Date: 19/06/2023 - End Date: 26/06/2023</t>
  </si>
  <si>
    <t>17/06/2023 04:10 PM AEST(SW</t>
  </si>
  <si>
    <t>Brisbane, Australia (Oceania) Start Date: 24/09/2023 - End Date: 01/10/2023</t>
  </si>
  <si>
    <t>17/07/2023 07:19 PM AEST(SW</t>
  </si>
  <si>
    <t>Elective placement</t>
  </si>
  <si>
    <t>Brisbane, Australia (Oceania) Start Date: 29/01/2023 - End Date: 11/02/2023</t>
  </si>
  <si>
    <t>20/01/2023 10:32 AM AEST(SW</t>
  </si>
  <si>
    <t>VPP5</t>
  </si>
  <si>
    <t>Brisbane, Australia (Oceania) Start Date: 12/12/2023 - End Date: 18/12/2023</t>
  </si>
  <si>
    <t>13/07/2023 08:49 PM AEST(SW</t>
  </si>
  <si>
    <t>15/07/2023 09:33 AM AEST(SW</t>
  </si>
  <si>
    <t>Tognelli</t>
  </si>
  <si>
    <t>Renata</t>
  </si>
  <si>
    <t>Gold Coast, Australia (Oceania) Start Date: 26/07/2023 - End Date: 30/07/2023</t>
  </si>
  <si>
    <t>19/07/2023 01:41 PM AEST(SW</t>
  </si>
  <si>
    <t>19/07/2023 01:42 PM AEST(SW</t>
  </si>
  <si>
    <t>In vitro experiment at CSIRO</t>
  </si>
  <si>
    <t>Argentina</t>
  </si>
  <si>
    <t>Yimin</t>
  </si>
  <si>
    <t>Brisbane, Australia (Oceania) Start Date: 19/04/2023 - End Date: 20/04/2023</t>
  </si>
  <si>
    <t>23/03/2023 02:09 PM AEST(SW</t>
  </si>
  <si>
    <t>29/03/2023 01:35 PM AEST(SW</t>
  </si>
  <si>
    <t>Visuthirungsiuri</t>
  </si>
  <si>
    <t>Siwat</t>
  </si>
  <si>
    <t>Brisbane City, Australia (Oceania) Start Date: 01/06/2023 - End Date: 30/06/2023</t>
  </si>
  <si>
    <t>20/04/2023 02:03 PM AEST(SW</t>
  </si>
  <si>
    <t>Bethan</t>
  </si>
  <si>
    <t>Broome, Australia (Oceania) Start Date: 22/01/2023 - End Date: 25/02/2023</t>
  </si>
  <si>
    <t>13/12/2022 10:09 AM AEST(SW</t>
  </si>
  <si>
    <t>MULT20010</t>
  </si>
  <si>
    <t>Broome, Australia (Oceania) Start Date: 22/01/2023 - End Date: 26/02/2023</t>
  </si>
  <si>
    <t>Bundoora, Australia (Oceania) Start Date: 26/06/2023 - End Date: 30/06/2023</t>
  </si>
  <si>
    <t>23/06/2023 01:38 PM AEST(SW</t>
  </si>
  <si>
    <t>Cullinan</t>
  </si>
  <si>
    <t>Naomi</t>
  </si>
  <si>
    <t>Burnie, Australia (Oceania) Start Date: 16/07/2023 - End Date: 18/08/2023</t>
  </si>
  <si>
    <t>O'Sullivan</t>
  </si>
  <si>
    <t>Burnie, Australia (Oceania) Start Date: 14/07/2023 - End Date: 19/08/2023</t>
  </si>
  <si>
    <t>14/03/2023 04:46 PM AEST(SW</t>
  </si>
  <si>
    <t>28/04/2023 09:28 AM AEST(SW</t>
  </si>
  <si>
    <t>Pena Pantoja</t>
  </si>
  <si>
    <t>Diana</t>
  </si>
  <si>
    <t>Burnie, Australia (Oceania) Start Date: 16/07/2023 - End Date: 19/08/2023</t>
  </si>
  <si>
    <t>30/03/2023 11:51 AM AEST(SW</t>
  </si>
  <si>
    <t>Verma</t>
  </si>
  <si>
    <t>Minal</t>
  </si>
  <si>
    <t>Burnie, Australia (Oceania) Start Date: 10/06/2023 - End Date: 15/07/2023</t>
  </si>
  <si>
    <t>10/03/2023 01:12 PM AEST(SW</t>
  </si>
  <si>
    <t>Keecha-Milsom</t>
  </si>
  <si>
    <t>Burwood, Australia (Oceania) Start Date: 26/06/2023 - End Date: 30/06/2023</t>
  </si>
  <si>
    <t>Doctor of Veterinary Medicine (Accelerated Pathway)</t>
  </si>
  <si>
    <t>Burwood, Australia (Oceania) Start Date: 25/09/2023 - End Date: 29/09/2023</t>
  </si>
  <si>
    <t>14/07/2023 10:12 PM AEST(SW</t>
  </si>
  <si>
    <t>Byron Bay, Australia (Oceania) Start Date: 09/04/2023 - End Date: 03/06/2023</t>
  </si>
  <si>
    <t>16/03/2023 12:03 PM AEST(SW</t>
  </si>
  <si>
    <t>Cairns, Australia (Oceania) Start Date: 08/01/2023 - End Date: 14/01/2023</t>
  </si>
  <si>
    <t>10/10/2022 10:15 AM AEST(SW</t>
  </si>
  <si>
    <t>21/11/2022 01:53 PM AEST(SW</t>
  </si>
  <si>
    <t>Gellibrand, Australia (Oceania) Start Date: 29/01/2023 - End Date: 03/02/2023</t>
  </si>
  <si>
    <t>Gellibrand, Australia (Oceania) Start Date: 29/01/2023 - End Date: 02/02/2023</t>
  </si>
  <si>
    <t>22/01/2023 01:16 PM AEST(SW</t>
  </si>
  <si>
    <t>22/01/2023 01:20 PM AEST(SW</t>
  </si>
  <si>
    <t>Cairns, Australia (Oceania) Start Date: 09/04/2023 - End Date: 14/04/2023</t>
  </si>
  <si>
    <t>McClure</t>
  </si>
  <si>
    <t>Millie</t>
  </si>
  <si>
    <t>Rockhampton, Australia (Oceania) Start Date: 14/01/2023 - End Date: 21/01/2023</t>
  </si>
  <si>
    <t>27/11/2022 08:00 PM AEST(SW</t>
  </si>
  <si>
    <t>27/11/2022 08:01 PM AEST(SW</t>
  </si>
  <si>
    <t>Cairns, Australia (Oceania) Start Date: 29/01/2023 - End Date: 12/02/2023</t>
  </si>
  <si>
    <t>22/01/2023 08:51 PM AEST(SW</t>
  </si>
  <si>
    <t>Thompson</t>
  </si>
  <si>
    <t>Cairns, Australia (Oceania) Start Date: 26/06/2023 - End Date: 10/07/2023</t>
  </si>
  <si>
    <t>Doctor of Veterinary Medicine (Veterinary Bioscience Major Pathway)</t>
  </si>
  <si>
    <t>Cairns, Australia (Oceania) Start Date: 23/01/2023 - End Date: 27/01/2023</t>
  </si>
  <si>
    <t>11/11/2022 07:23 AM AEST(SW</t>
  </si>
  <si>
    <t>11/11/2022 07:33 AM AEST(SW</t>
  </si>
  <si>
    <t>Van Hoorn</t>
  </si>
  <si>
    <t>Tiahn</t>
  </si>
  <si>
    <t>Mount Buller, Australia (Oceania) Start Date: 16/07/2023 - End Date: 22/07/2023</t>
  </si>
  <si>
    <t>10/05/2023 12:29 PM AEST(SW</t>
  </si>
  <si>
    <t>Webb</t>
  </si>
  <si>
    <t>Cheylan</t>
  </si>
  <si>
    <t>Cairns, Australia (Oceania) Start Date: 08/01/2023 - End Date: 23/01/2023</t>
  </si>
  <si>
    <t>Madduma Wellalage</t>
  </si>
  <si>
    <t>Achini Erandi</t>
  </si>
  <si>
    <t>Cairns City, Australia (Oceania) Start Date: 05/12/2022 - End Date: 09/12/2022</t>
  </si>
  <si>
    <t>17/01/2023 08:47 AM AEST(SW</t>
  </si>
  <si>
    <t>Cairns City, Australia (Oceania) Start Date: 05/02/2023 - End Date: 12/02/2023</t>
  </si>
  <si>
    <t>17/01/2023 09:14 AM AEST(SW</t>
  </si>
  <si>
    <t>Boulton</t>
  </si>
  <si>
    <t>Camperdown, Australia (Oceania) Start Date: 23/07/2023 - End Date: 04/08/2023</t>
  </si>
  <si>
    <t>23/07/2023 10:33 PM AEST(SW</t>
  </si>
  <si>
    <t>Martinez Balmaceda</t>
  </si>
  <si>
    <t>Bruno</t>
  </si>
  <si>
    <t>Manuel</t>
  </si>
  <si>
    <t>Camperdown, Australia (Oceania) Start Date: 01/09/2023 - End Date: 13/10/2023</t>
  </si>
  <si>
    <t>26/07/2023 11:29 AM AEST(SW</t>
  </si>
  <si>
    <t>Master of Agricultural Sciences</t>
  </si>
  <si>
    <t>Paraguay</t>
  </si>
  <si>
    <t>Sine</t>
  </si>
  <si>
    <t>Maima</t>
  </si>
  <si>
    <t>Henrick</t>
  </si>
  <si>
    <t>Camperdown, Australia (Oceania) Start Date: 05/08/2023 - End Date: 05/08/2023</t>
  </si>
  <si>
    <t>20/07/2023 11:33 AM AEST(SW</t>
  </si>
  <si>
    <t>AGRI90078 - Internship for Agricultural Sciences</t>
  </si>
  <si>
    <t>Papua New Guinea</t>
  </si>
  <si>
    <t>Camperdown, Australia (Oceania) Start Date: 25/06/2023 - End Date: 07/07/2023</t>
  </si>
  <si>
    <t>22/05/2023 08:23 PM AEST(SW</t>
  </si>
  <si>
    <t>Canberra, Australia (Oceania) Start Date: 02/04/2023 - End Date: 06/04/2023</t>
  </si>
  <si>
    <t>21/03/2023 02:18 PM AEST(SW</t>
  </si>
  <si>
    <t>23/03/2023 01:13 AM AEST(SW</t>
  </si>
  <si>
    <t>Ph.D. Science</t>
  </si>
  <si>
    <t>Berger</t>
  </si>
  <si>
    <t>Canberra, Australia (Oceania) Start Date: 16/04/2023 - End Date: 22/04/2023</t>
  </si>
  <si>
    <t>Brusch</t>
  </si>
  <si>
    <t>Agene</t>
  </si>
  <si>
    <t>Canberra, Australia (Oceania) Start Date: 11/09/2023 - End Date: 13/09/2023</t>
  </si>
  <si>
    <t>26/06/2023 04:45 PM AEST(SW</t>
  </si>
  <si>
    <t>26/06/2023 04:53 PM AEST(SW</t>
  </si>
  <si>
    <t>Masters of Social Policy</t>
  </si>
  <si>
    <t>Canberra, Australia (Oceania) Start Date: 03/01/2023 - End Date: 14/01/2023</t>
  </si>
  <si>
    <t>13/12/2022 12:02 PM AEST(SW</t>
  </si>
  <si>
    <t>Fairbridge</t>
  </si>
  <si>
    <t>Canberra, Australia (Oceania) Start Date: 26/06/2023 - End Date: 25/07/2023</t>
  </si>
  <si>
    <t>Ferrami</t>
  </si>
  <si>
    <t>Giovanni</t>
  </si>
  <si>
    <t>Canberra, Australia (Oceania) Start Date: 15/04/2023 - End Date: 22/04/2023</t>
  </si>
  <si>
    <t>12/04/2023 11:26 AM AEST(SW</t>
  </si>
  <si>
    <t>13/04/2023 04:16 PM AEST(SW</t>
  </si>
  <si>
    <t>Jeyakuhan</t>
  </si>
  <si>
    <t>Siddarth</t>
  </si>
  <si>
    <t>Canberra, Australia (Oceania) Start Date: 08/05/2023 - End Date: 15/05/2023</t>
  </si>
  <si>
    <t>Changrong</t>
  </si>
  <si>
    <t>Canberra, Australia (Oceania) Start Date: 03/01/2023 - End Date: 07/01/2023</t>
  </si>
  <si>
    <t>14/12/2022 05:48 AM AEST(SW</t>
  </si>
  <si>
    <t>21/03/2023 01:35 PM AEST(SW</t>
  </si>
  <si>
    <t>Canberra, Australia (Oceania) Start Date: 16/04/2023 - End Date: 23/04/2023</t>
  </si>
  <si>
    <t>Astronomy, Physics</t>
  </si>
  <si>
    <t>Schiesser</t>
  </si>
  <si>
    <t>Canberra, Australia (Oceania) Start Date: 11/06/2023 - End Date: 30/06/2023</t>
  </si>
  <si>
    <t>26/05/2023 03:32 PM AEST(SW</t>
  </si>
  <si>
    <t>Shapir</t>
  </si>
  <si>
    <t>Nimrod</t>
  </si>
  <si>
    <t>Canberra, Australia (Oceania) Start Date: 08/01/2023 - End Date: 20/01/2023</t>
  </si>
  <si>
    <t>11/04/2023 06:27 PM AEST(SW</t>
  </si>
  <si>
    <t>Wallis</t>
  </si>
  <si>
    <t>Dorian</t>
  </si>
  <si>
    <t>Sydney, Australia (Oceania) Start Date: 01/07/2023 - End Date: 01/07/2023</t>
  </si>
  <si>
    <t>21/06/2023 10:22 AM AEST(SW</t>
  </si>
  <si>
    <t>PhD (Arts)</t>
  </si>
  <si>
    <t>YEUNG</t>
  </si>
  <si>
    <t>Chun Ho</t>
  </si>
  <si>
    <t>Canberra, Australia (Oceania) Start Date: 21/06/2023 - End Date: 26/06/2023</t>
  </si>
  <si>
    <t>15/05/2023 10:07 PM AEST(SW</t>
  </si>
  <si>
    <t>19/05/2023 12:53 AM AEST(SW</t>
  </si>
  <si>
    <t>Canberra, Australia (Oceania) Start Date: 08/02/2023 - End Date: 10/02/2023</t>
  </si>
  <si>
    <t>van der Voort</t>
  </si>
  <si>
    <t>Mariah</t>
  </si>
  <si>
    <t>Canberra, Australia (Oceania) Start Date: 10/09/2023 - End Date: 13/09/2023</t>
  </si>
  <si>
    <t>20/06/2023 08:48 PM AEST(SW</t>
  </si>
  <si>
    <t>30/06/2023 05:57 PM AEST(SW</t>
  </si>
  <si>
    <t>Master of Social Policy</t>
  </si>
  <si>
    <t>Kurashige</t>
  </si>
  <si>
    <t>Mika</t>
  </si>
  <si>
    <t>East Arnhem, Australia (Oceania) Start Date: 02/04/2023 - End Date: 16/04/2023</t>
  </si>
  <si>
    <t>Cobden, Australia (Oceania) Start Date: 12/06/2023 - End Date: 17/06/2023</t>
  </si>
  <si>
    <t>Kamble</t>
  </si>
  <si>
    <t>Sachin Baburao</t>
  </si>
  <si>
    <t>Cobram, Australia (Oceania) Start Date: 14/03/2023 - End Date: 16/03/2023</t>
  </si>
  <si>
    <t>Master of Food and Packaging Innovation</t>
  </si>
  <si>
    <t>Meyers</t>
  </si>
  <si>
    <t>Cohuna, Australia (Oceania) Start Date: 24/09/2023 - End Date: 29/09/2023</t>
  </si>
  <si>
    <t>14/03/2023 08:18 AM AEST(SW</t>
  </si>
  <si>
    <t>Mcnally</t>
  </si>
  <si>
    <t>Coleambally, Australia (Oceania) Start Date: 19/03/2023 - End Date: 01/04/2023</t>
  </si>
  <si>
    <t>17/02/2023 12:39 PM AEST(SW</t>
  </si>
  <si>
    <t>21/02/2023 11:32 AM AEST(SW</t>
  </si>
  <si>
    <t>Bachelor Of Agriculture</t>
  </si>
  <si>
    <t>Jinangkul</t>
  </si>
  <si>
    <t>Korn</t>
  </si>
  <si>
    <t>Glass House Mountains, Australia (Oceania) Start Date: 03/02/2023 - End Date: 12/02/2023</t>
  </si>
  <si>
    <t>17/01/2023 03:20 PM AEST(SW</t>
  </si>
  <si>
    <t>Marcuccio</t>
  </si>
  <si>
    <t>Cowes, Australia (Oceania) Start Date: 20/02/2023 - End Date: 24/02/2023</t>
  </si>
  <si>
    <t>20/09/2022 01:45 PM AEST(SW</t>
  </si>
  <si>
    <t>Meredith, Australia (Oceania) Start Date: 13/02/2023 - End Date: 17/02/2023</t>
  </si>
  <si>
    <t>19/09/2022 03:20 PM AEST(SW</t>
  </si>
  <si>
    <t>19/09/2022 03:21 PM AEST(SW</t>
  </si>
  <si>
    <t>Cowes, Australia (Oceania) Start Date: 14/01/2023 - End Date: 21/01/2023</t>
  </si>
  <si>
    <t>Cowes, Australia (Oceania) Start Date: 15/01/2023 - End Date: 21/01/2023</t>
  </si>
  <si>
    <t>Korumburra, Australia (Oceania) Start Date: 03/01/2023 - End Date: 07/01/2023</t>
  </si>
  <si>
    <t>Tritt</t>
  </si>
  <si>
    <t>Belle</t>
  </si>
  <si>
    <t>Cradle Mountain, Australia (Oceania) Start Date: 06/08/2023 - End Date: 17/09/2023</t>
  </si>
  <si>
    <t>27/05/2023 04:18 PM AEST(SW</t>
  </si>
  <si>
    <t>MC-AGSC Master of Agricultural Sciences</t>
  </si>
  <si>
    <t>Cole</t>
  </si>
  <si>
    <t>Creswick, Australia (Oceania) Start Date: 18/05/2023 - End Date: 08/06/2023</t>
  </si>
  <si>
    <t>10/04/2023 08:07 PM AEST(SW</t>
  </si>
  <si>
    <t>16/04/2023 01:33 PM AEST(SW</t>
  </si>
  <si>
    <t>Jitesh</t>
  </si>
  <si>
    <t>Jinal</t>
  </si>
  <si>
    <t>Creswick, Australia (Oceania) Start Date: 22/05/2023 - End Date: 09/06/2023</t>
  </si>
  <si>
    <t>Creswick, Australia (Oceania) Start Date: 17/05/2023 - End Date: 10/06/2023</t>
  </si>
  <si>
    <t>Kraljevski</t>
  </si>
  <si>
    <t>Creswick, Australia (Oceania) Start Date: 26/07/2023 - End Date: 17/08/2023</t>
  </si>
  <si>
    <t>14/07/2023 01:46 PM AEST(SW</t>
  </si>
  <si>
    <t>Vassilacos</t>
  </si>
  <si>
    <t>Mansfield, Australia (Oceania) Start Date: 19/03/2023 - End Date: 08/04/2023</t>
  </si>
  <si>
    <t>Doctor of Physiotherapy (MC-DPHYSIO)</t>
  </si>
  <si>
    <t>Vandali</t>
  </si>
  <si>
    <t>Leon</t>
  </si>
  <si>
    <t>Osteyn</t>
  </si>
  <si>
    <t>18/08/2022 08:14 AM AEST(SW</t>
  </si>
  <si>
    <t>Rosaria</t>
  </si>
  <si>
    <t>Darwin, Australia (Oceania) Start Date: 06/02/2023 - End Date: 23/03/2023</t>
  </si>
  <si>
    <t>20/01/2023 04:11 PM AEST(SW</t>
  </si>
  <si>
    <t>Masterâ€™s of Development Studies</t>
  </si>
  <si>
    <t>Duncan</t>
  </si>
  <si>
    <t>Ngukurr, Australia (Oceania) Start Date: 01/05/2023 - End Date: 27/05/2023</t>
  </si>
  <si>
    <t>11/04/2023 08:49 PM AEST(SW</t>
  </si>
  <si>
    <t>Buchanan</t>
  </si>
  <si>
    <t>Darwin, Australia (Oceania) Start Date: 07/05/2023 - End Date: 10/06/2023</t>
  </si>
  <si>
    <t>16/01/2023 01:19 PM AEST(SW</t>
  </si>
  <si>
    <t>16/01/2023 02:00 PM AEST(SW</t>
  </si>
  <si>
    <t>Caruana</t>
  </si>
  <si>
    <t>Darwin, Australia (Oceania) Start Date: 01/07/2023 - End Date: 15/07/2023</t>
  </si>
  <si>
    <t>26/06/2023 11:44 AM AEST(SW</t>
  </si>
  <si>
    <t>26/06/2023 11:45 AM AEST(SW</t>
  </si>
  <si>
    <t>Comte</t>
  </si>
  <si>
    <t>Nhulunbuy, Australia (Oceania) Start Date: 06/05/2023 - End Date: 02/06/2023</t>
  </si>
  <si>
    <t>Masters of Teaching Primary</t>
  </si>
  <si>
    <t>Craven</t>
  </si>
  <si>
    <t>Darwin, Australia (Oceania) Start Date: 29/06/2023 - End Date: 15/07/2023</t>
  </si>
  <si>
    <t>26/04/2023 05:45 PM AEST(SW</t>
  </si>
  <si>
    <t>Dickenson</t>
  </si>
  <si>
    <t>Eve</t>
  </si>
  <si>
    <t>Darwin, Australia (Oceania) Start Date: 02/07/2023 - End Date: 14/07/2023</t>
  </si>
  <si>
    <t>26/04/2023 07:47 AM AEST(SW</t>
  </si>
  <si>
    <t>Darwin, Australia (Oceania) Start Date: 24/06/2023 - End Date: 09/07/2023</t>
  </si>
  <si>
    <t>16/06/2023 01:53 PM AEST(SW</t>
  </si>
  <si>
    <t>Darwin, Australia (Oceania) Start Date: 23/06/2023 - End Date: 17/07/2023</t>
  </si>
  <si>
    <t>23/06/2023 02:12 PM AEST(SW</t>
  </si>
  <si>
    <t>Griffith</t>
  </si>
  <si>
    <t>25/04/2023 08:05 PM AEST(SW</t>
  </si>
  <si>
    <t>31/05/2023 08:53 PM AEST(SW</t>
  </si>
  <si>
    <t>Access to Justice on Country (LAWS90257)</t>
  </si>
  <si>
    <t>Grimes</t>
  </si>
  <si>
    <t>Romme</t>
  </si>
  <si>
    <t>Darwin, Australia (Oceania) Start Date: 05/05/2023 - End Date: 10/06/2023</t>
  </si>
  <si>
    <t>17/01/2023 02:23 PM AEST(SW</t>
  </si>
  <si>
    <t>Hubber</t>
  </si>
  <si>
    <t>Darwin, Australia (Oceania) Start Date: 29/06/2023 - End Date: 17/07/2023</t>
  </si>
  <si>
    <t>LAWS90257 Access to Justice on Country</t>
  </si>
  <si>
    <t>Hucker</t>
  </si>
  <si>
    <t>Zack</t>
  </si>
  <si>
    <t>Darwin, Australia (Oceania) Start Date: 02/07/2023 - End Date: 15/07/2023</t>
  </si>
  <si>
    <t>Monaghan</t>
  </si>
  <si>
    <t>Darwin, Australia (Oceania) Start Date: 30/06/2023 - End Date: 15/07/2023</t>
  </si>
  <si>
    <t>26/04/2023 04:39 PM AEST(SW</t>
  </si>
  <si>
    <t>21/06/2023 07:35 PM AEST(SW</t>
  </si>
  <si>
    <t>Morrissey</t>
  </si>
  <si>
    <t>Estelle</t>
  </si>
  <si>
    <t>16/05/2023 08:38 PM AEST(SW</t>
  </si>
  <si>
    <t>Pekin</t>
  </si>
  <si>
    <t>Darwin, Australia (Oceania) Start Date: 16/04/2023 - End Date: 29/04/2023</t>
  </si>
  <si>
    <t>12/04/2023 12:22 PM AEST(SW</t>
  </si>
  <si>
    <t>Pjanic</t>
  </si>
  <si>
    <t>Dana</t>
  </si>
  <si>
    <t>29/06/2023 03:35 PM AEST(SW</t>
  </si>
  <si>
    <t>Rowkacz</t>
  </si>
  <si>
    <t>24/06/2023 12:25 AM AEST(SW</t>
  </si>
  <si>
    <t>Access to Country</t>
  </si>
  <si>
    <t>Spasevska</t>
  </si>
  <si>
    <t>Simona</t>
  </si>
  <si>
    <t>Darwin, Australia (Oceania) Start Date: 30/06/2023 - End Date: 16/07/2023</t>
  </si>
  <si>
    <t>27/06/2023 02:03 PM AEST(SW</t>
  </si>
  <si>
    <t>27/06/2023 02:04 PM AEST(SW</t>
  </si>
  <si>
    <t>Access to Justice on County LAWS90257</t>
  </si>
  <si>
    <t>Stegehuis</t>
  </si>
  <si>
    <t>Katrin</t>
  </si>
  <si>
    <t>Stern</t>
  </si>
  <si>
    <t>Darwin, Australia (Oceania) Start Date: 02/07/2023 - End Date: 10/07/2023</t>
  </si>
  <si>
    <t>Doctor of Philosophy in Science</t>
  </si>
  <si>
    <t>Wykes</t>
  </si>
  <si>
    <t>Shaun</t>
  </si>
  <si>
    <t>Stephen Hutton</t>
  </si>
  <si>
    <t>Darwin, Australia (Oceania) Start Date: 29/04/2023 - End Date: 30/05/2023</t>
  </si>
  <si>
    <t>28/04/2023 11:38 PM AEST(SW</t>
  </si>
  <si>
    <t>Deloraine, Australia (Oceania) Start Date: 25/09/2023 - End Date: 29/09/2023</t>
  </si>
  <si>
    <t>24/03/2023 10:46 PM AEST(SW</t>
  </si>
  <si>
    <t>Devonport, Australia (Oceania) Start Date: 09/09/2023 - End Date: 23/09/2023</t>
  </si>
  <si>
    <t>Devonport, Australia (Oceania) Start Date: 06/02/2023 - End Date: 17/02/2023</t>
  </si>
  <si>
    <t>Gee</t>
  </si>
  <si>
    <t>Dookie, Australia (Oceania) Start Date: 29/01/2024 - End Date: 02/02/2024|Dookie, Australia (Oceania) Start Date: 05/02/2024 - End Date: 09/02/2024</t>
  </si>
  <si>
    <t>11/07/2023 08:06 AM AEST(SW</t>
  </si>
  <si>
    <t>Goldman</t>
  </si>
  <si>
    <t>Ariella</t>
  </si>
  <si>
    <t>Dookie, Australia (Oceania) Start Date: 25/09/2023 - End Date: 29/09/2023</t>
  </si>
  <si>
    <t>28/06/2023 12:29 AM AEST(SW</t>
  </si>
  <si>
    <t>28/06/2023 12:30 AM AEST(SW</t>
  </si>
  <si>
    <t>Milne</t>
  </si>
  <si>
    <t>Dookie, Australia (Oceania) Start Date: 17/07/2023 - End Date: 21/07/2023</t>
  </si>
  <si>
    <t>Tyrendarra, Australia (Oceania) Start Date: 06/12/2023 - End Date: 15/12/2023</t>
  </si>
  <si>
    <t>Nelson</t>
  </si>
  <si>
    <t>Christina</t>
  </si>
  <si>
    <t>Drouin, Australia (Oceania) Start Date: 02/07/2023 - End Date: 08/07/2023</t>
  </si>
  <si>
    <t>20/06/2023 04:07 PM AEST(SW</t>
  </si>
  <si>
    <t>Drouin, Australia (Oceania) Start Date: 12/03/2023 - End Date: 18/03/2023|Drouin, Australia (Oceania) Start Date: 26/03/2023 - End Date: 01/04/2023</t>
  </si>
  <si>
    <t>Bath</t>
  </si>
  <si>
    <t>Jasleen</t>
  </si>
  <si>
    <t>Drumborg, Australia (Oceania) Start Date: 02/07/2023 - End Date: 08/07/2023</t>
  </si>
  <si>
    <t>20/06/2023 10:31 PM AEST(SW</t>
  </si>
  <si>
    <t>20/06/2023 10:32 PM AEST(SW</t>
  </si>
  <si>
    <t>Lalla</t>
  </si>
  <si>
    <t>Drumborg, Australia (Oceania) Start Date: 26/06/2023 - End Date: 30/06/2023</t>
  </si>
  <si>
    <t>22/06/2023 11:16 AM AEST(SW</t>
  </si>
  <si>
    <t>doctor of veterinary medicine</t>
  </si>
  <si>
    <t>Makogon</t>
  </si>
  <si>
    <t>Drumborg, Australia (Oceania) Start Date: 25/09/2023 - End Date: 30/09/2023</t>
  </si>
  <si>
    <t>Doctor Of Veterinary Medicine - DVM Class of 2026</t>
  </si>
  <si>
    <t>Drumborg, Australia (Oceania) Start Date: 06/02/2023 - End Date: 17/02/2023</t>
  </si>
  <si>
    <t>17/10/2022 02:54 PM AEST(SW</t>
  </si>
  <si>
    <t>DVM1/2</t>
  </si>
  <si>
    <t>Lynch</t>
  </si>
  <si>
    <t>James Kilian</t>
  </si>
  <si>
    <t>East Arnhem, Australia (Oceania) Start Date: 22/07/2023 - End Date: 30/07/2023</t>
  </si>
  <si>
    <t>21/06/2023 04:27 PM AEST(SW</t>
  </si>
  <si>
    <t>Masters Public Health</t>
  </si>
  <si>
    <t>Chetcuti</t>
  </si>
  <si>
    <t>Madison</t>
  </si>
  <si>
    <t>Echuca, Australia (Oceania) Start Date: 18/06/2023 - End Date: 21/06/2023</t>
  </si>
  <si>
    <t>18/06/2023 11:02 AM AEST(SW</t>
  </si>
  <si>
    <t>Masters of Educational Psychology</t>
  </si>
  <si>
    <t>Dragovic</t>
  </si>
  <si>
    <t>Jelena</t>
  </si>
  <si>
    <t>Echuca, Australia (Oceania) Start Date: 26/02/2023 - End Date: 10/03/2023</t>
  </si>
  <si>
    <t>10/02/2023 03:29 PM AEST(SW</t>
  </si>
  <si>
    <t>10/02/2023 03:38 PM AEST(SW</t>
  </si>
  <si>
    <t>Mikaela</t>
  </si>
  <si>
    <t>Echuca, Australia (Oceania) Start Date: 17/06/2023 - End Date: 21/06/2023</t>
  </si>
  <si>
    <t>12/06/2023 01:13 PM AEST(SW</t>
  </si>
  <si>
    <t>Liew</t>
  </si>
  <si>
    <t>Jia-Wei</t>
  </si>
  <si>
    <t>Echuca, Australia (Oceania) Start Date: 16/07/2023 - End Date: 18/08/2023</t>
  </si>
  <si>
    <t>Wei Shin</t>
  </si>
  <si>
    <t>Morwell, Australia (Oceania) Start Date: 16/07/2023 - End Date: 18/08/2023</t>
  </si>
  <si>
    <t>20/01/2023 09:29 AM AEST(SW</t>
  </si>
  <si>
    <t>Vanessa Huey Chi</t>
  </si>
  <si>
    <t>12/06/2023 09:18 AM AEST(SW</t>
  </si>
  <si>
    <t>Soh</t>
  </si>
  <si>
    <t>Hwee Sin</t>
  </si>
  <si>
    <t>30/05/2023 05:58 PM AEST(SW</t>
  </si>
  <si>
    <t>Echuca, Australia (Oceania) Start Date: 27/02/2023 - End Date: 31/03/2023</t>
  </si>
  <si>
    <t>22/01/2023 09:14 AM AEST(SW</t>
  </si>
  <si>
    <t>You</t>
  </si>
  <si>
    <t>Jialu</t>
  </si>
  <si>
    <t>Echuca, Australia (Oceania) Start Date: 28/05/2023 - End Date: 09/06/2023</t>
  </si>
  <si>
    <t>20/04/2023 09:23 AM AEST(SW</t>
  </si>
  <si>
    <t>Faulconbridge, Australia (Oceania) Start Date: 12/02/2023 - End Date: 18/02/2023</t>
  </si>
  <si>
    <t>Ferntree Gully, Australia (Oceania) Start Date: 14/05/2023 - End Date: 27/05/2023</t>
  </si>
  <si>
    <t>Fitzroy Falls, Australia (Oceania) Start Date: 05/02/2023 - End Date: 11/02/2023</t>
  </si>
  <si>
    <t>14/12/2022 12:20 PM AEST(SW</t>
  </si>
  <si>
    <t>25/01/2023 09:38 PM AEST(SW</t>
  </si>
  <si>
    <t>Fitzroy Falls, Australia (Oceania) Start Date: 06/02/2023 - End Date: 10/02/2023</t>
  </si>
  <si>
    <t>25/01/2023 09:24 AM AEST(SW</t>
  </si>
  <si>
    <t>Weering, Australia (Oceania) Start Date: 05/02/2023 - End Date: 17/02/2023</t>
  </si>
  <si>
    <t>17/01/2023 10:26 AM AEST(SW</t>
  </si>
  <si>
    <t>Flinders, Australia (Oceania) Start Date: 13/02/2023 - End Date: 15/02/2023</t>
  </si>
  <si>
    <t>10/02/2023 01:13 PM AEST(SW</t>
  </si>
  <si>
    <t>Doctor of Philosophy - Science 056958E</t>
  </si>
  <si>
    <t>Tasmania, Australia (Oceania) Start Date: 19/06/2023 - End Date: 23/06/2023</t>
  </si>
  <si>
    <t>10/02/2023 03:08 PM AEST(SW</t>
  </si>
  <si>
    <t>Earth Science (Atmospheric Science)</t>
  </si>
  <si>
    <t>Fremantle, Australia (Oceania) Start Date: 28/05/2023 - End Date: 01/06/2023</t>
  </si>
  <si>
    <t>27/05/2023 01:38 PM AEST(SW</t>
  </si>
  <si>
    <t>Rajandran</t>
  </si>
  <si>
    <t>Navin</t>
  </si>
  <si>
    <t>Gellibrand, Australia (Oceania) Start Date: 23/01/2023 - End Date: 27/01/2023</t>
  </si>
  <si>
    <t>11/01/2023 06:48 PM AEST(SW</t>
  </si>
  <si>
    <t>Chapman</t>
  </si>
  <si>
    <t>Alanah</t>
  </si>
  <si>
    <t>Isabell</t>
  </si>
  <si>
    <t>Gladstone, Australia (Oceania) Start Date: 15/02/2023 - End Date: 07/03/2023</t>
  </si>
  <si>
    <t>30/01/2023 12:11 PM AEST(SW</t>
  </si>
  <si>
    <t>Yallourn North, Australia (Oceania) Start Date: 03/07/2023 - End Date: 07/07/2023</t>
  </si>
  <si>
    <t>16/10/2022 10:05 PM AEST(SW</t>
  </si>
  <si>
    <t>Landsborough, Australia (Oceania) Start Date: 25/06/2023 - End Date: 30/06/2023</t>
  </si>
  <si>
    <t>24/06/2023 03:16 PM AEST(SW</t>
  </si>
  <si>
    <t>IVP</t>
  </si>
  <si>
    <t>Globe Derby Park, Australia (Oceania) Start Date: 06/02/2023 - End Date: 11/02/2023|Globe Derby Park, Australia (Oceania) Start Date: 20/02/2023 - End Date: 25/02/2023</t>
  </si>
  <si>
    <t>Globe Derby Park, Australia (Oceania) Start Date: 06/07/2023 - End Date: 12/07/2023</t>
  </si>
  <si>
    <t>Gnotuk, Australia (Oceania) Start Date: 02/01/2023 - End Date: 11/01/2023</t>
  </si>
  <si>
    <t>25/10/2022 05:51 PM AEST(SW</t>
  </si>
  <si>
    <t>27/10/2022 12:29 AM AEST(SW</t>
  </si>
  <si>
    <t>Gold Coast, Australia (Oceania) Start Date: 11/06/2023 - End Date: 21/07/2023</t>
  </si>
  <si>
    <t>20/06/2023 01:16 PM AEST(SW</t>
  </si>
  <si>
    <t>Melbourne, Australia (Oceania) Start Date: 11/04/2023 - End Date: 11/04/2023</t>
  </si>
  <si>
    <t>26/03/2023 09:33 AM AEST(SW</t>
  </si>
  <si>
    <t>Kwang</t>
  </si>
  <si>
    <t>Zhen Xing Nicholas</t>
  </si>
  <si>
    <t>Gordon, Australia (Oceania) Start Date: 17/07/2023 - End Date: 21/07/2023</t>
  </si>
  <si>
    <t>16/07/2023 03:39 PM AEST(SW</t>
  </si>
  <si>
    <t>Annabelle Sandison</t>
  </si>
  <si>
    <t>Great Western, Australia (Oceania) Start Date: 10/02/2023 - End Date: 11/02/2023|Great Western, Australia (Oceania) Start Date: 15/02/2023 - End Date: 15/02/2023</t>
  </si>
  <si>
    <t>Guanaba, Australia (Oceania) Start Date: 23/01/2023 - End Date: 27/01/2023</t>
  </si>
  <si>
    <t>27/10/2022 06:56 AM AEST(SW</t>
  </si>
  <si>
    <t>Guanaba, Australia (Oceania) Start Date: 30/01/2023 - End Date: 30/01/2023</t>
  </si>
  <si>
    <t>24/01/2023 04:52 PM AEST(SW</t>
  </si>
  <si>
    <t>Hagopian</t>
  </si>
  <si>
    <t>Nayrie</t>
  </si>
  <si>
    <t>Hamilton, Australia (Oceania) Start Date: 26/03/2023 - End Date: 07/04/2023</t>
  </si>
  <si>
    <t>20/03/2023 12:15 AM AEST(SW</t>
  </si>
  <si>
    <t>16/03/2023 07:13 PM AEST(SW</t>
  </si>
  <si>
    <t>Xueyi</t>
  </si>
  <si>
    <t>Hamilton, Australia (Oceania) Start Date: 27/02/2023 - End Date: 10/03/2023</t>
  </si>
  <si>
    <t>Harcourt, Australia (Oceania) Start Date: 03/07/2023 - End Date: 07/07/2023</t>
  </si>
  <si>
    <t>Law</t>
  </si>
  <si>
    <t>Man Sui Chloe</t>
  </si>
  <si>
    <t>Harcourt, Australia (Oceania) Start Date: 27/06/2023 - End Date: 01/07/2023</t>
  </si>
  <si>
    <t>22/06/2023 10:08 PM AEST(SW</t>
  </si>
  <si>
    <t>Joonwon</t>
  </si>
  <si>
    <t>22/06/2023 11:57 AM AEST(SW</t>
  </si>
  <si>
    <t>BSc/DVM</t>
  </si>
  <si>
    <t>Loh</t>
  </si>
  <si>
    <t>Lionel</t>
  </si>
  <si>
    <t>Jun-Wei</t>
  </si>
  <si>
    <t>30/05/2023 08:57 PM AEST(SW</t>
  </si>
  <si>
    <t>DVM 1 Accelerated pathway</t>
  </si>
  <si>
    <t>Manger</t>
  </si>
  <si>
    <t>Jamieson</t>
  </si>
  <si>
    <t>Harcourt, Australia (Oceania) Start Date: 25/09/2023 - End Date: 29/09/2023</t>
  </si>
  <si>
    <t>17/07/2023 10:22 AM AEST(SW</t>
  </si>
  <si>
    <t>Bachelor of Science (Veterinary Biosciences Major)</t>
  </si>
  <si>
    <t>Mildern</t>
  </si>
  <si>
    <t>Mikayla</t>
  </si>
  <si>
    <t>Harcourt, Australia (Oceania) Start Date: 10/12/2023 - End Date: 15/12/2023</t>
  </si>
  <si>
    <t>19/07/2023 11:54 AM AEST(SW</t>
  </si>
  <si>
    <t>Bachelor of Science - Veterinary Bioscience</t>
  </si>
  <si>
    <t>Imogen</t>
  </si>
  <si>
    <t>Millie Star</t>
  </si>
  <si>
    <t>18/07/2023 08:45 PM AEST(SW</t>
  </si>
  <si>
    <t>Png</t>
  </si>
  <si>
    <t>Tze Yee</t>
  </si>
  <si>
    <t>26/06/2023 11:28 PM AEST(SW</t>
  </si>
  <si>
    <t>IVP pre-clinical placement</t>
  </si>
  <si>
    <t>Tze Yang</t>
  </si>
  <si>
    <t>Inverleigh, Australia (Oceania) Start Date: 20/06/2023 - End Date: 24/06/2023</t>
  </si>
  <si>
    <t>25/05/2023 12:55 PM AEST(SW</t>
  </si>
  <si>
    <t>Tsang</t>
  </si>
  <si>
    <t>King Wai</t>
  </si>
  <si>
    <t>Harcourt, Australia (Oceania) Start Date: 10/07/2023 - End Date: 21/07/2023</t>
  </si>
  <si>
    <t>18/05/2023 07:35 PM AEST(SW</t>
  </si>
  <si>
    <t>18/05/2023 07:37 PM AEST(SW</t>
  </si>
  <si>
    <t>Hsiao-Wei</t>
  </si>
  <si>
    <t>Harcourt, Australia (Oceania) Start Date: 09/07/2023 - End Date: 21/07/2023</t>
  </si>
  <si>
    <t>22/06/2023 09:55 PM AEST(SW</t>
  </si>
  <si>
    <t>Yeap</t>
  </si>
  <si>
    <t>Zen Yeng</t>
  </si>
  <si>
    <t>Harcourt, Australia (Oceania) Start Date: 02/07/2023 - End Date: 08/07/2023</t>
  </si>
  <si>
    <t>21/06/2023 11:18 AM AEST(SW</t>
  </si>
  <si>
    <t>21/06/2023 10:12 PM AEST(SW</t>
  </si>
  <si>
    <t>Doctor</t>
  </si>
  <si>
    <t>Anastasi</t>
  </si>
  <si>
    <t>Hobart, Australia (Oceania) Start Date: 29/09/2023 - End Date: 29/10/2023</t>
  </si>
  <si>
    <t>10/07/2023 10:16 AM AEST(SW</t>
  </si>
  <si>
    <t>Hobart, Australia (Oceania) Start Date: 02/04/2023 - End Date: 23/04/2023</t>
  </si>
  <si>
    <t>27/02/2023 09:28 PM AEST(SW</t>
  </si>
  <si>
    <t>Hobart, Australia (Oceania) Start Date: 18/06/2023 - End Date: 23/06/2023</t>
  </si>
  <si>
    <t>14/06/2023 02:35 PM AEST(SW</t>
  </si>
  <si>
    <t>Bourne</t>
  </si>
  <si>
    <t>Hobart, Australia (Oceania) Start Date: 08/01/2023 - End Date: 21/01/2023</t>
  </si>
  <si>
    <t>31/10/2022 02:28 PM AEST(SW</t>
  </si>
  <si>
    <t>31/10/2022 02:29 PM AEST(SW</t>
  </si>
  <si>
    <t>Hobart, Australia (Oceania) Start Date: 19/06/2023 - End Date: 23/06/2023</t>
  </si>
  <si>
    <t>Hobart, Australia (Oceania) Start Date: 16/06/2023 - End Date: 23/06/2023</t>
  </si>
  <si>
    <t>14/06/2023 01:15 PM AEST(SW</t>
  </si>
  <si>
    <t>Atmospheric Sciences</t>
  </si>
  <si>
    <t>Coverdale</t>
  </si>
  <si>
    <t>Hobart, Australia (Oceania) Start Date: 09/06/2023 - End Date: 16/07/2023</t>
  </si>
  <si>
    <t>10/03/2023 04:26 PM AEST(SW</t>
  </si>
  <si>
    <t>Ding</t>
  </si>
  <si>
    <t>Ruidi</t>
  </si>
  <si>
    <t>Hobart, Australia (Oceania) Start Date: 01/04/2023 - End Date: 06/05/2023</t>
  </si>
  <si>
    <t>24/03/2023 01:38 PM AEST(SW</t>
  </si>
  <si>
    <t>Doria</t>
  </si>
  <si>
    <t>Mica</t>
  </si>
  <si>
    <t>Angela</t>
  </si>
  <si>
    <t>Hobart, Australia (Oceania) Start Date: 23/01/2023 - End Date: 24/02/2023</t>
  </si>
  <si>
    <t>24/12/2022 06:51 PM AEST(SW</t>
  </si>
  <si>
    <t>15/06/2023 01:38 PM AEST(SW</t>
  </si>
  <si>
    <t>PhD in Mechanical Engineering</t>
  </si>
  <si>
    <t>14/06/2023 01:12 PM AEST(SW</t>
  </si>
  <si>
    <t>21/03/2023 01:52 PM AEST(SW</t>
  </si>
  <si>
    <t>Hobart, Australia (Oceania) Start Date: 03/04/2023 - End Date: 05/05/2023</t>
  </si>
  <si>
    <t>21/02/2023 07:14 PM AEST(SW</t>
  </si>
  <si>
    <t>27/02/2023 09:54 AM AEST(SW</t>
  </si>
  <si>
    <t>Master of Science (Earth Science - Atmospheric Science)</t>
  </si>
  <si>
    <t>Schaddee Van Dooren</t>
  </si>
  <si>
    <t>Lauryn</t>
  </si>
  <si>
    <t>Hobart, Australia (Oceania) Start Date: 26/02/2023 - End Date: 01/04/2023</t>
  </si>
  <si>
    <t>26/01/2023 08:07 PM AEST(SW</t>
  </si>
  <si>
    <t>Francis Xavier</t>
  </si>
  <si>
    <t>Hobart, Australia (Oceania) Start Date: 01/10/2023 - End Date: 27/10/2023</t>
  </si>
  <si>
    <t>20/06/2023 12:04 AM AEST(SW</t>
  </si>
  <si>
    <t>20/06/2023 12:05 AM AEST(SW</t>
  </si>
  <si>
    <t>Vicari</t>
  </si>
  <si>
    <t>20/03/2023 01:11 PM AEST(SW</t>
  </si>
  <si>
    <t>20/03/2023 01:12 PM AEST(SW</t>
  </si>
  <si>
    <t>Weitsz</t>
  </si>
  <si>
    <t>Christiaan</t>
  </si>
  <si>
    <t>31/10/2022 06:45 PM AEST(SW</t>
  </si>
  <si>
    <t>Widdicombe</t>
  </si>
  <si>
    <t>Cara</t>
  </si>
  <si>
    <t>Maya</t>
  </si>
  <si>
    <t>Hobart, Australia (Oceania) Start Date: 22/01/2023 - End Date: 25/02/2023</t>
  </si>
  <si>
    <t>23/12/2022 01:30 PM AEST(SW</t>
  </si>
  <si>
    <t>28/12/2022 07:21 PM AEST(SW</t>
  </si>
  <si>
    <t>Po-Chun</t>
  </si>
  <si>
    <t>Hobart, Australia (Oceania) Start Date: 02/04/2023 - End Date: 05/05/2023</t>
  </si>
  <si>
    <t>23/02/2023 02:13 PM AEST(SW</t>
  </si>
  <si>
    <t>London, United Kingdom (Europe) Start Date: 07/08/2023 - End Date: 01/09/2023</t>
  </si>
  <si>
    <t>18/02/2023 02:53 PM AEST(SW</t>
  </si>
  <si>
    <t>Horsham, Australia (Oceania) Start Date: 26/02/2023 - End Date: 11/03/2023</t>
  </si>
  <si>
    <t>25/02/2023 09:25 PM AEST(SW</t>
  </si>
  <si>
    <t>Horsley Park, Australia (Oceania) Start Date: 26/02/2023 - End Date: 11/03/2023</t>
  </si>
  <si>
    <t>Boya</t>
  </si>
  <si>
    <t>Inverleigh, Australia (Oceania) Start Date: 20/06/2023 - End Date: 23/06/2023</t>
  </si>
  <si>
    <t>20/05/2023 10:24 PM AEST(SW</t>
  </si>
  <si>
    <t>Katamatite, Australia (Oceania) Start Date: 19/02/2023 - End Date: 23/02/2023</t>
  </si>
  <si>
    <t>18/02/2023 07:51 PM AEST(SW</t>
  </si>
  <si>
    <t>18/02/2023 08:05 PM AEST(SW</t>
  </si>
  <si>
    <t>Hurley</t>
  </si>
  <si>
    <t>Kununurra, Australia (Oceania) Start Date: 03/07/2023 - End Date: 08/07/2023</t>
  </si>
  <si>
    <t>21/06/2023 08:22 AM AEST(SW</t>
  </si>
  <si>
    <t>Pidcock</t>
  </si>
  <si>
    <t>Arainn</t>
  </si>
  <si>
    <t>Jean</t>
  </si>
  <si>
    <t>Kununurra, Australia (Oceania) Start Date: 02/07/2023 - End Date: 08/07/2023</t>
  </si>
  <si>
    <t>22/06/2023 06:35 PM AEST(SW</t>
  </si>
  <si>
    <t>McPherson</t>
  </si>
  <si>
    <t>Vivienne</t>
  </si>
  <si>
    <t>Pylin</t>
  </si>
  <si>
    <t>Kyabram, Australia (Oceania) Start Date: 27/02/2023 - End Date: 31/03/2023</t>
  </si>
  <si>
    <t>23/02/2023 12:38 PM AEST(SW</t>
  </si>
  <si>
    <t>23/02/2023 12:39 PM AEST(SW</t>
  </si>
  <si>
    <t>Xinwei</t>
  </si>
  <si>
    <t>Latrobe, Australia (Oceania) Start Date: 06/05/2023 - End Date: 09/06/2023</t>
  </si>
  <si>
    <t>10/03/2023 10:15 AM AEST(SW</t>
  </si>
  <si>
    <t>11/03/2023 11:02 AM AEST(SW</t>
  </si>
  <si>
    <t>Driscoll</t>
  </si>
  <si>
    <t>Launceston, Australia (Oceania) Start Date: 09/06/2023 - End Date: 16/07/2023</t>
  </si>
  <si>
    <t>Richard Alexander</t>
  </si>
  <si>
    <t>Launceston, Australia (Oceania) Start Date: 12/06/2023 - End Date: 14/07/2023</t>
  </si>
  <si>
    <t>16/01/2023 05:25 PM AEST(SW</t>
  </si>
  <si>
    <t>Knight</t>
  </si>
  <si>
    <t>Launceston, Australia (Oceania) Start Date: 25/02/2023 - End Date: 31/03/2023</t>
  </si>
  <si>
    <t>16/01/2023 10:38 AM AEST(SW</t>
  </si>
  <si>
    <t>Sheehan</t>
  </si>
  <si>
    <t>Launceston, Australia (Oceania) Start Date: 06/05/2023 - End Date: 11/06/2023</t>
  </si>
  <si>
    <t>14/03/2023 10:04 AM AEST(SW</t>
  </si>
  <si>
    <t>Launceston, Australia (Oceania) Start Date: 27/02/2023 - End Date: 31/03/2023</t>
  </si>
  <si>
    <t>20/01/2023 03:04 PM AEST(SW</t>
  </si>
  <si>
    <t>Leongatha, Australia (Oceania) Start Date: 29/01/2023 - End Date: 11/02/2023</t>
  </si>
  <si>
    <t>25/01/2023 07:13 PM AEST(SW</t>
  </si>
  <si>
    <t>25/01/2023 07:14 PM AEST(SW</t>
  </si>
  <si>
    <t>Krznaric</t>
  </si>
  <si>
    <t>Jonah</t>
  </si>
  <si>
    <t>Leongatha, Australia (Oceania) Start Date: 26/02/2023 - End Date: 25/03/2023</t>
  </si>
  <si>
    <t>Lopez Peralta</t>
  </si>
  <si>
    <t>Beatriz</t>
  </si>
  <si>
    <t>Longreach, Australia (Oceania) Start Date: 10/05/2023 - End Date: 12/05/2023</t>
  </si>
  <si>
    <t>24/04/2023 07:44 PM AEST(SW</t>
  </si>
  <si>
    <t>Miltenberger</t>
  </si>
  <si>
    <t>Reid</t>
  </si>
  <si>
    <t>24/04/2023 09:48 AM AEST(SW</t>
  </si>
  <si>
    <t>Field site visit, farm case study</t>
  </si>
  <si>
    <t>Sifei</t>
  </si>
  <si>
    <t>Macclesfield, Australia (Oceania) Start Date: 06/02/2023 - End Date: 10/02/2023</t>
  </si>
  <si>
    <t>Owen</t>
  </si>
  <si>
    <t>Wollongong, Australia (Oceania) Start Date: 30/06/2023 - End Date: 02/07/2023</t>
  </si>
  <si>
    <t>13/06/2023 10:53 AM AEST(SW</t>
  </si>
  <si>
    <t>MC-SCIPHY Master of Science (Physics)</t>
  </si>
  <si>
    <t>Dang Huy</t>
  </si>
  <si>
    <t>Maffra, Australia (Oceania) Start Date: 15/05/2023 - End Date: 26/05/2023</t>
  </si>
  <si>
    <t>Maffra, Australia (Oceania) Start Date: 29/05/2023 - End Date: 09/06/2023</t>
  </si>
  <si>
    <t>20/03/2023 06:09 PM AEST(SW</t>
  </si>
  <si>
    <t>Maffra, Australia (Oceania) Start Date: 01/05/2023 - End Date: 12/05/2023</t>
  </si>
  <si>
    <t>19/04/2023 10:39 PM AEST(SW</t>
  </si>
  <si>
    <t>Majors Creek, Australia (Oceania) Start Date: 12/02/2023 - End Date: 17/02/2023</t>
  </si>
  <si>
    <t>12/02/2023 09:15 AM AEST(SW</t>
  </si>
  <si>
    <t>28/11/2022 07:15 PM AEST(SW</t>
  </si>
  <si>
    <t>Palmerston City, Australia (Oceania) Start Date: 28/04/2023 - End Date: 05/05/2023</t>
  </si>
  <si>
    <t>31/03/2023 07:55 PM AEST(SW</t>
  </si>
  <si>
    <t>Awramenko</t>
  </si>
  <si>
    <t>Mansfield, Australia (Oceania) Start Date: 03/07/2023 - End Date: 07/07/2023</t>
  </si>
  <si>
    <t>23/05/2023 11:29 AM AEST(SW</t>
  </si>
  <si>
    <t>Doctor of Veterinary Medicine (accelerated pathway)</t>
  </si>
  <si>
    <t>Mansfield, Australia (Oceania) Start Date: 17/07/2023 - End Date: 21/07/2023</t>
  </si>
  <si>
    <t>23/05/2023 11:41 AM AEST(SW</t>
  </si>
  <si>
    <t>23/05/2023 11:42 AM AEST(SW</t>
  </si>
  <si>
    <t>Marion</t>
  </si>
  <si>
    <t>Mansfield, Australia (Oceania) Start Date: 26/02/2023 - End Date: 18/03/2023</t>
  </si>
  <si>
    <t>Davies</t>
  </si>
  <si>
    <t>Tomas</t>
  </si>
  <si>
    <t>Connor Zhi-Hong</t>
  </si>
  <si>
    <t>Mansfield, Australia (Oceania) Start Date: 30/01/2023 - End Date: 24/02/2023</t>
  </si>
  <si>
    <t>29/12/2022 01:16 PM AEST(SW</t>
  </si>
  <si>
    <t>17/01/2023 06:50 PM AEST(SW</t>
  </si>
  <si>
    <t>Kira</t>
  </si>
  <si>
    <t>Mansfield, Australia (Oceania) Start Date: 29/01/2023 - End Date: 24/02/2023</t>
  </si>
  <si>
    <t>13/01/2023 08:44 PM AEST(SW</t>
  </si>
  <si>
    <t>Ha</t>
  </si>
  <si>
    <t>Isabella Kieu Thuc</t>
  </si>
  <si>
    <t>Mansfield, Australia (Oceania) Start Date: 09/07/2023 - End Date: 14/07/2023</t>
  </si>
  <si>
    <t>16/05/2023 02:40 PM AEST(SW</t>
  </si>
  <si>
    <t>22/05/2023 07:11 PM AEST(SW</t>
  </si>
  <si>
    <t>23/05/2023 10:58 AM AEST(SW</t>
  </si>
  <si>
    <t>23/05/2023 10:59 AM AEST(SW</t>
  </si>
  <si>
    <t>23/05/2023 11:01 AM AEST(SW</t>
  </si>
  <si>
    <t>16/05/2023 02:32 PM AEST(SW</t>
  </si>
  <si>
    <t>22/05/2023 07:10 PM AEST(SW</t>
  </si>
  <si>
    <t>22/05/2023 08:19 PM AEST(SW</t>
  </si>
  <si>
    <t>Sim</t>
  </si>
  <si>
    <t>Zun</t>
  </si>
  <si>
    <t>De Kai</t>
  </si>
  <si>
    <t>Zhao</t>
  </si>
  <si>
    <t>Mansfield, Australia (Oceania) Start Date: 15/04/2023 - End Date: 05/05/2023</t>
  </si>
  <si>
    <t>Yu An</t>
  </si>
  <si>
    <t>Maryborough, Australia (Oceania) Start Date: 02/04/2023 - End Date: 08/04/2023</t>
  </si>
  <si>
    <t>27/03/2023 01:24 PM AEST(SW</t>
  </si>
  <si>
    <t>Tristan</t>
  </si>
  <si>
    <t>Ross</t>
  </si>
  <si>
    <t>Maryborough, Australia (Oceania) Start Date: 24/07/2023 - End Date: 18/08/2023</t>
  </si>
  <si>
    <t>15/04/2023 02:59 PM AEST(SW</t>
  </si>
  <si>
    <t>Ngo</t>
  </si>
  <si>
    <t>Brandon</t>
  </si>
  <si>
    <t>Maryborough, Australia (Oceania) Start Date: 07/05/2023 - End Date: 09/06/2023</t>
  </si>
  <si>
    <t>13/03/2023 01:35 PM AEST(SW</t>
  </si>
  <si>
    <t>Wee</t>
  </si>
  <si>
    <t>Khai Ly</t>
  </si>
  <si>
    <t>Maryborough, Australia (Oceania) Start Date: 09/04/2023 - End Date: 15/04/2023</t>
  </si>
  <si>
    <t>Chia Ling</t>
  </si>
  <si>
    <t>Melbourne, Australia (Oceania) Start Date: 09/07/2023 - End Date: 14/07/2023</t>
  </si>
  <si>
    <t>15/06/2023 10:27 PM AEST(SW</t>
  </si>
  <si>
    <t>Tszyeuk</t>
  </si>
  <si>
    <t>Melbourne, Australia (Oceania) Start Date: 27/06/2022 - End Date: 16/07/2022</t>
  </si>
  <si>
    <t>11/06/2022 09:18 PM AEST(SW</t>
  </si>
  <si>
    <t>Toronto, Canada (North America) Start Date: 15/03/2023 - End Date: 18/03/2023</t>
  </si>
  <si>
    <t>PhD Engineering and IT</t>
  </si>
  <si>
    <t>K C</t>
  </si>
  <si>
    <t>Sumesh</t>
  </si>
  <si>
    <t>California, United States (North America) Start Date: 15/07/2023 - End Date: 15/07/2023</t>
  </si>
  <si>
    <t>13/07/2023 11:57 AM AEST(SW</t>
  </si>
  <si>
    <t>Ph.D. (Geomatics)</t>
  </si>
  <si>
    <t>Nepal</t>
  </si>
  <si>
    <t>Kadian</t>
  </si>
  <si>
    <t>Chaahat</t>
  </si>
  <si>
    <t>Dubai, United Arab Emirates (Middle East) Start Date: 12/04/2023 - End Date: 12/04/2023|Dubai, United Arab Emirates (Middle East) Start Date: 19/04/2023 - End Date: 20/04/2023</t>
  </si>
  <si>
    <t>Kerslake</t>
  </si>
  <si>
    <t>Yanling</t>
  </si>
  <si>
    <t>Los Angeles, United States (North America) Start Date: 10/02/2023 - End Date: 10/02/2023</t>
  </si>
  <si>
    <t>13/12/2022 11:57 AM AEST(SW</t>
  </si>
  <si>
    <t>Thu Le Ha</t>
  </si>
  <si>
    <t>Melbourne, Australia (Oceania) Start Date: 14/06/2023 - End Date: 29/06/2023</t>
  </si>
  <si>
    <t>26/06/2023 11:15 PM AEST(SW</t>
  </si>
  <si>
    <t>Melbourne, Australia (Oceania) Start Date: 14/07/2023 - End Date: 29/07/2023</t>
  </si>
  <si>
    <t>26/06/2023 11:23 PM AEST(SW</t>
  </si>
  <si>
    <t>REN</t>
  </si>
  <si>
    <t>Jiacheng</t>
  </si>
  <si>
    <t>Melbourne, Australia (Oceania) Start Date: 28/02/2023 - End Date: 21/07/2023</t>
  </si>
  <si>
    <t>17/02/2023 12:08 AM AEST(SW</t>
  </si>
  <si>
    <t>Internship II</t>
  </si>
  <si>
    <t>Shelson</t>
  </si>
  <si>
    <t>Livia</t>
  </si>
  <si>
    <t>New York, United States (North America) Start Date: 10/06/2023 - End Date: 30/06/2023</t>
  </si>
  <si>
    <t>12/05/2023 04:08 PM AEST(SW</t>
  </si>
  <si>
    <t>Meredith, Australia (Oceania) Start Date: 15/10/2022 - End Date: 21/10/2022</t>
  </si>
  <si>
    <t>30/10/2022 04:32 PM AEST(SW</t>
  </si>
  <si>
    <t>Meredith, Australia (Oceania) Start Date: 16/01/2023 - End Date: 21/01/2023</t>
  </si>
  <si>
    <t>16/01/2023 03:23 AM AEST(SW</t>
  </si>
  <si>
    <t>doctorv</t>
  </si>
  <si>
    <t>Zaghlool</t>
  </si>
  <si>
    <t>Hadi</t>
  </si>
  <si>
    <t>Meredith, Australia (Oceania) Start Date: 10/07/2023 - End Date: 14/07/2023|Meredith, Australia (Oceania) Start Date: 17/07/2023 - End Date: 21/07/2023</t>
  </si>
  <si>
    <t>31/05/2023 12:45 PM AEST(SW</t>
  </si>
  <si>
    <t>Mildura, Australia (Oceania) Start Date: 26/02/2023 - End Date: 11/03/2023</t>
  </si>
  <si>
    <t>13/02/2023 03:59 PM AEST(SW</t>
  </si>
  <si>
    <t>Cocklin</t>
  </si>
  <si>
    <t>Mildura, Australia (Oceania) Start Date: 13/02/2023 - End Date: 26/02/2023</t>
  </si>
  <si>
    <t>22/02/2023 08:57 PM AEST(SW</t>
  </si>
  <si>
    <t>Master of Music Therapy</t>
  </si>
  <si>
    <t>Eales</t>
  </si>
  <si>
    <t>Alison</t>
  </si>
  <si>
    <t>Mildura, Australia (Oceania) Start Date: 09/07/2023 - End Date: 23/07/2023</t>
  </si>
  <si>
    <t>28/04/2023 10:30 AM AEST(SW</t>
  </si>
  <si>
    <t>Fan</t>
  </si>
  <si>
    <t>Rongshuo</t>
  </si>
  <si>
    <t>Mildura, Australia (Oceania) Start Date: 09/07/2023 - End Date: 29/07/2023</t>
  </si>
  <si>
    <t>2023 YRL Professional Learning Capstone (EDUC91152, EDUC91088, EDUC91074, EDUC91058- Work integrated learning Indigenous MIldura</t>
  </si>
  <si>
    <t>Mildura, Australia (Oceania) Start Date: 09/07/2023 - End Date: 22/07/2023</t>
  </si>
  <si>
    <t>2023 YRL Professional Learning Capstone - Work integrated learning Indigenous</t>
  </si>
  <si>
    <t>Mildura, Australia (Oceania) Start Date: 21/07/2023 - End Date: 21/07/2023</t>
  </si>
  <si>
    <t>14/06/2023 12:13 PM AEST(SW</t>
  </si>
  <si>
    <t>Griffiths</t>
  </si>
  <si>
    <t>Mildura, Australia (Oceania) Start Date: 10/07/2023 - End Date: 22/07/2023</t>
  </si>
  <si>
    <t>JIANG</t>
  </si>
  <si>
    <t>Wenwen</t>
  </si>
  <si>
    <t>2023 YRL Professional Learning Capstone</t>
  </si>
  <si>
    <t>Jourdan</t>
  </si>
  <si>
    <t>Kervin</t>
  </si>
  <si>
    <t>Chaonan</t>
  </si>
  <si>
    <t>Mildura, Australia (Oceania) Start Date: 16/04/2023 - End Date: 29/04/2023</t>
  </si>
  <si>
    <t>15/02/2023 12:07 PM AEST(SW</t>
  </si>
  <si>
    <t>Sydney, Australia (Oceania) Start Date: 19/03/2023 - End Date: 24/03/2023</t>
  </si>
  <si>
    <t>16/03/2023 10:16 AM AEST(SW</t>
  </si>
  <si>
    <t>Sydney trip = External Facilities use; Mildura trip = Field Site Work</t>
  </si>
  <si>
    <t>Sutanto</t>
  </si>
  <si>
    <t>30/06/2023 04:23 PM AEST(SW</t>
  </si>
  <si>
    <t>Yifei</t>
  </si>
  <si>
    <t>Xujia</t>
  </si>
  <si>
    <t>Moe, Australia (Oceania) Start Date: 21/05/2023 - End Date: 16/06/2023</t>
  </si>
  <si>
    <t>Doctor of Dental surgery</t>
  </si>
  <si>
    <t>Josephene</t>
  </si>
  <si>
    <t>Shepparton, Australia (Oceania) Start Date: 23/01/2023 - End Date: 24/02/2023</t>
  </si>
  <si>
    <t>26/01/2023 12:51 PM AEST(SW</t>
  </si>
  <si>
    <t>Bachelor of Oral Health</t>
  </si>
  <si>
    <t>Niazi</t>
  </si>
  <si>
    <t>Manaal</t>
  </si>
  <si>
    <t>Moe, Australia (Oceania) Start Date: 27/02/2023 - End Date: 31/03/2023</t>
  </si>
  <si>
    <t>15/02/2023 08:36 PM AEST(SW</t>
  </si>
  <si>
    <t>An Nhien</t>
  </si>
  <si>
    <t>Shepparton, Australia (Oceania) Start Date: 16/07/2023 - End Date: 18/08/2023</t>
  </si>
  <si>
    <t>Yumo</t>
  </si>
  <si>
    <t>Moe, Australia (Oceania) Start Date: 16/07/2023 - End Date: 17/08/2023</t>
  </si>
  <si>
    <t>19/01/2023 04:54 PM AEST(SW</t>
  </si>
  <si>
    <t>Mooroopna, Australia (Oceania) Start Date: 13/08/2023 - End Date: 19/08/2023</t>
  </si>
  <si>
    <t>13/05/2023 12:41 PM AEST(SW</t>
  </si>
  <si>
    <t>Morwell, Australia (Oceania) Start Date: 26/02/2023 - End Date: 31/03/2023</t>
  </si>
  <si>
    <t>19/02/2023 10:59 AM AEST(SW</t>
  </si>
  <si>
    <t>Gunn</t>
  </si>
  <si>
    <t>Morwell, Australia (Oceania) Start Date: 10/10/2023 - End Date: 13/10/2023</t>
  </si>
  <si>
    <t>Korkes</t>
  </si>
  <si>
    <t>Morwell, Australia (Oceania) Start Date: 22/01/2023 - End Date: 24/02/2023</t>
  </si>
  <si>
    <t>19/01/2023 08:12 PM AEST(SW</t>
  </si>
  <si>
    <t>Samantha</t>
  </si>
  <si>
    <t>Hsuan-Ning</t>
  </si>
  <si>
    <t>Shepparton, Australia (Oceania) Start Date: 21/08/2023 - End Date: 23/09/2023</t>
  </si>
  <si>
    <t>19/01/2023 03:17 PM AEST(SW</t>
  </si>
  <si>
    <t>Jian James</t>
  </si>
  <si>
    <t>Morwell, Australia (Oceania) Start Date: 10/08/2023 - End Date: 11/08/2023</t>
  </si>
  <si>
    <t>Masters of Audiology</t>
  </si>
  <si>
    <t>Quinn</t>
  </si>
  <si>
    <t>23/01/2023 05:59 PM AEST(SW</t>
  </si>
  <si>
    <t>Xue</t>
  </si>
  <si>
    <t>Wen Yue</t>
  </si>
  <si>
    <t>Morwell, Australia (Oceania) Start Date: 26/02/2023 - End Date: 01/04/2023|Morwell, Australia (Oceania) Start Date: 21/05/2023 - End Date: 17/06/2023</t>
  </si>
  <si>
    <t>27/02/2023 07:11 PM AEST(SW</t>
  </si>
  <si>
    <t>Doctor of Dental Surgery (MC-DDENSUR)</t>
  </si>
  <si>
    <t>Yousefi</t>
  </si>
  <si>
    <t>Suhaila</t>
  </si>
  <si>
    <t>22/01/2023 10:27 PM AEST(SW</t>
  </si>
  <si>
    <t>Bordallo</t>
  </si>
  <si>
    <t>Serena</t>
  </si>
  <si>
    <t>Mount Buller, Australia (Oceania) Start Date: 05/07/2023 - End Date: 09/07/2023</t>
  </si>
  <si>
    <t>17/06/2023 04:23 PM AEST(SW</t>
  </si>
  <si>
    <t>Mount Buller, Australia (Oceania) Start Date: 09/07/2023 - End Date: 14/07/2023</t>
  </si>
  <si>
    <t>Doctor of Veterinary Medicine (Year 1)</t>
  </si>
  <si>
    <t>Dinuk</t>
  </si>
  <si>
    <t>Mount Buller, Australia (Oceania) Start Date: 16/07/2023 - End Date: 21/07/2023</t>
  </si>
  <si>
    <t>22/06/2023 10:59 AM AEST(SW</t>
  </si>
  <si>
    <t>Sim Yeen</t>
  </si>
  <si>
    <t>Mount Buller, Australia (Oceania) Start Date: 10/07/2023 - End Date: 14/07/2023</t>
  </si>
  <si>
    <t>22/06/2023 09:58 PM AEST(SW</t>
  </si>
  <si>
    <t>22/06/2023 11:12 AM AEST(SW</t>
  </si>
  <si>
    <t>Mount Buller, Australia (Oceania) Start Date: 17/07/2023 - End Date: 21/07/2023</t>
  </si>
  <si>
    <t>29/05/2022 10:23 PM AEST(SW</t>
  </si>
  <si>
    <t>SNG</t>
  </si>
  <si>
    <t>Nathaniel</t>
  </si>
  <si>
    <t>Zhi Liang</t>
  </si>
  <si>
    <t>15/07/2023 05:28 PM AEST(SW</t>
  </si>
  <si>
    <t>Fan Rui</t>
  </si>
  <si>
    <t>Mount Buller, Australia (Oceania) Start Date: 09/07/2023 - End Date: 16/07/2023</t>
  </si>
  <si>
    <t>22/06/2023 11:31 PM AEST(SW</t>
  </si>
  <si>
    <t>Swan Reach, Australia (Oceania) Start Date: 21/06/2023 - End Date: 25/06/2023</t>
  </si>
  <si>
    <t>28/05/2023 12:22 PM AEST(SW</t>
  </si>
  <si>
    <t>28/05/2023 12:28 PM AEST(SW</t>
  </si>
  <si>
    <t>Mount Buller, Australia (Oceania) Start Date: 03/07/2023 - End Date: 09/07/2023</t>
  </si>
  <si>
    <t>17/06/2023 04:24 PM AEST(SW</t>
  </si>
  <si>
    <t>Rozpara</t>
  </si>
  <si>
    <t>Murrabit West, Australia (Oceania) Start Date: 08/01/2023 - End Date: 11/02/2023</t>
  </si>
  <si>
    <t>Neerim South, Australia (Oceania) Start Date: 13/02/2023 - End Date: 17/02/2023</t>
  </si>
  <si>
    <t>29/01/2023 04:02 PM AEST(SW</t>
  </si>
  <si>
    <t>Alan</t>
  </si>
  <si>
    <t>New Norfolk, Australia (Oceania) Start Date: 10/04/2023 - End Date: 29/04/2023</t>
  </si>
  <si>
    <t>15/03/2023 10:34 PM AEST(SW</t>
  </si>
  <si>
    <t>McAlister</t>
  </si>
  <si>
    <t>Maddison</t>
  </si>
  <si>
    <t>New Norfolk, Australia (Oceania) Start Date: 18/06/2023 - End Date: 14/07/2023</t>
  </si>
  <si>
    <t>29/03/2023 03:16 PM AEST(SW</t>
  </si>
  <si>
    <t>Doctor of PHysiotherapy</t>
  </si>
  <si>
    <t>Pietrobon</t>
  </si>
  <si>
    <t>New Norfolk, Australia (Oceania) Start Date: 17/06/2023 - End Date: 14/07/2023</t>
  </si>
  <si>
    <t>31/03/2023 10:55 AM AEST(SW</t>
  </si>
  <si>
    <t>New South Wales, Australia (Oceania) Start Date: 03/07/2023 - End Date: 07/07/2023</t>
  </si>
  <si>
    <t>23/05/2023 06:21 PM AEST(SW</t>
  </si>
  <si>
    <t>23/05/2023 06:22 PM AEST(SW</t>
  </si>
  <si>
    <t>New South Wales, Australia (Oceania) Start Date: 23/06/2023 - End Date: 26/06/2023</t>
  </si>
  <si>
    <t>28/04/2023 06:45 PM AEST(SW</t>
  </si>
  <si>
    <t>Durongbhan</t>
  </si>
  <si>
    <t>Pholpat</t>
  </si>
  <si>
    <t>Newcastle, Australia (Oceania) Start Date: 21/10/2023 - End Date: 25/10/2023</t>
  </si>
  <si>
    <t>DR-PHILENG Doctor of Philosophy - Engineering</t>
  </si>
  <si>
    <t>Every</t>
  </si>
  <si>
    <t>Newcastle, Australia (Oceania) Start Date: 02/07/2023 - End Date: 06/07/2023</t>
  </si>
  <si>
    <t>29/06/2023 04:38 PM AEST(SW</t>
  </si>
  <si>
    <t>Teggins</t>
  </si>
  <si>
    <t>Ngukurr, Australia (Oceania) Start Date: 29/04/2023 - End Date: 07/06/2023</t>
  </si>
  <si>
    <t>Master of Teaching (primary)</t>
  </si>
  <si>
    <t>Montalto</t>
  </si>
  <si>
    <t>Kiara</t>
  </si>
  <si>
    <t>Nhulunbuy, Australia (Oceania) Start Date: 21/05/2023 - End Date: 17/06/2023</t>
  </si>
  <si>
    <t>Bachelor of Oral Health Science</t>
  </si>
  <si>
    <t>Nimmitabel, Australia (Oceania) Start Date: 03/01/2023 - End Date: 13/01/2023</t>
  </si>
  <si>
    <t>30/12/2022 06:21 AM AEST(SW</t>
  </si>
  <si>
    <t>Delaney</t>
  </si>
  <si>
    <t>Djarra</t>
  </si>
  <si>
    <t>North Stradbroke Island, Australia (Oceania) Start Date: 18/05/2023 - End Date: 29/05/2023</t>
  </si>
  <si>
    <t>PhD Program</t>
  </si>
  <si>
    <t>Northern Territory, Australia (Oceania) Start Date: 26/06/2023 - End Date: 13/07/2023</t>
  </si>
  <si>
    <t>19/06/2023 09:42 PM AEST(SW</t>
  </si>
  <si>
    <t>Blacket</t>
  </si>
  <si>
    <t>23/06/2023 05:21 PM AEST(SW</t>
  </si>
  <si>
    <t>AHIS40016</t>
  </si>
  <si>
    <t>Northern Territory, Australia (Oceania) Start Date: 24/06/2023 - End Date: 13/07/2023</t>
  </si>
  <si>
    <t>19/06/2023 09:04 AM AEST(SW</t>
  </si>
  <si>
    <t>Constable</t>
  </si>
  <si>
    <t>Keith</t>
  </si>
  <si>
    <t>Northern Territory, Australia (Oceania) Start Date: 29/04/2023 - End Date: 31/05/2023</t>
  </si>
  <si>
    <t>19/04/2023 10:24 PM AEST(SW</t>
  </si>
  <si>
    <t>Denham-Blau</t>
  </si>
  <si>
    <t>Violet</t>
  </si>
  <si>
    <t>Mary Caladenia</t>
  </si>
  <si>
    <t>Northern Territory, Australia (Oceania) Start Date: 23/06/2023 - End Date: 16/07/2023</t>
  </si>
  <si>
    <t>25/05/2023 09:56 AM AEST(SW</t>
  </si>
  <si>
    <t>Access to Justice on Country</t>
  </si>
  <si>
    <t>Northern Territory, Australia (Oceania) Start Date: 04/06/2023 - End Date: 17/06/2023</t>
  </si>
  <si>
    <t>Northern Territory, Australia (Oceania) Start Date: 21/05/2023 - End Date: 17/06/2023</t>
  </si>
  <si>
    <t>Northern Territory, Australia (Oceania) Start Date: 02/04/2023 - End Date: 15/04/2023</t>
  </si>
  <si>
    <t>Pangbourne</t>
  </si>
  <si>
    <t>Northern Territory, Australia (Oceania) Start Date: 16/09/2023 - End Date: 01/10/2023</t>
  </si>
  <si>
    <t>Matheson</t>
  </si>
  <si>
    <t>20/06/2023 11:23 AM AEST(SW</t>
  </si>
  <si>
    <t>Master of Art Museums and Curatorship</t>
  </si>
  <si>
    <t>Northern Territory, Australia (Oceania) Start Date: 29/04/2023 - End Date: 30/05/2023</t>
  </si>
  <si>
    <t>28/04/2023 11:40 PM AEST(SW</t>
  </si>
  <si>
    <t>Candido</t>
  </si>
  <si>
    <t>Josephine</t>
  </si>
  <si>
    <t>Numurkah, Australia (Oceania) Start Date: 16/07/2023 - End Date: 21/07/2023|Numurkah, Australia (Oceania) Start Date: 06/08/2023 - End Date: 18/08/2023|Numurkah, Australia (Oceania) Start Date: 27/08/2023 - End Date: 08/09/2023</t>
  </si>
  <si>
    <t>27/05/2023 11:23 AM AEST(SW</t>
  </si>
  <si>
    <t>Canestra</t>
  </si>
  <si>
    <t>Beatrice</t>
  </si>
  <si>
    <t>Numurkah, Australia (Oceania) Start Date: 02/04/2023 - End Date: 14/04/2023</t>
  </si>
  <si>
    <t>26/03/2023 02:52 PM AEST(SW</t>
  </si>
  <si>
    <t>Karidis</t>
  </si>
  <si>
    <t>Numurkah, Australia (Oceania) Start Date: 30/01/2023 - End Date: 03/02/2023</t>
  </si>
  <si>
    <t>23/01/2023 05:40 PM AEST(SW</t>
  </si>
  <si>
    <t>23/01/2023 05:39 PM AEST(SW</t>
  </si>
  <si>
    <t>Nurrabiel, Australia (Oceania) Start Date: 17/07/2023 - End Date: 21/07/2023</t>
  </si>
  <si>
    <t>Proserpine, Australia (Oceania) Start Date: 30/01/2023 - End Date: 03/02/2023</t>
  </si>
  <si>
    <t>21/12/2022 10:07 AM AEST(SW</t>
  </si>
  <si>
    <t>Wilsons Promontory, Australia (Oceania) Start Date: 04/01/2023 - End Date: 06/01/2023</t>
  </si>
  <si>
    <t>21/12/2022 01:38 PM AEST(SW</t>
  </si>
  <si>
    <t>Skewes</t>
  </si>
  <si>
    <t>Parkes, Australia (Oceania) Start Date: 17/02/2023 - End Date: 01/03/2023</t>
  </si>
  <si>
    <t>16/02/2023 01:20 PM AEST(SW</t>
  </si>
  <si>
    <t>Earth Sciences Honours</t>
  </si>
  <si>
    <t>Peng</t>
  </si>
  <si>
    <t>Bo</t>
  </si>
  <si>
    <t>Parkville, Australia (Oceania) Start Date: 24/06/2023 - End Date: 15/09/2023</t>
  </si>
  <si>
    <t>14/06/2023 07:46 PM AEST(SW</t>
  </si>
  <si>
    <t>14/06/2023 07:47 PM AEST(SW</t>
  </si>
  <si>
    <t>Athens, Greece (Europe) Start Date: 10/06/2023 - End Date: 03/07/2023</t>
  </si>
  <si>
    <t>28/05/2023 10:46 PM AEST(SW</t>
  </si>
  <si>
    <t>Perth, Australia (Oceania) Start Date: 18/07/2023 - End Date: 22/07/2023</t>
  </si>
  <si>
    <t>17/07/2023 10:50 AM AEST(SW</t>
  </si>
  <si>
    <t>17/07/2023 10:54 AM AEST(SW</t>
  </si>
  <si>
    <t>Chokshi</t>
  </si>
  <si>
    <t>Aman</t>
  </si>
  <si>
    <t>Perth, Australia (Oceania) Start Date: 12/07/2023 - End Date: 05/08/2023</t>
  </si>
  <si>
    <t>29/06/2023 10:28 AM AEST(SW</t>
  </si>
  <si>
    <t>Perth, Australia (Oceania) Start Date: 11/09/2023 - End Date: 16/09/2023</t>
  </si>
  <si>
    <t>31/07/2023 01:31 PM AEST(SW</t>
  </si>
  <si>
    <t>Masters of Clinical Audiology</t>
  </si>
  <si>
    <t>Houlden</t>
  </si>
  <si>
    <t>Blaze</t>
  </si>
  <si>
    <t>Sydney, Australia (Oceania) Start Date: 30/06/2023 - End Date: 08/07/2023</t>
  </si>
  <si>
    <t>28/06/2023 02:54 PM AEST(SW</t>
  </si>
  <si>
    <t>Masters of Science (Physics)</t>
  </si>
  <si>
    <t>Mishra</t>
  </si>
  <si>
    <t>Mira</t>
  </si>
  <si>
    <t>Rajini</t>
  </si>
  <si>
    <t>Perth, Australia (Oceania) Start Date: 08/01/2023 - End Date: 12/01/2023</t>
  </si>
  <si>
    <t>Perth, Australia (Oceania) Start Date: 03/07/2023 - End Date: 08/07/2023</t>
  </si>
  <si>
    <t>30/06/2023 09:56 AM AEST(SW</t>
  </si>
  <si>
    <t>Doctor of philosophy (science)</t>
  </si>
  <si>
    <t>Perth, Australia (Oceania) Start Date: 28/05/2023 - End Date: 04/06/2023</t>
  </si>
  <si>
    <t>29/05/2023 01:15 PM AEST(SW</t>
  </si>
  <si>
    <t>Perth, Australia (Oceania) Start Date: 06/06/2023 - End Date: 27/06/2023</t>
  </si>
  <si>
    <t>21/05/2023 09:21 PM AEST(SW</t>
  </si>
  <si>
    <t>DOCTOR OF VETERINARY MEDICINE</t>
  </si>
  <si>
    <t>Perth, Australia (Oceania) Start Date: 01/01/2023 - End Date: 21/01/2023</t>
  </si>
  <si>
    <t>18/10/2022 04:25 PM AEST(SW</t>
  </si>
  <si>
    <t>17/11/2022 08:27 AM AEST(SW</t>
  </si>
  <si>
    <t>Port Fairy, Australia (Oceania) Start Date: 05/12/2023 - End Date: 15/12/2023</t>
  </si>
  <si>
    <t>30/07/2023 04:36 PM AEST(SW</t>
  </si>
  <si>
    <t>DVM 1</t>
  </si>
  <si>
    <t>Preston, Australia (Oceania) Start Date: 04/07/2023 - End Date: 08/07/2023</t>
  </si>
  <si>
    <t>Cummack</t>
  </si>
  <si>
    <t>Beckie</t>
  </si>
  <si>
    <t>Queensland, Australia (Oceania) Start Date: 20/05/2023 - End Date: 24/06/2023</t>
  </si>
  <si>
    <t>Ebony</t>
  </si>
  <si>
    <t>Queensland, Australia (Oceania) Start Date: 02/07/2023 - End Date: 16/07/2023</t>
  </si>
  <si>
    <t>Queensland, Australia (Oceania) Start Date: 20/01/2023 - End Date: 14/02/2023</t>
  </si>
  <si>
    <t>16/01/2023 09:47 AM AEST(SW</t>
  </si>
  <si>
    <t>16/01/2023 09:54 AM AEST(SW</t>
  </si>
  <si>
    <t>Ramingining, Australia (Oceania) Start Date: 16/04/2023 - End Date: 29/04/2023</t>
  </si>
  <si>
    <t>14/04/2023 05:12 AM AEST(SW</t>
  </si>
  <si>
    <t>Gringer</t>
  </si>
  <si>
    <t>Carley</t>
  </si>
  <si>
    <t>Randwick, Australia (Oceania) Start Date: 22/06/2023 - End Date: 03/07/2023</t>
  </si>
  <si>
    <t>16/06/2023 07:04 PM AEST(SW</t>
  </si>
  <si>
    <t>19/06/2023 02:11 PM AEST(SW</t>
  </si>
  <si>
    <t>Rockhampton, Australia (Oceania) Start Date: 15/05/2023 - End Date: 18/05/2023</t>
  </si>
  <si>
    <t>12/05/2023 12:57 PM AEST(SW</t>
  </si>
  <si>
    <t>PhD - School of Geography, Earth, and Atmospheric Sciences</t>
  </si>
  <si>
    <t>Rostron, Australia (Oceania) Start Date: 10/07/2023 - End Date: 14/07/2023</t>
  </si>
  <si>
    <t>26/05/2023 02:21 PM AEST(SW</t>
  </si>
  <si>
    <t>Doctor of Veterinary Science (accelerated pathway)</t>
  </si>
  <si>
    <t>Alsawaf</t>
  </si>
  <si>
    <t>Shahad</t>
  </si>
  <si>
    <t>Ameer Yousif</t>
  </si>
  <si>
    <t>Rural City of Wangaratta, Australia (Oceania) Start Date: 15/05/2023 - End Date: 09/06/2023</t>
  </si>
  <si>
    <t>10/03/2023 02:38 PM AEST(SW</t>
  </si>
  <si>
    <t>10/03/2023 02:39 PM AEST(SW</t>
  </si>
  <si>
    <t>Benoit</t>
  </si>
  <si>
    <t>Dominic</t>
  </si>
  <si>
    <t>Rural City of Wangaratta, Australia (Oceania) Start Date: 25/06/2023 - End Date: 11/08/2023</t>
  </si>
  <si>
    <t>17/06/2023 04:57 PM AEST(SW</t>
  </si>
  <si>
    <t>Dizdarevic</t>
  </si>
  <si>
    <t>Edna</t>
  </si>
  <si>
    <t>Rural City of Wangaratta, Australia (Oceania) Start Date: 06/03/2023 - End Date: 31/03/2023</t>
  </si>
  <si>
    <t>20/02/2023 11:30 AM AEST(SW</t>
  </si>
  <si>
    <t>Huda</t>
  </si>
  <si>
    <t>Sanna</t>
  </si>
  <si>
    <t>Nuruddin</t>
  </si>
  <si>
    <t>Shepparton, Australia (Oceania) Start Date: 26/02/2023 - End Date: 31/03/2023</t>
  </si>
  <si>
    <t>13/02/2023 06:52 PM AEST(SW</t>
  </si>
  <si>
    <t>Weitao</t>
  </si>
  <si>
    <t>Rural City of Wangaratta, Australia (Oceania) Start Date: 07/05/2023 - End Date: 10/06/2023</t>
  </si>
  <si>
    <t>Physiotherapy Clinical Practice B (PHTY90119_2023_YRX)</t>
  </si>
  <si>
    <t>Ma</t>
  </si>
  <si>
    <t>Fandi</t>
  </si>
  <si>
    <t>Rural City of Wangaratta, Australia (Oceania) Start Date: 05/03/2023 - End Date: 17/03/2023</t>
  </si>
  <si>
    <t>Mustafa</t>
  </si>
  <si>
    <t>Eliz</t>
  </si>
  <si>
    <t>12/02/2023 10:07 PM AEST(SW</t>
  </si>
  <si>
    <t>Phung</t>
  </si>
  <si>
    <t>Vivianne</t>
  </si>
  <si>
    <t>Rural City of Wangaratta, Australia (Oceania) Start Date: 10/04/2023 - End Date: 05/05/2023</t>
  </si>
  <si>
    <t>13/03/2023 07:16 PM AEST(SW</t>
  </si>
  <si>
    <t>13/03/2023 07:19 PM AEST(SW</t>
  </si>
  <si>
    <t>Rural City of Wangaratta, Australia (Oceania) Start Date: 12/02/2023 - End Date: 25/02/2023</t>
  </si>
  <si>
    <t>20/01/2023 10:40 AM AEST(SW</t>
  </si>
  <si>
    <t>Senthilvadevel</t>
  </si>
  <si>
    <t>Nigashiny</t>
  </si>
  <si>
    <t>Shepparton, Australia (Oceania) Start Date: 22/01/2023 - End Date: 24/02/2023</t>
  </si>
  <si>
    <t>20/01/2023 07:47 AM AEST(SW</t>
  </si>
  <si>
    <t>DENT90124</t>
  </si>
  <si>
    <t>Rural City of Wangaratta, Australia (Oceania) Start Date: 22/01/2023 - End Date: 27/01/2023</t>
  </si>
  <si>
    <t>10/01/2023 08:29 PM AEST(SW</t>
  </si>
  <si>
    <t>Rural City of Wangaratta, Australia (Oceania) Start Date: 17/01/2023 - End Date: 20/01/2023</t>
  </si>
  <si>
    <t>17/01/2023 11:53 AM AEST(SW</t>
  </si>
  <si>
    <t>DVM 4</t>
  </si>
  <si>
    <t>Terry</t>
  </si>
  <si>
    <t>Sarah Louise</t>
  </si>
  <si>
    <t>Rural City of Wangaratta, Australia (Oceania) Start Date: 02/04/2023 - End Date: 09/05/2023</t>
  </si>
  <si>
    <t>24/02/2023 08:40 PM AEST(SW</t>
  </si>
  <si>
    <t>Placement</t>
  </si>
  <si>
    <t>10/01/2023 08:27 PM AEST(SW</t>
  </si>
  <si>
    <t>17/01/2023 09:40 PM AEST(SW</t>
  </si>
  <si>
    <t>Vera</t>
  </si>
  <si>
    <t>Boon Keng</t>
  </si>
  <si>
    <t>Ryanston, Australia (Oceania) Start Date: 03/07/2023 - End Date: 07/07/2023</t>
  </si>
  <si>
    <t>26/06/2023 09:02 AM AEST(SW</t>
  </si>
  <si>
    <t>Ryanston, Australia (Oceania) Start Date: 18/12/2023 - End Date: 22/12/2023</t>
  </si>
  <si>
    <t>28/05/2023 12:25 PM AEST(SW</t>
  </si>
  <si>
    <t>Sale, Australia (Oceania) Start Date: 31/05/2023 - End Date: 04/06/2023</t>
  </si>
  <si>
    <t>28/05/2023 08:10 PM AEST(SW</t>
  </si>
  <si>
    <t>Khaled</t>
  </si>
  <si>
    <t>Shepparton, Australia (Oceania) Start Date: 16/04/2023 - End Date: 19/05/2023</t>
  </si>
  <si>
    <t>16/04/2023 06:30 PM AEST(SW</t>
  </si>
  <si>
    <t>Shepparton, Australia (Oceania) Start Date: 25/02/2023 - End Date: 02/04/2023</t>
  </si>
  <si>
    <t>19/01/2023 08:49 AM AEST(SW</t>
  </si>
  <si>
    <t>Brendan-Tong</t>
  </si>
  <si>
    <t>21/02/2023 06:05 AM AEST(SW</t>
  </si>
  <si>
    <t>Fong</t>
  </si>
  <si>
    <t>Yik-Sum</t>
  </si>
  <si>
    <t>Shepparton, Australia (Oceania) Start Date: 22/01/2023 - End Date: 25/02/2023</t>
  </si>
  <si>
    <t>14/01/2023 11:30 AM AEST(SW</t>
  </si>
  <si>
    <t>Hagh Sheno Foshtami</t>
  </si>
  <si>
    <t>Elahe</t>
  </si>
  <si>
    <t>Shepparton, Australia (Oceania) Start Date: 23/03/2023 - End Date: 25/03/2023</t>
  </si>
  <si>
    <t>23/03/2023 05:44 PM AEST(SW</t>
  </si>
  <si>
    <t>Biotechnology</t>
  </si>
  <si>
    <t>Jomaa</t>
  </si>
  <si>
    <t>Janine</t>
  </si>
  <si>
    <t>Ishee</t>
  </si>
  <si>
    <t>Ka Ho Jesper</t>
  </si>
  <si>
    <t>Shepparton, Australia (Oceania) Start Date: 15/04/2023 - End Date: 20/05/2023|Shepparton, Australia (Oceania) Start Date: 15/07/2023 - End Date: 19/08/2023</t>
  </si>
  <si>
    <t>20/01/2023 09:40 AM AEST(SW</t>
  </si>
  <si>
    <t>Aixi</t>
  </si>
  <si>
    <t>26/01/2023 12:48 PM AEST(SW</t>
  </si>
  <si>
    <t>Hongyu</t>
  </si>
  <si>
    <t>16/04/2023 06:25 PM AEST(SW</t>
  </si>
  <si>
    <t>DDS</t>
  </si>
  <si>
    <t>Limpatiyagorn</t>
  </si>
  <si>
    <t>Chanon</t>
  </si>
  <si>
    <t>Shepparton, Australia (Oceania) Start Date: 06/03/2023 - End Date: 08/03/2023</t>
  </si>
  <si>
    <t>27/02/2023 11:29 AM AEST(SW</t>
  </si>
  <si>
    <t>27/02/2023 11:32 AM AEST(SW</t>
  </si>
  <si>
    <t>16/04/2023 06:22 PM AEST(SW</t>
  </si>
  <si>
    <t>15/01/2023 04:06 PM AEST(SW</t>
  </si>
  <si>
    <t>Liu Chung Ming</t>
  </si>
  <si>
    <t>18/01/2023 08:43 PM AEST(SW</t>
  </si>
  <si>
    <t>18/01/2023 08:44 PM AEST(SW</t>
  </si>
  <si>
    <t>Doctor of dental surgery</t>
  </si>
  <si>
    <t>Shepparton, Australia (Oceania) Start Date: 14/05/2023 - End Date: 10/06/2023</t>
  </si>
  <si>
    <t>14/05/2023 02:56 PM AEST(SW</t>
  </si>
  <si>
    <t>NG</t>
  </si>
  <si>
    <t>YAH YING</t>
  </si>
  <si>
    <t>Shepparton, Australia (Oceania) Start Date: 25/09/2023 - End Date: 27/10/2023</t>
  </si>
  <si>
    <t>22/01/2023 10:07 PM AEST(SW</t>
  </si>
  <si>
    <t>22/01/2023 10:08 PM AEST(SW</t>
  </si>
  <si>
    <t>Phan-Nguyen</t>
  </si>
  <si>
    <t>Bao</t>
  </si>
  <si>
    <t>Shepparton, Australia (Oceania) Start Date: 25/02/2023 - End Date: 01/04/2023</t>
  </si>
  <si>
    <t>20/02/2023 07:30 PM AEST(SW</t>
  </si>
  <si>
    <t>Rijal</t>
  </si>
  <si>
    <t>Aayushma</t>
  </si>
  <si>
    <t>15/04/2023 10:24 AM AEST(SW</t>
  </si>
  <si>
    <t>Sangha</t>
  </si>
  <si>
    <t>Simran</t>
  </si>
  <si>
    <t>11/01/2023 01:20 PM AEST(SW</t>
  </si>
  <si>
    <t>Shepparton, Australia (Oceania) Start Date: 17/04/2023 - End Date: 29/04/2023</t>
  </si>
  <si>
    <t>15/04/2023 08:43 PM AEST(SW</t>
  </si>
  <si>
    <t>DVM4 equine core rotation</t>
  </si>
  <si>
    <t>Sirimanna</t>
  </si>
  <si>
    <t>Ridmi</t>
  </si>
  <si>
    <t>14/01/2023 11:51 AM AEST(SW</t>
  </si>
  <si>
    <t>Tsin Fung</t>
  </si>
  <si>
    <t>15/02/2023 05:50 PM AEST(SW</t>
  </si>
  <si>
    <t>Tarleton</t>
  </si>
  <si>
    <t>Kiera</t>
  </si>
  <si>
    <t>Shepparton, Australia (Oceania) Start Date: 26/02/2023 - End Date: 01/04/2023</t>
  </si>
  <si>
    <t>15/02/2023 06:57 PM AEST(SW</t>
  </si>
  <si>
    <t>19/01/2023 04:49 PM AEST(SW</t>
  </si>
  <si>
    <t>Bachelor Of Oral Health</t>
  </si>
  <si>
    <t>Shepparton, Australia (Oceania) Start Date: 22/01/2023 - End Date: 12/02/2023</t>
  </si>
  <si>
    <t>10/01/2023 10:50 PM AEST(SW</t>
  </si>
  <si>
    <t>Mingxin</t>
  </si>
  <si>
    <t>Shepparton, Australia (Oceania) Start Date: 09/01/2023 - End Date: 28/02/2023</t>
  </si>
  <si>
    <t>12/12/2022 05:56 PM AEST(SW</t>
  </si>
  <si>
    <t>12/12/2022 05:57 PM AEST(SW</t>
  </si>
  <si>
    <t>FOOD90036 MFPI Internship</t>
  </si>
  <si>
    <t>Yao</t>
  </si>
  <si>
    <t>16/01/2023 11:46 AM AEST(SW</t>
  </si>
  <si>
    <t>15/02/2023 09:31 AM AEST(SW</t>
  </si>
  <si>
    <t>The Bachelor of Oral Health</t>
  </si>
  <si>
    <t>Sorrento, Australia (Oceania) Start Date: 23/01/2023 - End Date: 27/01/2023</t>
  </si>
  <si>
    <t>28/06/2022 07:46 PM AEST(SW</t>
  </si>
  <si>
    <t>South Australia, Australia (Oceania) Start Date: 23/06/2023 - End Date: 16/07/2023</t>
  </si>
  <si>
    <t>23/05/2023 12:31 PM AEST(SW</t>
  </si>
  <si>
    <t>Cayman Islands</t>
  </si>
  <si>
    <t>Sunshine Coast, Australia (Oceania) Start Date: 23/06/2024 - End Date: 05/07/2024</t>
  </si>
  <si>
    <t>Brogan</t>
  </si>
  <si>
    <t>Sunshine Coast, Australia (Oceania) Start Date: 30/01/2023 - End Date: 03/02/2023</t>
  </si>
  <si>
    <t>24/01/2023 05:02 PM AEST(SW</t>
  </si>
  <si>
    <t>Lawler</t>
  </si>
  <si>
    <t>Dylan</t>
  </si>
  <si>
    <t>Sunshine Coast, Australia (Oceania) Start Date: 12/02/2023 - End Date: 16/02/2023</t>
  </si>
  <si>
    <t>21/11/2022 08:46 AM AEST(SW</t>
  </si>
  <si>
    <t>Sunshine Coast, Australia (Oceania) Start Date: 30/01/2023 - End Date: 10/02/2023</t>
  </si>
  <si>
    <t>Vanamali</t>
  </si>
  <si>
    <t>Meghna</t>
  </si>
  <si>
    <t>Yilin</t>
  </si>
  <si>
    <t>Sunshine Coast, Australia (Oceania) Start Date: 08/01/2023 - End Date: 21/01/2023</t>
  </si>
  <si>
    <t>Yong</t>
  </si>
  <si>
    <t>Hongyang</t>
  </si>
  <si>
    <t>Sunshine Coast, Australia (Oceania) Start Date: 01/01/2023 - End Date: 13/01/2023</t>
  </si>
  <si>
    <t>26/11/2022 02:15 PM AEST(SW</t>
  </si>
  <si>
    <t>30/12/2022 11:54 AM AEST(SW</t>
  </si>
  <si>
    <t>Kumar</t>
  </si>
  <si>
    <t>Vanshika</t>
  </si>
  <si>
    <t>Vidhatree</t>
  </si>
  <si>
    <t>Swan Hill, Australia (Oceania) Start Date: 12/03/2023 - End Date: 24/03/2023</t>
  </si>
  <si>
    <t>10/03/2023 02:23 PM AEST(SW</t>
  </si>
  <si>
    <t>11/03/2023 12:27 PM AEST(SW</t>
  </si>
  <si>
    <t>Vi-Vi</t>
  </si>
  <si>
    <t>Swan Hill, Australia (Oceania) Start Date: 26/02/2023 - End Date: 12/03/2023</t>
  </si>
  <si>
    <t>20/02/2023 05:41 PM AEST(SW</t>
  </si>
  <si>
    <t>21/02/2023 10:05 AM AEST(SW</t>
  </si>
  <si>
    <t>Poon</t>
  </si>
  <si>
    <t>Alisa</t>
  </si>
  <si>
    <t>Mei Hui</t>
  </si>
  <si>
    <t>Swan Hill, Australia (Oceania) Start Date: 26/02/2023 - End Date: 26/02/2023</t>
  </si>
  <si>
    <t>25/02/2023 11:16 PM AEST(SW</t>
  </si>
  <si>
    <t>Swan Hill, Australia (Oceania) Start Date: 27/03/2023 - End Date: 06/04/2023</t>
  </si>
  <si>
    <t>26/03/2023 09:20 AM AEST(SW</t>
  </si>
  <si>
    <t>Swan Reach, Australia (Oceania) Start Date: 20/06/2023 - End Date: 26/06/2023</t>
  </si>
  <si>
    <t>16/06/2023 05:11 PM AEST(SW</t>
  </si>
  <si>
    <t>Anastasia</t>
  </si>
  <si>
    <t>Angeline</t>
  </si>
  <si>
    <t>Sydney, Australia (Oceania) Start Date: 26/06/2023 - End Date: 21/07/2023</t>
  </si>
  <si>
    <t>26/05/2023 01:51 PM AEST(SW</t>
  </si>
  <si>
    <t>VETS90122</t>
  </si>
  <si>
    <t>Sydney, Australia (Oceania) Start Date: 02/07/2023 - End Date: 08/07/2023</t>
  </si>
  <si>
    <t>28/05/2023 11:34 PM AEST(SW</t>
  </si>
  <si>
    <t>physics</t>
  </si>
  <si>
    <t>Sydney, Australia (Oceania) Start Date: 02/08/2023 - End Date: 04/08/2023</t>
  </si>
  <si>
    <t>28/06/2023 03:21 PM AEST(SW</t>
  </si>
  <si>
    <t>PhD (science)</t>
  </si>
  <si>
    <t>Zhuofei</t>
  </si>
  <si>
    <t>Sydney, Australia (Oceania) Start Date: 29/06/2023 - End Date: 15/07/2023</t>
  </si>
  <si>
    <t>28/04/2023 03:47 PM AEST(SW</t>
  </si>
  <si>
    <t>Business Practicum BUSA90473</t>
  </si>
  <si>
    <t>Sydney, Australia (Oceania) Start Date: 11/06/2023 - End Date: 16/06/2023</t>
  </si>
  <si>
    <t>Sydney, Australia (Oceania) Start Date: 04/09/2023 - End Date: 29/09/2023</t>
  </si>
  <si>
    <t>21/07/2023 02:13 PM AEST(SW</t>
  </si>
  <si>
    <t>Sydney, Australia (Oceania) Start Date: 13/06/2023 - End Date: 03/07/2023</t>
  </si>
  <si>
    <t>CUMC90006 Conservation Industry Intern</t>
  </si>
  <si>
    <t>Cushing</t>
  </si>
  <si>
    <t>Elijah</t>
  </si>
  <si>
    <t>Sydney, Australia (Oceania) Start Date: 29/01/2023 - End Date: 15/02/2023</t>
  </si>
  <si>
    <t>28/01/2023 11:34 AM AEST(SW</t>
  </si>
  <si>
    <t>Yangzheng</t>
  </si>
  <si>
    <t>Sydney, Australia (Oceania) Start Date: 02/07/2023 - End Date: 14/07/2023</t>
  </si>
  <si>
    <t>28/05/2023 08:11 PM AEST(SW</t>
  </si>
  <si>
    <t>BUSA90473</t>
  </si>
  <si>
    <t>Sydney, Australia (Oceania) Start Date: 12/06/2023 - End Date: 16/06/2023</t>
  </si>
  <si>
    <t>Finocchiaro</t>
  </si>
  <si>
    <t>Sarina</t>
  </si>
  <si>
    <t>Sydney, Australia (Oceania) Start Date: 28/02/2023 - End Date: 02/03/2023</t>
  </si>
  <si>
    <t>28/02/2023 07:44 PM AEST(SW</t>
  </si>
  <si>
    <t>10/05/2022 11:19 AM AEST(SW</t>
  </si>
  <si>
    <t>He</t>
  </si>
  <si>
    <t>HongXi</t>
  </si>
  <si>
    <t>Sydney, Australia (Oceania) Start Date: 02/07/2023 - End Date: 15/07/2023</t>
  </si>
  <si>
    <t>Sydney, Australia (Oceania) Start Date: 30/06/2023 - End Date: 09/07/2023</t>
  </si>
  <si>
    <t>30/06/2023 12:43 AM AEST(SW</t>
  </si>
  <si>
    <t>Hoo</t>
  </si>
  <si>
    <t>Chak Yeng</t>
  </si>
  <si>
    <t>Sydney, Australia (Oceania) Start Date: 27/06/2023 - End Date: 15/07/2023</t>
  </si>
  <si>
    <t>Wenxin</t>
  </si>
  <si>
    <t>Sydney, Australia (Oceania) Start Date: 30/06/2023 - End Date: 16/07/2023</t>
  </si>
  <si>
    <t>23/05/2023 11:59 AM AEST(SW</t>
  </si>
  <si>
    <t>Jukes Frere</t>
  </si>
  <si>
    <t>Oxford, United Kingdom (Europe) Start Date: 09/07/2023 - End Date: 28/07/2023</t>
  </si>
  <si>
    <t>13/06/2023 02:47 AM AEST(SW</t>
  </si>
  <si>
    <t>13/06/2023 02:54 AM AEST(SW</t>
  </si>
  <si>
    <t>Knezevic</t>
  </si>
  <si>
    <t>Los Angeles, United States (North America) Start Date: 24/06/2023 - End Date: 24/06/2023|Los Angeles, United States (North America) Start Date: 09/07/2023 - End Date: 09/07/2023</t>
  </si>
  <si>
    <t>20/05/2023 04:52 PM AEST(SW</t>
  </si>
  <si>
    <t>Bachelor of Fine Arts (Visual Art)</t>
  </si>
  <si>
    <t>Kwak</t>
  </si>
  <si>
    <t>Jiyoung</t>
  </si>
  <si>
    <t>15/05/2023 02:14 AM AEST(SW</t>
  </si>
  <si>
    <t>LIU</t>
  </si>
  <si>
    <t>Yuqing</t>
  </si>
  <si>
    <t>Sydney, Australia (Oceania) Start Date: 02/07/2023 - End Date: 02/07/2023</t>
  </si>
  <si>
    <t>27/05/2023 06:14 PM AEST(SW</t>
  </si>
  <si>
    <t>27/05/2023 06:20 PM AEST(SW</t>
  </si>
  <si>
    <t>LU</t>
  </si>
  <si>
    <t>Ziying</t>
  </si>
  <si>
    <t>15/05/2023 05:32 PM AEST(SW</t>
  </si>
  <si>
    <t>Visual Arts (Photography), Global Travelling Studio (FINA30026)</t>
  </si>
  <si>
    <t>Xinyue</t>
  </si>
  <si>
    <t>Yintong</t>
  </si>
  <si>
    <t>21/05/2023 09:38 PM AEST(SW</t>
  </si>
  <si>
    <t>Loganathan</t>
  </si>
  <si>
    <t>Brinthan</t>
  </si>
  <si>
    <t>Master's of Management (Finance)</t>
  </si>
  <si>
    <t>Christle Vanessa</t>
  </si>
  <si>
    <t>21/05/2023 01:22 AM AEST(SW</t>
  </si>
  <si>
    <t>Business Practicum (BUSA90473)</t>
  </si>
  <si>
    <t>Sydney, Australia (Oceania) Start Date: 29/01/2023 - End Date: 09/02/2023</t>
  </si>
  <si>
    <t>16/05/2022 09:20 PM AEST(SW</t>
  </si>
  <si>
    <t>Kaijun</t>
  </si>
  <si>
    <t>Sydney, Australia (Oceania) Start Date: 01/01/2023 - End Date: 08/01/2023</t>
  </si>
  <si>
    <t>14/09/2022 03:06 PM AEST(SW</t>
  </si>
  <si>
    <t>Pratama</t>
  </si>
  <si>
    <t>Hendi Nur</t>
  </si>
  <si>
    <t>Ren</t>
  </si>
  <si>
    <t>Zhenming</t>
  </si>
  <si>
    <t>Sydney, Australia (Oceania) Start Date: 23/07/2023 - End Date: 28/07/2023</t>
  </si>
  <si>
    <t>Master of Engineering (Biomedical)</t>
  </si>
  <si>
    <t>28/06/2023 02:52 PM AEST(SW</t>
  </si>
  <si>
    <t>Slamet</t>
  </si>
  <si>
    <t>Jufenna</t>
  </si>
  <si>
    <t>Sydney, Australia (Oceania) Start Date: 23/06/2023 - End Date: 01/07/2023</t>
  </si>
  <si>
    <t>18/06/2023 09:07 PM AEST(SW</t>
  </si>
  <si>
    <t>18/06/2023 09:08 PM AEST(SW</t>
  </si>
  <si>
    <t>PhD in Education</t>
  </si>
  <si>
    <t>Sochhim</t>
  </si>
  <si>
    <t>Soriyana</t>
  </si>
  <si>
    <t>Sydney, Australia (Oceania) Start Date: 21/06/2023 - End Date: 22/07/2023</t>
  </si>
  <si>
    <t>TANEJA</t>
  </si>
  <si>
    <t>RISHAB</t>
  </si>
  <si>
    <t>Sydney, Australia (Oceania) Start Date: 30/06/2023 - End Date: 15/07/2023</t>
  </si>
  <si>
    <t>10/05/2023 12:16 AM AEST(SW</t>
  </si>
  <si>
    <t>BUSINESS PRACTICUM BUSA90473</t>
  </si>
  <si>
    <t>Tito</t>
  </si>
  <si>
    <t>England, United Kingdom (Europe) Start Date: 18/06/2023 - End Date: 20/06/2023</t>
  </si>
  <si>
    <t>13/06/2023 01:26 AM AEST(SW</t>
  </si>
  <si>
    <t>Sydney, Australia (Oceania) Start Date: 09/01/2023 - End Date: 17/02/2023</t>
  </si>
  <si>
    <t>17/11/2022 08:51 AM AEST(SW</t>
  </si>
  <si>
    <t>17/11/2022 08:52 AM AEST(SW</t>
  </si>
  <si>
    <t>I will be doing this as part as the Arts Internship Program (Summer term), however it will be part-time, and I will travel to Sydney on multiple occasions through the dates selected</t>
  </si>
  <si>
    <t>Bachelor of Arts, Major in Sociology and Indigenous Studies</t>
  </si>
  <si>
    <t>28/04/2023 02:59 PM AEST(SW</t>
  </si>
  <si>
    <t>Yasir</t>
  </si>
  <si>
    <t>Afnan</t>
  </si>
  <si>
    <t>31/05/2023 10:27 PM AEST(SW</t>
  </si>
  <si>
    <t>Yidi</t>
  </si>
  <si>
    <t>Sydney, Australia (Oceania) Start Date: 02/07/2023 - End Date: 16/07/2023</t>
  </si>
  <si>
    <t>Mariette</t>
  </si>
  <si>
    <t>Tallarook, Australia (Oceania) Start Date: 27/06/2023 - End Date: 30/06/2023</t>
  </si>
  <si>
    <t>13/06/2023 03:38 PM AEST(SW</t>
  </si>
  <si>
    <t>Balse</t>
  </si>
  <si>
    <t>Aanchal</t>
  </si>
  <si>
    <t>Taratap, Australia (Oceania) Start Date: 23/06/2023 - End Date: 14/07/2023</t>
  </si>
  <si>
    <t>Chou</t>
  </si>
  <si>
    <t>Taratap, Australia (Oceania) Start Date: 23/06/2023 - End Date: 16/07/2023</t>
  </si>
  <si>
    <t>23/05/2023 12:28 PM AEST(SW</t>
  </si>
  <si>
    <t>25/05/2023 06:53 PM AEST(SW</t>
  </si>
  <si>
    <t>Tasmania, Australia (Oceania) Start Date: 08/12/2023 - End Date: 19/12/2023</t>
  </si>
  <si>
    <t>Tasmania, Australia (Oceania) Start Date: 08/04/2023 - End Date: 15/04/2023</t>
  </si>
  <si>
    <t>21/03/2023 10:07 AM AEST(SW</t>
  </si>
  <si>
    <t>Tasmania, Australia (Oceania) Start Date: 17/06/2023 - End Date: 23/06/2023</t>
  </si>
  <si>
    <t>12/05/2023 02:55 PM AEST(SW</t>
  </si>
  <si>
    <t>Di Natale</t>
  </si>
  <si>
    <t>Tasmania, Australia (Oceania) Start Date: 04/05/2023 - End Date: 17/07/2023</t>
  </si>
  <si>
    <t>13/03/2023 12:46 PM AEST(SW</t>
  </si>
  <si>
    <t>Tasmania, Australia (Oceania) Start Date: 01/05/2023 - End Date: 21/07/2023</t>
  </si>
  <si>
    <t>13/03/2023 12:50 PM AEST(SW</t>
  </si>
  <si>
    <t>Gliddon</t>
  </si>
  <si>
    <t>Josiah</t>
  </si>
  <si>
    <t>Tasmania, Australia (Oceania) Start Date: 27/06/2023 - End Date: 16/07/2023</t>
  </si>
  <si>
    <t>12/05/2023 11:24 AM AEST(SW</t>
  </si>
  <si>
    <t>Tasmania, Australia (Oceania) Start Date: 11/03/2023 - End Date: 29/04/2023</t>
  </si>
  <si>
    <t>18/02/2023 08:58 AM AEST(SW</t>
  </si>
  <si>
    <t>Issa</t>
  </si>
  <si>
    <t>Lourdes</t>
  </si>
  <si>
    <t>Sodad Subhi</t>
  </si>
  <si>
    <t>Tasmania, Australia (Oceania) Start Date: 09/04/2023 - End Date: 29/05/2023</t>
  </si>
  <si>
    <t>Iraq</t>
  </si>
  <si>
    <t>Hyunji</t>
  </si>
  <si>
    <t>Tasmania, Australia (Oceania) Start Date: 28/05/2023 - End Date: 11/06/2023</t>
  </si>
  <si>
    <t>15/05/2023 03:54 PM AEST(SW</t>
  </si>
  <si>
    <t>Tasmania, Australia (Oceania) Start Date: 19/02/2023 - End Date: 24/02/2023</t>
  </si>
  <si>
    <t>16/02/2023 08:40 AM AEST(SW</t>
  </si>
  <si>
    <t>Rahman</t>
  </si>
  <si>
    <t>Yaseer</t>
  </si>
  <si>
    <t>Tasmania, Australia (Oceania) Start Date: 25/02/2023 - End Date: 31/03/2023</t>
  </si>
  <si>
    <t>17/02/2023 08:04 PM AEST(SW</t>
  </si>
  <si>
    <t>Tasmania, Australia (Oceania) Start Date: 08/12/2023 - End Date: 20/12/2023</t>
  </si>
  <si>
    <t>Tasmania, Australia (Oceania) Start Date: 09/06/2023 - End Date: 16/07/2023</t>
  </si>
  <si>
    <t>Winjallok, Australia (Oceania) Start Date: 04/02/2023 - End Date: 10/02/2023</t>
  </si>
  <si>
    <t>16/05/2022 07:18 PM AEST(SW</t>
  </si>
  <si>
    <t>Tongala, Australia (Oceania) Start Date: 07/01/2024 - End Date: 12/01/2024</t>
  </si>
  <si>
    <t>23/06/2023 05:45 PM AEST(SW</t>
  </si>
  <si>
    <t>28/06/2023 12:21 AM AEST(SW</t>
  </si>
  <si>
    <t>Toowoomba, Australia (Oceania) Start Date: 06/02/2023 - End Date: 17/02/2023</t>
  </si>
  <si>
    <t>30/01/2023 11:29 AM AEST(SW</t>
  </si>
  <si>
    <t>Trafalgar, Australia (Oceania) Start Date: 14/05/2023 - End Date: 27/05/2023</t>
  </si>
  <si>
    <t>Traralgon, Australia (Oceania) Start Date: 26/06/2023 - End Date: 01/07/2023</t>
  </si>
  <si>
    <t>20/06/2023 04:03 PM AEST(SW</t>
  </si>
  <si>
    <t>20/06/2023 04:04 PM AEST(SW</t>
  </si>
  <si>
    <t>Ulverstone, Australia (Oceania) Start Date: 06/07/2023 - End Date: 07/07/2023</t>
  </si>
  <si>
    <t>Industry meeting</t>
  </si>
  <si>
    <t>Doctor of Philosophy-Agricultural Sciences</t>
  </si>
  <si>
    <t>Victoria, Australia (Oceania) Start Date: 20/06/2023 - End Date: 25/06/2023|Victoria, Australia (Oceania) Start Date: 26/06/2023 - End Date: 30/06/2023</t>
  </si>
  <si>
    <t>25/05/2023 12:49 PM AEST(SW</t>
  </si>
  <si>
    <t>Zhengyi</t>
  </si>
  <si>
    <t>25/05/2023 12:48 PM AEST(SW</t>
  </si>
  <si>
    <t>28/05/2023 11:13 AM AEST(SW</t>
  </si>
  <si>
    <t>Victoria, Australia (Oceania) Start Date: 27/05/2023 - End Date: 30/05/2023|Victoria, Australia (Oceania) Start Date: 03/06/2023 - End Date: 07/06/2023</t>
  </si>
  <si>
    <t>28/05/2023 05:16 PM AEST(SW</t>
  </si>
  <si>
    <t>Victoria, Australia (Oceania) Start Date: 03/07/2023 - End Date: 07/07/2023</t>
  </si>
  <si>
    <t>28/05/2023 05:19 PM AEST(SW</t>
  </si>
  <si>
    <t>Keem</t>
  </si>
  <si>
    <t>Victoria, Australia (Oceania) Start Date: 30/03/2023 - End Date: 30/03/2024</t>
  </si>
  <si>
    <t>24/03/2023 04:37 PM AEST(SW</t>
  </si>
  <si>
    <t>Xiong</t>
  </si>
  <si>
    <t>Kangyan</t>
  </si>
  <si>
    <t>Victoria, Australia (Oceania) Start Date: 26/05/2023 - End Date: 30/05/2023|Victoria, Australia (Oceania) Start Date: 20/06/2023 - End Date: 25/06/2023</t>
  </si>
  <si>
    <t>Yiwen</t>
  </si>
  <si>
    <t>Wagga Wagga, Australia (Oceania) Start Date: 07/02/2023 - End Date: 10/02/2023</t>
  </si>
  <si>
    <t>30/01/2023 03:57 PM AEST(SW</t>
  </si>
  <si>
    <t>Argall</t>
  </si>
  <si>
    <t>Warmun, Australia (Oceania) Start Date: 02/07/2023 - End Date: 08/07/2023</t>
  </si>
  <si>
    <t>21/06/2023 03:44 PM AEST(SW</t>
  </si>
  <si>
    <t>Calanno</t>
  </si>
  <si>
    <t>Mariah Camille</t>
  </si>
  <si>
    <t>22/06/2023 09:13 PM AEST(SW</t>
  </si>
  <si>
    <t>Cheung</t>
  </si>
  <si>
    <t>Wing Yi</t>
  </si>
  <si>
    <t>21/06/2023 03:37 PM AEST(SW</t>
  </si>
  <si>
    <t>CUMC90034</t>
  </si>
  <si>
    <t>Warmun, Australia (Oceania) Start Date: 01/07/2023 - End Date: 09/07/2023</t>
  </si>
  <si>
    <t>20/06/2023 06:14 PM AEST(SW</t>
  </si>
  <si>
    <t>cultural materials conservation</t>
  </si>
  <si>
    <t>Halley</t>
  </si>
  <si>
    <t>Margaret Alexandra</t>
  </si>
  <si>
    <t>22/06/2023 12:02 PM AEST(SW</t>
  </si>
  <si>
    <t>Master of Cultural Materials Conservation - Ngarranggarni: Gija Art and Country (CUmC90034)</t>
  </si>
  <si>
    <t>Ikeda</t>
  </si>
  <si>
    <t>Hohi</t>
  </si>
  <si>
    <t>Warmun, Australia (Oceania) Start Date: 30/06/2023 - End Date: 09/07/2023</t>
  </si>
  <si>
    <t>27/06/2023 05:43 PM AEST(SW</t>
  </si>
  <si>
    <t>Participate in the subject CUMC90034 as an assistant/observer</t>
  </si>
  <si>
    <t>The Grimwade Centre for Cultural Materials Conservation</t>
  </si>
  <si>
    <t>Lamond-Hallett</t>
  </si>
  <si>
    <t>Johannah</t>
  </si>
  <si>
    <t>Kate Lousia Ruth</t>
  </si>
  <si>
    <t>21/06/2023 01:51 PM AEST(SW</t>
  </si>
  <si>
    <t>23/06/2023 03:23 PM AEST(SW</t>
  </si>
  <si>
    <t>Soltis</t>
  </si>
  <si>
    <t>20/06/2023 05:58 PM AEST(SW</t>
  </si>
  <si>
    <t>22/06/2023 11:48 AM AEST(SW</t>
  </si>
  <si>
    <t>Ngarranggarni: Gija Art and Country (CUMC90034_2023_JUL (Off Campus))</t>
  </si>
  <si>
    <t>22/06/2023 07:44 PM AEST(SW</t>
  </si>
  <si>
    <t>The Master of Cultural Materials Conservation</t>
  </si>
  <si>
    <t>23/06/2023 02:19 PM AEST(SW</t>
  </si>
  <si>
    <t>Warragul, Australia (Oceania) Start Date: 26/03/2023 - End Date: 31/03/2023</t>
  </si>
  <si>
    <t>23/03/2023 09:39 PM AEST(SW</t>
  </si>
  <si>
    <t>Kristy Xin Huei</t>
  </si>
  <si>
    <t>Warragul, Australia (Oceania) Start Date: 31/07/2023 - End Date: 31/07/2023</t>
  </si>
  <si>
    <t>20/07/2023 12:03 PM AEST(SW</t>
  </si>
  <si>
    <t>Warragul, Australia (Oceania) Start Date: 31/07/2023 - End Date: 13/10/2023</t>
  </si>
  <si>
    <t>29/07/2023 01:34 AM AEST(SW</t>
  </si>
  <si>
    <t>Warragul, Australia (Oceania) Start Date: 30/01/2023 - End Date: 17/02/2023</t>
  </si>
  <si>
    <t>20/01/2023 10:46 AM AEST(SW</t>
  </si>
  <si>
    <t>Doctor of Veterinary Medicine- VPP5</t>
  </si>
  <si>
    <t>Warragul, Australia (Oceania) Start Date: 26/06/2023 - End Date: 30/06/2023</t>
  </si>
  <si>
    <t>22/05/2023 11:49 PM AEST(SW</t>
  </si>
  <si>
    <t>28/05/2023 12:22 AM AEST(SW</t>
  </si>
  <si>
    <t>Voelker</t>
  </si>
  <si>
    <t>Natascha</t>
  </si>
  <si>
    <t>Warragul, Australia (Oceania) Start Date: 09/01/2023 - End Date: 20/01/2023</t>
  </si>
  <si>
    <t>Fang Elisabeth</t>
  </si>
  <si>
    <t>Warragul, Australia (Oceania) Start Date: 02/10/2023 - End Date: 27/10/2023</t>
  </si>
  <si>
    <t>21/07/2023 03:36 PM AEST(SW</t>
  </si>
  <si>
    <t>Ahn</t>
  </si>
  <si>
    <t>Yu Cheong</t>
  </si>
  <si>
    <t>Warrnambool, Australia (Oceania) Start Date: 27/02/2023 - End Date: 10/03/2023</t>
  </si>
  <si>
    <t>13/02/2023 10:36 PM AEST(SW</t>
  </si>
  <si>
    <t>Carroll</t>
  </si>
  <si>
    <t>Warrnambool, Australia (Oceania) Start Date: 03/09/2023 - End Date: 06/09/2023</t>
  </si>
  <si>
    <t>21/06/2023 11:01 AM AEST(SW</t>
  </si>
  <si>
    <t>Warrnambool, Australia (Oceania) Start Date: 06/08/2023 - End Date: 19/08/2023</t>
  </si>
  <si>
    <t>Mae Sariang, Thailand (Asia) Start Date: 18/08/2023 - End Date: 03/09/2023</t>
  </si>
  <si>
    <t>Warrnambool, Australia (Oceania) Start Date: 18/06/2023 - End Date: 23/06/2023</t>
  </si>
  <si>
    <t>10/06/2023 05:55 PM AEST(SW</t>
  </si>
  <si>
    <t>12/06/2023 12:25 AM AEST(SW</t>
  </si>
  <si>
    <t>Wedderburn, Australia (Oceania) Start Date: 25/06/2023 - End Date: 30/06/2023</t>
  </si>
  <si>
    <t>23/06/2023 11:27 AM AEST(SW</t>
  </si>
  <si>
    <t>Wedderburn, Australia (Oceania) Start Date: 25/06/2023 - End Date: 01/07/2023</t>
  </si>
  <si>
    <t>25/05/2022 06:22 PM AEST(SW</t>
  </si>
  <si>
    <t>27/05/2022 06:55 AM AEST(SW</t>
  </si>
  <si>
    <t>Wendouree, Australia (Oceania) Start Date: 28/05/2023 - End Date: 17/06/2023</t>
  </si>
  <si>
    <t>West Arnhem, Australia (Oceania) Start Date: 24/06/2023 - End Date: 09/07/2023</t>
  </si>
  <si>
    <t>17/06/2023 07:44 PM AEST(SW</t>
  </si>
  <si>
    <t>Go</t>
  </si>
  <si>
    <t>West Wodonga, Australia (Oceania) Start Date: 30/07/2023 - End Date: 18/08/2023</t>
  </si>
  <si>
    <t>10/03/2023 07:08 PM AEST(SW</t>
  </si>
  <si>
    <t>West Wodonga, Australia (Oceania) Start Date: 31/07/2023 - End Date: 17/08/2023</t>
  </si>
  <si>
    <t>10/03/2023 02:19 PM AEST(SW</t>
  </si>
  <si>
    <t>Piva</t>
  </si>
  <si>
    <t>West Wodonga, Australia (Oceania) Start Date: 16/04/2023 - End Date: 04/05/2023</t>
  </si>
  <si>
    <t>Tsihlakis</t>
  </si>
  <si>
    <t>Ellie</t>
  </si>
  <si>
    <t>West Wodonga, Australia (Oceania) Start Date: 21/05/2023 - End Date: 09/06/2023</t>
  </si>
  <si>
    <t>17/03/2023 11:32 AM AEST(SW</t>
  </si>
  <si>
    <t>Harburg</t>
  </si>
  <si>
    <t>Jenna</t>
  </si>
  <si>
    <t>Western Australia, Australia (Oceania) Start Date: 01/07/2023 - End Date: 09/07/2023</t>
  </si>
  <si>
    <t>Cumc90034</t>
  </si>
  <si>
    <t>Tee</t>
  </si>
  <si>
    <t>Jia Yen</t>
  </si>
  <si>
    <t>Western Australia, Australia (Oceania) Start Date: 11/09/2023 - End Date: 16/09/2023</t>
  </si>
  <si>
    <t>31/07/2023 01:20 PM AEST(SW</t>
  </si>
  <si>
    <t>Whyalla, Australia (Oceania) Start Date: 21/07/2023 - End Date: 21/07/2023</t>
  </si>
  <si>
    <t>21/07/2023 12:52 PM AEST(SW</t>
  </si>
  <si>
    <t>Sharma</t>
  </si>
  <si>
    <t>Ambica</t>
  </si>
  <si>
    <t>Whyalla, Australia (Oceania) Start Date: 20/07/2023 - End Date: 30/07/2023</t>
  </si>
  <si>
    <t>22/06/2023 10:13 PM AEST(SW</t>
  </si>
  <si>
    <t>Pun Hin</t>
  </si>
  <si>
    <t>Winjallok, Australia (Oceania) Start Date: 10/07/2023 - End Date: 14/07/2023</t>
  </si>
  <si>
    <t>26/05/2023 06:56 PM AEST(SW</t>
  </si>
  <si>
    <t>EMS</t>
  </si>
  <si>
    <t>Abouhemeid</t>
  </si>
  <si>
    <t>Malak M Y</t>
  </si>
  <si>
    <t>Wodonga, Australia (Oceania) Start Date: 19/06/2023 - End Date: 14/07/2023</t>
  </si>
  <si>
    <t>25/03/2023 02:57 PM AEST(SW</t>
  </si>
  <si>
    <t>Gopadi</t>
  </si>
  <si>
    <t>Shravani</t>
  </si>
  <si>
    <t>Wodonga, Australia (Oceania) Start Date: 16/04/2023 - End Date: 06/05/2023</t>
  </si>
  <si>
    <t>Hughes</t>
  </si>
  <si>
    <t>Wodonga, Australia (Oceania) Start Date: 21/08/2023 - End Date: 27/10/2023</t>
  </si>
  <si>
    <t>Kassa</t>
  </si>
  <si>
    <t>Amen Masresha</t>
  </si>
  <si>
    <t>Wodonga, Australia (Oceania) Start Date: 13/06/2023 - End Date: 14/07/2023</t>
  </si>
  <si>
    <t>29/05/2023 06:51 PM AEST(SW</t>
  </si>
  <si>
    <t>Li Ken</t>
  </si>
  <si>
    <t>Wodonga, Australia (Oceania) Start Date: 25/02/2023 - End Date: 17/03/2023</t>
  </si>
  <si>
    <t>11/02/2023 09:13 AM AEST(SW</t>
  </si>
  <si>
    <t>15/02/2023 07:14 AM AEST(SW</t>
  </si>
  <si>
    <t>Wodonga, Australia (Oceania) Start Date: 26/02/2023 - End Date: 17/03/2023</t>
  </si>
  <si>
    <t>10/02/2023 02:37 PM AEST(SW</t>
  </si>
  <si>
    <t>Wodonga, Australia (Oceania) Start Date: 13/03/2023 - End Date: 24/03/2023</t>
  </si>
  <si>
    <t>Manouchehri</t>
  </si>
  <si>
    <t>Shayan</t>
  </si>
  <si>
    <t>Wodonga, Australia (Oceania) Start Date: 01/05/2023 - End Date: 12/05/2023</t>
  </si>
  <si>
    <t>Carol</t>
  </si>
  <si>
    <t>Yi Yun</t>
  </si>
  <si>
    <t>Wodonga, Australia (Oceania) Start Date: 13/03/2023 - End Date: 25/03/2023</t>
  </si>
  <si>
    <t>Wodonga, Australia (Oceania) Start Date: 24/07/2023 - End Date: 04/08/2023</t>
  </si>
  <si>
    <t>10/02/2023 03:17 PM AEST(SW</t>
  </si>
  <si>
    <t>Villaruz</t>
  </si>
  <si>
    <t>Wodonga, Australia (Oceania) Start Date: 19/05/2023 - End Date: 10/06/2023</t>
  </si>
  <si>
    <t>10/03/2023 01:24 PM AEST(SW</t>
  </si>
  <si>
    <t>11/03/2023 08:24 AM AEST(SW</t>
  </si>
  <si>
    <t>Wonga Park, Australia (Oceania) Start Date: 22/01/2023 - End Date: 27/01/2023</t>
  </si>
  <si>
    <t>22/01/2023 09:46 AM AEST(SW</t>
  </si>
  <si>
    <t>Hoang</t>
  </si>
  <si>
    <t>Huy Quoc</t>
  </si>
  <si>
    <t>Wonthaggi, Australia (Oceania) Start Date: 27/02/2023 - End Date: 10/03/2023</t>
  </si>
  <si>
    <t>27/02/2023 08:59 PM AEST(SW</t>
  </si>
  <si>
    <t>Duong Thuy</t>
  </si>
  <si>
    <t>Wonthaggi, Australia (Oceania) Start Date: 16/04/2023 - End Date: 28/04/2023</t>
  </si>
  <si>
    <t>15/02/2023 02:35 PM AEST(SW</t>
  </si>
  <si>
    <t>20/03/2023 10:16 PM AEST(SW</t>
  </si>
  <si>
    <t>Wonthaggi, Australia (Oceania) Start Date: 10/04/2023 - End Date: 05/05/2023</t>
  </si>
  <si>
    <t>Woodbury, Australia (Oceania) Start Date: 15/01/2023 - End Date: 21/01/2023</t>
  </si>
  <si>
    <t>18/12/2022 01:17 PM AEST(SW</t>
  </si>
  <si>
    <t>Woodleigh, Australia (Oceania) Start Date: 30/01/2023 - End Date: 03/02/2023</t>
  </si>
  <si>
    <t>25/01/2023 02:07 PM AEST(SW</t>
  </si>
  <si>
    <t>Yass, Australia (Oceania) Start Date: 03/04/2023 - End Date: 07/04/2023</t>
  </si>
  <si>
    <t>Brett</t>
  </si>
  <si>
    <t>Airlie</t>
  </si>
  <si>
    <t>Gwyneth</t>
  </si>
  <si>
    <t>Yirrkala, Australia (Oceania) Start Date: 07/05/2023 - End Date: 03/06/2023</t>
  </si>
  <si>
    <t>31/03/2023 12:21 PM AEST(SW</t>
  </si>
  <si>
    <t>Master of (Secondary) Teaching</t>
  </si>
  <si>
    <t>Taryn</t>
  </si>
  <si>
    <t>Yirrkala, Australia (Oceania) Start Date: 05/05/2023 - End Date: 05/06/2023</t>
  </si>
  <si>
    <t>10/04/2023 09:41 PM AEST(SW</t>
  </si>
  <si>
    <t>19/04/2023 01:33 PM AEST(SW</t>
  </si>
  <si>
    <t>Masters of Teaching: Early Childhood and Primary</t>
  </si>
  <si>
    <t>Yirrkala, Australia (Oceania) Start Date: 03/05/2023 - End Date: 06/06/2023</t>
  </si>
  <si>
    <t>30/03/2023 07:10 PM AEST(SW</t>
  </si>
  <si>
    <t>Pilbrow</t>
  </si>
  <si>
    <t>Makassar, Indonesia (Asia) Start Date: 06/02/2023 - End Date: 13/02/2023</t>
  </si>
  <si>
    <t>23/11/2022 01:35 PM AEST(SW</t>
  </si>
  <si>
    <t>Wells</t>
  </si>
  <si>
    <t>Yirrkala, Australia (Oceania) Start Date: 22/07/2023 - End Date: 30/07/2023</t>
  </si>
  <si>
    <t>21/06/2023 02:14 PM AEST(SW</t>
  </si>
  <si>
    <t>London, United Kingdom (Europe) Start Date: 09/07/2023 - End Date: 31/07/2023</t>
  </si>
  <si>
    <t>28/05/2023 06:03 PM AEST(SW</t>
  </si>
  <si>
    <t>Bachelor of Fine Arts (Music Theatre)</t>
  </si>
  <si>
    <t>London, United Kingdom (Europe) Start Date: 09/07/2023 - End Date: 29/07/2023</t>
  </si>
  <si>
    <t>28/05/2023 06:07 PM AEST(SW</t>
  </si>
  <si>
    <t>28/05/2023 06:08 PM AEST(SW</t>
  </si>
  <si>
    <t>Munich, Germany (Europe) Start Date: 22/03/2023 - End Date: 26/03/2023</t>
  </si>
  <si>
    <t>28/03/2023 07:27 PM AEST(SW</t>
  </si>
  <si>
    <t>London, United Kingdom (Europe) Start Date: 28/06/2023 - End Date: 03/07/2023</t>
  </si>
  <si>
    <t>18/05/2023 11:01 AM AEST(SW</t>
  </si>
  <si>
    <t>Summerfield</t>
  </si>
  <si>
    <t>Nellie</t>
  </si>
  <si>
    <t>Venice, Italy (Europe) Start Date: 28/06/2023 - End Date: 30/06/2023</t>
  </si>
  <si>
    <t>30/05/2023 04:34 PM AEST(SW</t>
  </si>
  <si>
    <t>Zifei</t>
  </si>
  <si>
    <t>Vienna, Austria (Europe) Start Date: 02/07/2023 - End Date: 08/07/2023</t>
  </si>
  <si>
    <t>17/05/2023 09:37 AM AEST(SW</t>
  </si>
  <si>
    <t>PhD research chemistry</t>
  </si>
  <si>
    <t>Munich, Germany (Europe) Start Date: 08/07/2023 - End Date: 16/07/2023</t>
  </si>
  <si>
    <t>25/05/2023 05:34 PM AEST(SW</t>
  </si>
  <si>
    <t>28/05/2023 07:17 AM AEST(SW</t>
  </si>
  <si>
    <t>Clay</t>
  </si>
  <si>
    <t>Alyssa</t>
  </si>
  <si>
    <t>Jayde</t>
  </si>
  <si>
    <t>Prague, Czech Republic (Europe) Start Date: 04/06/2023 - End Date: 19/06/2023</t>
  </si>
  <si>
    <t>30/03/2023 09:49 AM AEST(SW</t>
  </si>
  <si>
    <t>Gordon</t>
  </si>
  <si>
    <t>Indiana</t>
  </si>
  <si>
    <t>Tempe Shelley</t>
  </si>
  <si>
    <t>Venice, Italy (Europe) Start Date: 04/07/2023 - End Date: 08/07/2023</t>
  </si>
  <si>
    <t>16/05/2023 11:12 AM AEST(SW</t>
  </si>
  <si>
    <t>Hegeman</t>
  </si>
  <si>
    <t>Theresia</t>
  </si>
  <si>
    <t>Vienna, Austria (Europe) Start Date: 07/07/2023 - End Date: 21/07/2023</t>
  </si>
  <si>
    <t>29/05/2023 11:45 PM AEST(SW</t>
  </si>
  <si>
    <t>Bachelor of Fine Arts (Dance)</t>
  </si>
  <si>
    <t>Vienna, Austria (Europe) Start Date: 07/07/2023 - End Date: 06/10/2023</t>
  </si>
  <si>
    <t>30/05/2023 12:01 AM AEST(SW</t>
  </si>
  <si>
    <t>Bachelor Fine Arts (Dance)</t>
  </si>
  <si>
    <t>Berlin, Germany (Europe) Start Date: 24/07/2023 - End Date: 08/08/2023</t>
  </si>
  <si>
    <t>Lennon</t>
  </si>
  <si>
    <t>Darren</t>
  </si>
  <si>
    <t>23/01/2023 11:37 PM AEST(SW</t>
  </si>
  <si>
    <t>Martelli</t>
  </si>
  <si>
    <t>Elliana</t>
  </si>
  <si>
    <t>16/05/2023 11:19 AM AEST(SW</t>
  </si>
  <si>
    <t>bachelor of Fine Arts (Dance)</t>
  </si>
  <si>
    <t>Mcrae</t>
  </si>
  <si>
    <t>Kamryn</t>
  </si>
  <si>
    <t>Nicola</t>
  </si>
  <si>
    <t>Bachelore of Fine Arts Dance</t>
  </si>
  <si>
    <t>Meredith</t>
  </si>
  <si>
    <t>Zurich, Switzerland (Europe) Start Date: 17/06/2023 - End Date: 19/06/2023</t>
  </si>
  <si>
    <t>22/05/2023 11:06 PM AEST(SW</t>
  </si>
  <si>
    <t>Presenting research at overseas conference</t>
  </si>
  <si>
    <t>PhD (Law)</t>
  </si>
  <si>
    <t>Hong Kong, Hong Kong (Asia) Start Date: 19/07/2023 - End Date: 25/07/2023</t>
  </si>
  <si>
    <t>12/06/2023 09:45 AM AEST(SW</t>
  </si>
  <si>
    <t>PhD in Biomedical Engineering</t>
  </si>
  <si>
    <t>Meg Robinson</t>
  </si>
  <si>
    <t>Vienna, Austria (Europe) Start Date: 22/08/2023 - End Date: 11/10/2023</t>
  </si>
  <si>
    <t>20/07/2023 04:37 PM AEST(SW</t>
  </si>
  <si>
    <t>Sopov</t>
  </si>
  <si>
    <t>Halstead</t>
  </si>
  <si>
    <t>Ljubljana, Slovenia (Europe) Start Date: 16/06/2023 - End Date: 18/06/2023</t>
  </si>
  <si>
    <t>18/05/2023 03:21 PM AEST(SW</t>
  </si>
  <si>
    <t>Uchida</t>
  </si>
  <si>
    <t>Aya</t>
  </si>
  <si>
    <t>Porto, Portugal (Europe) Start Date: 11/07/2023 - End Date: 17/07/2023</t>
  </si>
  <si>
    <t>Ljubljana, Slovenia (Europe) Start Date: 11/06/2023 - End Date: 13/06/2023|Ljubljana, Slovenia (Europe) Start Date: 16/06/2023 - End Date: 18/06/2023</t>
  </si>
  <si>
    <t>DPHIL - Physics</t>
  </si>
  <si>
    <t>Athayde Mello</t>
  </si>
  <si>
    <t>Pedro</t>
  </si>
  <si>
    <t>Henrique</t>
  </si>
  <si>
    <t>Manchester, United Kingdom (Europe) Start Date: 24/05/2023 - End Date: 28/09/2023</t>
  </si>
  <si>
    <t>28/05/2023 09:50 PM AEST(SW</t>
  </si>
  <si>
    <t>MEd</t>
  </si>
  <si>
    <t>CAO</t>
  </si>
  <si>
    <t>Xuejiao</t>
  </si>
  <si>
    <t>Warsaw, Poland (Europe) Start Date: 19/05/2023 - End Date: 23/05/2023</t>
  </si>
  <si>
    <t>10/05/2023 03:47 PM AEST(SW</t>
  </si>
  <si>
    <t>10/05/2023 03:48 PM AEST(SW</t>
  </si>
  <si>
    <t>MTESOL</t>
  </si>
  <si>
    <t>Warsaw, Poland (Europe) Start Date: 20/09/2023 - End Date: 23/09/2023</t>
  </si>
  <si>
    <t>16/05/2023 08:52 PM AEST(SW</t>
  </si>
  <si>
    <t>CHU</t>
  </si>
  <si>
    <t>Xiwen</t>
  </si>
  <si>
    <t>Warsaw, Poland (Europe) Start Date: 15/05/2023 - End Date: 23/05/2023</t>
  </si>
  <si>
    <t>14/05/2023 11:14 PM AEST(SW</t>
  </si>
  <si>
    <t>15/05/2023 11:00 PM AEST(SW</t>
  </si>
  <si>
    <t>Cimera</t>
  </si>
  <si>
    <t>Warsaw, Poland (Europe) Start Date: 19/09/2023 - End Date: 23/09/2023</t>
  </si>
  <si>
    <t>Masters of Education</t>
  </si>
  <si>
    <t>Faizi</t>
  </si>
  <si>
    <t>Fasiha</t>
  </si>
  <si>
    <t>Warsaw, Poland (Europe) Start Date: 19/09/2023 - End Date: 22/09/2023</t>
  </si>
  <si>
    <t>13/05/2023 09:44 AM AEST(SW</t>
  </si>
  <si>
    <t>HAO</t>
  </si>
  <si>
    <t>10/05/2023 03:51 PM AEST(SW</t>
  </si>
  <si>
    <t>Kerner</t>
  </si>
  <si>
    <t>Hillary</t>
  </si>
  <si>
    <t>25/07/2023 11:22 AM AEST(SW</t>
  </si>
  <si>
    <t>EDUC90949 Education Policy in Practice</t>
  </si>
  <si>
    <t>Young Ran</t>
  </si>
  <si>
    <t>24/07/2023 10:32 AM AEST(SW</t>
  </si>
  <si>
    <t>Koh</t>
  </si>
  <si>
    <t>Hak Hiang</t>
  </si>
  <si>
    <t>XIAOCHUN</t>
  </si>
  <si>
    <t>14/05/2023 07:41 PM AEST(SW</t>
  </si>
  <si>
    <t>27/07/2023 07:32 AM AEST(SW</t>
  </si>
  <si>
    <t>31/03/2023 09:55 AM AEST(SW</t>
  </si>
  <si>
    <t>EDUC90949 Education Policy in Practise</t>
  </si>
  <si>
    <t>Prentis</t>
  </si>
  <si>
    <t>Jared</t>
  </si>
  <si>
    <t>Trevor</t>
  </si>
  <si>
    <t>13/05/2023 09:43 AM AEST(SW</t>
  </si>
  <si>
    <t>Villareal</t>
  </si>
  <si>
    <t>Ross Mar</t>
  </si>
  <si>
    <t>Presbitero</t>
  </si>
  <si>
    <t>Warsaw, Poland (Europe) Start Date: 19/09/2023 - End Date: 25/09/2023</t>
  </si>
  <si>
    <t>22/07/2023 12:07 AM AEST(SW</t>
  </si>
  <si>
    <t>11/05/2023 04:37 PM AEST(SW</t>
  </si>
  <si>
    <t>Chuqi</t>
  </si>
  <si>
    <t>10/05/2023 11:36 AM AEST(SW</t>
  </si>
  <si>
    <t>Master of Education</t>
  </si>
  <si>
    <t>ZHU</t>
  </si>
  <si>
    <t>Mengyue</t>
  </si>
  <si>
    <t>Brussels, Belgium (Europe) Start Date: 10/09/2023 - End Date: 10/09/2023</t>
  </si>
  <si>
    <t>14/05/2023 07:40 PM AEST(SW</t>
  </si>
  <si>
    <t>Brussels, Belgium (Europe) Start Date: 10/09/2023 - End Date: 24/09/2023</t>
  </si>
  <si>
    <t>14/05/2023 07:49 PM AEST(SW</t>
  </si>
  <si>
    <t>Dorji</t>
  </si>
  <si>
    <t>Thinley</t>
  </si>
  <si>
    <t>Multiple Locations, Bhutan (Asia) Start Date: 17/04/2023 - End Date: 16/05/2023</t>
  </si>
  <si>
    <t>12/04/2023 10:17 AM AEST(SW</t>
  </si>
  <si>
    <t>Phd on "Molecular Epidemiology of Drug resistant Tuberculosis in Bhutan"</t>
  </si>
  <si>
    <t>Bhutan</t>
  </si>
  <si>
    <t>Foong</t>
  </si>
  <si>
    <t>Ru Hui</t>
  </si>
  <si>
    <t>Krong Siem Reap, Cambodia (Asia) Start Date: 29/06/2023 - End Date: 19/07/2023</t>
  </si>
  <si>
    <t>25/05/2023 08:28 PM AEST(SW</t>
  </si>
  <si>
    <t>25/05/2023 08:29 PM AEST(SW</t>
  </si>
  <si>
    <t>Bachelor of Arts (Honours) - Geography</t>
  </si>
  <si>
    <t>Phnom Penh, Cambodia (Asia) Start Date: 17/06/2023 - End Date: 28/06/2023</t>
  </si>
  <si>
    <t>15/04/2023 11:12 PM AEST(SW</t>
  </si>
  <si>
    <t>Audiology</t>
  </si>
  <si>
    <t>Loffhagen</t>
  </si>
  <si>
    <t>Hugo</t>
  </si>
  <si>
    <t>Phnom Penh, Cambodia (Asia) Start Date: 18/06/2023 - End Date: 28/06/2023</t>
  </si>
  <si>
    <t>15/04/2023 11:23 PM AEST(SW</t>
  </si>
  <si>
    <t>Ooi</t>
  </si>
  <si>
    <t>Li Sha</t>
  </si>
  <si>
    <t>Phnom Penh, Cambodia (Asia) Start Date: 18/06/2023 - End Date: 24/06/2023</t>
  </si>
  <si>
    <t>17/04/2023 01:46 AM AEST(SW</t>
  </si>
  <si>
    <t>Ta</t>
  </si>
  <si>
    <t>Nicky</t>
  </si>
  <si>
    <t>16/04/2023 10:56 AM AEST(SW</t>
  </si>
  <si>
    <t>Donnelly-Pierce</t>
  </si>
  <si>
    <t>Tysha</t>
  </si>
  <si>
    <t>Start Date: 19/07/2023 - End Date: 27/08/2023</t>
  </si>
  <si>
    <t>30/06/2023 09:55 AM AEST(SW</t>
  </si>
  <si>
    <t>Junghyun</t>
  </si>
  <si>
    <t>Start Date: 13/08/2023 - End Date: 15/09/2023</t>
  </si>
  <si>
    <t>Airdrie, Canada (North America) Start Date: 09/01/2023 - End Date: 27/01/2023</t>
  </si>
  <si>
    <t>19/12/2022 11:54 PM AEST(SW</t>
  </si>
  <si>
    <t>Airdrie, Canada (North America) Start Date: 17/04/2023 - End Date: 21/04/2023</t>
  </si>
  <si>
    <t>29/03/2023 05:55 PM AEST(SW</t>
  </si>
  <si>
    <t>Renwick</t>
  </si>
  <si>
    <t>Suzanne</t>
  </si>
  <si>
    <t>Banff, Canada (North America) Start Date: 04/05/2023 - End Date: 13/05/2023</t>
  </si>
  <si>
    <t>29/04/2023 01:06 PM AEST(SW</t>
  </si>
  <si>
    <t>Attendance at a conference and to present abstracts,</t>
  </si>
  <si>
    <t>Georgi</t>
  </si>
  <si>
    <t>Brampton, Canada (North America) Start Date: 13/05/2023 - End Date: 07/07/2023</t>
  </si>
  <si>
    <t>California, United States (North America) Start Date: 17/09/2023 - End Date: 02/10/2023</t>
  </si>
  <si>
    <t>12/06/2023 04:08 PM AEST(SW</t>
  </si>
  <si>
    <t>St Louis, United States (North America) Start Date: 07/03/2023 - End Date: 15/03/2023</t>
  </si>
  <si>
    <t>Hamilton, Canada (North America) Start Date: 03/01/2023 - End Date: 14/01/2023</t>
  </si>
  <si>
    <t>Hamilton, Canada (North America) Start Date: 16/01/2023 - End Date: 20/01/2023</t>
  </si>
  <si>
    <t>Appelbaum</t>
  </si>
  <si>
    <t>Vancouver, Canada (North America) Start Date: 17/07/2023 - End Date: 21/07/2023</t>
  </si>
  <si>
    <t>16/05/2023 06:56 PM AEST(SW</t>
  </si>
  <si>
    <t>London, Canada (North America) Start Date: 26/06/2023 - End Date: 02/07/2023</t>
  </si>
  <si>
    <t>Mill Bay, Canada (North America) Start Date: 10/07/2023 - End Date: 14/07/2023</t>
  </si>
  <si>
    <t>16/05/2023 06:50 PM AEST(SW</t>
  </si>
  <si>
    <t>Xiao</t>
  </si>
  <si>
    <t>Mississauga, Canada (North America) Start Date: 27/11/2023 - End Date: 22/12/2023</t>
  </si>
  <si>
    <t>24/07/2023 11:10 AM AEST(SW</t>
  </si>
  <si>
    <t>Corbel</t>
  </si>
  <si>
    <t>Rose Leslie</t>
  </si>
  <si>
    <t>Montreal, Canada (North America) Start Date: 26/12/2022 - End Date: 31/12/2023</t>
  </si>
  <si>
    <t>24/12/2022 05:15 PM AEST(SW</t>
  </si>
  <si>
    <t>Bachelor of Arts and concurrent Diploma of Languages (French)</t>
  </si>
  <si>
    <t>Gould</t>
  </si>
  <si>
    <t>Elliot</t>
  </si>
  <si>
    <t>Washington DC, United States (North America) Start Date: 07/05/2023 - End Date: 14/05/2023</t>
  </si>
  <si>
    <t>Toronto, Canada (North America) Start Date: 15/02/2023 - End Date: 18/02/2023</t>
  </si>
  <si>
    <t>Slater</t>
  </si>
  <si>
    <t>Montreal, Canada (North America) Start Date: 25/12/2022 - End Date: 25/12/2023</t>
  </si>
  <si>
    <t>16/06/2023 06:42 AM AEST(SW</t>
  </si>
  <si>
    <t>Bachelor of Arts and Diploma of Languages</t>
  </si>
  <si>
    <t>Oakville, Canada (North America) Start Date: 09/01/2023 - End Date: 20/01/2023</t>
  </si>
  <si>
    <t>Gyorffy</t>
  </si>
  <si>
    <t>Kiarra</t>
  </si>
  <si>
    <t>Anne-Marie</t>
  </si>
  <si>
    <t>Ontario, Canada (North America) Start Date: 20/11/2023 - End Date: 31/01/2024</t>
  </si>
  <si>
    <t>23/12/2022 03:44 PM AEST(SW</t>
  </si>
  <si>
    <t>Ottawa, Canada (North America) Start Date: 02/01/2023 - End Date: 06/01/2023</t>
  </si>
  <si>
    <t>16/12/2022 10:59 AM AEST(SW</t>
  </si>
  <si>
    <t>30/12/2022 11:04 AM AEST(SW</t>
  </si>
  <si>
    <t>Qihui</t>
  </si>
  <si>
    <t>Ottawa, Canada (North America) Start Date: 24/06/2023 - End Date: 01/07/2023</t>
  </si>
  <si>
    <t>Prince George, Canada (North America) Start Date: 05/03/2023 - End Date: 25/03/2023</t>
  </si>
  <si>
    <t>VETS90096</t>
  </si>
  <si>
    <t>Bianchi</t>
  </si>
  <si>
    <t>Valentina</t>
  </si>
  <si>
    <t>Toronto, Canada (North America) Start Date: 05/07/2023 - End Date: 16/07/2023</t>
  </si>
  <si>
    <t>27/04/2023 11:26 AM AEST(SW</t>
  </si>
  <si>
    <t>PhD in Psychology</t>
  </si>
  <si>
    <t>Toronto, Canada (North America) Start Date: 16/01/2023 - End Date: 27/01/2023</t>
  </si>
  <si>
    <t>10/01/2023 11:21 AM AEST(SW</t>
  </si>
  <si>
    <t>Toronto, Canada (North America) Start Date: 30/06/2023 - End Date: 07/07/2023</t>
  </si>
  <si>
    <t>21/06/2023 12:05 AM AEST(SW</t>
  </si>
  <si>
    <t>Veterinary in professional practice</t>
  </si>
  <si>
    <t>Saint</t>
  </si>
  <si>
    <t>Toronto, Canada (North America) Start Date: 18/06/2023 - End Date: 25/06/2023</t>
  </si>
  <si>
    <t>20/05/2023 04:55 PM AEST(SW</t>
  </si>
  <si>
    <t>Adel Adly</t>
  </si>
  <si>
    <t>Toronto, Canada (North America) Start Date: 16/07/2023 - End Date: 18/08/2023</t>
  </si>
  <si>
    <t>11/07/2023 08:36 PM AEST(SW</t>
  </si>
  <si>
    <t>Toronto, Canada (North America) Start Date: 07/08/2023 - End Date: 11/08/2023</t>
  </si>
  <si>
    <t>Harms</t>
  </si>
  <si>
    <t>Toronto, Canada (North America) Start Date: 08/04/2023 - End Date: 14/05/2023</t>
  </si>
  <si>
    <t>11/11/2022 02:41 PM AEST(SW</t>
  </si>
  <si>
    <t>11/11/2022 02:42 PM AEST(SW</t>
  </si>
  <si>
    <t>Khanehzar</t>
  </si>
  <si>
    <t>Shima</t>
  </si>
  <si>
    <t>Toronto, Canada (North America) Start Date: 08/07/2023 - End Date: 25/07/2023</t>
  </si>
  <si>
    <t>20/07/2023 01:36 AM AEST(SW</t>
  </si>
  <si>
    <t>PhD in CIS</t>
  </si>
  <si>
    <t>Parshuram</t>
  </si>
  <si>
    <t>Alberta</t>
  </si>
  <si>
    <t>Toronto, Canada (North America) Start Date: 25/06/2023 - End Date: 16/07/2023</t>
  </si>
  <si>
    <t>14/04/2023 03:52 PM AEST(SW</t>
  </si>
  <si>
    <t>Doctor of Veterinary Medicine (Masters Coursework)</t>
  </si>
  <si>
    <t>Wada</t>
  </si>
  <si>
    <t>Takashi</t>
  </si>
  <si>
    <t>Toronto, Canada (North America) Start Date: 08/06/2023 - End Date: 15/06/2023</t>
  </si>
  <si>
    <t>30/06/2023 08:26 AM AEST(SW</t>
  </si>
  <si>
    <t>Attend an international conference (he 61st Annual Meeting of the Association for Computational Linguistics (ACL'23))</t>
  </si>
  <si>
    <t>Arashdeep Kaur</t>
  </si>
  <si>
    <t>Vancouver, Canada (North America) Start Date: 03/06/2023 - End Date: 28/06/2023</t>
  </si>
  <si>
    <t>17/04/2023 12:36 PM AEST(SW</t>
  </si>
  <si>
    <t>PhD in Chemistry</t>
  </si>
  <si>
    <t>Caleo</t>
  </si>
  <si>
    <t>Bernard</t>
  </si>
  <si>
    <t>D'Arcy</t>
  </si>
  <si>
    <t>Boston, United States (North America) Start Date: 28/04/2023 - End Date: 28/05/2023</t>
  </si>
  <si>
    <t>27/03/2023 05:06 PM AEST(SW</t>
  </si>
  <si>
    <t>PhD in the Creative Writing program of the School of Cuture and Communication</t>
  </si>
  <si>
    <t>Vancouver, Canada (North America) Start Date: 09/01/2023 - End Date: 16/02/2023</t>
  </si>
  <si>
    <t>24/06/2023 03:10 PM AEST(SW</t>
  </si>
  <si>
    <t>VETS90000</t>
  </si>
  <si>
    <t>Vancouver, Canada (North America) Start Date: 16/01/2023 - End Date: 30/01/2023</t>
  </si>
  <si>
    <t>17/01/2023 04:52 PM AEST(SW</t>
  </si>
  <si>
    <t>Vancouver, Canada (North America) Start Date: 31/01/2023 - End Date: 09/02/2023</t>
  </si>
  <si>
    <t>30/01/2023 12:55 PM AEST(SW</t>
  </si>
  <si>
    <t>Vancouver, Canada (North America) Start Date: 15/05/2023 - End Date: 16/06/2023</t>
  </si>
  <si>
    <t>11/05/2023 11:30 AM AEST(SW</t>
  </si>
  <si>
    <t>Vancouver, Canada (North America) Start Date: 12/06/2023 - End Date: 12/07/2023</t>
  </si>
  <si>
    <t>15/05/2023 03:57 PM AEST(SW</t>
  </si>
  <si>
    <t>Jeffrey</t>
  </si>
  <si>
    <t>Chao-Yu</t>
  </si>
  <si>
    <t>Vancouver, Canada (North America) Start Date: 28/05/2023 - End Date: 17/07/2023</t>
  </si>
  <si>
    <t>27/04/2023 09:43 AM AEST(SW</t>
  </si>
  <si>
    <t>Doctor of Veterinary Medicine Clinical Placement (VETS90096_2023_YRX_WER_1)</t>
  </si>
  <si>
    <t>Vancouver, Canada (North America) Start Date: 29/05/2023 - End Date: 23/06/2023</t>
  </si>
  <si>
    <t>19/01/2023 01:20 PM AEST(SW</t>
  </si>
  <si>
    <t>22/04/2023 07:36 PM AEST(SW</t>
  </si>
  <si>
    <t>DVM4</t>
  </si>
  <si>
    <t>San Jose, United States (North America) Start Date: 06/05/2023 - End Date: 14/05/2023|San Jose, United States (North America) Start Date: 18/05/2023 - End Date: 19/05/2023</t>
  </si>
  <si>
    <t>29/03/2023 02:42 PM AEST(SW</t>
  </si>
  <si>
    <t>Doctor of Philosophy (Physics)</t>
  </si>
  <si>
    <t>11/03/2023 04:28 PM AEST(SW</t>
  </si>
  <si>
    <t>Vancouver, Canada (North America) Start Date: 01/05/2023 - End Date: 26/05/2023</t>
  </si>
  <si>
    <t>Sekhon</t>
  </si>
  <si>
    <t>Jashan</t>
  </si>
  <si>
    <t>Vancouver, Canada (North America) Start Date: 03/07/2023 - End Date: 14/07/2023</t>
  </si>
  <si>
    <t>28/06/2023 11:10 AM AEST(SW</t>
  </si>
  <si>
    <t>Introduction to Veterinary Profession (VETS90122)</t>
  </si>
  <si>
    <t>Subiantoro</t>
  </si>
  <si>
    <t>Vancouver, Canada (North America) Start Date: 23/07/2023 - End Date: 29/07/2023</t>
  </si>
  <si>
    <t>29/03/2023 11:02 PM AEST(SW</t>
  </si>
  <si>
    <t>28/04/2023 02:08 AM AEST(SW</t>
  </si>
  <si>
    <t>Creative Arts and Music Therapy Research Unit (Music Therapy)</t>
  </si>
  <si>
    <t>Vancouver, Canada (North America) Start Date: 10/06/2023 - End Date: 16/09/2023</t>
  </si>
  <si>
    <t>24/05/2023 01:47 PM AEST(SW</t>
  </si>
  <si>
    <t>Zhen Qi</t>
  </si>
  <si>
    <t>West Kelowna, Canada (North America) Start Date: 26/12/2022 - End Date: 06/01/2023</t>
  </si>
  <si>
    <t>19/12/2022 11:38 AM AEST(SW</t>
  </si>
  <si>
    <t>Williams Lake, Canada (North America) Start Date: 11/02/2023 - End Date: 03/03/2023</t>
  </si>
  <si>
    <t>D'Addazio</t>
  </si>
  <si>
    <t>Puerto Maldonado, Peru (South America) Start Date: 20/06/2023 - End Date: 24/06/2023</t>
  </si>
  <si>
    <t>27/04/2023 09:12 AM AEST(SW</t>
  </si>
  <si>
    <t>Gilson</t>
  </si>
  <si>
    <t>Joseph Pelly</t>
  </si>
  <si>
    <t>26/04/2023 12:19 PM AEST(SW</t>
  </si>
  <si>
    <t>Mangal</t>
  </si>
  <si>
    <t>Amisha</t>
  </si>
  <si>
    <t>Rochelle</t>
  </si>
  <si>
    <t>27/04/2023 09:15 AM AEST(SW</t>
  </si>
  <si>
    <t>Master Of Clinical Audiology</t>
  </si>
  <si>
    <t>Valparaiso, Chile (South America) Start Date: 25/06/2023 - End Date: 10/07/2023</t>
  </si>
  <si>
    <t>15/04/2023 12:16 PM AEST(SW</t>
  </si>
  <si>
    <t>15/04/2023 07:35 PM AEST(SW</t>
  </si>
  <si>
    <t>Valparaiso, Chile (South America) Start Date: 24/06/2023 - End Date: 10/07/2023</t>
  </si>
  <si>
    <t>15/04/2023 07:39 PM AEST(SW</t>
  </si>
  <si>
    <t>Valparaiso, Chile (South America) Start Date: 26/06/2023 - End Date: 07/07/2023</t>
  </si>
  <si>
    <t>13/04/2023 02:32 PM AEST(SW</t>
  </si>
  <si>
    <t>15/04/2023 11:54 AM AEST(SW</t>
  </si>
  <si>
    <t>16/04/2023 05:46 PM AEST(SW</t>
  </si>
  <si>
    <t>15/04/2023 12:34 PM AEST(SW</t>
  </si>
  <si>
    <t>15/04/2023 12:35 PM AEST(SW</t>
  </si>
  <si>
    <t>Ji</t>
  </si>
  <si>
    <t>Yixiong</t>
  </si>
  <si>
    <t>Beijing, China (Asia) Start Date: 04/05/2023 - End Date: 31/05/2023</t>
  </si>
  <si>
    <t>20/04/2023 07:44 PM AEST(SW</t>
  </si>
  <si>
    <t>YING</t>
  </si>
  <si>
    <t>YUJIA</t>
  </si>
  <si>
    <t>Beijing, China (Asia) Start Date: 20/05/2023 - End Date: 20/10/2023</t>
  </si>
  <si>
    <t>Global media and communication</t>
  </si>
  <si>
    <t>Abigail</t>
  </si>
  <si>
    <t>Lee Ting</t>
  </si>
  <si>
    <t>Beijing, China (Asia) Start Date: 23/09/2023 - End Date: 22/10/2023</t>
  </si>
  <si>
    <t>15/07/2023 02:51 PM AEST(SW</t>
  </si>
  <si>
    <t>Xinhao</t>
  </si>
  <si>
    <t>Beijing, China (Asia) Start Date: 28/03/2023 - End Date: 14/04/2023</t>
  </si>
  <si>
    <t>28/03/2023 05:16 PM AEST(SW</t>
  </si>
  <si>
    <t>Yingtong</t>
  </si>
  <si>
    <t>Bejing, China (Asia) Start Date: 03/06/2023 - End Date: 21/07/2023</t>
  </si>
  <si>
    <t>31/03/2023 05:03 PM AEST(SW</t>
  </si>
  <si>
    <t>Intelligent Manufacturing and Service Systems</t>
  </si>
  <si>
    <t>Yuewei</t>
  </si>
  <si>
    <t>Guangzhou, China (Asia) Start Date: 01/03/2023 - End Date: 01/07/2023</t>
  </si>
  <si>
    <t>20/02/2023 05:00 PM AEST(SW</t>
  </si>
  <si>
    <t>Master of marketing communication</t>
  </si>
  <si>
    <t>Wenfeng</t>
  </si>
  <si>
    <t>Nanning, China (Asia) Start Date: 22/09/2023 - End Date: 30/11/2023</t>
  </si>
  <si>
    <t>19/07/2023 05:59 PM AEST(SW</t>
  </si>
  <si>
    <t>Linkai</t>
  </si>
  <si>
    <t>Shanghai, China (Asia) Start Date: 01/04/2023 - End Date: 31/05/2023</t>
  </si>
  <si>
    <t>Yizheng</t>
  </si>
  <si>
    <t>Shanghai, China (Asia) Start Date: 25/09/2023 - End Date: 20/10/2023</t>
  </si>
  <si>
    <t>Shanghai, China (Asia) Start Date: 18/02/2023 - End Date: 17/02/2024</t>
  </si>
  <si>
    <t>20/06/2023 07:36 PM AEST(SW</t>
  </si>
  <si>
    <t>Shenzhen, China (Asia) Start Date: 18/01/2023 - End Date: 31/01/2023</t>
  </si>
  <si>
    <t>Wuji</t>
  </si>
  <si>
    <t>Hong Kong, Hong Kong SAR (Asia) Start Date: 17/06/2023 - End Date: 24/06/2023</t>
  </si>
  <si>
    <t>29/05/2023 09:30 PM AEST(SW</t>
  </si>
  <si>
    <t>31/05/2023 12:04 PM AEST(SW</t>
  </si>
  <si>
    <t>Shah</t>
  </si>
  <si>
    <t>Bansari</t>
  </si>
  <si>
    <t>Ajaykumar</t>
  </si>
  <si>
    <t>Bogota, Colombia (South America) Start Date: 17/06/2023 - End Date: 23/06/2023</t>
  </si>
  <si>
    <t>19/05/2023 12:56 AM AEST(SW</t>
  </si>
  <si>
    <t>Bogota, Colombia (South America) Start Date: 17/06/2023 - End Date: 25/06/2023</t>
  </si>
  <si>
    <t>19/05/2023 01:03 AM AEST(SW</t>
  </si>
  <si>
    <t>19/05/2023 01:04 AM AEST(SW</t>
  </si>
  <si>
    <t>Kromidellis</t>
  </si>
  <si>
    <t>Demi</t>
  </si>
  <si>
    <t>San Jose, Costa Rica (Latin America) Start Date: 24/06/2023 - End Date: 09/07/2023</t>
  </si>
  <si>
    <t>21/05/2023 10:35 PM AEST(SW</t>
  </si>
  <si>
    <t>Fine Arts</t>
  </si>
  <si>
    <t>Kuhn</t>
  </si>
  <si>
    <t>Aurora</t>
  </si>
  <si>
    <t>Betty Burnett</t>
  </si>
  <si>
    <t>San Jose, Costa Rica (Latin America) Start Date: 25/06/2023 - End Date: 09/07/2023</t>
  </si>
  <si>
    <t>Fine Arts Photography</t>
  </si>
  <si>
    <t>Martinez</t>
  </si>
  <si>
    <t>Kayley</t>
  </si>
  <si>
    <t>23/05/2023 05:02 PM AEST(SW</t>
  </si>
  <si>
    <t>13/06/2023 09:47 AM AEST(SW</t>
  </si>
  <si>
    <t>Bachelors of Fine Arts (Sculpture)</t>
  </si>
  <si>
    <t>15/05/2023 11:15 AM AEST(SW</t>
  </si>
  <si>
    <t>Bachelor of Fine Arts (Visual Arts)</t>
  </si>
  <si>
    <t>O'Rourke</t>
  </si>
  <si>
    <t>Calia</t>
  </si>
  <si>
    <t>May Ranford</t>
  </si>
  <si>
    <t>San Jose, Costa Rica (Latin America) Start Date: 12/06/2023 - End Date: 12/07/2023</t>
  </si>
  <si>
    <t>18/03/2023 10:57 AM AEST(SW</t>
  </si>
  <si>
    <t>Bachelor of Fine Art (Visual Art) - Sculpture</t>
  </si>
  <si>
    <t>Paxton</t>
  </si>
  <si>
    <t>San Jose, Costa Rica (Latin America) Start Date: 23/06/2023 - End Date: 09/07/2023</t>
  </si>
  <si>
    <t>20/05/2023 08:31 PM AEST(SW</t>
  </si>
  <si>
    <t>20/05/2023 08:32 PM AEST(SW</t>
  </si>
  <si>
    <t>Photography</t>
  </si>
  <si>
    <t>Nottingham, United Kingdom (Europe) Start Date: 05/09/2023 - End Date: 06/09/2023</t>
  </si>
  <si>
    <t>30/07/2023 12:15 PM AEST(SW</t>
  </si>
  <si>
    <t>Conference and Lab Visits</t>
  </si>
  <si>
    <t>Dung</t>
  </si>
  <si>
    <t>Tien</t>
  </si>
  <si>
    <t>Limassol, Cyprus (Europe) Start Date: 11/09/2023 - End Date: 20/09/2023</t>
  </si>
  <si>
    <t>29/06/2023 03:02 PM AEST(SW</t>
  </si>
  <si>
    <t>Doctor of Philosophy - Engineering &amp; IT</t>
  </si>
  <si>
    <t>Bird</t>
  </si>
  <si>
    <t>Prague, Czech Republic (Europe) Start Date: 05/05/2023 - End Date: 19/05/2023</t>
  </si>
  <si>
    <t>15/05/2023 11:09 PM AEST(SW</t>
  </si>
  <si>
    <t>BFA Production</t>
  </si>
  <si>
    <t>Prague, Czech Republic (Europe) Start Date: 05/06/2023 - End Date: 19/06/2023</t>
  </si>
  <si>
    <t>30/05/2023 12:24 PM AEST(SW</t>
  </si>
  <si>
    <t>Mutsuko</t>
  </si>
  <si>
    <t>Prague, Czech Republic (Europe) Start Date: 06/05/2023 - End Date: 23/05/2023</t>
  </si>
  <si>
    <t>19/05/2023 12:49 AM AEST(SW</t>
  </si>
  <si>
    <t>Prague, Czech Republic (Europe) Start Date: 06/06/2023 - End Date: 23/06/2023</t>
  </si>
  <si>
    <t>19/05/2023 12:51 AM AEST(SW</t>
  </si>
  <si>
    <t>Comte-Harvey</t>
  </si>
  <si>
    <t>Finnegan</t>
  </si>
  <si>
    <t>England, United Kingdom (Europe) Start Date: 19/06/2023 - End Date: 05/07/2023</t>
  </si>
  <si>
    <t>29/05/2023 10:19 PM AEST(SW</t>
  </si>
  <si>
    <t>Design and Production Global Atelier (DPSS30007_2023_MAY_STH_1)</t>
  </si>
  <si>
    <t>Tallula</t>
  </si>
  <si>
    <t>Design and Production Global Atelier (DPSS30007)</t>
  </si>
  <si>
    <t>Down</t>
  </si>
  <si>
    <t>Rose Nicholls</t>
  </si>
  <si>
    <t>Prague, Czech Republic (Europe) Start Date: 01/02/2023 - End Date: 30/06/2023</t>
  </si>
  <si>
    <t>Media and Communications</t>
  </si>
  <si>
    <t>Elfick</t>
  </si>
  <si>
    <t>Grace Alexandra</t>
  </si>
  <si>
    <t>Prague, Czech Republic (Europe) Start Date: 06/06/2023 - End Date: 20/06/2023</t>
  </si>
  <si>
    <t>17/05/2023 04:14 PM AEST(SW</t>
  </si>
  <si>
    <t>28/05/2023 04:38 PM AEST(SW</t>
  </si>
  <si>
    <t>Filihia</t>
  </si>
  <si>
    <t>Filipe</t>
  </si>
  <si>
    <t>Lindsay</t>
  </si>
  <si>
    <t>19/05/2023 01:18 PM AEST(SW</t>
  </si>
  <si>
    <t>BFA-PROD</t>
  </si>
  <si>
    <t>Prague, Czech Republic (Europe) Start Date: 03/06/2023 - End Date: 15/06/2023</t>
  </si>
  <si>
    <t>19/03/2023 09:06 AM AEST(SW</t>
  </si>
  <si>
    <t>Prague, Czech Republic (Europe) Start Date: 02/06/2023 - End Date: 16/06/2023</t>
  </si>
  <si>
    <t>25/04/2023 04:36 PM AEST(SW</t>
  </si>
  <si>
    <t>Gabor</t>
  </si>
  <si>
    <t>Lara</t>
  </si>
  <si>
    <t>Ellen Rose</t>
  </si>
  <si>
    <t>Prague, Czech Republic (Europe) Start Date: 03/06/2023 - End Date: 02/07/2023</t>
  </si>
  <si>
    <t>12/03/2023 03:01 PM AEST(SW</t>
  </si>
  <si>
    <t>22/03/2023 10:31 PM AEST(SW</t>
  </si>
  <si>
    <t>Pauline Sarah</t>
  </si>
  <si>
    <t>Prague, Czech Republic (Europe) Start Date: 05/06/2023 - End Date: 20/07/2023</t>
  </si>
  <si>
    <t>23/05/2023 09:57 AM AEST(SW</t>
  </si>
  <si>
    <t>28/05/2023 08:27 AM AEST(SW</t>
  </si>
  <si>
    <t>Ranko</t>
  </si>
  <si>
    <t>Rui Ling</t>
  </si>
  <si>
    <t>Prague, Czech Republic (Europe) Start Date: 06/06/2023 - End Date: 19/06/2023</t>
  </si>
  <si>
    <t>11/03/2023 12:10 AM AEST(SW</t>
  </si>
  <si>
    <t>Hope</t>
  </si>
  <si>
    <t>Jodi</t>
  </si>
  <si>
    <t>16/03/2023 02:08 PM AEST(SW</t>
  </si>
  <si>
    <t>16/03/2023 02:09 PM AEST(SW</t>
  </si>
  <si>
    <t>Huxtable</t>
  </si>
  <si>
    <t>Hannon</t>
  </si>
  <si>
    <t>Prague, Czech Republic (Europe) Start Date: 05/06/2023 - End Date: 20/06/2023</t>
  </si>
  <si>
    <t>22/05/2023 02:56 PM AEST(SW</t>
  </si>
  <si>
    <t>22/05/2023 02:59 PM AEST(SW</t>
  </si>
  <si>
    <t>Jacobs</t>
  </si>
  <si>
    <t>Uma</t>
  </si>
  <si>
    <t>Belle Chana</t>
  </si>
  <si>
    <t>Prague, Czech Republic (Europe) Start Date: 07/06/2023 - End Date: 02/07/2023</t>
  </si>
  <si>
    <t>24/05/2023 03:48 PM AEST(SW</t>
  </si>
  <si>
    <t>Design and Production Global Atelier DPSS30007</t>
  </si>
  <si>
    <t>Jaensch</t>
  </si>
  <si>
    <t>Donny Beatrice</t>
  </si>
  <si>
    <t>Prague, Czech Republic (Europe) Start Date: 08/06/2023 - End Date: 18/06/2023</t>
  </si>
  <si>
    <t>25/04/2023 11:41 AM AEST(SW</t>
  </si>
  <si>
    <t>Prague, Czech Republic (Europe) Start Date: 07/06/2023 - End Date: 19/06/2023</t>
  </si>
  <si>
    <t>17/05/2023 09:18 PM AEST(SW</t>
  </si>
  <si>
    <t>Kuo</t>
  </si>
  <si>
    <t>Singapore, Singapore (Asia) Start Date: 02/06/2023 - End Date: 06/06/2023|Singapore, Singapore (Asia) Start Date: 26/06/2023 - End Date: 29/06/2023</t>
  </si>
  <si>
    <t>23/05/2023 01:37 PM AEST(SW</t>
  </si>
  <si>
    <t>Design and Production Global Atelier (DPSS30007</t>
  </si>
  <si>
    <t>Amsterdam, Netherlands (Europe) Start Date: 28/06/2023 - End Date: 05/07/2023</t>
  </si>
  <si>
    <t>17/05/2023 05:20 PM AEST(SW</t>
  </si>
  <si>
    <t>BFA (Production)</t>
  </si>
  <si>
    <t>Deanna</t>
  </si>
  <si>
    <t>Prague, Czech Republic (Europe) Start Date: 03/06/2023 - End Date: 24/06/2023</t>
  </si>
  <si>
    <t>Looker</t>
  </si>
  <si>
    <t>Mikailah</t>
  </si>
  <si>
    <t>Chloe Marie</t>
  </si>
  <si>
    <t>18/01/2023 02:36 PM AEST(SW</t>
  </si>
  <si>
    <t>20/03/2023 09:46 AM AEST(SW</t>
  </si>
  <si>
    <t>Lumsden</t>
  </si>
  <si>
    <t>18/05/2023 05:54 PM AEST(SW</t>
  </si>
  <si>
    <t>Mackaway</t>
  </si>
  <si>
    <t>Madelaine</t>
  </si>
  <si>
    <t>Claudette</t>
  </si>
  <si>
    <t>18/05/2023 11:26 AM AEST(SW</t>
  </si>
  <si>
    <t>McDermott</t>
  </si>
  <si>
    <t>16/03/2023 04:04 PM AEST(SW</t>
  </si>
  <si>
    <t>DPSS30007</t>
  </si>
  <si>
    <t>McGovern</t>
  </si>
  <si>
    <t>23/05/2023 12:04 AM AEST(SW</t>
  </si>
  <si>
    <t>DPSS30007 Design and Production Global Atelier</t>
  </si>
  <si>
    <t>McNally</t>
  </si>
  <si>
    <t>Prague, Czech Republic (Europe) Start Date: 04/06/2023 - End Date: 28/06/2023</t>
  </si>
  <si>
    <t>10/04/2023 11:02 AM AEST(SW</t>
  </si>
  <si>
    <t>Mclean</t>
  </si>
  <si>
    <t>Eden</t>
  </si>
  <si>
    <t>23/05/2023 11:06 PM AEST(SW</t>
  </si>
  <si>
    <t>Netto</t>
  </si>
  <si>
    <t>Mark</t>
  </si>
  <si>
    <t>Muscat, Oman (Middle East) Start Date: 24/07/2023 - End Date: 31/07/2023</t>
  </si>
  <si>
    <t>Global Management Consulting MGMT30017</t>
  </si>
  <si>
    <t>Muscat, Oman (Middle East) Start Date: 24/07/2023 - End Date: 30/07/2023</t>
  </si>
  <si>
    <t>Pulikkottil</t>
  </si>
  <si>
    <t>Atulya</t>
  </si>
  <si>
    <t>Laximi Nivas</t>
  </si>
  <si>
    <t>Prague, Czech Republic (Europe) Start Date: 02/06/2023 - End Date: 02/07/2023</t>
  </si>
  <si>
    <t>19/03/2023 05:16 PM AEST(SW</t>
  </si>
  <si>
    <t>23/03/2023 06:09 AM AEST(SW</t>
  </si>
  <si>
    <t>Masters in Production Design (Stage)</t>
  </si>
  <si>
    <t>Simcox</t>
  </si>
  <si>
    <t>Taishah</t>
  </si>
  <si>
    <t>Yileen</t>
  </si>
  <si>
    <t>13/03/2023 12:43 PM AEST(SW</t>
  </si>
  <si>
    <t>10/04/2023 04:28 PM AEST(SW</t>
  </si>
  <si>
    <t>Stone</t>
  </si>
  <si>
    <t>Prague, Czech Republic (Europe) Start Date: 07/06/2023 - End Date: 20/06/2023</t>
  </si>
  <si>
    <t>21/05/2023 12:56 PM AEST(SW</t>
  </si>
  <si>
    <t>Swank</t>
  </si>
  <si>
    <t>Lael</t>
  </si>
  <si>
    <t>15/03/2023 01:47 PM AEST(SW</t>
  </si>
  <si>
    <t>Vermeend</t>
  </si>
  <si>
    <t>Hallie</t>
  </si>
  <si>
    <t>16/03/2023 10:32 AM AEST(SW</t>
  </si>
  <si>
    <t>Vivekanantham</t>
  </si>
  <si>
    <t>Ishan</t>
  </si>
  <si>
    <t>Cavan</t>
  </si>
  <si>
    <t>Prague, Czech Republic (Europe) Start Date: 03/06/2023 - End Date: 20/06/2023</t>
  </si>
  <si>
    <t>27/03/2023 01:03 PM AEST(SW</t>
  </si>
  <si>
    <t>Master of Production Design (Stage)</t>
  </si>
  <si>
    <t>Vulcan</t>
  </si>
  <si>
    <t>Prague, Czech Republic (Europe) Start Date: 04/06/2023 - End Date: 20/06/2023</t>
  </si>
  <si>
    <t>25/04/2023 03:58 PM AEST(SW</t>
  </si>
  <si>
    <t>30/04/2023 10:04 AM AEST(SW</t>
  </si>
  <si>
    <t>Walter</t>
  </si>
  <si>
    <t>22/02/2023 05:21 PM AEST(SW</t>
  </si>
  <si>
    <t>BAF Production</t>
  </si>
  <si>
    <t>Madrid, Spain (Europe) Start Date: 20/06/2023 - End Date: 26/06/2023</t>
  </si>
  <si>
    <t>25/04/2023 10:04 AM AEST(SW</t>
  </si>
  <si>
    <t>D'Souza</t>
  </si>
  <si>
    <t>Jadon</t>
  </si>
  <si>
    <t>Doha, Qatar (Middle East) Start Date: 24/02/2023 - End Date: 24/02/2023|Doha, Qatar (Middle East) Start Date: 04/03/2023 - End Date: 05/03/2023</t>
  </si>
  <si>
    <t>10/01/2023 11:23 AM AEST(SW</t>
  </si>
  <si>
    <t>Inamdar</t>
  </si>
  <si>
    <t>Namrata</t>
  </si>
  <si>
    <t>27/01/2023 07:26 PM AEST(SW</t>
  </si>
  <si>
    <t>27/01/2023 07:30 PM AEST(SW</t>
  </si>
  <si>
    <t>Kerkvliet</t>
  </si>
  <si>
    <t>Copenhagen, Denmark (Europe) Start Date: 10/06/2023 - End Date: 14/06/2023</t>
  </si>
  <si>
    <t>16/05/2023 07:59 AM AEST(SW</t>
  </si>
  <si>
    <t>Placement in London, travelling to Copenhagen for tourism/non-University travel</t>
  </si>
  <si>
    <t>Lo-Cao</t>
  </si>
  <si>
    <t>Dubai, United Arab Emirates (Middle East) Start Date: 08/06/2023 - End Date: 24/06/2023</t>
  </si>
  <si>
    <t>ORTHODONTICS</t>
  </si>
  <si>
    <t>Nancy</t>
  </si>
  <si>
    <t>23/01/2023 04:48 PM AEST(SW</t>
  </si>
  <si>
    <t>Madiraju</t>
  </si>
  <si>
    <t>Rishi</t>
  </si>
  <si>
    <t>Atreya</t>
  </si>
  <si>
    <t>Doha, Qatar (Middle East) Start Date: 23/02/2023 - End Date: 23/02/2023|Doha, Qatar (Middle East) Start Date: 04/03/2023 - End Date: 05/03/2023</t>
  </si>
  <si>
    <t>27/01/2023 09:04 PM AEST(SW</t>
  </si>
  <si>
    <t>Sherine</t>
  </si>
  <si>
    <t>Copenhagen, Denmark (Europe) Start Date: 25/06/2023 - End Date: 30/06/2023</t>
  </si>
  <si>
    <t>17/06/2023 02:43 PM AEST(SW</t>
  </si>
  <si>
    <t>Copenhagen, Denmark (Europe) Start Date: 08/04/2023 - End Date: 25/04/2023</t>
  </si>
  <si>
    <t>Elsiwy</t>
  </si>
  <si>
    <t>Adham</t>
  </si>
  <si>
    <t>Alexandria, Egypt (Africa) Start Date: 23/09/2023 - End Date: 25/10/2023</t>
  </si>
  <si>
    <t>Mostafa</t>
  </si>
  <si>
    <t>Marwa</t>
  </si>
  <si>
    <t>Saodi Abdelbaset Mohamed</t>
  </si>
  <si>
    <t>Cairo, Egypt (Africa) Start Date: 16/06/2023 - End Date: 11/07/2023</t>
  </si>
  <si>
    <t>17/06/2023 10:19 PM AEST(SW</t>
  </si>
  <si>
    <t>Egypt</t>
  </si>
  <si>
    <t>London, England (Europe) Start Date: 11/07/2023 - End Date: 31/01/2024</t>
  </si>
  <si>
    <t>Bachelor of Commerce - Economics</t>
  </si>
  <si>
    <t>Bunting</t>
  </si>
  <si>
    <t>London, England (Europe) Start Date: 13/06/2023 - End Date: 01/07/2023</t>
  </si>
  <si>
    <t>Bachelor Of Fine Arts and Music (Music Theatre)</t>
  </si>
  <si>
    <t>Burgess</t>
  </si>
  <si>
    <t>Glasgow, United Kingdom (Europe) Start Date: 04/06/2023 - End Date: 07/06/2023</t>
  </si>
  <si>
    <t>Cindy</t>
  </si>
  <si>
    <t>Simin</t>
  </si>
  <si>
    <t>Los Angeles, United States (North America) Start Date: 16/08/2023 - End Date: 13/12/2023</t>
  </si>
  <si>
    <t>13/06/2023 04:39 PM AEST(SW</t>
  </si>
  <si>
    <t>Garner</t>
  </si>
  <si>
    <t>London, England (Europe) Start Date: 13/07/2023 - End Date: 31/07/2023</t>
  </si>
  <si>
    <t>Gray</t>
  </si>
  <si>
    <t>Musical Theatre</t>
  </si>
  <si>
    <t>London, England (Europe) Start Date: 07/07/2023 - End Date: 02/08/2023</t>
  </si>
  <si>
    <t>22/06/2023 03:52 PM AEST(SW</t>
  </si>
  <si>
    <t>Laing</t>
  </si>
  <si>
    <t>London, England (Europe) Start Date: 11/07/2023 - End Date: 29/07/2023</t>
  </si>
  <si>
    <t>Music Theatre</t>
  </si>
  <si>
    <t>Chiao Hwei</t>
  </si>
  <si>
    <t>Hwei</t>
  </si>
  <si>
    <t>Singapore, Singapore (Asia) Start Date: 24/06/2023 - End Date: 25/06/2023</t>
  </si>
  <si>
    <t>23/06/2023 10:02 PM AEST(SW</t>
  </si>
  <si>
    <t>Kristen</t>
  </si>
  <si>
    <t>London, England (Europe) Start Date: 13/07/2023 - End Date: 29/07/2023</t>
  </si>
  <si>
    <t>Robinson</t>
  </si>
  <si>
    <t>Maude</t>
  </si>
  <si>
    <t>London, England (Europe) Start Date: 01/06/2023 - End Date: 11/07/2023</t>
  </si>
  <si>
    <t>31/05/2023 12:58 PM AEST(SW</t>
  </si>
  <si>
    <t>31/05/2023 12:59 PM AEST(SW</t>
  </si>
  <si>
    <t>London, England (Europe) Start Date: 17/06/2023 - End Date: 07/07/2023</t>
  </si>
  <si>
    <t>14/06/2023 11:04 AM AEST(SW</t>
  </si>
  <si>
    <t>Sterrett</t>
  </si>
  <si>
    <t>Lyn</t>
  </si>
  <si>
    <t>London, England (Europe) Start Date: 17/07/2023 - End Date: 28/07/2023</t>
  </si>
  <si>
    <t>Wines</t>
  </si>
  <si>
    <t>Tymyka</t>
  </si>
  <si>
    <t>Adele</t>
  </si>
  <si>
    <t>London, England (Europe) Start Date: 14/07/2023 - End Date: 29/07/2023</t>
  </si>
  <si>
    <t>Multiple Locations, Fiji (Oceania) Start Date: 02/08/2023 - End Date: 21/08/2023</t>
  </si>
  <si>
    <t>11/05/2023 07:24 PM AEST(SW</t>
  </si>
  <si>
    <t>Crough</t>
  </si>
  <si>
    <t>Nadi, Fiji (Oceania) Start Date: 06/08/2023 - End Date: 20/08/2023</t>
  </si>
  <si>
    <t>23/05/2023 02:21 PM AEST(SW</t>
  </si>
  <si>
    <t>O'Donoghue-Hayes</t>
  </si>
  <si>
    <t>Nadi, Fiji (Oceania) Start Date: 05/08/2023 - End Date: 20/08/2023</t>
  </si>
  <si>
    <t>17/05/2023 12:36 PM AEST(SW</t>
  </si>
  <si>
    <t>Master of Teaching Secondary</t>
  </si>
  <si>
    <t>Tam</t>
  </si>
  <si>
    <t>Siobhan</t>
  </si>
  <si>
    <t>Shiu Wun</t>
  </si>
  <si>
    <t>Nadi, Fiji (Oceania) Start Date: 05/08/2023 - End Date: 19/08/2023</t>
  </si>
  <si>
    <t>26/04/2023 10:52 PM AEST(SW</t>
  </si>
  <si>
    <t>Yung</t>
  </si>
  <si>
    <t>Carlie</t>
  </si>
  <si>
    <t>Los Angeles, United States of America (North America) Start Date: 20/02/2023 - End Date: 26/02/2023</t>
  </si>
  <si>
    <t>11/01/2023 05:51 PM AEST(SW</t>
  </si>
  <si>
    <t>Zhou</t>
  </si>
  <si>
    <t>Zixuan</t>
  </si>
  <si>
    <t>Nadi, Fiji (Oceania) Start Date: 03/08/2023 - End Date: 21/08/2023</t>
  </si>
  <si>
    <t>27/04/2023 04:36 PM AEST(SW</t>
  </si>
  <si>
    <t>Warren</t>
  </si>
  <si>
    <t>Hong Xi</t>
  </si>
  <si>
    <t>Suva, Fiji (Oceania) Start Date: 07/01/2023 - End Date: 21/01/2023</t>
  </si>
  <si>
    <t>28/09/2022 04:37 PM AEST(SW</t>
  </si>
  <si>
    <t>Suva, Fiji (Oceania) Start Date: 05/01/2023 - End Date: 24/01/2023</t>
  </si>
  <si>
    <t>28/09/2022 05:46 PM AEST(SW</t>
  </si>
  <si>
    <t>28/09/2022 05:47 PM AEST(SW</t>
  </si>
  <si>
    <t>Orlowska</t>
  </si>
  <si>
    <t>Alicja</t>
  </si>
  <si>
    <t>Suva, Fiji (Oceania) Start Date: 08/12/2023 - End Date: 08/01/2024</t>
  </si>
  <si>
    <t>26/06/2023 11:19 AM AEST(SW</t>
  </si>
  <si>
    <t>London, United Kingdom (Europe) Start Date: 08/05/2023 - End Date: 26/05/2023</t>
  </si>
  <si>
    <t>27/03/2023 08:07 PM AEST(SW</t>
  </si>
  <si>
    <t>Espoo, Finland (Europe) Start Date: 14/08/2023 - End Date: 18/08/2023</t>
  </si>
  <si>
    <t>24/07/2023 01:25 PM AEST(SW</t>
  </si>
  <si>
    <t>Casper</t>
  </si>
  <si>
    <t>Tokyo, Japan (Asia) Start Date: 22/06/2023 - End Date: 22/06/2023|Tokyo, Japan (Asia) Start Date: 25/07/2023 - End Date: 25/07/2023</t>
  </si>
  <si>
    <t>Choudhury</t>
  </si>
  <si>
    <t>Sumedha</t>
  </si>
  <si>
    <t>Paris, France (Europe) Start Date: 03/09/2023 - End Date: 06/09/2023</t>
  </si>
  <si>
    <t>Paris, France (Europe) Start Date: 03/09/2023 - End Date: 07/09/2023</t>
  </si>
  <si>
    <t>Gould-Whaley</t>
  </si>
  <si>
    <t>Calla</t>
  </si>
  <si>
    <t>Rome, Italy (Europe) Start Date: 13/07/2023 - End Date: 23/07/2023</t>
  </si>
  <si>
    <t>30/06/2023 07:29 PM AEST(SW</t>
  </si>
  <si>
    <t>Schienstock</t>
  </si>
  <si>
    <t>Dominik</t>
  </si>
  <si>
    <t>Lugano, Switzerland (Europe) Start Date: 27/06/2023 - End Date: 01/07/2023</t>
  </si>
  <si>
    <t>12/06/2023 02:19 PM AEST(SW</t>
  </si>
  <si>
    <t>PhD at Peter Doherty Institute</t>
  </si>
  <si>
    <t>Marcantonio</t>
  </si>
  <si>
    <t>Liverpool, United Kingdom (Europe) Start Date: 07/07/2023 - End Date: 08/07/2023</t>
  </si>
  <si>
    <t>13/06/2023 03:29 PM AEST(SW</t>
  </si>
  <si>
    <t>Hocking</t>
  </si>
  <si>
    <t>Grenoble, France (Europe) Start Date: 05/01/2023 - End Date: 04/06/2023</t>
  </si>
  <si>
    <t>Arts</t>
  </si>
  <si>
    <t>Geneva, Switzerland (Europe) Start Date: 14/05/2023 - End Date: 19/05/2023|Geneva, Switzerland (Europe) Start Date: 27/05/2023 - End Date: 28/05/2023</t>
  </si>
  <si>
    <t>27/04/2023 10:14 AM AEST(SW</t>
  </si>
  <si>
    <t>11/05/2023 04:38 PM AEST(SW</t>
  </si>
  <si>
    <t>Moshinsky</t>
  </si>
  <si>
    <t>Amira</t>
  </si>
  <si>
    <t>Kranz</t>
  </si>
  <si>
    <t>Lyon, France (Europe) Start Date: 02/07/2023 - End Date: 08/07/2023</t>
  </si>
  <si>
    <t>21/06/2023 09:03 PM AEST(SW</t>
  </si>
  <si>
    <t>Conference non-credit</t>
  </si>
  <si>
    <t>Lyon, France (Europe) Start Date: 21/08/2023 - End Date: 20/07/2024</t>
  </si>
  <si>
    <t>Tunkala</t>
  </si>
  <si>
    <t>Bereket Zeleke</t>
  </si>
  <si>
    <t>Lyon, France (Europe) Start Date: 26/08/2023 - End Date: 02/09/2023</t>
  </si>
  <si>
    <t>17/05/2023 10:46 AM AEST(SW</t>
  </si>
  <si>
    <t>PhD in Agricultural Sciences</t>
  </si>
  <si>
    <t>Ethiopia</t>
  </si>
  <si>
    <t>Evanston, United States (North America) Start Date: 17/07/2023 - End Date: 25/07/2023</t>
  </si>
  <si>
    <t>20/05/2023 09:32 AM AEST(SW</t>
  </si>
  <si>
    <t>DR-MPHIL</t>
  </si>
  <si>
    <t>Verhagen</t>
  </si>
  <si>
    <t>Amsterdam, Netherlands (Europe) Start Date: 18/06/2023 - End Date: 02/07/2023</t>
  </si>
  <si>
    <t>ABPL30070</t>
  </si>
  <si>
    <t>ABPL70030 Venice Studio</t>
  </si>
  <si>
    <t>Corbett</t>
  </si>
  <si>
    <t>London, United Kingdom (Europe) Start Date: 19/08/2023 - End Date: 23/08/2023</t>
  </si>
  <si>
    <t>27/07/2023 10:29 PM AEST(SW</t>
  </si>
  <si>
    <t>Master of Philosophy (Psychological Sciences)</t>
  </si>
  <si>
    <t>Doyle</t>
  </si>
  <si>
    <t>Maryam</t>
  </si>
  <si>
    <t>Singapore, Singapore (Asia) Start Date: 14/06/2023 - End Date: 26/06/2023|Singapore, Singapore (Asia) Start Date: 15/07/2023 - End Date: 18/07/2023</t>
  </si>
  <si>
    <t>13/06/2023 02:15 PM AEST(SW</t>
  </si>
  <si>
    <t>French Studies</t>
  </si>
  <si>
    <t>England, United Kingdom (Europe) Start Date: 06/08/2023 - End Date: 03/09/2023</t>
  </si>
  <si>
    <t>11/06/2023 04:27 PM AEST(SW</t>
  </si>
  <si>
    <t>27/06/2023 11:44 AM AEST(SW</t>
  </si>
  <si>
    <t>Ellul-Thorn</t>
  </si>
  <si>
    <t>Blake</t>
  </si>
  <si>
    <t>Paris, France (Europe) Start Date: 06/09/2023 - End Date: 02/10/2023</t>
  </si>
  <si>
    <t>YINENG</t>
  </si>
  <si>
    <t>Paris, France (Europe) Start Date: 27/08/2023 - End Date: 27/12/2023</t>
  </si>
  <si>
    <t>30/06/2023 11:00 AM AEST(SW</t>
  </si>
  <si>
    <t>Master of Marketing and communication</t>
  </si>
  <si>
    <t>Laffan</t>
  </si>
  <si>
    <t>Elizabeth Moore</t>
  </si>
  <si>
    <t>Tours, France (Europe) Start Date: 27/06/2023 - End Date: 13/07/2023</t>
  </si>
  <si>
    <t>15/05/2023 05:31 PM AEST(SW</t>
  </si>
  <si>
    <t>Diploma of Language</t>
  </si>
  <si>
    <t>Tours, France (Europe) Start Date: 26/06/2023 - End Date: 13/07/2023</t>
  </si>
  <si>
    <t>29/03/2023 06:29 PM AEST(SW</t>
  </si>
  <si>
    <t>30/06/2023 10:51 AM AEST(SW</t>
  </si>
  <si>
    <t>Master of Marketing Communications</t>
  </si>
  <si>
    <t>Lovett</t>
  </si>
  <si>
    <t>Elaine Egerton</t>
  </si>
  <si>
    <t>Tours, France (Europe) Start Date: 28/06/2023 - End Date: 14/07/2023</t>
  </si>
  <si>
    <t>21/06/2023 12:56 AM AEST(SW</t>
  </si>
  <si>
    <t>In the Heart of the Loire Valley</t>
  </si>
  <si>
    <t>Geneva, Switzerland (Europe) Start Date: 18/05/2023 - End Date: 20/05/2023</t>
  </si>
  <si>
    <t>Zvirblis</t>
  </si>
  <si>
    <t>London, United Kingdom (Europe) Start Date: 02/06/2023 - End Date: 07/06/2023|London, United Kingdom (Europe) Start Date: 16/06/2023 - End Date: 17/06/2023</t>
  </si>
  <si>
    <t>30/04/2023 12:16 PM AEST(SW</t>
  </si>
  <si>
    <t>Doctor of Clinical Dentistry (Orthodontics)</t>
  </si>
  <si>
    <t>Koech</t>
  </si>
  <si>
    <t>Toulouse, France (Europe) Start Date: 06/07/2023 - End Date: 16/07/2023</t>
  </si>
  <si>
    <t>13/06/2023 12:52 PM AEST(SW</t>
  </si>
  <si>
    <t>Doctor of philosophy in Agricultural sciences</t>
  </si>
  <si>
    <t>Kenya</t>
  </si>
  <si>
    <t>Tours, France (Europe) Start Date: 28/06/2023 - End Date: 13/07/2023</t>
  </si>
  <si>
    <t>15/03/2023 08:05 AM AEST(SW</t>
  </si>
  <si>
    <t>B-DES (Urban Planning) &amp; D-LANG (French)</t>
  </si>
  <si>
    <t>Bula</t>
  </si>
  <si>
    <t>Amelie</t>
  </si>
  <si>
    <t>20/03/2023 12:38 PM AEST(SW</t>
  </si>
  <si>
    <t>Diploma of French Language</t>
  </si>
  <si>
    <t>Tours, France (Europe) Start Date: 27/06/2023 - End Date: 14/07/2023</t>
  </si>
  <si>
    <t>30/05/2023 08:02 PM AEST(SW</t>
  </si>
  <si>
    <t>Harrop</t>
  </si>
  <si>
    <t>Jane Fox</t>
  </si>
  <si>
    <t>31/05/2023 08:26 PM AEST(SW</t>
  </si>
  <si>
    <t>In the Heart of the Loire Valley - MERGE_2023_0129</t>
  </si>
  <si>
    <t>Khateeb</t>
  </si>
  <si>
    <t>Eman</t>
  </si>
  <si>
    <t>Tours, France (Europe) Start Date: 25/06/2023 - End Date: 15/07/2023</t>
  </si>
  <si>
    <t>13/04/2023 04:02 PM AEST(SW</t>
  </si>
  <si>
    <t>Konstantinou</t>
  </si>
  <si>
    <t>Angelique</t>
  </si>
  <si>
    <t>Tours, France (Europe) Start Date: 26/06/2023 - End Date: 20/07/2023</t>
  </si>
  <si>
    <t>Levendis</t>
  </si>
  <si>
    <t>In the Heart of the Loire Valley (FREN20020)</t>
  </si>
  <si>
    <t>Eechan</t>
  </si>
  <si>
    <t>19/06/2023 05:34 PM AEST(SW</t>
  </si>
  <si>
    <t>24/06/2023 10:54 AM AEST(SW</t>
  </si>
  <si>
    <t>Bachelor of Biomedicine / Diploma of Languages (French)</t>
  </si>
  <si>
    <t>Losonski</t>
  </si>
  <si>
    <t>Gabrielle</t>
  </si>
  <si>
    <t>15/06/2023 03:31 PM AEST(SW</t>
  </si>
  <si>
    <t>Subject FREN20020 for my Concurrent Diploma in Languages</t>
  </si>
  <si>
    <t>Mesfin</t>
  </si>
  <si>
    <t>Romahn</t>
  </si>
  <si>
    <t>Tours, France (Europe) Start Date: 24/06/2023 - End Date: 23/07/2023</t>
  </si>
  <si>
    <t>16/06/2023 02:08 PM AEST(SW</t>
  </si>
  <si>
    <t>Heart of the Loire Valley</t>
  </si>
  <si>
    <t>Mortimore</t>
  </si>
  <si>
    <t>Cate</t>
  </si>
  <si>
    <t>25/06/2023 01:04 PM AEST(SW</t>
  </si>
  <si>
    <t>FRENCH20020</t>
  </si>
  <si>
    <t>Moss</t>
  </si>
  <si>
    <t>Toland</t>
  </si>
  <si>
    <t>21/06/2023 09:52 AM AEST(SW</t>
  </si>
  <si>
    <t>Bachelor of Commerce, Diploma of Languages (French)</t>
  </si>
  <si>
    <t>12/04/2023 10:21 PM AEST(SW</t>
  </si>
  <si>
    <t>FREN30018: In the Heart of the Loire Valley</t>
  </si>
  <si>
    <t>23/05/2023 08:44 PM AEST(SW</t>
  </si>
  <si>
    <t>Campbell-Hooper</t>
  </si>
  <si>
    <t>Moorea-Maiao, French Polynesia (Oceania) Start Date: 26/04/2023 - End Date: 08/05/2023</t>
  </si>
  <si>
    <t>25/04/2023 05:21 PM AEST(SW</t>
  </si>
  <si>
    <t>Moorea-Maiao, French Polynesia (Oceania) Start Date: 09/07/2023 - End Date: 31/10/2023</t>
  </si>
  <si>
    <t>17/07/2023 04:53 AM AEST(SW</t>
  </si>
  <si>
    <t>Srednick</t>
  </si>
  <si>
    <t>Moorea-Maiao, French Polynesia (Oceania) Start Date: 12/07/2023 - End Date: 19/07/2023</t>
  </si>
  <si>
    <t>11/07/2023 07:52 AM AEST(SW</t>
  </si>
  <si>
    <t>PhD Biology</t>
  </si>
  <si>
    <t>Multiple Locations, French Polynesia (Oceania) Start Date: 22/04/2023 - End Date: 05/05/2023</t>
  </si>
  <si>
    <t>14/03/2023 10:28 AM AEST(SW</t>
  </si>
  <si>
    <t>Rabati, Georgia (Europe) Start Date: 11/06/2023 - End Date: 13/08/2023</t>
  </si>
  <si>
    <t>Bachelor of Arts (Hons)</t>
  </si>
  <si>
    <t>Rabati, Georgia (Europe) Start Date: 15/06/2023 - End Date: 09/07/2023</t>
  </si>
  <si>
    <t>27/04/2023 09:27 AM AEST(SW</t>
  </si>
  <si>
    <t>Rabati Excavation Field trip</t>
  </si>
  <si>
    <t>Orla</t>
  </si>
  <si>
    <t>Mary Fay</t>
  </si>
  <si>
    <t>Rabati, Georgia (Europe) Start Date: 08/07/2023 - End Date: 30/07/2023</t>
  </si>
  <si>
    <t>Graduate Diploma in Arts - Classical Studies and Archaeology</t>
  </si>
  <si>
    <t>Lane Welsh</t>
  </si>
  <si>
    <t>Miette</t>
  </si>
  <si>
    <t>Rabati, Georgia (Europe) Start Date: 13/06/2023 - End Date: 09/07/2023</t>
  </si>
  <si>
    <t>25/04/2023 03:47 PM AEST(SW</t>
  </si>
  <si>
    <t>Netley</t>
  </si>
  <si>
    <t>Rafferty</t>
  </si>
  <si>
    <t>Rabati, Georgia (Europe) Start Date: 19/06/2023 - End Date: 07/07/2023</t>
  </si>
  <si>
    <t>11/05/2023 05:00 PM AEST(SW</t>
  </si>
  <si>
    <t>Zhuo Jia</t>
  </si>
  <si>
    <t>Rabati, Georgia (Europe) Start Date: 10/07/2023 - End Date: 28/07/2023</t>
  </si>
  <si>
    <t>11/05/2023 10:12 PM AEST(SW</t>
  </si>
  <si>
    <t>ANCW30004 Beyond Babylon</t>
  </si>
  <si>
    <t>Rabati, Georgia (Europe) Start Date: 08/07/2023 - End Date: 01/08/2023</t>
  </si>
  <si>
    <t>12/05/2023 10:47 PM AEST(SW</t>
  </si>
  <si>
    <t>ANCW30004 Beyong Babylon</t>
  </si>
  <si>
    <t>Tetaz</t>
  </si>
  <si>
    <t>25/04/2023 03:57 PM AEST(SW</t>
  </si>
  <si>
    <t>Kiely</t>
  </si>
  <si>
    <t>Athens, Greece (Europe) Start Date: 02/06/2023 - End Date: 15/06/2023</t>
  </si>
  <si>
    <t>Kivarkis</t>
  </si>
  <si>
    <t>Nadino</t>
  </si>
  <si>
    <t>Tbilisi, Georgia (Europe) Start Date: 12/06/2023 - End Date: 07/07/2023</t>
  </si>
  <si>
    <t>24/04/2023 05:24 PM AEST(SW</t>
  </si>
  <si>
    <t>25/04/2023 03:57 AM AEST(SW</t>
  </si>
  <si>
    <t>Peggy</t>
  </si>
  <si>
    <t>Wednesday</t>
  </si>
  <si>
    <t>Tbilisi, Georgia (Europe) Start Date: 08/07/2023 - End Date: 11/08/2023</t>
  </si>
  <si>
    <t>Maccartney</t>
  </si>
  <si>
    <t>Edan</t>
  </si>
  <si>
    <t>Istanbul, Turkey (Europe) Start Date: 12/06/2023 - End Date: 15/06/2023|Istanbul, Turkey (Europe) Start Date: 08/07/2023 - End Date: 09/07/2023</t>
  </si>
  <si>
    <t>29/04/2023 02:00 PM AEST(SW</t>
  </si>
  <si>
    <t>Arts Undergraduate - ANCW Major - Rabati excavation</t>
  </si>
  <si>
    <t>Masters</t>
  </si>
  <si>
    <t>Lei</t>
  </si>
  <si>
    <t>Gothenburg, Sweden (Europe) Start Date: 26/05/2023 - End Date: 01/06/2023</t>
  </si>
  <si>
    <t>28/03/2023 10:02 AM AEST(SW</t>
  </si>
  <si>
    <t>Conference and Lab visit</t>
  </si>
  <si>
    <t>PhD of Chemical Engineering</t>
  </si>
  <si>
    <t>Amerang, Germany (Europe) Start Date: 02/07/2023 - End Date: 12/08/2023</t>
  </si>
  <si>
    <t>24/05/2023 03:43 PM AEST(SW</t>
  </si>
  <si>
    <t>Symons</t>
  </si>
  <si>
    <t>Aidan</t>
  </si>
  <si>
    <t>Amherst, United States (North America) Start Date: 28/07/2023 - End Date: 02/08/2023</t>
  </si>
  <si>
    <t>24/07/2023 04:11 PM AEST(SW</t>
  </si>
  <si>
    <t>Gavan</t>
  </si>
  <si>
    <t>Berlin, Germany (Europe) Start Date: 28/06/2023 - End Date: 13/07/2023</t>
  </si>
  <si>
    <t>27/04/2023 10:02 PM AEST(SW</t>
  </si>
  <si>
    <t>Cobain</t>
  </si>
  <si>
    <t>William Lee</t>
  </si>
  <si>
    <t>Eskitzis</t>
  </si>
  <si>
    <t>Aleksander</t>
  </si>
  <si>
    <t>30/04/2023 10:07 AM AEST(SW</t>
  </si>
  <si>
    <t>Groves-Crawford</t>
  </si>
  <si>
    <t>Berlin, Germany (Europe) Start Date: 25/06/2023 - End Date: 21/07/2023</t>
  </si>
  <si>
    <t>15/06/2023 02:38 PM AEST(SW</t>
  </si>
  <si>
    <t>18/06/2023 10:37 AM AEST(SW</t>
  </si>
  <si>
    <t>Bachelor of Commerce - Global Management Consulting Subject</t>
  </si>
  <si>
    <t>Harrison-Lofthouse</t>
  </si>
  <si>
    <t>Jarrah</t>
  </si>
  <si>
    <t>Bucharest, Romania (Europe) Start Date: 16/07/2023 - End Date: 27/07/2023</t>
  </si>
  <si>
    <t>Immanuel</t>
  </si>
  <si>
    <t>Andrea Marilyn Pragashini</t>
  </si>
  <si>
    <t>Hamburg, Germany (Europe) Start Date: 11/04/2023 - End Date: 20/04/2023</t>
  </si>
  <si>
    <t>26/02/2023 06:33 PM AEST(SW</t>
  </si>
  <si>
    <t>Graduate Research (PhD) Doctor of Philosophy - Law (DR-PHILLAW)</t>
  </si>
  <si>
    <t>Hamburg, Germany (Europe) Start Date: 11/04/2023 - End Date: 21/04/2023</t>
  </si>
  <si>
    <t>27/02/2023 01:14 PM AEST(SW</t>
  </si>
  <si>
    <t>DR-PHILLAW (Graduate Researcher - PhD)</t>
  </si>
  <si>
    <t>Kabra</t>
  </si>
  <si>
    <t>Khushi</t>
  </si>
  <si>
    <t>Pradeep</t>
  </si>
  <si>
    <t>Berlin, Germany (Europe) Start Date: 28/06/2023 - End Date: 14/07/2023</t>
  </si>
  <si>
    <t>24/04/2023 02:46 PM AEST(SW</t>
  </si>
  <si>
    <t>24/04/2023 02:48 PM AEST(SW</t>
  </si>
  <si>
    <t>Kanavoutsos</t>
  </si>
  <si>
    <t>25/06/2023 04:34 AM AEST(SW</t>
  </si>
  <si>
    <t>Myung Hun</t>
  </si>
  <si>
    <t>Berlin, Germany (Europe) Start Date: 28/06/2023 - End Date: 27/07/2023</t>
  </si>
  <si>
    <t>25/05/2023 03:20 PM AEST(SW</t>
  </si>
  <si>
    <t>27/06/2023 07:59 AM AEST(SW</t>
  </si>
  <si>
    <t>Xin Lyn</t>
  </si>
  <si>
    <t>Man Yan</t>
  </si>
  <si>
    <t>Berlin, Germany (Europe) Start Date: 28/06/2023 - End Date: 12/07/2023</t>
  </si>
  <si>
    <t>19/05/2023 10:34 AM AEST(SW</t>
  </si>
  <si>
    <t>20/06/2023 11:48 PM AEST(SW</t>
  </si>
  <si>
    <t>Li Ying</t>
  </si>
  <si>
    <t>12/06/2023 11:48 PM AEST(SW</t>
  </si>
  <si>
    <t>MGMT30017 Global Management Consulting</t>
  </si>
  <si>
    <t>Low</t>
  </si>
  <si>
    <t>ZiYuan</t>
  </si>
  <si>
    <t>Lan Phuong</t>
  </si>
  <si>
    <t>21/04/2023 11:55 PM AEST(SW</t>
  </si>
  <si>
    <t>Tandyajaya</t>
  </si>
  <si>
    <t>Jeslyn</t>
  </si>
  <si>
    <t>Berlin, Germany (Europe) Start Date: 27/06/2023 - End Date: 13/07/2023</t>
  </si>
  <si>
    <t>Ha Vy</t>
  </si>
  <si>
    <t>Global Management Consulting</t>
  </si>
  <si>
    <t>YANG</t>
  </si>
  <si>
    <t>YI LING</t>
  </si>
  <si>
    <t>Berlin, Germany (Europe) Start Date: 23/06/2023 - End Date: 09/07/2023</t>
  </si>
  <si>
    <t>22/05/2023 12:31 PM AEST(SW</t>
  </si>
  <si>
    <t>Doctor of Philosophy (Engineering and IT)</t>
  </si>
  <si>
    <t>Schwarz</t>
  </si>
  <si>
    <t>Bonn, Germany (Europe) Start Date: 14/07/2023 - End Date: 16/10/2023</t>
  </si>
  <si>
    <t>10/07/2023 04:01 PM AEST(SW</t>
  </si>
  <si>
    <t>Frankfurt, Germany (Europe) Start Date: 02/07/2023 - End Date: 20/07/2023</t>
  </si>
  <si>
    <t>29/06/2023 11:38 PM AEST(SW</t>
  </si>
  <si>
    <t>Attending the INQUA conference and visiting two universities in Germany</t>
  </si>
  <si>
    <t>Johnston</t>
  </si>
  <si>
    <t>Bede</t>
  </si>
  <si>
    <t>Gregory</t>
  </si>
  <si>
    <t>Frankfurt, Germany (Europe) Start Date: 28/05/2023 - End Date: 26/06/2023</t>
  </si>
  <si>
    <t>11/05/2023 03:52 PM AEST(SW</t>
  </si>
  <si>
    <t>11/05/2023 03:54 PM AEST(SW</t>
  </si>
  <si>
    <t>Schulz</t>
  </si>
  <si>
    <t>Larissa</t>
  </si>
  <si>
    <t>Frankfurt, Germany (Europe) Start Date: 11/12/2022 - End Date: 21/01/2023</t>
  </si>
  <si>
    <t>15/10/2022 11:11 AM AEST(SW</t>
  </si>
  <si>
    <t>31/10/2022 10:23 AM AEST(SW</t>
  </si>
  <si>
    <t>London, United Kingdom (Europe) Start Date: 04/09/2023 - End Date: 07/09/2023</t>
  </si>
  <si>
    <t>19/07/2023 01:49 PM AEST(SW</t>
  </si>
  <si>
    <t>19/07/2023 01:50 PM AEST(SW</t>
  </si>
  <si>
    <t>Doctor of Philosophy - Business and Economics</t>
  </si>
  <si>
    <t>Poh Jie</t>
  </si>
  <si>
    <t>Freiburg im Breisgau, Germany (Europe) Start Date: 06/04/2023 - End Date: 23/10/2023</t>
  </si>
  <si>
    <t>Visiting researcher at the Max Planck Institute to collaborate on research.</t>
  </si>
  <si>
    <t>Sabir</t>
  </si>
  <si>
    <t>Saika</t>
  </si>
  <si>
    <t>Kolkata, India (Asia) Start Date: 28/02/2023 - End Date: 09/03/2023</t>
  </si>
  <si>
    <t>20/12/2022 11:25 AM AEST(SW</t>
  </si>
  <si>
    <t>PhD in Law</t>
  </si>
  <si>
    <t>Heidelberg, Germany (Europe) Start Date: 22/05/2023 - End Date: 27/05/2023</t>
  </si>
  <si>
    <t>21/05/2023 09:30 AM AEST(SW</t>
  </si>
  <si>
    <t>Hamburg, Germany (Europe) Start Date: 14/03/2023 - End Date: 16/08/2023</t>
  </si>
  <si>
    <t>14/03/2023 02:48 PM AEST(SW</t>
  </si>
  <si>
    <t>Jamil</t>
  </si>
  <si>
    <t>Haris</t>
  </si>
  <si>
    <t>Budapest, Hungary (Europe) Start Date: 01/07/2023 - End Date: 08/07/2023</t>
  </si>
  <si>
    <t>Amsterdam, Netherlands (Europe) Start Date: 23/06/2023 - End Date: 25/06/2023</t>
  </si>
  <si>
    <t>28/04/2023 03:37 PM AEST(SW</t>
  </si>
  <si>
    <t>Geneva, Switzerland (Europe) Start Date: 20/06/2023 - End Date: 23/06/2023</t>
  </si>
  <si>
    <t>Magee</t>
  </si>
  <si>
    <t>Rome, Italy (Europe) Start Date: 10/07/2023 - End Date: 20/07/2023</t>
  </si>
  <si>
    <t>28/06/2023 12:43 PM AEST(SW</t>
  </si>
  <si>
    <t>International Internship in Envrionments</t>
  </si>
  <si>
    <t>Zurich, Switzerland (Europe) Start Date: 17/07/2023 - End Date: 21/07/2023</t>
  </si>
  <si>
    <t>11/07/2023 07:30 PM AEST(SW</t>
  </si>
  <si>
    <t>11/07/2023 07:33 PM AEST(SW</t>
  </si>
  <si>
    <t>Creevey</t>
  </si>
  <si>
    <t>Floyd</t>
  </si>
  <si>
    <t>Barcelona, Spain (Europe) Start Date: 15/07/2023 - End Date: 16/07/2023</t>
  </si>
  <si>
    <t>MA</t>
  </si>
  <si>
    <t>Xiaoya</t>
  </si>
  <si>
    <t>Stutensee, Germany (Europe) Start Date: 27/08/2023 - End Date: 29/02/2024</t>
  </si>
  <si>
    <t>30/06/2023 02:22 PM AEST(SW</t>
  </si>
  <si>
    <t>Stuttgart, Germany (Europe) Start Date: 24/08/2023 - End Date: 31/03/2024</t>
  </si>
  <si>
    <t>24/07/2023 12:43 PM AEST(SW</t>
  </si>
  <si>
    <t>Architecture</t>
  </si>
  <si>
    <t>GuimarÃƒÂ£es Ferreira</t>
  </si>
  <si>
    <t>Ana Paula</t>
  </si>
  <si>
    <t>Multiple Locations, Singapore (Asia) Start Date: 11/07/2023 - End Date: 23/07/2023</t>
  </si>
  <si>
    <t>26/06/2023 11:23 AM AEST(SW</t>
  </si>
  <si>
    <t>Athens, Greece (Europe) Start Date: 19/01/2023 - End Date: 27/02/2023</t>
  </si>
  <si>
    <t>24/12/2022 11:18 AM AEST(SW</t>
  </si>
  <si>
    <t>29/12/2022 03:40 PM AEST(SW</t>
  </si>
  <si>
    <t>ARCO3404</t>
  </si>
  <si>
    <t>Horne</t>
  </si>
  <si>
    <t>Athens, Greece (Europe) Start Date: 18/06/2023 - End Date: 08/07/2023</t>
  </si>
  <si>
    <t>13/05/2023 10:43 AM AEST(SW</t>
  </si>
  <si>
    <t>Bachelor of Arts, Ancient World Studies Major</t>
  </si>
  <si>
    <t>Jakse</t>
  </si>
  <si>
    <t>Kintija</t>
  </si>
  <si>
    <t>Venice, Italy (Europe) Start Date: 02/07/2023 - End Date: 16/07/2023</t>
  </si>
  <si>
    <t>Venice Studio ABPL30070</t>
  </si>
  <si>
    <t>Kirra</t>
  </si>
  <si>
    <t>Singapore, Singapore (Asia) Start Date: 20/09/2023 - End Date: 21/09/2023</t>
  </si>
  <si>
    <t>Reeve</t>
  </si>
  <si>
    <t>Athens, Greece (Europe) Start Date: 20/01/2023 - End Date: 10/02/2023</t>
  </si>
  <si>
    <t>25/11/2022 03:07 PM AEST(SW</t>
  </si>
  <si>
    <t>14/12/2022 09:00 PM AEST(SW</t>
  </si>
  <si>
    <t>University of Sydney - ARCO3404: Classical Archaeology Intensive Summer Program in Athens</t>
  </si>
  <si>
    <t>Athens, Greece (Europe) Start Date: 19/01/2023 - End Date: 10/02/2023</t>
  </si>
  <si>
    <t>27/10/2022 02:08 PM AEST(SW</t>
  </si>
  <si>
    <t>Stavrou</t>
  </si>
  <si>
    <t>Calliope</t>
  </si>
  <si>
    <t>Athens, Greece (Europe) Start Date: 19/11/2023 - End Date: 01/02/2024</t>
  </si>
  <si>
    <t>25/05/2023 10:26 AM AEST(SW</t>
  </si>
  <si>
    <t>Balo</t>
  </si>
  <si>
    <t>Brishti</t>
  </si>
  <si>
    <t>Heraklion, Greece (Europe) Start Date: 07/01/2023 - End Date: 22/01/2023</t>
  </si>
  <si>
    <t>13/12/2022 10:12 PM AEST(SW</t>
  </si>
  <si>
    <t>Guraieb Elizalde</t>
  </si>
  <si>
    <t>multiple locations, Guatemala (Central America) Start Date: 15/07/2023 - End Date: 22/07/2023</t>
  </si>
  <si>
    <t>Non-credit bearing funded study tour.</t>
  </si>
  <si>
    <t>Jain</t>
  </si>
  <si>
    <t>Arshia</t>
  </si>
  <si>
    <t>19/06/2023 05:02 PM AEST(SW</t>
  </si>
  <si>
    <t>Suryawijaya Jun Yang</t>
  </si>
  <si>
    <t>multiple locations, Guatemala (Central America) Start Date: 15/07/2023 - End Date: 23/07/2023</t>
  </si>
  <si>
    <t>13/06/2023 12:11 PM AEST(SW</t>
  </si>
  <si>
    <t>18/06/2023 10:16 AM AEST(SW</t>
  </si>
  <si>
    <t>Master of Science (Epidemiology)</t>
  </si>
  <si>
    <t>Putri</t>
  </si>
  <si>
    <t>Anggi Paramitha Eka</t>
  </si>
  <si>
    <t>19/06/2023 10:29 PM AEST(SW</t>
  </si>
  <si>
    <t>Vadke</t>
  </si>
  <si>
    <t>Devyani</t>
  </si>
  <si>
    <t>Shekhar</t>
  </si>
  <si>
    <t>13/06/2023 02:23 PM AEST(SW</t>
  </si>
  <si>
    <t>15/06/2023 12:16 AM AEST(SW</t>
  </si>
  <si>
    <t>Reach Alliance</t>
  </si>
  <si>
    <t>Rodrigues</t>
  </si>
  <si>
    <t>Charmaine</t>
  </si>
  <si>
    <t>Clear Water Bay, Hong Kong (Asia) Start Date: 26/06/2023 - End Date: 21/07/2023</t>
  </si>
  <si>
    <t>18/05/2023 01:17 PM AEST(SW</t>
  </si>
  <si>
    <t>Chang</t>
  </si>
  <si>
    <t>Kelvin</t>
  </si>
  <si>
    <t>Hong Kong, Hong Kong (Asia) Start Date: 23/09/2023 - End Date: 21/10/2023</t>
  </si>
  <si>
    <t>18/07/2023 11:43 AM AEST(SW</t>
  </si>
  <si>
    <t>Hong Kong, Hong Kong (Asia) Start Date: 20/11/2023 - End Date: 24/11/2023</t>
  </si>
  <si>
    <t>Chi</t>
  </si>
  <si>
    <t>Hong Kong, Hong Kong (Asia) Start Date: 25/09/2023 - End Date: 20/10/2023</t>
  </si>
  <si>
    <t>Cui</t>
  </si>
  <si>
    <t>Haoze</t>
  </si>
  <si>
    <t>16/07/2023 06:34 PM AEST(SW</t>
  </si>
  <si>
    <t>MEDS90037</t>
  </si>
  <si>
    <t>Hung</t>
  </si>
  <si>
    <t>Pak Hei Brian</t>
  </si>
  <si>
    <t>Hong Kong, Hong Kong (Asia) Start Date: 27/11/2023 - End Date: 08/12/2023</t>
  </si>
  <si>
    <t>Hong Kong, Hong Kong (Asia) Start Date: 24/06/2023 - End Date: 08/07/2023</t>
  </si>
  <si>
    <t>14/06/2023 12:32 AM AEST(SW</t>
  </si>
  <si>
    <t>14/06/2023 12:42 AM AEST(SW</t>
  </si>
  <si>
    <t>10/04/2023 08:42 PM AEST(SW</t>
  </si>
  <si>
    <t>10/04/2023 08:43 PM AEST(SW</t>
  </si>
  <si>
    <t>Hong Kong, Hong Kong (Asia) Start Date: 05/07/2023 - End Date: 17/07/2023</t>
  </si>
  <si>
    <t>Ruyan</t>
  </si>
  <si>
    <t>Hong Kong, Hong Kong (Asia) Start Date: 06/01/2024 - End Date: 21/01/2024</t>
  </si>
  <si>
    <t>31/03/2023 07:41 AM AEST(SW</t>
  </si>
  <si>
    <t>Luk</t>
  </si>
  <si>
    <t>Erika</t>
  </si>
  <si>
    <t>Hong Kong, Hong Kong (Asia) Start Date: 10/07/2023 - End Date: 14/07/2023</t>
  </si>
  <si>
    <t>Hong Kong, Hong Kong (Asia) Start Date: 09/01/2023 - End Date: 17/01/2023</t>
  </si>
  <si>
    <t>Hong Kong, Hong Kong (Asia) Start Date: 23/01/2023 - End Date: 03/02/2023</t>
  </si>
  <si>
    <t>18/01/2023 01:54 PM AEST(SW</t>
  </si>
  <si>
    <t>Hong Kong, Hong Kong (Asia) Start Date: 06/01/2023 - End Date: 31/01/2023</t>
  </si>
  <si>
    <t>Hong Kong, Hong Kong (Asia) Start Date: 01/01/2024 - End Date: 28/01/2024</t>
  </si>
  <si>
    <t>Wyn Ki</t>
  </si>
  <si>
    <t>Hong Kong, Hong Kong (Asia) Start Date: 24/12/2022 - End Date: 28/01/2023</t>
  </si>
  <si>
    <t>23/12/2022 10:15 AM AEST(SW</t>
  </si>
  <si>
    <t>Pak Hei</t>
  </si>
  <si>
    <t>Hong Kong, Hong Kong (Asia) Start Date: 11/07/2023 - End Date: 16/07/2023</t>
  </si>
  <si>
    <t>29/06/2023 01:31 AM AEST(SW</t>
  </si>
  <si>
    <t>Doctor of veterinary medcine</t>
  </si>
  <si>
    <t>Hong Kong, Hong Kong (Asia) Start Date: 23/09/2023 - End Date: 23/10/2023</t>
  </si>
  <si>
    <t>Melbourne Doctor of Medicine</t>
  </si>
  <si>
    <t>Hong Kong, Hong Kong (Asia) Start Date: 23/09/2023 - End Date: 05/12/2023</t>
  </si>
  <si>
    <t>25/07/2023 02:13 PM AEST(SW</t>
  </si>
  <si>
    <t>Huayu</t>
  </si>
  <si>
    <t>30/03/2023 05:09 PM AEST(SW</t>
  </si>
  <si>
    <t>Shatin, Hong Kong (Asia) Start Date: 27/11/2023 - End Date: 15/12/2023</t>
  </si>
  <si>
    <t>Tai Po, Hong Kong (Asia) Start Date: 15/01/2024 - End Date: 11/02/2024</t>
  </si>
  <si>
    <t>Hong Kong, Hong Kong SAR (Asia) Start Date: 20/09/2023 - End Date: 17/10/2023</t>
  </si>
  <si>
    <t>16/07/2023 05:00 PM AEST(SW</t>
  </si>
  <si>
    <t>Transition to Practice A</t>
  </si>
  <si>
    <t>Yiming</t>
  </si>
  <si>
    <t>Hong Kong, Hong Kong SAR (Asia) Start Date: 24/11/2023 - End Date: 27/12/2023</t>
  </si>
  <si>
    <t>Chereen</t>
  </si>
  <si>
    <t>Cheuk-Yan</t>
  </si>
  <si>
    <t>Hong Kong, Hong Kong SAR (Asia) Start Date: 29/07/2023 - End Date: 12/01/2024</t>
  </si>
  <si>
    <t>Trisha</t>
  </si>
  <si>
    <t>Budapest, Hungary (Europe) Start Date: 12/04/2023 - End Date: 20/04/2023</t>
  </si>
  <si>
    <t>23/01/2023 08:26 PM AEST(SW</t>
  </si>
  <si>
    <t>M</t>
  </si>
  <si>
    <t>Kuala Lumpar, Malaysia (Asia) Start Date: 06/07/2023 - End Date: 06/07/2023</t>
  </si>
  <si>
    <t>30/06/2023 06:19 PM AEST(SW</t>
  </si>
  <si>
    <t>Work-integrated learning - requirement of Capstone unit</t>
  </si>
  <si>
    <t>Master of Teaching (Early Childhood and Primary)</t>
  </si>
  <si>
    <t>Zickert</t>
  </si>
  <si>
    <t>Elysia</t>
  </si>
  <si>
    <t>Pune, India (Asia) Start Date: 09/07/2023 - End Date: 21/07/2023</t>
  </si>
  <si>
    <t>Moudgil</t>
  </si>
  <si>
    <t>Tamanna</t>
  </si>
  <si>
    <t>Barcelona, Spain (Europe) Start Date: 08/07/2023 - End Date: 01/08/2023</t>
  </si>
  <si>
    <t>19/06/2023 04:19 PM AEST(SW</t>
  </si>
  <si>
    <t>Reach Alliance and Winter Program</t>
  </si>
  <si>
    <t>Tjangdjaja</t>
  </si>
  <si>
    <t>Lavinia</t>
  </si>
  <si>
    <t>Ahmedabad, India (Asia) Start Date: 24/06/2023 - End Date: 01/07/2023</t>
  </si>
  <si>
    <t>19/06/2023 03:58 PM AEST(SW</t>
  </si>
  <si>
    <t>Bangalore, India (Asia) Start Date: 09/07/2023 - End Date: 26/07/2023</t>
  </si>
  <si>
    <t>13/06/2023 02:08 PM AEST(SW</t>
  </si>
  <si>
    <t>Fung</t>
  </si>
  <si>
    <t>Oi Lam</t>
  </si>
  <si>
    <t>Bangalore, India (Asia) Start Date: 01/07/2023 - End Date: 23/07/2023</t>
  </si>
  <si>
    <t>31/05/2023 06:06 PM AEST(SW</t>
  </si>
  <si>
    <t>Master of Teaching Early Childhood and Primary</t>
  </si>
  <si>
    <t>Tra My</t>
  </si>
  <si>
    <t>23/05/2023 07:28 PM AEST(SW</t>
  </si>
  <si>
    <t>25/05/2023 12:26 AM AEST(SW</t>
  </si>
  <si>
    <t>Watson</t>
  </si>
  <si>
    <t>28/05/2023 01:02 PM AEST(SW</t>
  </si>
  <si>
    <t>Katoa</t>
  </si>
  <si>
    <t>Bengaluru, India (Asia) Start Date: 09/07/2023 - End Date: 28/07/2023</t>
  </si>
  <si>
    <t>Mao</t>
  </si>
  <si>
    <t>Meng Yang</t>
  </si>
  <si>
    <t>Singapore, Singapore (Asia) Start Date: 12/02/2023 - End Date: 12/02/2023|Singapore, Singapore (Asia) Start Date: 02/03/2023 - End Date: 02/03/2023</t>
  </si>
  <si>
    <t>27/02/2023 01:29 PM AEST(SW</t>
  </si>
  <si>
    <t>DOCTOR OF OPTOMETRY</t>
  </si>
  <si>
    <t>Singapore, Singapore (Asia) Start Date: 05/03/2023 - End Date: 05/03/2023|Singapore, Singapore (Asia) Start Date: 13/04/2023 - End Date: 14/04/2023</t>
  </si>
  <si>
    <t>Meers</t>
  </si>
  <si>
    <t>Judith</t>
  </si>
  <si>
    <t>Udaipur, India (Asia) Start Date: 19/06/2023 - End Date: 22/06/2023|Varanasi, India (Asia) Start Date: 01/07/2023 - End Date: 03/07/2023</t>
  </si>
  <si>
    <t>Masters of Teaching (Primary)</t>
  </si>
  <si>
    <t>Peethamparam</t>
  </si>
  <si>
    <t>Nilany</t>
  </si>
  <si>
    <t>Vellore, India (Asia) Start Date: 29/07/2023 - End Date: 06/08/2023</t>
  </si>
  <si>
    <t>27/07/2023 11:21 PM AEST(SW</t>
  </si>
  <si>
    <t>Vellore, India (Asia) Start Date: 29/07/2023 - End Date: 07/08/2023</t>
  </si>
  <si>
    <t>27/07/2023 11:23 PM AEST(SW</t>
  </si>
  <si>
    <t>Ratnayake Mudiyanselage</t>
  </si>
  <si>
    <t>Chameesha</t>
  </si>
  <si>
    <t>Nichole Jayatilake</t>
  </si>
  <si>
    <t>Chennai, India (Asia) Start Date: 29/07/2023 - End Date: 06/08/2023</t>
  </si>
  <si>
    <t>27/07/2023 01:29 PM AEST(SW</t>
  </si>
  <si>
    <t>Levi</t>
  </si>
  <si>
    <t>Indore, India (Asia) Start Date: 08/07/2023 - End Date: 21/07/2023</t>
  </si>
  <si>
    <t>11/05/2023 12:52 PM AEST(SW</t>
  </si>
  <si>
    <t>Work Integrated Learning</t>
  </si>
  <si>
    <t>Battey</t>
  </si>
  <si>
    <t>Gujarat, India (Asia) Start Date: 20/06/2023 - End Date: 01/07/2023</t>
  </si>
  <si>
    <t>19/06/2023 03:59 PM AEST(SW</t>
  </si>
  <si>
    <t>Masters of Public Policy &amp; Management</t>
  </si>
  <si>
    <t>Garcia</t>
  </si>
  <si>
    <t>Gujarat, India (Asia) Start Date: 24/06/2023 - End Date: 01/07/2023</t>
  </si>
  <si>
    <t>23/06/2023 01:58 PM AEST(SW</t>
  </si>
  <si>
    <t>Global Learning, Short Term Program, Reach Alliance</t>
  </si>
  <si>
    <t>Evans-Pyke</t>
  </si>
  <si>
    <t>Indore, India (Asia) Start Date: 08/07/2023 - End Date: 23/07/2023</t>
  </si>
  <si>
    <t>10/06/2023 01:40 PM AEST(SW</t>
  </si>
  <si>
    <t>WIL (work intergrated learning)</t>
  </si>
  <si>
    <t>teaching (primary)</t>
  </si>
  <si>
    <t>Foster</t>
  </si>
  <si>
    <t>Siena</t>
  </si>
  <si>
    <t>Indore, India (Asia) Start Date: 06/07/2023 - End Date: 23/07/2023</t>
  </si>
  <si>
    <t>Landon</t>
  </si>
  <si>
    <t>Theo</t>
  </si>
  <si>
    <t>Charles Richard</t>
  </si>
  <si>
    <t>Indore, India (Asia) Start Date: 09/07/2023 - End Date: 22/07/2023</t>
  </si>
  <si>
    <t>14/06/2023 06:48 PM AEST(SW</t>
  </si>
  <si>
    <t>Teaching Masters, Secondary</t>
  </si>
  <si>
    <t>Indore, India (Asia) Start Date: 01/07/2023 - End Date: 24/07/2023</t>
  </si>
  <si>
    <t>28/04/2023 04:38 PM AEST(SW</t>
  </si>
  <si>
    <t>28/04/2023 04:39 PM AEST(SW</t>
  </si>
  <si>
    <t>Bethanie Hui Chien</t>
  </si>
  <si>
    <t>Layson</t>
  </si>
  <si>
    <t>Jamkhed, India (Asia) Start Date: 18/11/2023 - End Date: 10/12/2023</t>
  </si>
  <si>
    <t>15/07/2023 11:18 PM AEST(SW</t>
  </si>
  <si>
    <t>Perri</t>
  </si>
  <si>
    <t>Jamkhed, India (Asia) Start Date: 19/11/2023 - End Date: 09/12/2023</t>
  </si>
  <si>
    <t>14/06/2023 04:02 PM AEST(SW</t>
  </si>
  <si>
    <t>22/05/2023 11:40 AM AEST(SW</t>
  </si>
  <si>
    <t>Agarwal</t>
  </si>
  <si>
    <t>Kritika</t>
  </si>
  <si>
    <t>Keralapuram, India (Asia) Start Date: 29/01/2023 - End Date: 11/02/2023</t>
  </si>
  <si>
    <t>24/01/2023 04:02 PM AEST(SW</t>
  </si>
  <si>
    <t>Coward</t>
  </si>
  <si>
    <t>Madurai, India (Asia) Start Date: 09/07/2023 - End Date: 21/07/2023</t>
  </si>
  <si>
    <t>Fitzsimmons</t>
  </si>
  <si>
    <t>Madurai, India (Asia) Start Date: 03/07/2023 - End Date: 21/07/2023</t>
  </si>
  <si>
    <t>Arshdeep</t>
  </si>
  <si>
    <t>Mumbai, India (Asia) Start Date: 03/03/2023 - End Date: 05/03/2023</t>
  </si>
  <si>
    <t>26/02/2023 05:59 PM AEST(SW</t>
  </si>
  <si>
    <t>Manipal, India (Asia) Start Date: 03/03/2023 - End Date: 12/04/2023</t>
  </si>
  <si>
    <t>23/02/2023 06:28 PM AEST(SW</t>
  </si>
  <si>
    <t>Tokell</t>
  </si>
  <si>
    <t>Start Date: 11/02/2023 - End Date: 13/02/2023</t>
  </si>
  <si>
    <t>24/01/2023 04:42 PM AEST(SW</t>
  </si>
  <si>
    <t>Mumbai, India (Asia) Start Date: 24/06/2023 - End Date: 29/07/2023</t>
  </si>
  <si>
    <t>19/05/2023 12:24 PM AEST(SW</t>
  </si>
  <si>
    <t>19/05/2023 12:25 PM AEST(SW</t>
  </si>
  <si>
    <t>Master of Teaching (Early Childhood ang Primary)</t>
  </si>
  <si>
    <t>Mumbai, India (Asia) Start Date: 02/03/2023 - End Date: 11/04/2023</t>
  </si>
  <si>
    <t>Gleeson</t>
  </si>
  <si>
    <t>Jamisyn</t>
  </si>
  <si>
    <t>New Delhi, India (Asia) Start Date: 26/06/2023 - End Date: 22/07/2023</t>
  </si>
  <si>
    <t>15/05/2023 08:32 AM AEST(SW</t>
  </si>
  <si>
    <t>Mohr</t>
  </si>
  <si>
    <t>Darryl</t>
  </si>
  <si>
    <t>New Delhi, India (Asia) Start Date: 28/02/2023 - End Date: 08/03/2023</t>
  </si>
  <si>
    <t>Master of Public Policy &amp; Management</t>
  </si>
  <si>
    <t>Mishael</t>
  </si>
  <si>
    <t>Kripa</t>
  </si>
  <si>
    <t>Oddanchatram, India (Asia) Start Date: 27/11/2023 - End Date: 31/12/2023</t>
  </si>
  <si>
    <t>28/07/2023 09:14 PM AEST(SW</t>
  </si>
  <si>
    <t>28/07/2023 09:21 PM AEST(SW</t>
  </si>
  <si>
    <t>Reich</t>
  </si>
  <si>
    <t>Pune, India (Asia) Start Date: 05/07/2023 - End Date: 22/07/2023</t>
  </si>
  <si>
    <t>14/05/2023 09:22 AM AEST(SW</t>
  </si>
  <si>
    <t>International WIL Program - MGSE</t>
  </si>
  <si>
    <t>Master of Teaching - Secondary</t>
  </si>
  <si>
    <t>Kinkela</t>
  </si>
  <si>
    <t>Matilda</t>
  </si>
  <si>
    <t>Thiruvananthapuram, India (Asia) Start Date: 29/01/2023 - End Date: 13/02/2023</t>
  </si>
  <si>
    <t>25/01/2023 03:29 PM AEST(SW</t>
  </si>
  <si>
    <t>Humanitarian Design Internship</t>
  </si>
  <si>
    <t>Lucci</t>
  </si>
  <si>
    <t>Cristian</t>
  </si>
  <si>
    <t>Thiruvananthapuram, India (Asia) Start Date: 29/01/2023 - End Date: 29/01/2023</t>
  </si>
  <si>
    <t>18/12/2022 04:17 PM AEST(SW</t>
  </si>
  <si>
    <t>MEHTA</t>
  </si>
  <si>
    <t>AASTHA PRASHANTKUMAR</t>
  </si>
  <si>
    <t>24/01/2023 03:54 PM AEST(SW</t>
  </si>
  <si>
    <t>24/01/2023 03:55 PM AEST(SW</t>
  </si>
  <si>
    <t>Louras</t>
  </si>
  <si>
    <t>Stavroula-Stephanie</t>
  </si>
  <si>
    <t>Vellore, India (Asia) Start Date: 30/07/2023 - End Date: 05/08/2023</t>
  </si>
  <si>
    <t>28/07/2023 08:45 PM AEST(SW</t>
  </si>
  <si>
    <t>28/07/2023 08:46 PM AEST(SW</t>
  </si>
  <si>
    <t>Vellore, India (Asia) Start Date: 30/07/2023 - End Date: 04/08/2023</t>
  </si>
  <si>
    <t>29/07/2023 12:36 AM AEST(SW</t>
  </si>
  <si>
    <t>Kelham</t>
  </si>
  <si>
    <t>Start Date: 07/08/2023 - End Date: 18/08/2023</t>
  </si>
  <si>
    <t>27/06/2023 04:28 PM AEST(SW</t>
  </si>
  <si>
    <t>Laycock</t>
  </si>
  <si>
    <t>Jake</t>
  </si>
  <si>
    <t>Start Date: 30/06/2023 - End Date: 13/07/2023</t>
  </si>
  <si>
    <t>21/06/2023 01:34 PM AEST(SW</t>
  </si>
  <si>
    <t>21/06/2023 01:36 PM AEST(SW</t>
  </si>
  <si>
    <t>Doctor of Medicine (MD)</t>
  </si>
  <si>
    <t>Moloney</t>
  </si>
  <si>
    <t>Start Date: 18/01/2023 - End Date: 01/02/2023</t>
  </si>
  <si>
    <t>18/01/2023 09:29 PM AEST(SW</t>
  </si>
  <si>
    <t>Start Date: 18/02/2023 - End Date: 01/03/2023</t>
  </si>
  <si>
    <t>Doctor of Veterinary Medicjne</t>
  </si>
  <si>
    <t>Wickramage</t>
  </si>
  <si>
    <t>Ashcharya</t>
  </si>
  <si>
    <t>Bhawani</t>
  </si>
  <si>
    <t>Start Date: 27/01/2023 - End Date: 27/02/2023</t>
  </si>
  <si>
    <t>13/01/2023 08:53 AM AEST(SW</t>
  </si>
  <si>
    <t>Bi</t>
  </si>
  <si>
    <t>Xiaowen Bianca</t>
  </si>
  <si>
    <t>Bali, Indonesia (Asia) Start Date: 06/08/2023 - End Date: 19/08/2023</t>
  </si>
  <si>
    <t>27/07/2023 05:57 PM AEST(SW</t>
  </si>
  <si>
    <t>27/07/2023 05:58 PM AEST(SW</t>
  </si>
  <si>
    <t>Professional learning capstone</t>
  </si>
  <si>
    <t>Chandra</t>
  </si>
  <si>
    <t>Felicia Ivana</t>
  </si>
  <si>
    <t>Bali, Indonesia (Asia) Start Date: 17/06/2023 - End Date: 29/07/2023</t>
  </si>
  <si>
    <t>O'Donnell</t>
  </si>
  <si>
    <t>Yogyakarta, Indonesia (Asia) Start Date: 27/06/2023 - End Date: 02/07/2023</t>
  </si>
  <si>
    <t>23/06/2023 03:11 PM AEST(SW</t>
  </si>
  <si>
    <t>Singleton</t>
  </si>
  <si>
    <t>Kalycia</t>
  </si>
  <si>
    <t>Dili, Timor-Leste (Asia) Start Date: 05/07/2023 - End Date: 19/07/2023</t>
  </si>
  <si>
    <t>30/04/2023 08:50 PM AEST(SW</t>
  </si>
  <si>
    <t>Graduate Coursework Overseas Fieldtrip</t>
  </si>
  <si>
    <t>GEOG90025</t>
  </si>
  <si>
    <t>Svircic-Cerina</t>
  </si>
  <si>
    <t>Bali, Indonesia (Asia) Start Date: 03/08/2023 - End Date: 20/08/2023</t>
  </si>
  <si>
    <t>27/06/2023 09:21 PM AEST(SW</t>
  </si>
  <si>
    <t>Masters of Teaching (Secondary) - WIL program</t>
  </si>
  <si>
    <t>Shengkai</t>
  </si>
  <si>
    <t>27/06/2023 09:08 PM AEST(SW</t>
  </si>
  <si>
    <t>27/07/2023 06:06 PM AEST(SW</t>
  </si>
  <si>
    <t>Weerts</t>
  </si>
  <si>
    <t>Multiple Locations, Timor-Leste (Asia) Start Date: 06/07/2023 - End Date: 19/07/2023</t>
  </si>
  <si>
    <t>22/04/2023 03:27 PM AEST(SW</t>
  </si>
  <si>
    <t>28/04/2023 10:27 AM AEST(SW</t>
  </si>
  <si>
    <t>Master of Geography (East Timor Field Class (GEOG90025))</t>
  </si>
  <si>
    <t>Lombok, Indonesia (Asia) Start Date: 19/02/2023 - End Date: 25/02/2023</t>
  </si>
  <si>
    <t>Denpasar, Indonesia (Asia) Start Date: 18/02/2023 - End Date: 01/03/2023</t>
  </si>
  <si>
    <t>14/02/2023 02:34 PM AEST(SW</t>
  </si>
  <si>
    <t>Flavel</t>
  </si>
  <si>
    <t>Multiple Locations, Indonesia (Asia) Start Date: 03/02/2023 - End Date: 26/02/2023</t>
  </si>
  <si>
    <t>24/01/2023 06:17 PM AEST(SW</t>
  </si>
  <si>
    <t>Moffroid</t>
  </si>
  <si>
    <t>Hadrien</t>
  </si>
  <si>
    <t>Thierry Michel Marc</t>
  </si>
  <si>
    <t>Sumatra, Indonesia (Asia) Start Date: 25/09/2023 - End Date: 20/10/2023</t>
  </si>
  <si>
    <t>26/02/2023 10:15 AM AEST(SW</t>
  </si>
  <si>
    <t>Arkan</t>
  </si>
  <si>
    <t>Dana Khairina</t>
  </si>
  <si>
    <t>Sumbawa Besar, Indonesia (Asia) Start Date: 06/08/2023 - End Date: 19/08/2023</t>
  </si>
  <si>
    <t>Lincan</t>
  </si>
  <si>
    <t>Sumbawa Besar, Indonesia (Asia) Start Date: 07/08/2023 - End Date: 18/08/2023</t>
  </si>
  <si>
    <t>31/07/2023 09:48 PM AEST(SW</t>
  </si>
  <si>
    <t>Demo</t>
  </si>
  <si>
    <t>Ana</t>
  </si>
  <si>
    <t>Sumbawa Besar, Indonesia (Asia) Start Date: 07/08/2023 - End Date: 19/08/2023</t>
  </si>
  <si>
    <t>12/06/2023 10:06 AM AEST(SW</t>
  </si>
  <si>
    <t>Wasef</t>
  </si>
  <si>
    <t>Emil</t>
  </si>
  <si>
    <t>Beshay Khalil</t>
  </si>
  <si>
    <t>Sumbawa Besar, Indonesia (Asia) Start Date: 03/02/2023 - End Date: 18/02/2023</t>
  </si>
  <si>
    <t>18/01/2023 09:48 AM AEST(SW</t>
  </si>
  <si>
    <t>18/01/2023 09:49 AM AEST(SW</t>
  </si>
  <si>
    <t>Masters of Teaching (Sec)</t>
  </si>
  <si>
    <t>Ubud, Indonesia (Asia) Start Date: 18/06/2023 - End Date: 07/07/2023</t>
  </si>
  <si>
    <t>16/03/2023 03:30 PM AEST(SW</t>
  </si>
  <si>
    <t>Manchester, United Kingdom (Europe) Start Date: 18/01/2023 - End Date: 19/01/2023</t>
  </si>
  <si>
    <t>26/12/2022 03:02 PM AEST(SW</t>
  </si>
  <si>
    <t>26/12/2022 03:05 PM AEST(SW</t>
  </si>
  <si>
    <t>Jerusalem, Israel (Middle East) Start Date: 25/09/2023 - End Date: 06/10/2023</t>
  </si>
  <si>
    <t>27/06/2023 08:08 PM AEST(SW</t>
  </si>
  <si>
    <t>Jerusalem, Israel (Middle East) Start Date: 01/07/2023 - End Date: 26/07/2023</t>
  </si>
  <si>
    <t>Ungar</t>
  </si>
  <si>
    <t>Rafael</t>
  </si>
  <si>
    <t>Jerusalem, Israel (Middle East) Start Date: 18/09/2023 - End Date: 31/10/2023</t>
  </si>
  <si>
    <t>25/07/2023 08:36 PM AEST(SW</t>
  </si>
  <si>
    <t>San Diego, United States (North America) Start Date: 16/06/2023 - End Date: 22/06/2023</t>
  </si>
  <si>
    <t>14/06/2023 01:40 PM AEST(SW</t>
  </si>
  <si>
    <t>Baker</t>
  </si>
  <si>
    <t>Bologna, Italy (Europe) Start Date: 10/06/2023 - End Date: 16/06/2023</t>
  </si>
  <si>
    <t>24/05/2023 04:49 PM AEST(SW</t>
  </si>
  <si>
    <t>24/05/2023 04:50 PM AEST(SW</t>
  </si>
  <si>
    <t>Crameri</t>
  </si>
  <si>
    <t>Rome, Italy (Europe) Start Date: 19/06/2023 - End Date: 23/06/2023</t>
  </si>
  <si>
    <t>12/04/2023 01:09 PM AEST(SW</t>
  </si>
  <si>
    <t>Robert Lindsay</t>
  </si>
  <si>
    <t>Bologna, Italy (Europe) Start Date: 05/06/2023 - End Date: 22/06/2023</t>
  </si>
  <si>
    <t>21/04/2023 10:42 AM AEST(SW</t>
  </si>
  <si>
    <t>Doctor of Philosophy - Biochemistry</t>
  </si>
  <si>
    <t>Roopasingam</t>
  </si>
  <si>
    <t>Kugapreethan</t>
  </si>
  <si>
    <t>Bologna, Italy (Europe) Start Date: 05/06/2023 - End Date: 21/06/2023</t>
  </si>
  <si>
    <t>18/04/2023 08:51 PM AEST(SW</t>
  </si>
  <si>
    <t>24/04/2023 04:29 PM AEST(SW</t>
  </si>
  <si>
    <t>Florence, Italy (Europe) Start Date: 25/11/2023 - End Date: 16/12/2023</t>
  </si>
  <si>
    <t>10/06/2023 12:27 PM AEST(SW</t>
  </si>
  <si>
    <t>12/06/2023 09:08 AM AEST(SW</t>
  </si>
  <si>
    <t>Coetzer</t>
  </si>
  <si>
    <t>Ronel</t>
  </si>
  <si>
    <t>Florence, Italy (Europe) Start Date: 27/11/2023 - End Date: 16/12/2023</t>
  </si>
  <si>
    <t>AHIS40020 Museology in Florence</t>
  </si>
  <si>
    <t>Gunasekara</t>
  </si>
  <si>
    <t>Hetti Arachchige Supuni Punsara</t>
  </si>
  <si>
    <t>Venice, Italy (Europe) Start Date: 26/06/2023 - End Date: 28/06/2023</t>
  </si>
  <si>
    <t>30/05/2023 01:26 PM AEST(SW</t>
  </si>
  <si>
    <t>12/06/2023 12:45 PM AEST(SW</t>
  </si>
  <si>
    <t>Wing Lam</t>
  </si>
  <si>
    <t>Martonhelyi</t>
  </si>
  <si>
    <t>John Walter</t>
  </si>
  <si>
    <t>Rome, Italy (Europe) Start Date: 08/02/2023 - End Date: 15/02/2023</t>
  </si>
  <si>
    <t>29/12/2022 10:19 AM AEST(SW</t>
  </si>
  <si>
    <t>Doctor of Philosophy - Science (Physics)</t>
  </si>
  <si>
    <t>Philpott</t>
  </si>
  <si>
    <t>Venice, Italy (Europe) Start Date: 06/06/2023 - End Date: 09/06/2023</t>
  </si>
  <si>
    <t>Companion for conference</t>
  </si>
  <si>
    <t>Florence, Italy (Europe) Start Date: 02/12/2022 - End Date: 28/12/2022</t>
  </si>
  <si>
    <t>MGMT90234 - Leaders, Business &amp; Culture in Florence</t>
  </si>
  <si>
    <t>Louis</t>
  </si>
  <si>
    <t>Ljubljana, Slovenia (Europe) Start Date: 15/07/2023 - End Date: 17/07/2023</t>
  </si>
  <si>
    <t>24/05/2023 11:31 PM AEST(SW</t>
  </si>
  <si>
    <t>Van Heusden</t>
  </si>
  <si>
    <t>Ghin Mun</t>
  </si>
  <si>
    <t>Milan, Italy (Europe) Start Date: 05/03/2023 - End Date: 10/03/2023</t>
  </si>
  <si>
    <t>PHD</t>
  </si>
  <si>
    <t>Romero</t>
  </si>
  <si>
    <t>Rodolfo Vivencio</t>
  </si>
  <si>
    <t>Multiple Locations, Italy (Europe) Start Date: 06/01/2023 - End Date: 06/02/2023</t>
  </si>
  <si>
    <t>13/09/2022 01:52 PM AEST(SW</t>
  </si>
  <si>
    <t>Bachelor of Arts Major in Politics and International Studies/Italian Studies</t>
  </si>
  <si>
    <t>WANG</t>
  </si>
  <si>
    <t>Xueke</t>
  </si>
  <si>
    <t>Multiple Locations, Italy (Europe) Start Date: 03/07/2023 - End Date: 14/07/2023</t>
  </si>
  <si>
    <t>28/03/2023 10:14 PM AEST(SW</t>
  </si>
  <si>
    <t>Columbus, United States (North America) Start Date: 16/07/2023 - End Date: 29/07/2023</t>
  </si>
  <si>
    <t>19/04/2023 03:36 PM AEST(SW</t>
  </si>
  <si>
    <t>Padova, Italy: attending conference; Krakow, Poland: presenting at conference; Columbus, Ohio: attending Summer School Program</t>
  </si>
  <si>
    <t>Hoang Anh</t>
  </si>
  <si>
    <t>Columbus, United States (North America) Start Date: 05/07/2023 - End Date: 30/07/2023</t>
  </si>
  <si>
    <t>13/04/2023 11:16 AM AEST(SW</t>
  </si>
  <si>
    <t>Doctor of Philosophy (Medicine, Dentistry, and Health Sciences)</t>
  </si>
  <si>
    <t>Miot</t>
  </si>
  <si>
    <t>Perugia, Italy (Europe) Start Date: 25/06/2023 - End Date: 30/07/2023</t>
  </si>
  <si>
    <t>Farahmand</t>
  </si>
  <si>
    <t>Golshid</t>
  </si>
  <si>
    <t>Venice, Italy (Europe) Start Date: 01/07/2023 - End Date: 24/07/2023</t>
  </si>
  <si>
    <t>29/03/2023 10:10 AM AEST(SW</t>
  </si>
  <si>
    <t>Fu</t>
  </si>
  <si>
    <t>Guangyong</t>
  </si>
  <si>
    <t>Santander, Spain (Europe) Start Date: 25/05/2023 - End Date: 05/06/2023</t>
  </si>
  <si>
    <t>Barcelona, Spain (Europe) Start Date: 27/08/2023 - End Date: 03/09/2023</t>
  </si>
  <si>
    <t>PhD Program in Economcis</t>
  </si>
  <si>
    <t>Piccolo</t>
  </si>
  <si>
    <t>Rome, Italy (Europe) Start Date: 02/05/2023 - End Date: 30/06/2023</t>
  </si>
  <si>
    <t>Postdoctoral fellowship</t>
  </si>
  <si>
    <t>Torcasio Barberis</t>
  </si>
  <si>
    <t>Oriana</t>
  </si>
  <si>
    <t>Rome, Italy (Europe) Start Date: 25/08/2023 - End Date: 05/12/2023</t>
  </si>
  <si>
    <t>14/06/2023 09:42 PM AEST(SW</t>
  </si>
  <si>
    <t>LLM</t>
  </si>
  <si>
    <t>Carina Si-Lok</t>
  </si>
  <si>
    <t>Rome, Italy (Europe) Start Date: 11/02/2023 - End Date: 11/03/2023</t>
  </si>
  <si>
    <t>20/01/2023 02:20 PM AEST(SW</t>
  </si>
  <si>
    <t>Legal Internship</t>
  </si>
  <si>
    <t>Durham, United Kingdom (Europe) Start Date: 02/07/2023 - End Date: 02/08/2023</t>
  </si>
  <si>
    <t>Summer school in Italy, and visiting university in Durham</t>
  </si>
  <si>
    <t>Balcombe-Ehrlich</t>
  </si>
  <si>
    <t>Isaiah</t>
  </si>
  <si>
    <t>Venice, Italy (Europe) Start Date: 01/07/2023 - End Date: 15/07/2023</t>
  </si>
  <si>
    <t>21/06/2023 10:30 AM AEST(SW</t>
  </si>
  <si>
    <t>Cosentino</t>
  </si>
  <si>
    <t>Domenica</t>
  </si>
  <si>
    <t>Venice, Italy (Europe) Start Date: 03/07/2023 - End Date: 14/07/2023</t>
  </si>
  <si>
    <t>15/02/2023 04:15 PM AEST(SW</t>
  </si>
  <si>
    <t>19/06/2023 08:46 PM AEST(SW</t>
  </si>
  <si>
    <t>Venice Studio (ABPL30070)</t>
  </si>
  <si>
    <t>Damen</t>
  </si>
  <si>
    <t>Venice Studip</t>
  </si>
  <si>
    <t>Du</t>
  </si>
  <si>
    <t>Venice, Italy (Europe) Start Date: 02/07/2023 - End Date: 15/07/2023</t>
  </si>
  <si>
    <t>29/03/2023 10:50 AM AEST(SW</t>
  </si>
  <si>
    <t>29/03/2023 10:59 AM AEST(SW</t>
  </si>
  <si>
    <t>10/05/2023 02:39 PM AEST(SW</t>
  </si>
  <si>
    <t>Gemmill</t>
  </si>
  <si>
    <t>Archibald</t>
  </si>
  <si>
    <t>Venice, Italy (Europe) Start Date: 18/11/2023 - End Date: 09/12/2023</t>
  </si>
  <si>
    <t>Venice and Cultures of Consumption (HIST30051)</t>
  </si>
  <si>
    <t>Halsall</t>
  </si>
  <si>
    <t>Venice, Italy (Europe) Start Date: 01/07/2023 - End Date: 17/07/2023</t>
  </si>
  <si>
    <t>19/05/2023 12:04 PM AEST(SW</t>
  </si>
  <si>
    <t>Nicholson Marshall</t>
  </si>
  <si>
    <t>Venice, Italy (Europe) Start Date: 18/11/2023 - End Date: 08/12/2023</t>
  </si>
  <si>
    <t>18/04/2023 09:58 AM AEST(SW</t>
  </si>
  <si>
    <t>HIST30051 - Venice and Cultures of Consumption</t>
  </si>
  <si>
    <t>Prictor</t>
  </si>
  <si>
    <t>12/06/2023 01:06 PM AEST(SW</t>
  </si>
  <si>
    <t>History - Venice and Cultures of Consumption</t>
  </si>
  <si>
    <t>Sugiarto</t>
  </si>
  <si>
    <t>Nicholas Axel</t>
  </si>
  <si>
    <t>Venice, Italy (Europe) Start Date: 29/06/2023 - End Date: 17/07/2023</t>
  </si>
  <si>
    <t>27/05/2023 07:28 PM AEST(SW</t>
  </si>
  <si>
    <t>Venice Dtudio</t>
  </si>
  <si>
    <t>ABPL30070 Venice Studio</t>
  </si>
  <si>
    <t>WU</t>
  </si>
  <si>
    <t>Yuxin</t>
  </si>
  <si>
    <t>Venice, Italy (Europe) Start Date: 22/06/2022 - End Date: 16/07/2022</t>
  </si>
  <si>
    <t>Changyu</t>
  </si>
  <si>
    <t>Venice, Italy (Europe) Start Date: 02/07/2023 - End Date: 30/07/2023</t>
  </si>
  <si>
    <t>10/05/2023 02:30 PM AEST(SW</t>
  </si>
  <si>
    <t>10/05/2023 02:31 PM AEST(SW</t>
  </si>
  <si>
    <t>Venice, Italy (Europe) Start Date: 02/07/2023 - End Date: 21/07/2023</t>
  </si>
  <si>
    <t>17/05/2023 01:01 AM AEST(SW</t>
  </si>
  <si>
    <t>MASTER OF ARCHITECTURE</t>
  </si>
  <si>
    <t>Jia Hao</t>
  </si>
  <si>
    <t>Kobe, Japan (Asia) Start Date: 10/06/2023 - End Date: 10/06/2023</t>
  </si>
  <si>
    <t>Kobe, Japan (Asia) Start Date: 10/06/2023 - End Date: 06/07/2023</t>
  </si>
  <si>
    <t>Kobe, Japan (Asia) Start Date: 12/06/2023 - End Date: 01/07/2023</t>
  </si>
  <si>
    <t>19/05/2023 02:08 AM AEST(SW</t>
  </si>
  <si>
    <t>Rinaldi</t>
  </si>
  <si>
    <t>Tokyo, Japan (Asia) Start Date: 19/06/2023 - End Date: 27/06/2023</t>
  </si>
  <si>
    <t>17/05/2023 04:13 PM AEST(SW</t>
  </si>
  <si>
    <t>Contemporary Japan</t>
  </si>
  <si>
    <t>Crawford</t>
  </si>
  <si>
    <t>Rosaleen Nugara</t>
  </si>
  <si>
    <t>Multiple Locations, Japan (Asia) Start Date: 19/06/2023 - End Date: 28/07/2023</t>
  </si>
  <si>
    <t>30/05/2023 11:07 PM AEST(SW</t>
  </si>
  <si>
    <t>Multiple Locations, Japan (Asia) Start Date: 28/07/2023 - End Date: 28/08/2023</t>
  </si>
  <si>
    <t>27/07/2023 02:53 AM AEST(SW</t>
  </si>
  <si>
    <t>Hollis</t>
  </si>
  <si>
    <t>Multiple Locations, Japan (Asia) Start Date: 29/06/2023 - End Date: 24/07/2023</t>
  </si>
  <si>
    <t>Bachelor of Science and Diploma in Languages</t>
  </si>
  <si>
    <t>Shaik</t>
  </si>
  <si>
    <t>Noor E Karishma</t>
  </si>
  <si>
    <t>Multiple Locations, Japan (Asia) Start Date: 15/04/2023 - End Date: 23/04/2023</t>
  </si>
  <si>
    <t>D.Phil - Engineering</t>
  </si>
  <si>
    <t>Vodicka</t>
  </si>
  <si>
    <t>Lois</t>
  </si>
  <si>
    <t>Neale</t>
  </si>
  <si>
    <t>Multiple Locations, Japan (Asia) Start Date: 02/07/2023 - End Date: 29/07/2023</t>
  </si>
  <si>
    <t>12/05/2023 11:49 AM AEST(SW</t>
  </si>
  <si>
    <t>Contemporary Japan JAPN20005</t>
  </si>
  <si>
    <t>Wen</t>
  </si>
  <si>
    <t>Dingchen</t>
  </si>
  <si>
    <t>Multiple Locations, Japan (Asia) Start Date: 14/02/2023 - End Date: 25/02/2023</t>
  </si>
  <si>
    <t>19/01/2023 02:05 PM AEST(SW</t>
  </si>
  <si>
    <t>19/01/2023 02:06 PM AEST(SW</t>
  </si>
  <si>
    <t>Osaka, Japan (Asia) Start Date: 23/01/2023 - End Date: 11/02/2023</t>
  </si>
  <si>
    <t>10/11/2022 05:45 PM AEST(SW</t>
  </si>
  <si>
    <t>Diploma in Languages/Bachelor of Science</t>
  </si>
  <si>
    <t>Ting Hin</t>
  </si>
  <si>
    <t>Osaka, Japan (Asia) Start Date: 22/01/2023 - End Date: 18/02/2023</t>
  </si>
  <si>
    <t>15/12/2022 03:31 PM AEST(SW</t>
  </si>
  <si>
    <t>20/12/2022 07:48 AM AEST(SW</t>
  </si>
  <si>
    <t>Diploma of Languages (Japanese Studies)</t>
  </si>
  <si>
    <t>Osaka, Japan (Asia) Start Date: 20/01/2023 - End Date: 16/02/2023</t>
  </si>
  <si>
    <t>UMOS Variation in Japanese Language</t>
  </si>
  <si>
    <t>Heckathorn</t>
  </si>
  <si>
    <t>Nathanael</t>
  </si>
  <si>
    <t>Eduin-Alyn</t>
  </si>
  <si>
    <t>Osaka, Japan (Asia) Start Date: 06/01/2023 - End Date: 15/02/2023</t>
  </si>
  <si>
    <t>12/12/2022 01:02 AM AEST(SW</t>
  </si>
  <si>
    <t>12/12/2022 11:43 AM AEST(SW</t>
  </si>
  <si>
    <t>UMOS - Summer Term - JAPN30012 - Variation in Japanese Language</t>
  </si>
  <si>
    <t>JAPN30012 - Variation in Japanese Language</t>
  </si>
  <si>
    <t>Kwok</t>
  </si>
  <si>
    <t>Hoi</t>
  </si>
  <si>
    <t>Ki</t>
  </si>
  <si>
    <t>Osaka, Japan (Asia) Start Date: 20/01/2023 - End Date: 15/02/2023</t>
  </si>
  <si>
    <t>18/12/2022 09:37 PM AEST(SW</t>
  </si>
  <si>
    <t>18/12/2022 09:38 PM AEST(SW</t>
  </si>
  <si>
    <t>Variation in Japanese Language (JAPN30012)</t>
  </si>
  <si>
    <t>Ka Yun</t>
  </si>
  <si>
    <t>Osaka, Japan (Asia) Start Date: 23/01/2023 - End Date: 16/02/2023</t>
  </si>
  <si>
    <t>18/11/2022 11:09 PM AEST(SW</t>
  </si>
  <si>
    <t>23/11/2022 12:27 AM AEST(SW</t>
  </si>
  <si>
    <t>JAPN20012</t>
  </si>
  <si>
    <t>Papas</t>
  </si>
  <si>
    <t>Samaranayake</t>
  </si>
  <si>
    <t>Dilanka</t>
  </si>
  <si>
    <t>11/11/2022 04:27 AM AEST(SW</t>
  </si>
  <si>
    <t>Student</t>
  </si>
  <si>
    <t>Yue-Yuan</t>
  </si>
  <si>
    <t>Osaka, Japan (Asia) Start Date: 22/01/2023 - End Date: 11/02/2023</t>
  </si>
  <si>
    <t>Diploma in Languages (Japanese)</t>
  </si>
  <si>
    <t>Sung</t>
  </si>
  <si>
    <t>Yi-Hsun</t>
  </si>
  <si>
    <t>10/11/2022 12:23 AM AEST(SW</t>
  </si>
  <si>
    <t>Variation in Japanese</t>
  </si>
  <si>
    <t>Shin</t>
  </si>
  <si>
    <t>Tokyo, Japan (Asia) Start Date: 18/01/2023 - End Date: 23/01/2023</t>
  </si>
  <si>
    <t>24/11/2022 10:22 AM AEST(SW</t>
  </si>
  <si>
    <t>Alcantara</t>
  </si>
  <si>
    <t>Mark Ian</t>
  </si>
  <si>
    <t>Paguyo</t>
  </si>
  <si>
    <t>Sapporo, Japan (Asia) Start Date: 23/06/2023 - End Date: 23/07/2023</t>
  </si>
  <si>
    <t>17/03/2023 09:40 PM AEST(SW</t>
  </si>
  <si>
    <t>30/03/2023 11:30 AM AEST(SW</t>
  </si>
  <si>
    <t>Sapporo, Japan (Asia) Start Date: 27/06/2023 - End Date: 19/07/2023</t>
  </si>
  <si>
    <t>18/06/2023 10:28 PM AEST(SW</t>
  </si>
  <si>
    <t>Del Rosario</t>
  </si>
  <si>
    <t>Iris</t>
  </si>
  <si>
    <t>Tokyo, Japan (Asia) Start Date: 23/05/2023 - End Date: 24/05/2023|Tokyo, Japan (Asia) Start Date: 30/06/2023 - End Date: 01/07/2023</t>
  </si>
  <si>
    <t>24/05/2023 09:05 PM AEST(SW</t>
  </si>
  <si>
    <t>Contemporary Japan (JAPN20005)</t>
  </si>
  <si>
    <t>Hanxiang</t>
  </si>
  <si>
    <t>Sapporo, Japan (Asia) Start Date: 27/06/2023 - End Date: 21/07/2023</t>
  </si>
  <si>
    <t>16/05/2023 02:04 PM AEST(SW</t>
  </si>
  <si>
    <t>JAPN20005</t>
  </si>
  <si>
    <t>Wanxin</t>
  </si>
  <si>
    <t>Sapporo, Japan (Asia) Start Date: 27/06/2023 - End Date: 20/07/2023</t>
  </si>
  <si>
    <t>20/06/2023 07:19 PM AEST(SW</t>
  </si>
  <si>
    <t>Jorge Yaplito</t>
  </si>
  <si>
    <t>Tokyo, Japan (Asia) Start Date: 27/06/2023 - End Date: 08/08/2023</t>
  </si>
  <si>
    <t>16/05/2023 03:39 PM AEST(SW</t>
  </si>
  <si>
    <t>19/05/2023 12:08 AM AEST(SW</t>
  </si>
  <si>
    <t>Sang</t>
  </si>
  <si>
    <t>Shuran</t>
  </si>
  <si>
    <t>Sapporo, Japan (Asia) Start Date: 26/06/2023 - End Date: 21/07/2023</t>
  </si>
  <si>
    <t>10/06/2023 04:07 PM AEST(SW</t>
  </si>
  <si>
    <t>Suprihartono</t>
  </si>
  <si>
    <t>Sakura</t>
  </si>
  <si>
    <t>Sapporo, Japan (Asia) Start Date: 28/06/2023 - End Date: 24/07/2023</t>
  </si>
  <si>
    <t>24/05/2023 09:41 AM AEST(SW</t>
  </si>
  <si>
    <t>Science</t>
  </si>
  <si>
    <t>Calvin</t>
  </si>
  <si>
    <t>Khanh Vinh</t>
  </si>
  <si>
    <t>Sapporo, Japan (Asia) Start Date: 27/06/2023 - End Date: 24/07/2023</t>
  </si>
  <si>
    <t>27/05/2023 08:30 PM AEST(SW</t>
  </si>
  <si>
    <t>Contemporary Japan UMOS</t>
  </si>
  <si>
    <t>Yu Lin</t>
  </si>
  <si>
    <t>Sapporo, Japan (Asia) Start Date: 27/06/2023 - End Date: 27/07/2023</t>
  </si>
  <si>
    <t>27/05/2023 04:40 PM AEST(SW</t>
  </si>
  <si>
    <t>27/05/2023 04:42 PM AEST(SW</t>
  </si>
  <si>
    <t>Abedini</t>
  </si>
  <si>
    <t>Mohammad Amin</t>
  </si>
  <si>
    <t>Tokyo, Japan (Asia) Start Date: 27/11/2023 - End Date: 22/12/2023</t>
  </si>
  <si>
    <t>Bergin</t>
  </si>
  <si>
    <t>Tokyo, Japan (Asia) Start Date: 27/06/2023 - End Date: 18/07/2023</t>
  </si>
  <si>
    <t>24/05/2023 06:27 PM AEST(SW</t>
  </si>
  <si>
    <t>24/06/2023 05:04 PM AEST(SW</t>
  </si>
  <si>
    <t>Global Business Practicum BUSA90485</t>
  </si>
  <si>
    <t>EANG</t>
  </si>
  <si>
    <t>Manith</t>
  </si>
  <si>
    <t>Tokyo, Japan (Asia) Start Date: 25/04/2023 - End Date: 17/05/2023</t>
  </si>
  <si>
    <t>BUSA90485 Global Business Practicum</t>
  </si>
  <si>
    <t>Tokyo, Japan (Asia) Start Date: 25/06/2023 - End Date: 18/07/2023</t>
  </si>
  <si>
    <t>20/04/2023 11:16 AM AEST(SW</t>
  </si>
  <si>
    <t>FEI</t>
  </si>
  <si>
    <t>Zhengjie</t>
  </si>
  <si>
    <t>Tokyo, Japan (Asia) Start Date: 28/06/2023 - End Date: 19/07/2023</t>
  </si>
  <si>
    <t>30/05/2023 02:01 AM AEST(SW</t>
  </si>
  <si>
    <t>30/05/2023 02:05 AM AEST(SW</t>
  </si>
  <si>
    <t>FUJIOKA</t>
  </si>
  <si>
    <t>CHIKAKO</t>
  </si>
  <si>
    <t>Tokyo, Japan (Asia) Start Date: 26/06/2023 - End Date: 24/07/2023</t>
  </si>
  <si>
    <t>29/05/2023 09:42 AM AEST(SW</t>
  </si>
  <si>
    <t>29/05/2023 09:43 AM AEST(SW</t>
  </si>
  <si>
    <t>Xiaotong</t>
  </si>
  <si>
    <t>Tokyo, Japan (Asia) Start Date: 27/06/2023 - End Date: 14/07/2023</t>
  </si>
  <si>
    <t>23/05/2023 11:04 PM AEST(SW</t>
  </si>
  <si>
    <t>Malcolm</t>
  </si>
  <si>
    <t>Tokyo, Japan (Asia) Start Date: 28/06/2023 - End Date: 13/07/2023</t>
  </si>
  <si>
    <t>22/06/2023 01:44 PM AEST(SW</t>
  </si>
  <si>
    <t>Master of Economics</t>
  </si>
  <si>
    <t>Gustini</t>
  </si>
  <si>
    <t>Tokyo, Japan (Asia) Start Date: 26/06/2023 - End Date: 28/07/2023</t>
  </si>
  <si>
    <t>26/05/2023 06:01 PM AEST(SW</t>
  </si>
  <si>
    <t>Jiajia</t>
  </si>
  <si>
    <t>Tokyo, Japan (Asia) Start Date: 27/06/2023 - End Date: 20/07/2023</t>
  </si>
  <si>
    <t>21/06/2023 12:14 PM AEST(SW</t>
  </si>
  <si>
    <t>BUSA90485</t>
  </si>
  <si>
    <t>Yu-Chia</t>
  </si>
  <si>
    <t>Tokyo, Japan (Asia) Start Date: 25/06/2023 - End Date: 24/07/2023</t>
  </si>
  <si>
    <t>18/04/2023 04:42 PM AEST(SW</t>
  </si>
  <si>
    <t>19/04/2023 04:07 PM AEST(SW</t>
  </si>
  <si>
    <t>Chin-Chen</t>
  </si>
  <si>
    <t>Tokyo, Japan (Asia) Start Date: 25/06/2023 - End Date: 17/07/2023</t>
  </si>
  <si>
    <t>31/05/2023 12:15 AM AEST(SW</t>
  </si>
  <si>
    <t>TZU-LING</t>
  </si>
  <si>
    <t>Tokyo, Japan (Asia) Start Date: 27/06/2023 - End Date: 19/07/2023</t>
  </si>
  <si>
    <t>21/04/2023 02:09 PM AEST(SW</t>
  </si>
  <si>
    <t>21/04/2023 02:19 PM AEST(SW</t>
  </si>
  <si>
    <t>Jacklyn</t>
  </si>
  <si>
    <t>Tokyo, Japan (Asia) Start Date: 26/06/2023 - End Date: 14/07/2023</t>
  </si>
  <si>
    <t>21/06/2023 10:02 PM AEST(SW</t>
  </si>
  <si>
    <t>Liv</t>
  </si>
  <si>
    <t>Seakmoy</t>
  </si>
  <si>
    <t>Tokyo, Japan (Asia) Start Date: 27/06/2023 - End Date: 13/07/2023</t>
  </si>
  <si>
    <t>16/05/2023 11:08 PM AEST(SW</t>
  </si>
  <si>
    <t>16/05/2023 11:09 PM AEST(SW</t>
  </si>
  <si>
    <t>Looi</t>
  </si>
  <si>
    <t>Megan Zhi Xin</t>
  </si>
  <si>
    <t>Tokyo, Japan (Asia) Start Date: 28/06/2023 - End Date: 23/07/2023</t>
  </si>
  <si>
    <t>29/05/2023 12:46 AM AEST(SW</t>
  </si>
  <si>
    <t>19/04/2023 07:43 PM AEST(SW</t>
  </si>
  <si>
    <t>Mcburney</t>
  </si>
  <si>
    <t>Tokyo, Japan (Asia) Start Date: 28/06/2023 - End Date: 12/07/2023</t>
  </si>
  <si>
    <t>Master of Management (Human Resources)</t>
  </si>
  <si>
    <t>11/04/2023 08:04 PM AEST(SW</t>
  </si>
  <si>
    <t>Seoul, South Korea (Asia) Start Date: 13/07/2023 - End Date: 16/07/2023</t>
  </si>
  <si>
    <t>18/06/2023 06:00 PM AEST(SW</t>
  </si>
  <si>
    <t>Mudgil</t>
  </si>
  <si>
    <t>Maanvi</t>
  </si>
  <si>
    <t>Tokyo, Japan (Asia) Start Date: 25/06/2023 - End Date: 13/07/2023</t>
  </si>
  <si>
    <t>28/04/2023 11:27 AM AEST(SW</t>
  </si>
  <si>
    <t>Nashikkar</t>
  </si>
  <si>
    <t>Eesha</t>
  </si>
  <si>
    <t>Wi Han</t>
  </si>
  <si>
    <t>Tokyo, Japan (Asia) Start Date: 18/06/2023 - End Date: 03/07/2023</t>
  </si>
  <si>
    <t>16/05/2023 04:41 PM AEST(SW</t>
  </si>
  <si>
    <t>Do Phuong Anh</t>
  </si>
  <si>
    <t>Tokyo, Japan (Asia) Start Date: 28/06/2023 - End Date: 20/07/2023</t>
  </si>
  <si>
    <t>16/05/2023 01:40 PM AEST(SW</t>
  </si>
  <si>
    <t>Tokyo, Japan (Asia) Start Date: 28/06/2023 - End Date: 24/07/2023</t>
  </si>
  <si>
    <t>Oatley</t>
  </si>
  <si>
    <t>Anke</t>
  </si>
  <si>
    <t>Tokyo, Japan (Asia) Start Date: 26/06/2023 - End Date: 18/07/2023</t>
  </si>
  <si>
    <t>27/05/2023 06:48 PM AEST(SW</t>
  </si>
  <si>
    <t>27/05/2023 06:49 PM AEST(SW</t>
  </si>
  <si>
    <t>Ortiz Zertuche</t>
  </si>
  <si>
    <t>Carla Alejandra</t>
  </si>
  <si>
    <t>Tokyo, Japan (Asia) Start Date: 26/06/2023 - End Date: 16/07/2023</t>
  </si>
  <si>
    <t>Master of Management</t>
  </si>
  <si>
    <t>Rattanadapsatit</t>
  </si>
  <si>
    <t>Kunnathum</t>
  </si>
  <si>
    <t>Tokyo, Japan (Asia) Start Date: 26/06/2023 - End Date: 21/07/2023</t>
  </si>
  <si>
    <t>SHEN</t>
  </si>
  <si>
    <t>Lingzhou</t>
  </si>
  <si>
    <t>Tokyo, Japan (Asia) Start Date: 27/06/2023 - End Date: 17/07/2023</t>
  </si>
  <si>
    <t>17/05/2023 07:12 PM AEST(SW</t>
  </si>
  <si>
    <t>Shen</t>
  </si>
  <si>
    <t>Tokyo, Japan (Asia) Start Date: 25/09/2023 - End Date: 20/10/2023</t>
  </si>
  <si>
    <t>20/06/2023 09:10 PM AEST(SW</t>
  </si>
  <si>
    <t>Radhika</t>
  </si>
  <si>
    <t>21/04/2023 08:19 PM AEST(SW</t>
  </si>
  <si>
    <t>21/04/2023 08:20 PM AEST(SW</t>
  </si>
  <si>
    <t>Teresa-Eins</t>
  </si>
  <si>
    <t>Tokyo, Japan (Asia) Start Date: 07/12/2023 - End Date: 29/12/2023</t>
  </si>
  <si>
    <t>15/06/2023 03:59 PM AEST(SW</t>
  </si>
  <si>
    <t>Tsapaliaris</t>
  </si>
  <si>
    <t>Tokyo, Japan (Asia) Start Date: 29/06/2023 - End Date: 12/07/2023</t>
  </si>
  <si>
    <t>Global Business Practicum (BUSA90485)</t>
  </si>
  <si>
    <t>Tokyo, Japan (Asia) Start Date: 25/06/2023 - End Date: 14/07/2023</t>
  </si>
  <si>
    <t>26/04/2023 02:26 PM AEST(SW</t>
  </si>
  <si>
    <t>30/04/2023 05:43 PM AEST(SW</t>
  </si>
  <si>
    <t>Ruixi</t>
  </si>
  <si>
    <t>Tokyo, Japan (Asia) Start Date: 26/06/2023 - End Date: 26/07/2023</t>
  </si>
  <si>
    <t>23/05/2023 10:41 PM AEST(SW</t>
  </si>
  <si>
    <t>24/06/2023 09:51 AM AEST(SW</t>
  </si>
  <si>
    <t>22/05/2023 09:24 PM AEST(SW</t>
  </si>
  <si>
    <t>22/05/2023 09:27 PM AEST(SW</t>
  </si>
  <si>
    <t>Liwen</t>
  </si>
  <si>
    <t>28/05/2023 10:18 PM AEST(SW</t>
  </si>
  <si>
    <t>Tokyo, Japan (Asia) Start Date: 27/06/2023 - End Date: 22/07/2023</t>
  </si>
  <si>
    <t>22/06/2023 04:40 PM AEST(SW</t>
  </si>
  <si>
    <t>Master of IT</t>
  </si>
  <si>
    <t>Wenyi</t>
  </si>
  <si>
    <t>Tokyo, Japan (Asia) Start Date: 28/06/2023 - End Date: 18/07/2023</t>
  </si>
  <si>
    <t>21/06/2023 03:57 PM AEST(SW</t>
  </si>
  <si>
    <t>Naivasha, Kenya (Africa) Start Date: 27/02/2023 - End Date: 27/05/2023</t>
  </si>
  <si>
    <t>Internship in Development (DEVT90060)</t>
  </si>
  <si>
    <t>Multiple Locations, Kiribati (Oceania) Start Date: 29/06/2023 - End Date: 18/07/2023</t>
  </si>
  <si>
    <t>27/02/2023 12:35 PM AEST(SW</t>
  </si>
  <si>
    <t>Multiple Locations, Kiribati (Oceania) Start Date: 30/06/2023 - End Date: 14/07/2023</t>
  </si>
  <si>
    <t>Durham-Arnold</t>
  </si>
  <si>
    <t>Bishkek, Kyrgyzstan (Asia) Start Date: 11/09/2023 - End Date: 15/12/2023</t>
  </si>
  <si>
    <t>17/07/2023 09:07 PM AEST(SW</t>
  </si>
  <si>
    <t>Russian Studies</t>
  </si>
  <si>
    <t>ONG</t>
  </si>
  <si>
    <t>Wen Chen</t>
  </si>
  <si>
    <t>George Town, Malaysia (Asia) Start Date: 12/06/2023 - End Date: 17/06/2023</t>
  </si>
  <si>
    <t>30/05/2023 04:45 PM AEST(SW</t>
  </si>
  <si>
    <t>31/05/2023 01:27 PM AEST(SW</t>
  </si>
  <si>
    <t>Chin</t>
  </si>
  <si>
    <t>Jocelyn Jia Yun</t>
  </si>
  <si>
    <t>Johor Bahru, Malaysia (Asia) Start Date: 13/08/2023 - End Date: 20/08/2023</t>
  </si>
  <si>
    <t>29/05/2023 09:52 AM AEST(SW</t>
  </si>
  <si>
    <t>22/06/2023 09:03 AM AEST(SW</t>
  </si>
  <si>
    <t>Kuala Lumpar, Malaysia (Asia) Start Date: 02/07/2023 - End Date: 15/07/2023</t>
  </si>
  <si>
    <t>Bachelor Of Commerce</t>
  </si>
  <si>
    <t>MGMT30017</t>
  </si>
  <si>
    <t>Gao</t>
  </si>
  <si>
    <t>Ziyi</t>
  </si>
  <si>
    <t>10/04/2023 06:21 PM AEST(SW</t>
  </si>
  <si>
    <t>Accounting and Finance</t>
  </si>
  <si>
    <t>Kuala Lumpar, Malaysia (Asia) Start Date: 03/02/2023 - End Date: 10/02/2023</t>
  </si>
  <si>
    <t>Kriti</t>
  </si>
  <si>
    <t>Global Management Consulting (MGMT30017) - Bachelor of Commerce</t>
  </si>
  <si>
    <t>Jian Li</t>
  </si>
  <si>
    <t>Kuala Lumpar, Malaysia (Asia) Start Date: 12/01/2023 - End Date: 27/01/2023</t>
  </si>
  <si>
    <t>20/12/2022 01:34 PM AEST(SW</t>
  </si>
  <si>
    <t>Singapore, Singapore (Asia) Start Date: 29/01/2023 - End Date: 04/02/2023</t>
  </si>
  <si>
    <t>26/12/2022 02:29 AM AEST(SW</t>
  </si>
  <si>
    <t>Kuala Lumpar, Malaysia (Asia) Start Date: 04/02/2023 - End Date: 14/02/2023</t>
  </si>
  <si>
    <t>16/12/2022 04:29 AM AEST(SW</t>
  </si>
  <si>
    <t>Doctorate of Philosophy (Physics)</t>
  </si>
  <si>
    <t>Yanjun</t>
  </si>
  <si>
    <t>26/04/2023 11:30 PM AEST(SW</t>
  </si>
  <si>
    <t>Travassaros</t>
  </si>
  <si>
    <t>Karlie</t>
  </si>
  <si>
    <t>Kuala Lumpar, Malaysia (Asia) Start Date: 01/07/2023 - End Date: 15/07/2023</t>
  </si>
  <si>
    <t>Esther Yoong Qi</t>
  </si>
  <si>
    <t>Kuala Lumpar, Malaysia (Asia) Start Date: 24/11/2022 - End Date: 24/11/2022</t>
  </si>
  <si>
    <t>15/11/2022 10:42 PM AEST(SW</t>
  </si>
  <si>
    <t>Gengtao</t>
  </si>
  <si>
    <t>18/04/2023 07:11 PM AEST(SW</t>
  </si>
  <si>
    <t>18/04/2023 07:12 PM AEST(SW</t>
  </si>
  <si>
    <t>Do</t>
  </si>
  <si>
    <t>Bao Anh</t>
  </si>
  <si>
    <t>Kuala Lumpur, Malaysia (Asia) Start Date: 02/07/2023 - End Date: 15/07/2023</t>
  </si>
  <si>
    <t>Bachelor of Commerce (Economics and Finance)</t>
  </si>
  <si>
    <t>Kuala Lumpur, Malaysia (Asia) Start Date: 02/06/2023 - End Date: 15/07/2023</t>
  </si>
  <si>
    <t>13/05/2023 12:10 PM AEST(SW</t>
  </si>
  <si>
    <t>Kuala Lumpur, Malaysia (Asia) Start Date: 01/07/2023 - End Date: 16/07/2023</t>
  </si>
  <si>
    <t>27/04/2023 03:41 PM AEST(SW</t>
  </si>
  <si>
    <t>27/04/2023 03:43 PM AEST(SW</t>
  </si>
  <si>
    <t>KAO</t>
  </si>
  <si>
    <t>Shang-Yu</t>
  </si>
  <si>
    <t>Kuala Lumpur, Malaysia (Asia) Start Date: 01/07/2023 - End Date: 15/07/2023</t>
  </si>
  <si>
    <t>24/04/2023 12:20 AM AEST(SW</t>
  </si>
  <si>
    <t>Ormandy</t>
  </si>
  <si>
    <t>Bachlor's of Commerce</t>
  </si>
  <si>
    <t>Singapore, Singapore (Asia) Start Date: 01/07/2023 - End Date: 15/07/2023</t>
  </si>
  <si>
    <t>15/06/2023 12:02 PM AEST(SW</t>
  </si>
  <si>
    <t>Nguyen Ngoc Linh</t>
  </si>
  <si>
    <t>Kuala Lumpur, Malaysia (Asia) Start Date: 02/07/2023 - End Date: 18/07/2023</t>
  </si>
  <si>
    <t>10/05/2023 12:25 AM AEST(SW</t>
  </si>
  <si>
    <t>Purwanto</t>
  </si>
  <si>
    <t>Jasmine Alisya</t>
  </si>
  <si>
    <t>22/06/2023 12:43 PM AEST(SW</t>
  </si>
  <si>
    <t>Qabo</t>
  </si>
  <si>
    <t>Niqola</t>
  </si>
  <si>
    <t>22/06/2023 01:18 PM AEST(SW</t>
  </si>
  <si>
    <t>Kuala Lumpur, Malaysia (Asia) Start Date: 01/01/2023 - End Date: 21/01/2023</t>
  </si>
  <si>
    <t>15/08/2022 12:17 PM AEST(SW</t>
  </si>
  <si>
    <t>Doctor of Veterinary Medicine DVM4</t>
  </si>
  <si>
    <t>VONG</t>
  </si>
  <si>
    <t>Ngou Cheng</t>
  </si>
  <si>
    <t>27/04/2023 05:06 PM AEST(SW</t>
  </si>
  <si>
    <t>27/04/2023 05:08 PM AEST(SW</t>
  </si>
  <si>
    <t>China, Macao Special Administrative Region</t>
  </si>
  <si>
    <t>Kuala Lumpur, Malaysia (Asia) Start Date: 24/11/2022 - End Date: 28/02/2023</t>
  </si>
  <si>
    <t>15/11/2022 10:45 PM AEST(SW</t>
  </si>
  <si>
    <t>Hania</t>
  </si>
  <si>
    <t>Kuala Lumpur, Malaysia (Asia) Start Date: 04/07/2023 - End Date: 22/07/2023</t>
  </si>
  <si>
    <t>Kuching, Malaysia (Asia) Start Date: 18/06/2023 - End Date: 09/07/2023</t>
  </si>
  <si>
    <t>Ju</t>
  </si>
  <si>
    <t>Jiamin</t>
  </si>
  <si>
    <t>Singapore, Singapore (Asia) Start Date: 21/07/2023 - End Date: 25/07/2023</t>
  </si>
  <si>
    <t>30/04/2023 05:21 PM AEST(SW</t>
  </si>
  <si>
    <t>30/04/2023 09:13 PM AEST(SW</t>
  </si>
  <si>
    <t>PAN</t>
  </si>
  <si>
    <t>Aina</t>
  </si>
  <si>
    <t>Selangor, Malaysia (Asia) Start Date: 07/07/2023 - End Date: 25/07/2023</t>
  </si>
  <si>
    <t>Dhuvaafaru, Maldives (Asia) Start Date: 09/07/2023 - End Date: 22/07/2023</t>
  </si>
  <si>
    <t>30/06/2023 03:12 PM AEST(SW</t>
  </si>
  <si>
    <t>Multiple Locations, Maldives (Asia) Start Date: 09/07/2023 - End Date: 22/07/2023</t>
  </si>
  <si>
    <t>11/06/2023 11:12 AM AEST(SW</t>
  </si>
  <si>
    <t>Luojia</t>
  </si>
  <si>
    <t>Valletta, Malta (Europe) Start Date: 15/12/2022 - End Date: 21/01/2023</t>
  </si>
  <si>
    <t>31/10/2022 05:08 PM AEST(SW</t>
  </si>
  <si>
    <t>31/10/2022 05:32 PM AEST(SW</t>
  </si>
  <si>
    <t>Medical elective placement</t>
  </si>
  <si>
    <t>Searle</t>
  </si>
  <si>
    <t>Valletta, Malta (Europe) Start Date: 04/12/2023 - End Date: 24/12/2023</t>
  </si>
  <si>
    <t>10/05/2023 02:40 PM AEST(SW</t>
  </si>
  <si>
    <t>Mexico City, Mexico (Latin America) Start Date: 01/04/2023 - End Date: 01/06/2023</t>
  </si>
  <si>
    <t>Vakalopoulos</t>
  </si>
  <si>
    <t>Penny</t>
  </si>
  <si>
    <t>Rabat, Morocco (Africa) Start Date: 29/01/2023 - End Date: 31/05/2023</t>
  </si>
  <si>
    <t>12/12/2022 09:50 AM AEST(SW</t>
  </si>
  <si>
    <t>14/12/2022 11:06 AM AEST(SW</t>
  </si>
  <si>
    <t>BACHELOR OF ARTS WITH HONOURS (B-ARTS HONOURS)</t>
  </si>
  <si>
    <t>Akhavan Kharazian</t>
  </si>
  <si>
    <t>Windhoek, Namibia (Africa) Start Date: 01/07/2023 - End Date: 13/07/2023</t>
  </si>
  <si>
    <t>29/06/2023 03:36 PM AEST(SW</t>
  </si>
  <si>
    <t>Fieldwork for PhD research</t>
  </si>
  <si>
    <t>Kathmandu, Nepal (Asia) Start Date: 25/09/2023 - End Date: 20/10/2023</t>
  </si>
  <si>
    <t>31/07/2023 11:49 AM AEST(SW</t>
  </si>
  <si>
    <t>Chhabra</t>
  </si>
  <si>
    <t>Sohil</t>
  </si>
  <si>
    <t>Kathmandu, Nepal (Asia) Start Date: 23/09/2023 - End Date: 23/10/2023</t>
  </si>
  <si>
    <t>22/06/2023 06:34 PM AEST(SW</t>
  </si>
  <si>
    <t>24/07/2023 12:29 AM AEST(SW</t>
  </si>
  <si>
    <t>Kathmandu, Nepal (Asia) Start Date: 06/11/2023 - End Date: 26/11/2023</t>
  </si>
  <si>
    <t>Alan Llewelyn</t>
  </si>
  <si>
    <t>Bangkok, Thailand (Asia) Start Date: 28/01/2023 - End Date: 29/01/2023</t>
  </si>
  <si>
    <t>12/11/2022 03:16 PM AEST(SW</t>
  </si>
  <si>
    <t>12/11/2022 03:17 PM AEST(SW</t>
  </si>
  <si>
    <t>3-week Medical Elective in Cardiothoracic and Vascular Surgery at Tribhuvan University Teaching Hospital</t>
  </si>
  <si>
    <t>Kumarasiri</t>
  </si>
  <si>
    <t>Manasha</t>
  </si>
  <si>
    <t>Mananjalee</t>
  </si>
  <si>
    <t>Kathmandu, Nepal (Asia) Start Date: 24/09/2023 - End Date: 21/10/2023</t>
  </si>
  <si>
    <t>12/06/2023 05:57 PM AEST(SW</t>
  </si>
  <si>
    <t>Jiwon</t>
  </si>
  <si>
    <t>Kathmandu, Nepal (Asia) Start Date: 26/11/2023 - End Date: 26/12/2023</t>
  </si>
  <si>
    <t>14/05/2023 04:38 PM AEST(SW</t>
  </si>
  <si>
    <t>14/05/2023 04:39 PM AEST(SW</t>
  </si>
  <si>
    <t>Halim</t>
  </si>
  <si>
    <t>Kathmandu, Nepal (Asia) Start Date: 23/09/2023 - End Date: 24/10/2023</t>
  </si>
  <si>
    <t>15/06/2023 11:18 AM AEST(SW</t>
  </si>
  <si>
    <t>Rohan</t>
  </si>
  <si>
    <t>Kathmandu, Nepal (Asia) Start Date: 25/11/2023 - End Date: 15/12/2023</t>
  </si>
  <si>
    <t>23/05/2023 11:44 AM AEST(SW</t>
  </si>
  <si>
    <t>Pathmaraj</t>
  </si>
  <si>
    <t>Akshan</t>
  </si>
  <si>
    <t>Kathmandu, Nepal (Asia) Start Date: 27/11/2023 - End Date: 26/12/2023</t>
  </si>
  <si>
    <t>21/06/2023 09:48 PM AEST(SW</t>
  </si>
  <si>
    <t>21/06/2023 09:50 PM AEST(SW</t>
  </si>
  <si>
    <t>Wadanambi Arachchige</t>
  </si>
  <si>
    <t>Sanjaya</t>
  </si>
  <si>
    <t>18/06/2023 01:52 PM AEST(SW</t>
  </si>
  <si>
    <t>Yokote</t>
  </si>
  <si>
    <t>Megumi</t>
  </si>
  <si>
    <t>Singapore, Singapore (Asia) Start Date: 31/12/2022 - End Date: 01/01/2023</t>
  </si>
  <si>
    <t>Mo</t>
  </si>
  <si>
    <t>Multiple Locations, Nepal (Asia) Start Date: 23/09/2023 - End Date: 25/10/2023</t>
  </si>
  <si>
    <t>25/07/2023 07:08 PM AEST(SW</t>
  </si>
  <si>
    <t>30/07/2023 10:02 PM AEST(SW</t>
  </si>
  <si>
    <t>Newbegin</t>
  </si>
  <si>
    <t>Maxwell</t>
  </si>
  <si>
    <t>Multiple Locations, Nepal (Asia) Start Date: 01/01/2023 - End Date: 26/01/2023</t>
  </si>
  <si>
    <t>Medicine</t>
  </si>
  <si>
    <t>Shu</t>
  </si>
  <si>
    <t>Amsterdam, Netherlands (Europe) Start Date: 15/07/2023 - End Date: 22/07/2023</t>
  </si>
  <si>
    <t>21/06/2023 10:59 PM AEST(SW</t>
  </si>
  <si>
    <t>Haiwei</t>
  </si>
  <si>
    <t>Leiden, Netherlands (Europe) Start Date: 29/06/2023 - End Date: 10/07/2023</t>
  </si>
  <si>
    <t>21/04/2023 03:01 PM AEST(SW</t>
  </si>
  <si>
    <t>Branson</t>
  </si>
  <si>
    <t>Maastricht, Netherlands (Europe) Start Date: 13/06/2023 - End Date: 20/06/2023</t>
  </si>
  <si>
    <t>20/04/2023 09:44 AM AEST(SW</t>
  </si>
  <si>
    <t>26/04/2023 10:58 AM AEST(SW</t>
  </si>
  <si>
    <t>Masters of Philosophy</t>
  </si>
  <si>
    <t>McDonnell</t>
  </si>
  <si>
    <t>New Caldonia, New Caledonia (Oceania) Start Date: 01/02/2023 - End Date: 31/08/2023</t>
  </si>
  <si>
    <t>28/03/2023 10:45 AM AEST(SW</t>
  </si>
  <si>
    <t>Bachelor of Geography and Planning</t>
  </si>
  <si>
    <t>Noumea, New Caledonia (Oceania) Start Date: 13/05/2023 - End Date: 24/06/2023</t>
  </si>
  <si>
    <t>29/04/2023 10:29 AM AEST(SW</t>
  </si>
  <si>
    <t>10/05/2023 09:32 AM AEST(SW</t>
  </si>
  <si>
    <t>Auckland, New Zealand (Oceania) Start Date: 20/05/2023 - End Date: 17/06/2023</t>
  </si>
  <si>
    <t>26/03/2023 04:53 PM AEST(SW</t>
  </si>
  <si>
    <t>13/04/2023 11:26 AM AEST(SW</t>
  </si>
  <si>
    <t>Auckland, New Zealand (Oceania) Start Date: 29/01/2023 - End Date: 05/02/2023</t>
  </si>
  <si>
    <t>28/11/2022 03:32 AM AEST(SW</t>
  </si>
  <si>
    <t>Auckland, New Zealand (Oceania) Start Date: 28/01/2023 - End Date: 05/02/2023</t>
  </si>
  <si>
    <t>26/11/2022 02:09 PM AEST(SW</t>
  </si>
  <si>
    <t>Mediwela</t>
  </si>
  <si>
    <t>Sapthaki</t>
  </si>
  <si>
    <t>Divyanjana</t>
  </si>
  <si>
    <t>Auckland, New Zealand (Oceania) Start Date: 06/05/2023 - End Date: 24/06/2023</t>
  </si>
  <si>
    <t>Auckland, New Zealand (Oceania) Start Date: 27/02/2023 - End Date: 10/03/2023</t>
  </si>
  <si>
    <t>23/02/2023 07:19 PM AEST(SW</t>
  </si>
  <si>
    <t>TAN</t>
  </si>
  <si>
    <t>Guan Yu</t>
  </si>
  <si>
    <t>24/11/2022 03:07 PM AEST(SW</t>
  </si>
  <si>
    <t>23/12/2022 09:50 AM AEST(SW</t>
  </si>
  <si>
    <t>San Jose, United States (North America) Start Date: 06/05/2023 - End Date: 15/05/2023</t>
  </si>
  <si>
    <t>29/03/2023 04:11 PM AEST(SW</t>
  </si>
  <si>
    <t>Eugene</t>
  </si>
  <si>
    <t>Yiu Chung</t>
  </si>
  <si>
    <t>Auckland, New Zealand (Oceania) Start Date: 19/05/2023 - End Date: 18/06/2023</t>
  </si>
  <si>
    <t>13/04/2023 11:51 PM AEST(SW</t>
  </si>
  <si>
    <t>Auckland, New Zealand (Oceania) Start Date: 19/05/2023 - End Date: 16/06/2023</t>
  </si>
  <si>
    <t>16/04/2023 09:11 PM AEST(SW</t>
  </si>
  <si>
    <t>22/04/2023 09:41 AM AEST(SW</t>
  </si>
  <si>
    <t>Zhi</t>
  </si>
  <si>
    <t>Yuan Yuan</t>
  </si>
  <si>
    <t>27/11/2022 08:23 PM AEST(SW</t>
  </si>
  <si>
    <t>Considine</t>
  </si>
  <si>
    <t>Balclutha, New Zealand (Oceania) Start Date: 07/08/2023 - End Date: 25/08/2023</t>
  </si>
  <si>
    <t>30/07/2023 08:31 PM AEST(SW</t>
  </si>
  <si>
    <t>Wellington, New Zealand (Oceania) Start Date: 09/04/2023 - End Date: 05/05/2023</t>
  </si>
  <si>
    <t>16/02/2023 02:46 PM AEST(SW</t>
  </si>
  <si>
    <t>Howse</t>
  </si>
  <si>
    <t>Christchurch, New Zealand (Oceania) Start Date: 05/01/2023 - End Date: 22/01/2023</t>
  </si>
  <si>
    <t>Wellington, New Zealand (Oceania) Start Date: 09/04/2023 - End Date: 19/04/2023</t>
  </si>
  <si>
    <t>17/02/2023 01:19 PM AEST(SW</t>
  </si>
  <si>
    <t>B-Sci Honours</t>
  </si>
  <si>
    <t>Olearczyk</t>
  </si>
  <si>
    <t>Ffion</t>
  </si>
  <si>
    <t>Tamsin</t>
  </si>
  <si>
    <t>Christchurch, New Zealand (Oceania) Start Date: 29/04/2023 - End Date: 21/05/2023</t>
  </si>
  <si>
    <t>12/04/2023 04:48 PM AEST(SW</t>
  </si>
  <si>
    <t>Koru, New Zealand (Oceania) Start Date: 05/08/2023 - End Date: 19/08/2023</t>
  </si>
  <si>
    <t>27/04/2023 01:18 PM AEST(SW</t>
  </si>
  <si>
    <t>Work Integrated Learning (International Stream)</t>
  </si>
  <si>
    <t>Xiaoqing</t>
  </si>
  <si>
    <t>New Plymouth, New Zealand (Oceania) Start Date: 05/08/2023 - End Date: 19/08/2023</t>
  </si>
  <si>
    <t>WIL International</t>
  </si>
  <si>
    <t>Von Ahlefeldt</t>
  </si>
  <si>
    <t>New Plymouth, New Zealand (Oceania) Start Date: 05/08/2023 - End Date: 18/08/2023</t>
  </si>
  <si>
    <t>Furger</t>
  </si>
  <si>
    <t>Wellington, New Zealand (Oceania) Start Date: 27/06/2023 - End Date: 01/07/2023</t>
  </si>
  <si>
    <t>Switzerland</t>
  </si>
  <si>
    <t>Wellington, New Zealand (Oceania) Start Date: 18/02/2023 - End Date: 11/03/2023</t>
  </si>
  <si>
    <t>20/01/2023 10:42 AM AEST(SW</t>
  </si>
  <si>
    <t>Faiza</t>
  </si>
  <si>
    <t>Wellington, New Zealand (Oceania) Start Date: 01/07/2023 - End Date: 10/07/2023</t>
  </si>
  <si>
    <t>Doctor of Philosophy (Law)</t>
  </si>
  <si>
    <t>Wellington, New Zealand (Oceania) Start Date: 01/07/2023 - End Date: 11/07/2023</t>
  </si>
  <si>
    <t>Sebastian</t>
  </si>
  <si>
    <t>Austevoll, Norway (Europe) Start Date: 08/05/2023 - End Date: 08/07/2023</t>
  </si>
  <si>
    <t>Xavier</t>
  </si>
  <si>
    <t>Matredal, Norway (Europe) Start Date: 03/03/2023 - End Date: 04/04/2023</t>
  </si>
  <si>
    <t>Master of Science (BioSciences) (MC-SCIBIO)</t>
  </si>
  <si>
    <t>Tanfield</t>
  </si>
  <si>
    <t>Trondheim, Norway (Europe) Start Date: 07/05/2023 - End Date: 13/05/2023</t>
  </si>
  <si>
    <t>27/04/2023 01:53 AM AEST(SW</t>
  </si>
  <si>
    <t>PhD PHIL</t>
  </si>
  <si>
    <t>London, United Kingdom (Europe) Start Date: 01/05/2023 - End Date: 20/05/2023</t>
  </si>
  <si>
    <t>17/04/2023 02:11 PM AEST(SW</t>
  </si>
  <si>
    <t>PhD Philosophy</t>
  </si>
  <si>
    <t>Turland</t>
  </si>
  <si>
    <t>Jesse</t>
  </si>
  <si>
    <t>Islamabad, Pakistan (Asia) Start Date: 05/04/2023 - End Date: 05/05/2023|Lahore, Pakistan (Asia) Start Date: 05/05/2023 - End Date: 04/07/2023</t>
  </si>
  <si>
    <t>Cusco, Peru (South America) Start Date: 21/01/2023 - End Date: 27/02/2023</t>
  </si>
  <si>
    <t>17/10/2022 11:34 AM AEST(SW</t>
  </si>
  <si>
    <t>21/11/2022 12:14 PM AEST(SW</t>
  </si>
  <si>
    <t>Bachelor of Science- SCIE30002</t>
  </si>
  <si>
    <t>Aliman</t>
  </si>
  <si>
    <t>Danielle Adrianne</t>
  </si>
  <si>
    <t>Cebu City, Philippines (Asia) Start Date: 21/06/2023 - End Date: 21/07/2023</t>
  </si>
  <si>
    <t>16/05/2023 12:41 PM AEST(SW</t>
  </si>
  <si>
    <t>Veterinary Bioscience</t>
  </si>
  <si>
    <t>Manila, Philippines (Asia) Start Date: 09/06/2023 - End Date: 04/07/2023</t>
  </si>
  <si>
    <t>29/05/2023 09:37 AM AEST(SW</t>
  </si>
  <si>
    <t>29/05/2023 09:39 AM AEST(SW</t>
  </si>
  <si>
    <t>Enriquez Diaz</t>
  </si>
  <si>
    <t>Carlos</t>
  </si>
  <si>
    <t>Alejandro</t>
  </si>
  <si>
    <t>Manila, Philippines (Asia) Start Date: 04/06/2023 - End Date: 14/06/2023</t>
  </si>
  <si>
    <t>ABPL90440 Travelling Studio Manila</t>
  </si>
  <si>
    <t>Manila, Philippines (Asia) Start Date: 16/06/2023 - End Date: 24/06/2023</t>
  </si>
  <si>
    <t>25/04/2023 04:18 PM AEST(SW</t>
  </si>
  <si>
    <t>Gumera</t>
  </si>
  <si>
    <t>Armand</t>
  </si>
  <si>
    <t>Manila, Philippines (Asia) Start Date: 30/11/2023 - End Date: 14/01/2024</t>
  </si>
  <si>
    <t>15/05/2023 04:33 PM AEST(SW</t>
  </si>
  <si>
    <t>Puneet</t>
  </si>
  <si>
    <t>Seoul, South Korea (Asia) Start Date: 10/06/2023 - End Date: 17/06/2023</t>
  </si>
  <si>
    <t>14/05/2023 12:31 PM AEST(SW</t>
  </si>
  <si>
    <t>22/05/2023 12:16 AM AEST(SW</t>
  </si>
  <si>
    <t>Weier</t>
  </si>
  <si>
    <t>Manila, Philippines (Asia) Start Date: 17/06/2023 - End Date: 24/06/2023</t>
  </si>
  <si>
    <t>30/05/2023 01:56 PM AEST(SW</t>
  </si>
  <si>
    <t>Content in the Field</t>
  </si>
  <si>
    <t>Lupgens</t>
  </si>
  <si>
    <t>Lean</t>
  </si>
  <si>
    <t>Josefien</t>
  </si>
  <si>
    <t>Manila, Philippines (Asia) Start Date: 14/06/2023 - End Date: 25/06/2023</t>
  </si>
  <si>
    <t>Mckenzie</t>
  </si>
  <si>
    <t>Jennie</t>
  </si>
  <si>
    <t>13/04/2023 04:30 PM AEST(SW</t>
  </si>
  <si>
    <t>Reyes</t>
  </si>
  <si>
    <t>Carra</t>
  </si>
  <si>
    <t>Manila, Philippines (Asia) Start Date: 13/06/2023 - End Date: 25/06/2023</t>
  </si>
  <si>
    <t>25/05/2023 06:32 PM AEST(SW</t>
  </si>
  <si>
    <t>16/04/2023 07:30 PM AEST(SW</t>
  </si>
  <si>
    <t>24/04/2023 03:23 PM AEST(SW</t>
  </si>
  <si>
    <t>Manila, Philippines (Asia) Start Date: 16/06/2023 - End Date: 26/06/2023</t>
  </si>
  <si>
    <t>12/06/2023 09:00 AM AEST(SW</t>
  </si>
  <si>
    <t>Gdansk, Poland (Europe) Start Date: 03/05/2023 - End Date: 08/05/2023</t>
  </si>
  <si>
    <t>Field</t>
  </si>
  <si>
    <t>Kirsty</t>
  </si>
  <si>
    <t>Lisbon, Portugal (Europe) Start Date: 17/06/2023 - End Date: 24/06/2023</t>
  </si>
  <si>
    <t>26/05/2023 03:29 PM AEST(SW</t>
  </si>
  <si>
    <t>Scientific conference</t>
  </si>
  <si>
    <t>San Juan, Puerto Rico (North America) Start Date: 13/08/2023 - End Date: 08/09/2023</t>
  </si>
  <si>
    <t>29/06/2023 01:15 PM AEST(SW</t>
  </si>
  <si>
    <t>30/06/2023 05:08 PM AEST(SW</t>
  </si>
  <si>
    <t>22/05/2023 09:22 AM AEST(SW</t>
  </si>
  <si>
    <t>29/05/2023 08:56 PM AEST(SW</t>
  </si>
  <si>
    <t>Atkins</t>
  </si>
  <si>
    <t>Jaial</t>
  </si>
  <si>
    <t>Multiple Locations, Singapore (Asia) Start Date: 08/07/2023 - End Date: 23/07/2023</t>
  </si>
  <si>
    <t>Multiple Locations, Singapore (Asia) Start Date: 03/01/2023 - End Date: 07/01/2023|Multiple Locations, Singapore (Asia) Start Date: 09/01/2023 - End Date: 13/01/2023|Multiple Locations, Singapore (Asia) Start Date: 16/01/2023 - End Date: 20/01/2023</t>
  </si>
  <si>
    <t>Adisaputra</t>
  </si>
  <si>
    <t>Singapore, Singapore (Asia) Start Date: 04/01/2023 - End Date: 19/01/2023</t>
  </si>
  <si>
    <t>20/09/2022 05:40 PM AEST(SW</t>
  </si>
  <si>
    <t>BHARTIA</t>
  </si>
  <si>
    <t>Divyang</t>
  </si>
  <si>
    <t>Singapore, Singapore (Asia) Start Date: 03/01/2023 - End Date: 22/01/2023</t>
  </si>
  <si>
    <t>12/10/2022 01:05 PM AEST(SW</t>
  </si>
  <si>
    <t>15/10/2022 06:03 PM AEST(SW</t>
  </si>
  <si>
    <t>Master of International Business</t>
  </si>
  <si>
    <t>Bampton</t>
  </si>
  <si>
    <t>Lucie</t>
  </si>
  <si>
    <t>Singapore, Singapore (Asia) Start Date: 10/07/2023 - End Date: 18/07/2023</t>
  </si>
  <si>
    <t>New Technology Law (LAWS90107)</t>
  </si>
  <si>
    <t>Calvert</t>
  </si>
  <si>
    <t>Singapore, Singapore (Asia) Start Date: 11/07/2023 - End Date: 18/07/2023</t>
  </si>
  <si>
    <t>21/06/2023 03:19 PM AEST(SW</t>
  </si>
  <si>
    <t>Singapore, Singapore (Asia) Start Date: 13/01/2023 - End Date: 21/01/2023</t>
  </si>
  <si>
    <t>Attending Global Young Scientists Summit 2023 (not a course requirement)</t>
  </si>
  <si>
    <t>Chai</t>
  </si>
  <si>
    <t>Jia Ling Geraldine</t>
  </si>
  <si>
    <t>Singapore, Singapore (Asia) Start Date: 10/07/2023 - End Date: 19/07/2023</t>
  </si>
  <si>
    <t>Singapore, Singapore (Asia) Start Date: 30/01/2023 - End Date: 03/02/2023</t>
  </si>
  <si>
    <t>10/01/2023 08:38 PM AEST(SW</t>
  </si>
  <si>
    <t>13/01/2023 02:24 AM AEST(SW</t>
  </si>
  <si>
    <t>Cheang</t>
  </si>
  <si>
    <t>Cui Shan Amanda</t>
  </si>
  <si>
    <t>Singapore, Singapore (Asia) Start Date: 20/01/2023 - End Date: 03/02/2023</t>
  </si>
  <si>
    <t>19/01/2023 03:28 PM AEST(SW</t>
  </si>
  <si>
    <t>Chien</t>
  </si>
  <si>
    <t>11/10/2022 08:32 AM AEST(SW</t>
  </si>
  <si>
    <t>Sixiao</t>
  </si>
  <si>
    <t>Singapore, Singapore (Asia) Start Date: 03/01/2023 - End Date: 19/01/2023</t>
  </si>
  <si>
    <t>16/10/2022 06:49 PM AEST(SW</t>
  </si>
  <si>
    <t>Xinying</t>
  </si>
  <si>
    <t>Singapore, Singapore (Asia) Start Date: 05/08/2023 - End Date: 20/08/2023</t>
  </si>
  <si>
    <t>29/05/2023 03:57 PM AEST(SW</t>
  </si>
  <si>
    <t>Master of Secondary Teaching</t>
  </si>
  <si>
    <t>Singapore, Singapore (Asia) Start Date: 06/01/2023 - End Date: 22/01/2023</t>
  </si>
  <si>
    <t>27/12/2022 05:12 PM AEST(SW</t>
  </si>
  <si>
    <t>Chu</t>
  </si>
  <si>
    <t>Khanh Linh</t>
  </si>
  <si>
    <t>24/08/2022 07:44 PM AEST(SW</t>
  </si>
  <si>
    <t>Singapore, Singapore (Asia) Start Date: 08/07/2023 - End Date: 19/07/2023</t>
  </si>
  <si>
    <t>Dillon</t>
  </si>
  <si>
    <t>Singapore, Singapore (Asia) Start Date: 05/08/2023 - End Date: 19/08/2023</t>
  </si>
  <si>
    <t>30/05/2023 12:12 PM AEST(SW</t>
  </si>
  <si>
    <t>30/05/2023 12:13 PM AEST(SW</t>
  </si>
  <si>
    <t>Singapore, Singapore (Asia) Start Date: 11/07/2023 - End Date: 19/07/2023</t>
  </si>
  <si>
    <t>18/06/2023 02:56 PM AEST(SW</t>
  </si>
  <si>
    <t>24/06/2023 12:27 AM AEST(SW</t>
  </si>
  <si>
    <t>Juris Doctor, subject is New Technology Law LAWS90107</t>
  </si>
  <si>
    <t>Dai</t>
  </si>
  <si>
    <t>Linfeng</t>
  </si>
  <si>
    <t>11/11/2022 07:38 PM AEST(SW</t>
  </si>
  <si>
    <t>Thi Thu Ha</t>
  </si>
  <si>
    <t>Singapore, Singapore (Asia) Start Date: 30/05/2023 - End Date: 02/06/2023</t>
  </si>
  <si>
    <t>I am travelling to Singapore to attend a conference. This is not a requirement of the PhD program and I already had my Study Away Application approved.</t>
  </si>
  <si>
    <t>Doctor of Philosophy - Law</t>
  </si>
  <si>
    <t>Donato</t>
  </si>
  <si>
    <t>Singapore, Singapore (Asia) Start Date: 11/07/2023 - End Date: 20/07/2023</t>
  </si>
  <si>
    <t>22/06/2023 01:24 PM AEST(SW</t>
  </si>
  <si>
    <t>Dutt</t>
  </si>
  <si>
    <t>Sherwyn</t>
  </si>
  <si>
    <t>Vishaan</t>
  </si>
  <si>
    <t>28/09/2022 09:29 PM AEST(SW</t>
  </si>
  <si>
    <t>Giang</t>
  </si>
  <si>
    <t>Ngoc Bao Chau</t>
  </si>
  <si>
    <t>Singapore, Singapore (Asia) Start Date: 06/08/2023 - End Date: 19/08/2023</t>
  </si>
  <si>
    <t>30/04/2023 09:43 PM AEST(SW</t>
  </si>
  <si>
    <t>13/05/2023 01:00 AM AEST(SW</t>
  </si>
  <si>
    <t>Professional Learning CAPSTONE (Sec) (EDUC91015)</t>
  </si>
  <si>
    <t>Grimwade</t>
  </si>
  <si>
    <t>24/06/2023 08:14 PM AEST(SW</t>
  </si>
  <si>
    <t>New Technology Law LAWS90107</t>
  </si>
  <si>
    <t>Youqi</t>
  </si>
  <si>
    <t>10/07/2023 10:55 PM AEST(SW</t>
  </si>
  <si>
    <t>Singapore, Singapore (Asia) Start Date: 11/07/2023 - End Date: 22/07/2023</t>
  </si>
  <si>
    <t>26/06/2023 10:33 AM AEST(SW</t>
  </si>
  <si>
    <t>Singapore, Singapore (Asia) Start Date: 30/06/2023 - End Date: 27/07/2023</t>
  </si>
  <si>
    <t>14/06/2023 10:27 PM AEST(SW</t>
  </si>
  <si>
    <t>19/06/2023 12:30 AM AEST(SW</t>
  </si>
  <si>
    <t>Singapore, Singapore (Asia) Start Date: 23/02/2023 - End Date: 27/03/2023</t>
  </si>
  <si>
    <t>10/02/2023 09:52 AM AEST(SW</t>
  </si>
  <si>
    <t>12/02/2023 09:12 AM AEST(SW</t>
  </si>
  <si>
    <t>Singapore, Singapore (Asia) Start Date: 04/01/2023 - End Date: 18/01/2023</t>
  </si>
  <si>
    <t>Mengtian</t>
  </si>
  <si>
    <t>Singapore, Singapore (Asia) Start Date: 03/01/2023 - End Date: 03/01/2023</t>
  </si>
  <si>
    <t>16/10/2022 11:02 AM AEST(SW</t>
  </si>
  <si>
    <t>18/10/2022 01:43 PM AEST(SW</t>
  </si>
  <si>
    <t>Master of Finance</t>
  </si>
  <si>
    <t>Xunliang</t>
  </si>
  <si>
    <t>20/09/2022 06:24 PM AEST(SW</t>
  </si>
  <si>
    <t>Singapore, Singapore (Asia) Start Date: 04/01/2023 - End Date: 20/01/2023</t>
  </si>
  <si>
    <t>14/10/2022 02:22 PM AEST(SW</t>
  </si>
  <si>
    <t>Ilat</t>
  </si>
  <si>
    <t>Keren Gratia</t>
  </si>
  <si>
    <t>18/10/2022 07:08 PM AEST(SW</t>
  </si>
  <si>
    <t>18/10/2022 07:12 PM AEST(SW</t>
  </si>
  <si>
    <t>21/10/2022 10:24 AM AEST(SW</t>
  </si>
  <si>
    <t>Irwin</t>
  </si>
  <si>
    <t>27/08/2022 09:41 PM AEST(SW</t>
  </si>
  <si>
    <t>BCom</t>
  </si>
  <si>
    <t>Jenkins</t>
  </si>
  <si>
    <t>Isis</t>
  </si>
  <si>
    <t>18/05/2023 03:45 PM AEST(SW</t>
  </si>
  <si>
    <t>LAWS90107</t>
  </si>
  <si>
    <t>Johnstone</t>
  </si>
  <si>
    <t>Marley</t>
  </si>
  <si>
    <t>16/06/2023 11:42 AM AEST(SW</t>
  </si>
  <si>
    <t>Inae</t>
  </si>
  <si>
    <t>Singapore, Singapore (Asia) Start Date: 06/05/2023 - End Date: 14/05/2023</t>
  </si>
  <si>
    <t>17/01/2023 10:34 PM AEST(SW</t>
  </si>
  <si>
    <t>Veterinarian medicine</t>
  </si>
  <si>
    <t>Cheryl</t>
  </si>
  <si>
    <t>13/02/2023 04:49 PM AEST(SW</t>
  </si>
  <si>
    <t>13/02/2023 04:50 PM AEST(SW</t>
  </si>
  <si>
    <t>Juris Doctor (JD)</t>
  </si>
  <si>
    <t>Kowalishin</t>
  </si>
  <si>
    <t>Singapore, Singapore (Asia) Start Date: 11/07/2023 - End Date: 21/07/2023</t>
  </si>
  <si>
    <t>New Technology Law (LAWS90107_2023_JUL)</t>
  </si>
  <si>
    <t>Multiple Locations, Vietnam (Asia) Start Date: 15/07/2023 - End Date: 27/07/2023</t>
  </si>
  <si>
    <t>14/06/2023 05:15 PM AEST(SW</t>
  </si>
  <si>
    <t>14/06/2023 05:20 PM AEST(SW</t>
  </si>
  <si>
    <t>LIM</t>
  </si>
  <si>
    <t>BRYAN ZHIJIE</t>
  </si>
  <si>
    <t>Singapore, Singapore (Asia) Start Date: 18/12/2023 - End Date: 16/01/2024</t>
  </si>
  <si>
    <t>26/06/2023 07:42 PM AEST(SW</t>
  </si>
  <si>
    <t>Bachelor Of Science (Major in Veterinary Biosciences)</t>
  </si>
  <si>
    <t>Jin Ray</t>
  </si>
  <si>
    <t>12/10/2022 01:19 PM AEST(SW</t>
  </si>
  <si>
    <t>Cheng Sheng</t>
  </si>
  <si>
    <t>Singapore, Singapore (Asia) Start Date: 04/10/2022 - End Date: 21/10/2022</t>
  </si>
  <si>
    <t>18/10/2022 01:37 PM AEST(SW</t>
  </si>
  <si>
    <t>Global Business Practicum</t>
  </si>
  <si>
    <t>Singapore, Singapore (Asia) Start Date: 04/01/2023 - End Date: 21/01/2023</t>
  </si>
  <si>
    <t>18/10/2022 01:42 PM AEST(SW</t>
  </si>
  <si>
    <t>Lavazza</t>
  </si>
  <si>
    <t>Marco</t>
  </si>
  <si>
    <t>Lawlor-McNamara</t>
  </si>
  <si>
    <t>25/06/2023 06:36 PM AEST(SW</t>
  </si>
  <si>
    <t>New Technology Law</t>
  </si>
  <si>
    <t>Hsin Ting Ella</t>
  </si>
  <si>
    <t>22/09/2022 01:52 PM AEST(SW</t>
  </si>
  <si>
    <t>22/09/2022 02:12 PM AEST(SW</t>
  </si>
  <si>
    <t>Chi Cheng</t>
  </si>
  <si>
    <t>Singapore, Singapore (Asia) Start Date: 03/01/2023 - End Date: 20/01/2023</t>
  </si>
  <si>
    <t>17/10/2022 04:01 PM AEST(SW</t>
  </si>
  <si>
    <t>17/10/2022 07:19 PM AEST(SW</t>
  </si>
  <si>
    <t>Singapore, Singapore (Asia) Start Date: 03/01/2023 - End Date: 07/01/2023</t>
  </si>
  <si>
    <t>30/12/2022 06:23 PM AEST(SW</t>
  </si>
  <si>
    <t>Singapore, Singapore (Asia) Start Date: 01/02/2023 - End Date: 08/02/2023</t>
  </si>
  <si>
    <t>28/01/2023 05:37 PM AEST(SW</t>
  </si>
  <si>
    <t>Singapore, Singapore (Asia) Start Date: 05/08/2023 - End Date: 23/08/2023</t>
  </si>
  <si>
    <t>31/07/2023 03:25 PM AEST(SW</t>
  </si>
  <si>
    <t>Zhuoxuan</t>
  </si>
  <si>
    <t>Singapore, Singapore (Asia) Start Date: 01/01/2023 - End Date: 20/01/2023</t>
  </si>
  <si>
    <t>Master of Management - Human Resources</t>
  </si>
  <si>
    <t>Singapore, Singapore (Asia) Start Date: 01/01/2023 - End Date: 30/01/2023</t>
  </si>
  <si>
    <t>Singapore, Singapore (Asia) Start Date: 01/01/2023 - End Date: 08/02/2023</t>
  </si>
  <si>
    <t>Sara Rebecca Jie Xi</t>
  </si>
  <si>
    <t>Singapore, Singapore (Asia) Start Date: 29/06/2023 - End Date: 20/07/2023</t>
  </si>
  <si>
    <t>30/05/2023 12:15 AM AEST(SW</t>
  </si>
  <si>
    <t>30/05/2023 12:21 AM AEST(SW</t>
  </si>
  <si>
    <t>Singapore, Singapore (Asia) Start Date: 05/01/2023 - End Date: 23/01/2023</t>
  </si>
  <si>
    <t>Singapore, Singapore (Asia) Start Date: 04/01/2023 - End Date: 23/01/2023</t>
  </si>
  <si>
    <t>18/10/2022 01:47 PM AEST(SW</t>
  </si>
  <si>
    <t>18/10/2022 01:54 PM AEST(SW</t>
  </si>
  <si>
    <t>Lok</t>
  </si>
  <si>
    <t>Annmarie</t>
  </si>
  <si>
    <t>20/04/2023 02:00 PM AEST(SW</t>
  </si>
  <si>
    <t>Work Integrated Learning (WIL) Experience</t>
  </si>
  <si>
    <t>Singapore, Singapore (Asia) Start Date: 31/12/2022 - End Date: 31/01/2023</t>
  </si>
  <si>
    <t>25/10/2022 06:21 PM AEST(SW</t>
  </si>
  <si>
    <t>Ruiyang</t>
  </si>
  <si>
    <t>18/06/2023 03:29 PM AEST(SW</t>
  </si>
  <si>
    <t>Merrifield</t>
  </si>
  <si>
    <t>Merza Ghalib</t>
  </si>
  <si>
    <t>Batrisyia Iman</t>
  </si>
  <si>
    <t>Singapore, Singapore (Asia) Start Date: 29/06/2023 - End Date: 24/07/2023</t>
  </si>
  <si>
    <t>Mok</t>
  </si>
  <si>
    <t>Julius</t>
  </si>
  <si>
    <t>Chun Sang</t>
  </si>
  <si>
    <t>Los Angeles, United States (North America) Start Date: 28/03/2023 - End Date: 15/04/2023</t>
  </si>
  <si>
    <t>12/01/2023 12:38 AM AEST(SW</t>
  </si>
  <si>
    <t>Singapore, Singapore (Asia) Start Date: 03/01/2023 - End Date: 21/01/2023</t>
  </si>
  <si>
    <t>14/12/2022 07:20 PM AEST(SW</t>
  </si>
  <si>
    <t>Master of Management (Marketing)</t>
  </si>
  <si>
    <t>Singapore, Singapore (Asia) Start Date: 08/01/2023 - End Date: 21/01/2023</t>
  </si>
  <si>
    <t>29/12/2022 08:29 PM AEST(SW</t>
  </si>
  <si>
    <t>Nithirojpakdee</t>
  </si>
  <si>
    <t>Lalida</t>
  </si>
  <si>
    <t>30/09/2022 02:29 AM AEST(SW</t>
  </si>
  <si>
    <t>Shu En</t>
  </si>
  <si>
    <t>Singapore, Singapore (Asia) Start Date: 06/08/2023 - End Date: 21/08/2023</t>
  </si>
  <si>
    <t>26/04/2023 05:48 PM AEST(SW</t>
  </si>
  <si>
    <t>MTeach (Primary)</t>
  </si>
  <si>
    <t>Pasvanis</t>
  </si>
  <si>
    <t>21/06/2023 12:58 PM AEST(SW</t>
  </si>
  <si>
    <t>MC-JURISD</t>
  </si>
  <si>
    <t>Rozen</t>
  </si>
  <si>
    <t>Setyana</t>
  </si>
  <si>
    <t>Mora Nita</t>
  </si>
  <si>
    <t>16/10/2022 08:06 PM AEST(SW</t>
  </si>
  <si>
    <t>Simanjuntak</t>
  </si>
  <si>
    <t>Agatha Beatrice</t>
  </si>
  <si>
    <t>23/12/2022 11:35 PM AEST(SW</t>
  </si>
  <si>
    <t>Skora</t>
  </si>
  <si>
    <t>Angelica</t>
  </si>
  <si>
    <t>16/10/2022 07:01 PM AEST(SW</t>
  </si>
  <si>
    <t>Jacqueline Macphe</t>
  </si>
  <si>
    <t>15/10/2022 12:57 PM AEST(SW</t>
  </si>
  <si>
    <t>15/10/2022 01:00 PM AEST(SW</t>
  </si>
  <si>
    <t>Geoffrey Peter</t>
  </si>
  <si>
    <t>10/04/2023 05:55 PM AEST(SW</t>
  </si>
  <si>
    <t>Sowmiya</t>
  </si>
  <si>
    <t>R</t>
  </si>
  <si>
    <t>Singapore, Singapore (Asia) Start Date: 23/06/2023 - End Date: 01/07/2023</t>
  </si>
  <si>
    <t>18/04/2023 05:51 PM AEST(SW</t>
  </si>
  <si>
    <t>18/04/2023 05:52 PM AEST(SW</t>
  </si>
  <si>
    <t>Doctor Of Veterinary Medicine</t>
  </si>
  <si>
    <t>Spitalnic</t>
  </si>
  <si>
    <t>20/10/2022 10:11 PM AEST(SW</t>
  </si>
  <si>
    <t>Stephens</t>
  </si>
  <si>
    <t>Kurt</t>
  </si>
  <si>
    <t>Singapore, Singapore (Asia) Start Date: 04/10/2022 - End Date: 19/10/2022</t>
  </si>
  <si>
    <t>14/10/2022 07:00 PM AEST(SW</t>
  </si>
  <si>
    <t>Busan, South Korea (Asia) Start Date: 16/06/2023 - End Date: 23/06/2023</t>
  </si>
  <si>
    <t>Chao</t>
  </si>
  <si>
    <t>Singapore, Singapore (Asia) Start Date: 04/04/2023 - End Date: 04/08/2023</t>
  </si>
  <si>
    <t>19/03/2023 12:24 AM AEST(SW</t>
  </si>
  <si>
    <t>Master of Information Technology</t>
  </si>
  <si>
    <t>Sura-Amornkul</t>
  </si>
  <si>
    <t>Apittha</t>
  </si>
  <si>
    <t>14/10/2022 08:54 PM AEST(SW</t>
  </si>
  <si>
    <t>Singapore, Singapore (Asia) Start Date: 24/12/2022 - End Date: 04/02/2023</t>
  </si>
  <si>
    <t>15/07/2022 03:39 PM AEST(SW</t>
  </si>
  <si>
    <t>Wenhui</t>
  </si>
  <si>
    <t>27/09/2022 08:19 PM AEST(SW</t>
  </si>
  <si>
    <t>18/10/2022 02:16 PM AEST(SW</t>
  </si>
  <si>
    <t>Tang-Chong</t>
  </si>
  <si>
    <t>10/04/2023 12:36 AM AEST(SW</t>
  </si>
  <si>
    <t>Juris Doctor of Law - New Technology Law (LAWS90107)</t>
  </si>
  <si>
    <t>Joanna</t>
  </si>
  <si>
    <t>14/11/2022 07:13 AM AEST(SW</t>
  </si>
  <si>
    <t>Manna Rivka</t>
  </si>
  <si>
    <t>Twisk</t>
  </si>
  <si>
    <t>Maleika</t>
  </si>
  <si>
    <t>Khay</t>
  </si>
  <si>
    <t>Singapore, Singapore (Asia) Start Date: 05/08/2023 - End Date: 26/08/2023</t>
  </si>
  <si>
    <t>28/06/2023 03:43 PM AEST(SW</t>
  </si>
  <si>
    <t>28/06/2023 03:49 PM AEST(SW</t>
  </si>
  <si>
    <t>EDUC91152, EDUC91088, EDUC91074, EDUC91058</t>
  </si>
  <si>
    <t>Vo</t>
  </si>
  <si>
    <t>Anh Dieu Linh</t>
  </si>
  <si>
    <t>27/08/2022 08:11 PM AEST(SW</t>
  </si>
  <si>
    <t>Managment</t>
  </si>
  <si>
    <t>Van Nhi</t>
  </si>
  <si>
    <t>Singapore, Singapore (Asia) Start Date: 03/08/2023 - End Date: 20/08/2023</t>
  </si>
  <si>
    <t>16/06/2023 01:09 PM AEST(SW</t>
  </si>
  <si>
    <t>Volkova</t>
  </si>
  <si>
    <t>Lada</t>
  </si>
  <si>
    <t>15/06/2023 01:16 PM AEST(SW</t>
  </si>
  <si>
    <t>18/06/2023 11:12 AM AEST(SW</t>
  </si>
  <si>
    <t>Singapore, Singapore (Asia) Start Date: 30/06/2023 - End Date: 15/07/2023</t>
  </si>
  <si>
    <t>15/06/2023 08:14 PM AEST(SW</t>
  </si>
  <si>
    <t>Phu Quoc, Vietnam (Asia) Start Date: 16/07/2023 - End Date: 18/07/2023</t>
  </si>
  <si>
    <t>18/06/2023 10:33 PM AEST(SW</t>
  </si>
  <si>
    <t>18/06/2023 10:38 PM AEST(SW</t>
  </si>
  <si>
    <t>Wiriadi</t>
  </si>
  <si>
    <t>Clarissa</t>
  </si>
  <si>
    <t>Singapore, Singapore (Asia) Start Date: 02/01/2023 - End Date: 21/01/2023</t>
  </si>
  <si>
    <t>19/10/2022 07:38 AM AEST(SW</t>
  </si>
  <si>
    <t>24/10/2022 01:26 PM AEST(SW</t>
  </si>
  <si>
    <t>Singapore, Singapore (Asia) Start Date: 02/01/2023 - End Date: 06/01/2023</t>
  </si>
  <si>
    <t>23/12/2022 03:27 PM AEST(SW</t>
  </si>
  <si>
    <t>26/12/2022 03:51 PM AEST(SW</t>
  </si>
  <si>
    <t>Leeann</t>
  </si>
  <si>
    <t>Singapore, Singapore (Asia) Start Date: 01/07/2023 - End Date: 21/07/2023</t>
  </si>
  <si>
    <t>20/07/2023 09:59 PM AEST(SW</t>
  </si>
  <si>
    <t>Doctorate of Veterinarian Medicine</t>
  </si>
  <si>
    <t>Singapore, Singapore (Asia) Start Date: 30/01/2023 - End Date: 24/02/2023</t>
  </si>
  <si>
    <t>23/12/2022 10:09 AM AEST(SW</t>
  </si>
  <si>
    <t>Singapore, Singapore (Asia) Start Date: 09/08/2022 - End Date: 01/06/2023</t>
  </si>
  <si>
    <t>Bachelor of Commerce 87.5 commerce credit, 12.5 arts breadth credit</t>
  </si>
  <si>
    <t>Kha Di</t>
  </si>
  <si>
    <t>Singapore, Singapore (Asia) Start Date: 04/05/2023 - End Date: 22/05/2023</t>
  </si>
  <si>
    <t>19/05/2023 02:39 PM AEST(SW</t>
  </si>
  <si>
    <t>Yangyu</t>
  </si>
  <si>
    <t>Singapore, Singapore (Asia) Start Date: 12/06/2023 - End Date: 01/07/2023</t>
  </si>
  <si>
    <t>18/10/2022 01:50 PM AEST(SW</t>
  </si>
  <si>
    <t>14/12/2022 03:28 PM AEST(SW</t>
  </si>
  <si>
    <t>Yin</t>
  </si>
  <si>
    <t>14/10/2022 03:11 PM AEST(SW</t>
  </si>
  <si>
    <t>14/10/2022 03:14 PM AEST(SW</t>
  </si>
  <si>
    <t>14/10/2022 03:16 PM AEST(SW</t>
  </si>
  <si>
    <t>ZHANG</t>
  </si>
  <si>
    <t>Xiyuan</t>
  </si>
  <si>
    <t>16/10/2022 08:07 PM AEST(SW</t>
  </si>
  <si>
    <t>27/10/2022 09:21 AM AEST(SW</t>
  </si>
  <si>
    <t>Zhan</t>
  </si>
  <si>
    <t>Yishu</t>
  </si>
  <si>
    <t>20/09/2022 05:54 PM AEST(SW</t>
  </si>
  <si>
    <t>Zirui</t>
  </si>
  <si>
    <t>Singapore, Singapore (Asia) Start Date: 03/01/2023 - End Date: 03/02/2023</t>
  </si>
  <si>
    <t>20/10/2022 07:13 PM AEST(SW</t>
  </si>
  <si>
    <t>Global Management Consulting (MGMT30017)</t>
  </si>
  <si>
    <t>Ziegler</t>
  </si>
  <si>
    <t>Singapore, Singapore (Asia) Start Date: 23/06/2023 - End Date: 30/06/2023</t>
  </si>
  <si>
    <t>21/04/2023 02:32 PM AEST(SW</t>
  </si>
  <si>
    <t>Doctor of Philosophy (MDHS)</t>
  </si>
  <si>
    <t>Ljubljana, Slovenia (Europe) Start Date: 11/05/2023 - End Date: 28/05/2023</t>
  </si>
  <si>
    <t>Kusturica</t>
  </si>
  <si>
    <t>Sandra</t>
  </si>
  <si>
    <t>Ljubljana, Slovenia (Europe) Start Date: 18/09/2023 - End Date: 09/12/2023</t>
  </si>
  <si>
    <t>Else</t>
  </si>
  <si>
    <t>Honiara, Solomon Islands (Oceania) Start Date: 05/08/2023 - End Date: 20/08/2023</t>
  </si>
  <si>
    <t>19/06/2023 07:18 PM AEST(SW</t>
  </si>
  <si>
    <t>I am undertaking Work Integrated Learning experience for my Capstone for two weeks</t>
  </si>
  <si>
    <t>Hamer</t>
  </si>
  <si>
    <t>17/05/2023 12:51 PM AEST(SW</t>
  </si>
  <si>
    <t>O'Keefe</t>
  </si>
  <si>
    <t>Honiara, Solomon Islands (Oceania) Start Date: 05/08/2023 - End Date: 22/08/2023</t>
  </si>
  <si>
    <t>Yongyi</t>
  </si>
  <si>
    <t>27/07/2023 05:25 PM AEST(SW</t>
  </si>
  <si>
    <t>Incheon, South Korea (Asia) Start Date: 03/02/2023 - End Date: 23/02/2023</t>
  </si>
  <si>
    <t>19/01/2023 12:26 AM AEST(SW</t>
  </si>
  <si>
    <t>Pelmadulla Mohottige</t>
  </si>
  <si>
    <t>Sayuri Amandani</t>
  </si>
  <si>
    <t>Incheon, South Korea (Asia) Start Date: 03/02/2023 - End Date: 21/02/2023</t>
  </si>
  <si>
    <t>13/01/2023 05:25 PM AEST(SW</t>
  </si>
  <si>
    <t>13/01/2023 05:31 PM AEST(SW</t>
  </si>
  <si>
    <t>Ruixuan</t>
  </si>
  <si>
    <t>Incheon, South Korea (Asia) Start Date: 03/02/2023 - End Date: 20/02/2023</t>
  </si>
  <si>
    <t>14/01/2023 09:37 PM AEST(SW</t>
  </si>
  <si>
    <t>14/01/2023 09:38 PM AEST(SW</t>
  </si>
  <si>
    <t>Multiple Locations, South Korea (Asia) Start Date: 14/05/2023 - End Date: 02/06/2023</t>
  </si>
  <si>
    <t>Appleby</t>
  </si>
  <si>
    <t>Seoul, South Korea (Asia) Start Date: 23/06/2023 - End Date: 08/07/2023</t>
  </si>
  <si>
    <t>Jazz and Improvisation Global Atelier (MUSI20226)</t>
  </si>
  <si>
    <t>Dawei</t>
  </si>
  <si>
    <t>Seoul, South Korea (Asia) Start Date: 25/06/2023 - End Date: 22/07/2023</t>
  </si>
  <si>
    <t>18/05/2023 06:17 PM AEST(SW</t>
  </si>
  <si>
    <t>24/05/2023 02:51 PM AEST(SW</t>
  </si>
  <si>
    <t>ISC129D Strategic Management</t>
  </si>
  <si>
    <t>18/05/2023 06:27 PM AEST(SW</t>
  </si>
  <si>
    <t>24/05/2023 02:52 PM AEST(SW</t>
  </si>
  <si>
    <t>Strategic Management</t>
  </si>
  <si>
    <t>Seoul, South Korea (Asia) Start Date: 01/11/2022 - End Date: 26/02/2023</t>
  </si>
  <si>
    <t>31/10/2022 05:39 PM AEST(SW</t>
  </si>
  <si>
    <t>Duiker</t>
  </si>
  <si>
    <t>Anja</t>
  </si>
  <si>
    <t>Seoul, South Korea (Asia) Start Date: 24/06/2023 - End Date: 08/07/2023</t>
  </si>
  <si>
    <t>B-Mus Jazz and Improvisation</t>
  </si>
  <si>
    <t>Dunster</t>
  </si>
  <si>
    <t>Seoul, South Korea (Asia) Start Date: 25/06/2023 - End Date: 08/07/2023</t>
  </si>
  <si>
    <t>18/05/2023 11:04 AM AEST(SW</t>
  </si>
  <si>
    <t>Xiaoyu</t>
  </si>
  <si>
    <t>Seoul, South Korea (Asia) Start Date: 22/06/2023 - End Date: 23/07/2023</t>
  </si>
  <si>
    <t>Food science</t>
  </si>
  <si>
    <t>Jiayun</t>
  </si>
  <si>
    <t>Seoul, South Korea (Asia) Start Date: 10/12/2022 - End Date: 28/02/2023</t>
  </si>
  <si>
    <t>24/10/2022 09:30 PM AEST(SW</t>
  </si>
  <si>
    <t>24/10/2022 09:43 PM AEST(SW</t>
  </si>
  <si>
    <t>Seoul, South Korea (Asia) Start Date: 18/06/2023 - End Date: 24/07/2023</t>
  </si>
  <si>
    <t>15/05/2023 04:59 PM AEST(SW</t>
  </si>
  <si>
    <t>15/05/2023 05:01 PM AEST(SW</t>
  </si>
  <si>
    <t>ISS3290 Introduction to Big Data Analysis. ISS3265 Cross Cultural Psychology</t>
  </si>
  <si>
    <t>Siyu</t>
  </si>
  <si>
    <t>Seoul, South Korea (Asia) Start Date: 27/12/2022 - End Date: 16/01/2023</t>
  </si>
  <si>
    <t>20/10/2022 04:28 PM AEST(SW</t>
  </si>
  <si>
    <t>KOREAN LANGUAGE 1 (IEE1137-01) &amp; KOREAN POPULAR CULTURE AND KOREAN WAVE (IEE1154-01)</t>
  </si>
  <si>
    <t>Gabriel</t>
  </si>
  <si>
    <t>Evan Thomas</t>
  </si>
  <si>
    <t>Seoul, South Korea (Asia) Start Date: 21/06/2023 - End Date: 08/07/2023</t>
  </si>
  <si>
    <t>27/05/2023 02:52 PM AEST(SW</t>
  </si>
  <si>
    <t>BMUS</t>
  </si>
  <si>
    <t>Mengni</t>
  </si>
  <si>
    <t>27/10/2022 09:13 PM AEST(SW</t>
  </si>
  <si>
    <t>IWC283 â€“ Korean Cinema &amp; Visual Culture</t>
  </si>
  <si>
    <t>Seoul, South Korea (Asia) Start Date: 21/06/2023 - End Date: 20/07/2023</t>
  </si>
  <si>
    <t>15/05/2023 05:02 PM AEST(SW</t>
  </si>
  <si>
    <t>15/05/2023 05:16 PM AEST(SW</t>
  </si>
  <si>
    <t>big data and psychology</t>
  </si>
  <si>
    <t>Min</t>
  </si>
  <si>
    <t>Seoul, South Korea (Asia) Start Date: 14/12/2022 - End Date: 26/02/2023</t>
  </si>
  <si>
    <t>Digital Technologies</t>
  </si>
  <si>
    <t>Meffre</t>
  </si>
  <si>
    <t>29/05/2023 05:01 PM AEST(SW</t>
  </si>
  <si>
    <t>Bachelor of Music (Jazz &amp; Improvisation)</t>
  </si>
  <si>
    <t>Lennox</t>
  </si>
  <si>
    <t>28/05/2023 03:50 PM AEST(SW</t>
  </si>
  <si>
    <t>Phipps</t>
  </si>
  <si>
    <t>Seoul, South Korea (Asia) Start Date: 24/06/2023 - End Date: 09/07/2023</t>
  </si>
  <si>
    <t>Bachelor of Music (Jazz and Improvisation)</t>
  </si>
  <si>
    <t>Pyle</t>
  </si>
  <si>
    <t>Nimo</t>
  </si>
  <si>
    <t>Seoul, South Korea (Asia) Start Date: 21/06/2023 - End Date: 25/07/2023</t>
  </si>
  <si>
    <t>29/05/2023 10:27 AM AEST(SW</t>
  </si>
  <si>
    <t>31/05/2023 12:05 PM AEST(SW</t>
  </si>
  <si>
    <t>Jazz and Improvisation</t>
  </si>
  <si>
    <t>Stubbings</t>
  </si>
  <si>
    <t>19/06/2023 12:18 PM AEST(SW</t>
  </si>
  <si>
    <t>Son</t>
  </si>
  <si>
    <t>Juhyun</t>
  </si>
  <si>
    <t>Seoul, South Korea (Asia) Start Date: 15/12/2022 - End Date: 28/01/2023</t>
  </si>
  <si>
    <t>13/12/2022 05:29 AM AEST(SW</t>
  </si>
  <si>
    <t>13/12/2022 05:30 AM AEST(SW</t>
  </si>
  <si>
    <t>Elective</t>
  </si>
  <si>
    <t>Renhao</t>
  </si>
  <si>
    <t>16/05/2023 06:11 PM AEST(SW</t>
  </si>
  <si>
    <t>16/05/2023 06:13 PM AEST(SW</t>
  </si>
  <si>
    <t>Hamish</t>
  </si>
  <si>
    <t>Seoul, South Korea (Asia) Start Date: 16/06/2023 - End Date: 07/07/2023</t>
  </si>
  <si>
    <t>29/05/2023 09:11 AM AEST(SW</t>
  </si>
  <si>
    <t>nd Improvisation Global Atelier (MUSI20226)</t>
  </si>
  <si>
    <t>Uhrig</t>
  </si>
  <si>
    <t>Nienke</t>
  </si>
  <si>
    <t>Seoul, South Korea (Asia) Start Date: 26/02/2023 - End Date: 21/06/2023</t>
  </si>
  <si>
    <t>24/04/2023 12:30 PM AEST(SW</t>
  </si>
  <si>
    <t>Yihan</t>
  </si>
  <si>
    <t>Seoul, South Korea (Asia) Start Date: 26/11/2022 - End Date: 16/01/2023</t>
  </si>
  <si>
    <t>13/04/2023 04:23 PM AEST(SW</t>
  </si>
  <si>
    <t>23/11/2022 06:12 PM AEST(SW</t>
  </si>
  <si>
    <t>23/11/2022 06:13 PM AEST(SW</t>
  </si>
  <si>
    <t>Wijetunga</t>
  </si>
  <si>
    <t>Sonali</t>
  </si>
  <si>
    <t>22/06/2023 04:39 PM AEST(SW</t>
  </si>
  <si>
    <t>Bachelor of Music Jazz and Improvisation</t>
  </si>
  <si>
    <t>18/06/2023 08:40 PM AEST(SW</t>
  </si>
  <si>
    <t>Runze</t>
  </si>
  <si>
    <t>Seoul, South Korea (Asia) Start Date: 18/12/2022 - End Date: 16/02/2023</t>
  </si>
  <si>
    <t>27/10/2022 05:54 PM AEST(SW</t>
  </si>
  <si>
    <t>korean Cinema &amp; Visual Cluture</t>
  </si>
  <si>
    <t>Ninghang</t>
  </si>
  <si>
    <t>Seoul, South Korea (Asia) Start Date: 24/06/2023 - End Date: 24/07/2023</t>
  </si>
  <si>
    <t>15/05/2023 09:56 PM AEST(SW</t>
  </si>
  <si>
    <t>ISC283B [Blended] Korean Cinema and Visual Culture</t>
  </si>
  <si>
    <t>Portingale</t>
  </si>
  <si>
    <t>Barcelona, Spain (Europe) Start Date: 11/05/2023 - End Date: 08/08/2023</t>
  </si>
  <si>
    <t>Complete part of my PhD in a lab in Barcelona, whilst working with members of that lab on possible research collaborations</t>
  </si>
  <si>
    <t>PhD - clinical psychology</t>
  </si>
  <si>
    <t>Nikunj</t>
  </si>
  <si>
    <t>Madrid, Spain (Europe) Start Date: 06/08/2023 - End Date: 30/12/2023</t>
  </si>
  <si>
    <t>Masters of Management</t>
  </si>
  <si>
    <t>Suliankatchi Shaik Abdul Khader</t>
  </si>
  <si>
    <t>Umar Ibrahim</t>
  </si>
  <si>
    <t>Madrid, Spain (Europe) Start Date: 20/05/2023 - End Date: 27/05/2023</t>
  </si>
  <si>
    <t>15/03/2023 09:19 PM AEST(SW</t>
  </si>
  <si>
    <t>15/03/2023 09:21 PM AEST(SW</t>
  </si>
  <si>
    <t>Rathesh</t>
  </si>
  <si>
    <t>Braven</t>
  </si>
  <si>
    <t>Colombo, Sri Lanka (Asia) Start Date: 08/01/2023 - End Date: 24/01/2023</t>
  </si>
  <si>
    <t>Geneva, Switzerland (Europe) Start Date: 23/02/2023 - End Date: 23/03/2023</t>
  </si>
  <si>
    <t>HE</t>
  </si>
  <si>
    <t>Xin</t>
  </si>
  <si>
    <t>Zurich, Switzerland (Europe) Start Date: 01/09/2023 - End Date: 18/02/2024</t>
  </si>
  <si>
    <t>13/07/2023 09:14 PM AEST(SW</t>
  </si>
  <si>
    <t>Master of Information System</t>
  </si>
  <si>
    <t>Yun-Yu</t>
  </si>
  <si>
    <t>Multiple Locations, Taiwan (Asia) Start Date: 10/01/2023 - End Date: 10/02/2023</t>
  </si>
  <si>
    <t>20/12/2022 06:50 PM AEST(SW</t>
  </si>
  <si>
    <t>Taipei, Taiwan (Asia) Start Date: 13/01/2023 - End Date: 30/06/2023</t>
  </si>
  <si>
    <t>10/12/2022 09:12 AM AEST(SW</t>
  </si>
  <si>
    <t>Political studies</t>
  </si>
  <si>
    <t>Taipei, Taiwan (Asia) Start Date: 15/08/2023 - End Date: 31/01/2024</t>
  </si>
  <si>
    <t>26/06/2023 11:25 PM AEST(SW</t>
  </si>
  <si>
    <t>27/06/2023 12:11 AM AEST(SW</t>
  </si>
  <si>
    <t>Diploma of Languages in Chinese (Concurrent to the Bachelor of Commerce)</t>
  </si>
  <si>
    <t>Claringbull</t>
  </si>
  <si>
    <t>Romany</t>
  </si>
  <si>
    <t>Aisha</t>
  </si>
  <si>
    <t>10/12/2022 09:07 AM AEST(SW</t>
  </si>
  <si>
    <t>Department of Chinese Literature</t>
  </si>
  <si>
    <t>Taipei, Taiwan (Asia) Start Date: 14/01/2023 - End Date: 30/06/2023</t>
  </si>
  <si>
    <t>10/12/2022 09:13 AM AEST(SW</t>
  </si>
  <si>
    <t>10/12/2022 09:14 AM AEST(SW</t>
  </si>
  <si>
    <t>Political Science</t>
  </si>
  <si>
    <t>Arusha, Tanzania (Africa) Start Date: 02/01/2023 - End Date: 06/01/2023</t>
  </si>
  <si>
    <t>28/11/2022 05:04 AM AEST(SW</t>
  </si>
  <si>
    <t>Perks</t>
  </si>
  <si>
    <t>Arusha, Tanzania (Africa) Start Date: 22/09/2023 - End Date: 27/10/2023</t>
  </si>
  <si>
    <t>MD - Doctor of Medicine - MD4</t>
  </si>
  <si>
    <t>Arusha, Tanzania (Africa) Start Date: 25/09/2023 - End Date: 20/10/2023</t>
  </si>
  <si>
    <t>Dar es Salaam, Tanzania (Africa) Start Date: 22/06/2023 - End Date: 02/07/2023</t>
  </si>
  <si>
    <t>24/05/2023 03:44 PM AEST(SW</t>
  </si>
  <si>
    <t>Carp</t>
  </si>
  <si>
    <t>Bradly</t>
  </si>
  <si>
    <t>Dar es Salaam, Tanzania (Africa) Start Date: 25/12/2022 - End Date: 14/01/2023</t>
  </si>
  <si>
    <t>Clinical Elective subject MEDS90027</t>
  </si>
  <si>
    <t>Vu</t>
  </si>
  <si>
    <t>Dar es Salaam, Tanzania (Africa) Start Date: 24/09/2023 - End Date: 21/10/2023</t>
  </si>
  <si>
    <t>25/07/2023 09:16 PM AEST(SW</t>
  </si>
  <si>
    <t>Baoyi</t>
  </si>
  <si>
    <t>Bangkok, Thailand (Asia) Start Date: 05/08/2023 - End Date: 20/08/2023</t>
  </si>
  <si>
    <t>26/04/2023 05:35 PM AEST(SW</t>
  </si>
  <si>
    <t>26/04/2023 05:36 PM AEST(SW</t>
  </si>
  <si>
    <t>Htwe</t>
  </si>
  <si>
    <t>Phyo Pyae Thida</t>
  </si>
  <si>
    <t>Pyae Thida</t>
  </si>
  <si>
    <t>Bangkok, Thailand (Asia) Start Date: 22/06/2023 - End Date: 02/11/2023</t>
  </si>
  <si>
    <t>Myanmar</t>
  </si>
  <si>
    <t>Kennedy-Till</t>
  </si>
  <si>
    <t>Jonathon</t>
  </si>
  <si>
    <t>Bangkok, Thailand (Asia) Start Date: 15/09/2023 - End Date: 13/10/2023</t>
  </si>
  <si>
    <t>26/05/2023 01:27 PM AEST(SW</t>
  </si>
  <si>
    <t>Zhiya</t>
  </si>
  <si>
    <t>Bangkok, Thailand (Asia) Start Date: 05/08/2023 - End Date: 19/08/2023</t>
  </si>
  <si>
    <t>Master of Teaching</t>
  </si>
  <si>
    <t>Rao</t>
  </si>
  <si>
    <t>Xizhuo</t>
  </si>
  <si>
    <t>Bangkok, Thailand (Asia) Start Date: 08/07/2023 - End Date: 22/07/2023</t>
  </si>
  <si>
    <t>25/05/2023 08:55 PM AEST(SW</t>
  </si>
  <si>
    <t>Ka</t>
  </si>
  <si>
    <t>Bangkok, Thailand (Asia) Start Date: 26/03/2023 - End Date: 27/03/2023</t>
  </si>
  <si>
    <t>20/03/2023 12:50 PM AEST(SW</t>
  </si>
  <si>
    <t>Bcom</t>
  </si>
  <si>
    <t>Valente</t>
  </si>
  <si>
    <t>Tessa Odette</t>
  </si>
  <si>
    <t>Bangkok, Thailand (Asia) Start Date: 17/06/2023 - End Date: 15/07/2023</t>
  </si>
  <si>
    <t>Forbes</t>
  </si>
  <si>
    <t>Chiang Mai, Thailand (Asia) Start Date: 19/08/2023 - End Date: 06/09/2023</t>
  </si>
  <si>
    <t>28/05/2023 09:13 PM AEST(SW</t>
  </si>
  <si>
    <t>Challenges Abroad - Thailand Audiology and Optometry Challenge</t>
  </si>
  <si>
    <t>Siaw Yen</t>
  </si>
  <si>
    <t>Chiang Mai, Thailand (Asia) Start Date: 06/01/2023 - End Date: 01/02/2023</t>
  </si>
  <si>
    <t>23/11/2022 01:21 AM AEST(SW</t>
  </si>
  <si>
    <t>PhD in Geography, Earth and Atmospheric Sciences</t>
  </si>
  <si>
    <t>Zhao Yang</t>
  </si>
  <si>
    <t>Chiang Mai, Thailand (Asia) Start Date: 19/08/2023 - End Date: 02/09/2023</t>
  </si>
  <si>
    <t>12/05/2023 07:48 PM AEST(SW</t>
  </si>
  <si>
    <t>25/05/2023 11:31 AM AEST(SW</t>
  </si>
  <si>
    <t>QIU</t>
  </si>
  <si>
    <t>Jieyuan</t>
  </si>
  <si>
    <t>Chiang Mai, Thailand (Asia) Start Date: 08/07/2023 - End Date: 22/07/2023</t>
  </si>
  <si>
    <t>20/05/2023 07:29 PM AEST(SW</t>
  </si>
  <si>
    <t>Chiang Mai, Thailand (Asia) Start Date: 18/08/2023 - End Date: 10/09/2023</t>
  </si>
  <si>
    <t>Rowsthorn</t>
  </si>
  <si>
    <t>Jessie</t>
  </si>
  <si>
    <t>Chiang Mai, Thailand (Asia) Start Date: 19/08/2023 - End Date: 03/09/2023</t>
  </si>
  <si>
    <t>Van</t>
  </si>
  <si>
    <t>18/06/2023 08:39 PM AEST(SW</t>
  </si>
  <si>
    <t>Master of Clinical Audiology (305BB)</t>
  </si>
  <si>
    <t>Yangqi</t>
  </si>
  <si>
    <t>Chiang Mai, Thailand (Asia) Start Date: 25/09/2023 - End Date: 22/10/2023</t>
  </si>
  <si>
    <t>14/06/2023 10:11 PM AEST(SW</t>
  </si>
  <si>
    <t>Toni</t>
  </si>
  <si>
    <t>Chiang Mai, Thailand (Asia) Start Date: 23/09/2023 - End Date: 20/10/2023</t>
  </si>
  <si>
    <t>30/07/2023 09:07 PM AEST(SW</t>
  </si>
  <si>
    <t>Mae Sariang, Thailand (Asia) Start Date: 18/08/2023 - End Date: 08/09/2023</t>
  </si>
  <si>
    <t>24/05/2023 07:42 PM AEST(SW</t>
  </si>
  <si>
    <t>16/07/2023 05:32 PM AEST(SW</t>
  </si>
  <si>
    <t>Mae Sariang, Thailand (Asia) Start Date: 19/08/2023 - End Date: 08/09/2023</t>
  </si>
  <si>
    <t>29/06/2023 02:13 PM AEST(SW</t>
  </si>
  <si>
    <t>Doan</t>
  </si>
  <si>
    <t>Hien Ngoc</t>
  </si>
  <si>
    <t>Mueang Chiang Rai, Thailand (Asia) Start Date: 07/07/2023 - End Date: 22/07/2023</t>
  </si>
  <si>
    <t>28/05/2023 11:28 AM AEST(SW</t>
  </si>
  <si>
    <t>Masters of Education (Primary)</t>
  </si>
  <si>
    <t>Aikins</t>
  </si>
  <si>
    <t>Dili, Timor-Leste (Asia) Start Date: 04/07/2023 - End Date: 22/07/2023</t>
  </si>
  <si>
    <t>MASTER OF GEOGRAPHY</t>
  </si>
  <si>
    <t>Dili, Timor-Leste (Asia) Start Date: 07/07/2023 - End Date: 18/07/2023</t>
  </si>
  <si>
    <t>Besher Idriss Nour</t>
  </si>
  <si>
    <t>Awsaf</t>
  </si>
  <si>
    <t>Dili, Timor-Leste (Asia) Start Date: 07/07/2023 - End Date: 17/07/2023</t>
  </si>
  <si>
    <t>28/05/2023 08:01 PM AEST(SW</t>
  </si>
  <si>
    <t>16/05/2023 02:19 PM AEST(SW</t>
  </si>
  <si>
    <t>Dili, Timor-Leste (Asia) Start Date: 07/07/2023 - End Date: 19/07/2023</t>
  </si>
  <si>
    <t>15/04/2023 05:46 PM AEST(SW</t>
  </si>
  <si>
    <t>GEOG30026 East Timor Field Class - Bachelor of Science</t>
  </si>
  <si>
    <t>Gerster</t>
  </si>
  <si>
    <t>Dili, Timor-Leste (Asia) Start Date: 06/07/2023 - End Date: 18/07/2023</t>
  </si>
  <si>
    <t>20/06/2023 01:56 AM AEST(SW</t>
  </si>
  <si>
    <t>Masters of Geography</t>
  </si>
  <si>
    <t>Grimshaw</t>
  </si>
  <si>
    <t>Dili, Timor-Leste (Asia) Start Date: 05/07/2023 - End Date: 22/07/2023</t>
  </si>
  <si>
    <t>East Timor Field Trip</t>
  </si>
  <si>
    <t>Landry</t>
  </si>
  <si>
    <t>Jiaen</t>
  </si>
  <si>
    <t>16/06/2023 06:52 PM AEST(SW</t>
  </si>
  <si>
    <t>Maher</t>
  </si>
  <si>
    <t>Marshall</t>
  </si>
  <si>
    <t>GEOG30026 - East Timor Field Class</t>
  </si>
  <si>
    <t>Morton</t>
  </si>
  <si>
    <t>Irenie</t>
  </si>
  <si>
    <t>Dili, Timor-Leste (Asia) Start Date: 06/07/2023 - End Date: 19/07/2023</t>
  </si>
  <si>
    <t>Geog30026</t>
  </si>
  <si>
    <t>Briony</t>
  </si>
  <si>
    <t>Dili, Timor-Leste (Asia) Start Date: 06/07/2023 - End Date: 20/07/2023</t>
  </si>
  <si>
    <t>25/04/2023 09:11 AM AEST(SW</t>
  </si>
  <si>
    <t>GEO90025</t>
  </si>
  <si>
    <t>Zimmer</t>
  </si>
  <si>
    <t>Zac</t>
  </si>
  <si>
    <t>Dili, Timor-Leste (Asia) Start Date: 07/04/2023 - End Date: 18/04/2023</t>
  </si>
  <si>
    <t>13/04/2023 03:38 PM AEST(SW</t>
  </si>
  <si>
    <t>Multiple Locations, Timor-Leste (Asia) Start Date: 06/07/2023 - End Date: 30/07/2023</t>
  </si>
  <si>
    <t>22/05/2023 03:21 PM AEST(SW</t>
  </si>
  <si>
    <t>East Timor Field Class ( GEOG30026 )</t>
  </si>
  <si>
    <t>Sexton</t>
  </si>
  <si>
    <t>Multiple Locations, Timor-Leste (Asia) Start Date: 07/07/2023 - End Date: 18/07/2023</t>
  </si>
  <si>
    <t>17/04/2023 07:51 PM AEST(SW</t>
  </si>
  <si>
    <t>Rose Dore</t>
  </si>
  <si>
    <t>Multiple Locations, Timor-Leste (Asia) Start Date: 06/07/2023 - End Date: 31/07/2023</t>
  </si>
  <si>
    <t>Bachelor of Arts (East Timor Field-class</t>
  </si>
  <si>
    <t>Nuku'alofa, Tonga (Oceania) Start Date: 09/01/2023 - End Date: 27/01/2023</t>
  </si>
  <si>
    <t>17/10/2022 03:32 PM AEST(SW</t>
  </si>
  <si>
    <t>Dimasi</t>
  </si>
  <si>
    <t>Conor</t>
  </si>
  <si>
    <t>Nuku'alofa, Tonga (Oceania) Start Date: 05/08/2023 - End Date: 19/08/2023</t>
  </si>
  <si>
    <t>12/06/2023 01:36 PM AEST(SW</t>
  </si>
  <si>
    <t>Geake-Ransome</t>
  </si>
  <si>
    <t>Felix</t>
  </si>
  <si>
    <t>Nuku'alofa, Tonga (Oceania) Start Date: 26/06/2023 - End Date: 21/07/2023</t>
  </si>
  <si>
    <t>15/03/2023 12:12 PM AEST(SW</t>
  </si>
  <si>
    <t>Nuku'alofa, Tonga (Oceania) Start Date: 22/06/2023 - End Date: 23/07/2023</t>
  </si>
  <si>
    <t>15/03/2023 12:57 PM AEST(SW</t>
  </si>
  <si>
    <t>Jones-Roberts</t>
  </si>
  <si>
    <t>Nuku'alofa, Tonga (Oceania) Start Date: 05/08/2023 - End Date: 20/08/2023</t>
  </si>
  <si>
    <t>28/07/2023 03:53 PM AEST(SW</t>
  </si>
  <si>
    <t>Poznanski</t>
  </si>
  <si>
    <t>Abram</t>
  </si>
  <si>
    <t>Nuku'alofa, Tonga (Oceania) Start Date: 10/01/2023 - End Date: 27/01/2023</t>
  </si>
  <si>
    <t>17/10/2022 08:11 PM AEST(SW</t>
  </si>
  <si>
    <t>28/10/2022 05:53 AM AEST(SW</t>
  </si>
  <si>
    <t>Alway</t>
  </si>
  <si>
    <t>Alderbury, United Kingdom (Europe) Start Date: 26/06/2023 - End Date: 04/07/2023</t>
  </si>
  <si>
    <t>13/12/2022 04:59 PM AEST(SW</t>
  </si>
  <si>
    <t>Tomlinson</t>
  </si>
  <si>
    <t>Michel</t>
  </si>
  <si>
    <t>Emily Grace</t>
  </si>
  <si>
    <t>Barnard Castle, United Kingdom (Europe) Start Date: 12/08/2023 - End Date: 07/09/2023</t>
  </si>
  <si>
    <t>29/07/2023 04:53 PM AEST(SW</t>
  </si>
  <si>
    <t>London, United Kingdom (Europe) Start Date: 14/01/2023 - End Date: 19/01/2023</t>
  </si>
  <si>
    <t>28/10/2022 11:42 AM AEST(SW</t>
  </si>
  <si>
    <t>28/10/2022 11:43 AM AEST(SW</t>
  </si>
  <si>
    <t>Birmingham, United Kingdom (Europe) Start Date: 28/12/2022 - End Date: 24/01/2023</t>
  </si>
  <si>
    <t>12/12/2022 02:30 PM AEST(SW</t>
  </si>
  <si>
    <t>Bristol, United Kingdom (Europe) Start Date: 25/01/2023 - End Date: 13/02/2023</t>
  </si>
  <si>
    <t>12/01/2023 11:56 AM AEST(SW</t>
  </si>
  <si>
    <t>12/01/2023 11:57 AM AEST(SW</t>
  </si>
  <si>
    <t>This is not part of a course, it is a research related visit to a collaborating team at University of Bristol to learn methodologies and meet research partners</t>
  </si>
  <si>
    <t>Hoffman</t>
  </si>
  <si>
    <t>Grace Irving</t>
  </si>
  <si>
    <t>Coventry, United Kingdom (Europe) Start Date: 25/09/2023 - End Date: 20/10/2023</t>
  </si>
  <si>
    <t>29/07/2023 06:59 PM AEST(SW</t>
  </si>
  <si>
    <t>Coventry, United Kingdom (Europe) Start Date: 21/09/2023 - End Date: 19/11/2023</t>
  </si>
  <si>
    <t>29/07/2023 07:04 PM AEST(SW</t>
  </si>
  <si>
    <t>Zielinski</t>
  </si>
  <si>
    <t>Jana</t>
  </si>
  <si>
    <t>Lorraine</t>
  </si>
  <si>
    <t>Manchester, United Kingdom (Europe) Start Date: 08/07/2023 - End Date: 12/07/2023</t>
  </si>
  <si>
    <t>15/05/2023 02:27 PM AEST(SW</t>
  </si>
  <si>
    <t>21/06/2023 10:12 AM AEST(SW</t>
  </si>
  <si>
    <t>PhD Candidate - Department of Biochemistry and Pharmacology</t>
  </si>
  <si>
    <t>Regina</t>
  </si>
  <si>
    <t>Yi Ming</t>
  </si>
  <si>
    <t>England, United Kingdom (Europe) Start Date: 05/07/2023 - End Date: 28/07/2023</t>
  </si>
  <si>
    <t>Dentesano</t>
  </si>
  <si>
    <t>Guildford, United Kingdom (Europe) Start Date: 10/06/2023 - End Date: 10/07/2023</t>
  </si>
  <si>
    <t>London, United Kingdom (Europe) Start Date: 04/07/2023 - End Date: 31/07/2023</t>
  </si>
  <si>
    <t>28/05/2023 05:49 PM AEST(SW</t>
  </si>
  <si>
    <t>Delport</t>
  </si>
  <si>
    <t>Anton</t>
  </si>
  <si>
    <t>London, United Kingdom (Europe) Start Date: 24/09/2023 - End Date: 21/10/2023</t>
  </si>
  <si>
    <t>Huynh</t>
  </si>
  <si>
    <t>Vong</t>
  </si>
  <si>
    <t>London, United Kingdom (Europe) Start Date: 30/12/2022 - End Date: 27/01/2023</t>
  </si>
  <si>
    <t>London, United Kingdom (Europe) Start Date: 14/06/2023 - End Date: 08/07/2023</t>
  </si>
  <si>
    <t>Pang</t>
  </si>
  <si>
    <t>Siyuan</t>
  </si>
  <si>
    <t>London, United Kingdom (Europe) Start Date: 21/09/2023 - End Date: 29/10/2023</t>
  </si>
  <si>
    <t>23/06/2023 11:22 AM AEST(SW</t>
  </si>
  <si>
    <t>Ramprakash</t>
  </si>
  <si>
    <t>Rakshith</t>
  </si>
  <si>
    <t>London, United Kingdom (Europe) Start Date: 08/07/2023 - End Date: 29/07/2023</t>
  </si>
  <si>
    <t>London, United Kingdom (Europe) Start Date: 01/07/2023 - End Date: 07/08/2023</t>
  </si>
  <si>
    <t>RHD (PhD in Creative Writing), Felix Meyer Scholarship</t>
  </si>
  <si>
    <t>Stojanovic</t>
  </si>
  <si>
    <t>London, United Kingdom (Europe) Start Date: 15/07/2023 - End Date: 29/07/2023</t>
  </si>
  <si>
    <t>31/05/2023 09:55 AM AEST(SW</t>
  </si>
  <si>
    <t>Lancelot</t>
  </si>
  <si>
    <t>London, United Kingdom (Europe) Start Date: 09/07/2023 - End Date: 30/07/2023</t>
  </si>
  <si>
    <t>12/06/2023 03:04 PM AEST(SW</t>
  </si>
  <si>
    <t>London, United Kingdom (Europe) Start Date: 16/07/2023 - End Date: 30/07/2023</t>
  </si>
  <si>
    <t>30/04/2023 01:41 PM AEST(SW</t>
  </si>
  <si>
    <t>Bari</t>
  </si>
  <si>
    <t>Kimiya</t>
  </si>
  <si>
    <t>Fairooz</t>
  </si>
  <si>
    <t>Manchester, United Kingdom (Europe) Start Date: 25/09/2023 - End Date: 20/10/2023</t>
  </si>
  <si>
    <t>28/07/2023 12:37 PM AEST(SW</t>
  </si>
  <si>
    <t>Surkitt</t>
  </si>
  <si>
    <t>Manchester, United Kingdom (Europe) Start Date: 23/09/2023 - End Date: 21/10/2023</t>
  </si>
  <si>
    <t>20/07/2023 11:27 AM AEST(SW</t>
  </si>
  <si>
    <t>27/07/2023 08:15 AM AEST(SW</t>
  </si>
  <si>
    <t>Mizzi</t>
  </si>
  <si>
    <t>Bavin</t>
  </si>
  <si>
    <t>Newcastle upon Tyne, United Kingdom (Europe) Start Date: 25/09/2023 - End Date: 20/10/2023</t>
  </si>
  <si>
    <t>11/05/2023 03:38 PM AEST(SW</t>
  </si>
  <si>
    <t>Plumejeau-Wilby</t>
  </si>
  <si>
    <t>Pierre-Louis</t>
  </si>
  <si>
    <t>Reading, United Kingdom (Europe) Start Date: 01/01/2023 - End Date: 31/12/2023</t>
  </si>
  <si>
    <t>16/12/2022 09:10 AM AEST(SW</t>
  </si>
  <si>
    <t>16/12/2022 09:13 AM AEST(SW</t>
  </si>
  <si>
    <t>Politics and International Study</t>
  </si>
  <si>
    <t>Roberts</t>
  </si>
  <si>
    <t>Ann Arbor, United States (North America) Start Date: 01/03/2023 - End Date: 25/03/2023</t>
  </si>
  <si>
    <t>27/01/2023 08:32 AM AEST(SW</t>
  </si>
  <si>
    <t>Herbert</t>
  </si>
  <si>
    <t>Athens, United States (North America) Start Date: 29/07/2023 - End Date: 10/08/2023</t>
  </si>
  <si>
    <t>25/07/2023 11:04 AM AEST(SW</t>
  </si>
  <si>
    <t>AlMekhled</t>
  </si>
  <si>
    <t>Dawoud</t>
  </si>
  <si>
    <t>Atlanta, United States (North America) Start Date: 08/03/2023 - End Date: 19/03/2023</t>
  </si>
  <si>
    <t>31/01/2023 04:51 PM AEST(SW</t>
  </si>
  <si>
    <t>Kuwait</t>
  </si>
  <si>
    <t>Unrelated to a course - Emory Global Health Case Competition (representing University of Melbourne)</t>
  </si>
  <si>
    <t>Long</t>
  </si>
  <si>
    <t>Los Angeles, United States (North America) Start Date: 21/09/2023 - End Date: 25/09/2023</t>
  </si>
  <si>
    <t>21/06/2023 11:53 AM AEST(SW</t>
  </si>
  <si>
    <t>Mondal</t>
  </si>
  <si>
    <t>Abhisek</t>
  </si>
  <si>
    <t>Boston, United States (North America) Start Date: 18/06/2023 - End Date: 24/06/2023</t>
  </si>
  <si>
    <t>17/05/2023 04:17 PM AEST(SW</t>
  </si>
  <si>
    <t>17/05/2023 04:19 PM AEST(SW</t>
  </si>
  <si>
    <t>Tou</t>
  </si>
  <si>
    <t>Hoi In</t>
  </si>
  <si>
    <t>New York, United States (North America) Start Date: 16/07/2023 - End Date: 19/07/2023</t>
  </si>
  <si>
    <t>16/06/2023 03:05 PM AEST(SW</t>
  </si>
  <si>
    <t>Kane</t>
  </si>
  <si>
    <t>Boston, United States (North America) Start Date: 24/02/2023 - End Date: 28/02/2023</t>
  </si>
  <si>
    <t>bbb</t>
  </si>
  <si>
    <t>Zoneff</t>
  </si>
  <si>
    <t>Holderness, United States (North America) Start Date: 16/07/2023 - End Date: 21/07/2023</t>
  </si>
  <si>
    <t>11/07/2023 12:52 PM AEST(SW</t>
  </si>
  <si>
    <t>Zhen</t>
  </si>
  <si>
    <t>California, United States (North America) Start Date: 17/03/2023 - End Date: 25/03/2023</t>
  </si>
  <si>
    <t>14/03/2023 07:42 PM AEST(SW</t>
  </si>
  <si>
    <t>California, United States (North America) Start Date: 17/03/2023 - End Date: 27/03/2023</t>
  </si>
  <si>
    <t>15/03/2023 07:58 AM AEST(SW</t>
  </si>
  <si>
    <t>15/03/2023 07:59 AM AEST(SW</t>
  </si>
  <si>
    <t>Manuele</t>
  </si>
  <si>
    <t>California, United States (North America) Start Date: 27/08/2023 - End Date: 11/09/2023</t>
  </si>
  <si>
    <t>28/07/2023 11:29 AM AEST(SW</t>
  </si>
  <si>
    <t>Thi Ngoc Trinh</t>
  </si>
  <si>
    <t>13/12/2022 04:32 PM AEST(SW</t>
  </si>
  <si>
    <t>Ringin</t>
  </si>
  <si>
    <t>Elysha</t>
  </si>
  <si>
    <t>Chicago, United States (North America) Start Date: 18/06/2023 - End Date: 25/06/2023</t>
  </si>
  <si>
    <t>Attending a conference</t>
  </si>
  <si>
    <t>PhD - Psychiatry</t>
  </si>
  <si>
    <t>Virgato</t>
  </si>
  <si>
    <t>Chicago, United States (North America) Start Date: 02/07/2023 - End Date: 02/07/2023</t>
  </si>
  <si>
    <t>Arthur-Hulme</t>
  </si>
  <si>
    <t>Lindsie</t>
  </si>
  <si>
    <t>Denver, United States (North America) Start Date: 28/07/2023 - End Date: 31/07/2023</t>
  </si>
  <si>
    <t>19/06/2023 03:43 PM AEST(SW</t>
  </si>
  <si>
    <t>Two week summer intensive - Society for Personality and Social Psychology</t>
  </si>
  <si>
    <t>Plumanns Pouton</t>
  </si>
  <si>
    <t>Seattle, United States (North America) Start Date: 29/07/2023 - End Date: 05/08/2023</t>
  </si>
  <si>
    <t>28/07/2023 09:22 AM AEST(SW</t>
  </si>
  <si>
    <t>Fairfield, United States (North America) Start Date: 23/07/2023 - End Date: 01/09/2023</t>
  </si>
  <si>
    <t>16/06/2023 10:01 AM AEST(SW</t>
  </si>
  <si>
    <t>Los Angeles, United States (North America) Start Date: 21/06/2023 - End Date: 23/07/2023</t>
  </si>
  <si>
    <t>10/06/2023 08:33 PM AEST(SW</t>
  </si>
  <si>
    <t>15/06/2023 02:29 PM AEST(SW</t>
  </si>
  <si>
    <t>Foong-May</t>
  </si>
  <si>
    <t>Fort Worth, United States (North America) Start Date: 02/07/2023 - End Date: 16/07/2023</t>
  </si>
  <si>
    <t>29/05/2023 10:58 PM AEST(SW</t>
  </si>
  <si>
    <t>Bachelor of Music, Performance (Honors)</t>
  </si>
  <si>
    <t>Fort Worth, United States (North America) Start Date: 01/07/2023 - End Date: 15/09/2023</t>
  </si>
  <si>
    <t>23/05/2023 04:02 PM AEST(SW</t>
  </si>
  <si>
    <t>Bay</t>
  </si>
  <si>
    <t>Matthew Chuan En</t>
  </si>
  <si>
    <t>Gainesville, United States (North America) Start Date: 10/02/2023 - End Date: 18/02/2023</t>
  </si>
  <si>
    <t>18/12/2022 03:18 PM AEST(SW</t>
  </si>
  <si>
    <t>Honolulu, United States (North America) Start Date: 19/05/2023 - End Date: 19/05/2023</t>
  </si>
  <si>
    <t>Hao</t>
  </si>
  <si>
    <t>Honolulu, United States (North America) Start Date: 23/07/2023 - End Date: 30/07/2023</t>
  </si>
  <si>
    <t>30/06/2023 10:44 AM AEST(SW</t>
  </si>
  <si>
    <t>Wenhuan</t>
  </si>
  <si>
    <t>Iowa, United States (North America) Start Date: 23/06/2023 - End Date: 13/07/2023</t>
  </si>
  <si>
    <t>20/06/2023 02:16 PM AEST(SW</t>
  </si>
  <si>
    <t>Iowa AA visiting school - Multidisciplinary elective for Master of Construction Management</t>
  </si>
  <si>
    <t>Las Cruces, United States (North America) Start Date: 15/06/2023 - End Date: 26/06/2023</t>
  </si>
  <si>
    <t>28/05/2023 08:44 PM AEST(SW</t>
  </si>
  <si>
    <t>Mechatronics</t>
  </si>
  <si>
    <t>Tsourvakas</t>
  </si>
  <si>
    <t>Nikiforos</t>
  </si>
  <si>
    <t>Las Cruces, United States (North America) Start Date: 16/06/2023 - End Date: 26/06/2023</t>
  </si>
  <si>
    <t>29/05/2023 01:31 PM AEST(SW</t>
  </si>
  <si>
    <t>YAN</t>
  </si>
  <si>
    <t>San Francisco, United States (North America) Start Date: 10/03/2023 - End Date: 13/03/2023</t>
  </si>
  <si>
    <t>travel for APS March Meeting and give a oral presentation</t>
  </si>
  <si>
    <t>Mechanical Engineering</t>
  </si>
  <si>
    <t>Alpen</t>
  </si>
  <si>
    <t>Lexington, United States (North America) Start Date: 19/05/2023 - End Date: 27/05/2023</t>
  </si>
  <si>
    <t>16/03/2023 09:21 AM AEST(SW</t>
  </si>
  <si>
    <t>Strutton</t>
  </si>
  <si>
    <t>Aaron Aditya</t>
  </si>
  <si>
    <t>Los Angeles, United States (North America) Start Date: 20/02/2023 - End Date: 26/02/2023</t>
  </si>
  <si>
    <t>11/01/2023 01:28 PM AEST(SW</t>
  </si>
  <si>
    <t>11/01/2023 01:31 PM AEST(SW</t>
  </si>
  <si>
    <t>Los Angeles, United States (North America) Start Date: 20/02/2023 - End Date: 20/02/2023</t>
  </si>
  <si>
    <t>23/12/2022 09:53 AM AEST(SW</t>
  </si>
  <si>
    <t>26/12/2022 12:02 PM AEST(SW</t>
  </si>
  <si>
    <t>Hiao Ching</t>
  </si>
  <si>
    <t>New Orleans, United States (North America) Start Date: 21/04/2023 - End Date: 28/04/2023</t>
  </si>
  <si>
    <t>26/03/2023 05:06 PM AEST(SW</t>
  </si>
  <si>
    <t>Hede</t>
  </si>
  <si>
    <t>Risha</t>
  </si>
  <si>
    <t>New York, United States (North America) Start Date: 09/01/2023 - End Date: 17/05/2023</t>
  </si>
  <si>
    <t>New York, United States (North America) Start Date: 23/09/2023 - End Date: 25/10/2023</t>
  </si>
  <si>
    <t>Doctors of Medicine</t>
  </si>
  <si>
    <t>New York, United States (North America) Start Date: 20/09/2023 - End Date: 20/10/2023</t>
  </si>
  <si>
    <t>New York, United States (North America) Start Date: 16/07/2023 - End Date: 31/07/2023</t>
  </si>
  <si>
    <t>23/06/2023 01:33 AM AEST(SW</t>
  </si>
  <si>
    <t>New York, United States (North America) Start Date: 09/07/2023 - End Date: 26/07/2023</t>
  </si>
  <si>
    <t>12/03/2023 05:26 PM AEST(SW</t>
  </si>
  <si>
    <t>12/03/2023 05:27 PM AEST(SW</t>
  </si>
  <si>
    <t>Heredge</t>
  </si>
  <si>
    <t>Norfolk, United States (North America) Start Date: 05/05/2023 - End Date: 13/05/2023</t>
  </si>
  <si>
    <t>28/02/2023 04:53 PM AEST(SW</t>
  </si>
  <si>
    <t>Physics PhD</t>
  </si>
  <si>
    <t>Oakland charter Township, United States (North America) Start Date: 09/01/2023 - End Date: 22/01/2023</t>
  </si>
  <si>
    <t>Portland, United States (North America) Start Date: 20/05/2023 - End Date: 11/06/2023</t>
  </si>
  <si>
    <t>13/03/2023 10:26 AM AEST(SW</t>
  </si>
  <si>
    <t>10/05/2023 10:04 PM AEST(SW</t>
  </si>
  <si>
    <t>San Diego, United States (North America) Start Date: 13/04/2023 - End Date: 02/05/2023</t>
  </si>
  <si>
    <t>11/12/2022 06:56 AM AEST(SW</t>
  </si>
  <si>
    <t>Research conference</t>
  </si>
  <si>
    <t>San Francisco, United States (North America) Start Date: 29/07/2023 - End Date: 04/08/2023</t>
  </si>
  <si>
    <t>30/05/2023 09:03 AM AEST(SW</t>
  </si>
  <si>
    <t>12/06/2023 07:09 AM AEST(SW</t>
  </si>
  <si>
    <t>PhD Psychology</t>
  </si>
  <si>
    <t>Hiu Sin Hillary</t>
  </si>
  <si>
    <t>Texas, United States (North America) Start Date: 01/06/2023 - End Date: 17/06/2023</t>
  </si>
  <si>
    <t>21/05/2023 12:36 AM AEST(SW</t>
  </si>
  <si>
    <t>Diploma in Music</t>
  </si>
  <si>
    <t>Chiao</t>
  </si>
  <si>
    <t>Shao-En</t>
  </si>
  <si>
    <t>Ian</t>
  </si>
  <si>
    <t>Texas, United States (North America) Start Date: 01/07/2023 - End Date: 15/07/2023</t>
  </si>
  <si>
    <t>Music Performance Bmus</t>
  </si>
  <si>
    <t>Hurwood</t>
  </si>
  <si>
    <t>Mountfort</t>
  </si>
  <si>
    <t>19/05/2023 04:22 PM AEST(SW</t>
  </si>
  <si>
    <t>Music Performance</t>
  </si>
  <si>
    <t>Sujie</t>
  </si>
  <si>
    <t>19/05/2023 02:51 PM AEST(SW</t>
  </si>
  <si>
    <t>Levy</t>
  </si>
  <si>
    <t>New York, United States of America (North America) Start Date: 15/07/2023 - End Date: 23/07/2023</t>
  </si>
  <si>
    <t>Luxembourg</t>
  </si>
  <si>
    <t>Washington DC, United States (North America) Start Date: 06/05/2023 - End Date: 15/05/2023</t>
  </si>
  <si>
    <t>18/02/2023 10:44 AM AEST(SW</t>
  </si>
  <si>
    <t>Gunatilaka</t>
  </si>
  <si>
    <t>Avanka</t>
  </si>
  <si>
    <t>Washington DC, United States (North America) Start Date: 17/05/2023 - End Date: 25/05/2023</t>
  </si>
  <si>
    <t>13/05/2023 08:01 PM AEST(SW</t>
  </si>
  <si>
    <t>Riabichenko</t>
  </si>
  <si>
    <t>Washington DC, United States (North America) Start Date: 18/06/2023 - End Date: 16/07/2023</t>
  </si>
  <si>
    <t>15/05/2023 12:54 PM AEST(SW</t>
  </si>
  <si>
    <t>Doctor of Philosophy â€“ History</t>
  </si>
  <si>
    <t>Wheatley</t>
  </si>
  <si>
    <t>Erica</t>
  </si>
  <si>
    <t>Washington DC, United States (North America) Start Date: 09/01/2023 - End Date: 26/02/2023</t>
  </si>
  <si>
    <t>Juris Doctorate</t>
  </si>
  <si>
    <t>Pepin</t>
  </si>
  <si>
    <t>Antoinette</t>
  </si>
  <si>
    <t>Waterford, United States (North America) Start Date: 01/08/2023 - End Date: 23/09/2023</t>
  </si>
  <si>
    <t>18/06/2023 10:06 AM AEST(SW</t>
  </si>
  <si>
    <t>18/06/2023 10:07 AM AEST(SW</t>
  </si>
  <si>
    <t>Pilapitiya</t>
  </si>
  <si>
    <t>Devaki</t>
  </si>
  <si>
    <t>Hemandra</t>
  </si>
  <si>
    <t>Atlanta, United States of America (North America) Start Date: 15/09/2023 - End Date: 08/10/2023</t>
  </si>
  <si>
    <t>Yurong</t>
  </si>
  <si>
    <t>Atlanta, United States of America (North America) Start Date: 08/03/2023 - End Date: 19/03/2023</t>
  </si>
  <si>
    <t>Master of Philosophy in department of chemical engineering</t>
  </si>
  <si>
    <t>Boston, United States of America (North America) Start Date: 27/04/2023 - End Date: 24/06/2023</t>
  </si>
  <si>
    <t>Frontiers in Reproduction</t>
  </si>
  <si>
    <t>Hartono</t>
  </si>
  <si>
    <t>Boston, United States of America (North America) Start Date: 08/05/2023 - End Date: 18/05/2023</t>
  </si>
  <si>
    <t>PhD in Interactive Composition</t>
  </si>
  <si>
    <t>Kayeye</t>
  </si>
  <si>
    <t>Mireille</t>
  </si>
  <si>
    <t>Denver, United States of America (North America) Start Date: 18/03/2023 - End Date: 18/03/2023</t>
  </si>
  <si>
    <t>16/03/2023 07:06 PM AEST(SW</t>
  </si>
  <si>
    <t>PhD in Human Geography</t>
  </si>
  <si>
    <t>Denver, United States of America (North America) Start Date: 18/03/2023 - End Date: 28/03/2023</t>
  </si>
  <si>
    <t>16/03/2023 07:23 PM AEST(SW</t>
  </si>
  <si>
    <t>Los Angeles, United States of America (North America) Start Date: 20/02/2023 - End Date: 28/02/2023</t>
  </si>
  <si>
    <t>Boettcher</t>
  </si>
  <si>
    <t>Port Vila, Vanuatu (Oceania) Start Date: 05/08/2023 - End Date: 20/08/2023</t>
  </si>
  <si>
    <t>29/07/2023 12:51 PM AEST(SW</t>
  </si>
  <si>
    <t>Master's of Teaching (Secondary)</t>
  </si>
  <si>
    <t>Tsui-Po</t>
  </si>
  <si>
    <t>30/05/2023 08:08 PM AEST(SW</t>
  </si>
  <si>
    <t>Jaewon</t>
  </si>
  <si>
    <t>Hanoi, Vietnam (Asia) Start Date: 28/11/2022 - End Date: 02/01/2023</t>
  </si>
  <si>
    <t>30/11/2022 06:20 PM AEST(SW</t>
  </si>
  <si>
    <t>Mechatronics systems</t>
  </si>
  <si>
    <t>Ho Chi Minh City, Vietnam (Asia) Start Date: 23/09/2023 - End Date: 20/10/2023</t>
  </si>
  <si>
    <t>13/01/2023 12:11 PM AEST(SW</t>
  </si>
  <si>
    <t>Multiple Locations, Vietnam (Asia) Start Date: 15/07/2023 - End Date: 28/07/2023</t>
  </si>
  <si>
    <t>19/06/2023 02:12 PM AEST(SW</t>
  </si>
  <si>
    <t>Cardiff, Wales (Europe) Start Date: 16/04/2023 - End Date: 13/05/2023</t>
  </si>
</sst>
</file>

<file path=xl/styles.xml><?xml version="1.0" encoding="utf-8"?>
<styleSheet xmlns="http://schemas.openxmlformats.org/spreadsheetml/2006/main">
  <numFmts count="5">
    <numFmt numFmtId="176" formatCode="dd\-mmm\-yy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36"/>
  <sheetViews>
    <sheetView tabSelected="1" workbookViewId="0">
      <selection activeCell="H10" sqref="H10"/>
    </sheetView>
  </sheetViews>
  <sheetFormatPr defaultColWidth="9" defaultRowHeight="16.8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D2">
        <v>47158</v>
      </c>
      <c r="E2" t="s">
        <v>27</v>
      </c>
      <c r="F2" t="s">
        <v>28</v>
      </c>
      <c r="G2">
        <v>2022</v>
      </c>
      <c r="H2" t="s">
        <v>29</v>
      </c>
      <c r="I2" t="s">
        <v>30</v>
      </c>
      <c r="J2" t="s">
        <v>31</v>
      </c>
      <c r="K2" t="str">
        <f>"05/06/2022 03:47 PM AEST(SW"</f>
        <v>05/06/2022 03:47 PM AEST(SW</v>
      </c>
      <c r="M2">
        <v>1036298</v>
      </c>
      <c r="O2" t="s">
        <v>32</v>
      </c>
      <c r="P2" t="s">
        <v>33</v>
      </c>
      <c r="R2" t="s">
        <v>34</v>
      </c>
      <c r="T2" t="s">
        <v>35</v>
      </c>
      <c r="U2" t="s">
        <v>36</v>
      </c>
      <c r="V2" t="s">
        <v>37</v>
      </c>
      <c r="W2" s="1">
        <v>44731</v>
      </c>
      <c r="X2" s="1">
        <v>44736</v>
      </c>
      <c r="Y2" t="s">
        <v>38</v>
      </c>
    </row>
    <row r="3" spans="1:25">
      <c r="A3" t="s">
        <v>39</v>
      </c>
      <c r="B3" t="s">
        <v>40</v>
      </c>
      <c r="D3">
        <v>54150</v>
      </c>
      <c r="E3" t="s">
        <v>27</v>
      </c>
      <c r="F3" t="s">
        <v>28</v>
      </c>
      <c r="G3">
        <v>2022</v>
      </c>
      <c r="H3" t="s">
        <v>29</v>
      </c>
      <c r="I3" t="s">
        <v>30</v>
      </c>
      <c r="J3" t="s">
        <v>41</v>
      </c>
      <c r="K3" t="str">
        <f>"02/12/2022 07:17 AM AEST(SW"</f>
        <v>02/12/2022 07:17 AM AEST(SW</v>
      </c>
      <c r="M3">
        <v>1243694</v>
      </c>
      <c r="O3" t="s">
        <v>32</v>
      </c>
      <c r="P3" t="s">
        <v>42</v>
      </c>
      <c r="R3" t="s">
        <v>34</v>
      </c>
      <c r="T3" t="s">
        <v>35</v>
      </c>
      <c r="U3" t="s">
        <v>43</v>
      </c>
      <c r="V3" t="s">
        <v>44</v>
      </c>
      <c r="W3" s="1">
        <v>44900</v>
      </c>
      <c r="X3" s="1">
        <v>44904</v>
      </c>
      <c r="Y3" t="s">
        <v>45</v>
      </c>
    </row>
    <row r="4" spans="1:25">
      <c r="A4" t="s">
        <v>46</v>
      </c>
      <c r="B4" t="s">
        <v>47</v>
      </c>
      <c r="C4" t="s">
        <v>48</v>
      </c>
      <c r="D4">
        <v>48214</v>
      </c>
      <c r="E4" t="s">
        <v>27</v>
      </c>
      <c r="F4" t="s">
        <v>28</v>
      </c>
      <c r="G4">
        <v>2022</v>
      </c>
      <c r="H4" t="s">
        <v>29</v>
      </c>
      <c r="I4" t="s">
        <v>30</v>
      </c>
      <c r="J4" t="s">
        <v>49</v>
      </c>
      <c r="K4" t="s">
        <v>50</v>
      </c>
      <c r="L4" t="s">
        <v>51</v>
      </c>
      <c r="M4">
        <v>1068630</v>
      </c>
      <c r="O4" t="s">
        <v>32</v>
      </c>
      <c r="P4" t="s">
        <v>33</v>
      </c>
      <c r="R4" t="s">
        <v>34</v>
      </c>
      <c r="T4" t="s">
        <v>52</v>
      </c>
      <c r="U4" t="s">
        <v>53</v>
      </c>
      <c r="V4" t="s">
        <v>54</v>
      </c>
      <c r="W4" s="1">
        <v>44766</v>
      </c>
      <c r="X4" s="1">
        <v>44771</v>
      </c>
      <c r="Y4" t="s">
        <v>55</v>
      </c>
    </row>
    <row r="5" spans="1:25">
      <c r="A5" t="s">
        <v>56</v>
      </c>
      <c r="B5" t="s">
        <v>57</v>
      </c>
      <c r="C5" t="s">
        <v>58</v>
      </c>
      <c r="D5">
        <v>54045</v>
      </c>
      <c r="E5" t="s">
        <v>27</v>
      </c>
      <c r="F5" t="s">
        <v>28</v>
      </c>
      <c r="G5">
        <v>2022</v>
      </c>
      <c r="H5" t="s">
        <v>29</v>
      </c>
      <c r="I5" t="s">
        <v>30</v>
      </c>
      <c r="J5" t="s">
        <v>59</v>
      </c>
      <c r="K5" t="s">
        <v>60</v>
      </c>
      <c r="M5">
        <v>993438</v>
      </c>
      <c r="O5" t="s">
        <v>32</v>
      </c>
      <c r="P5" t="s">
        <v>61</v>
      </c>
      <c r="Q5" t="s">
        <v>62</v>
      </c>
      <c r="R5" t="s">
        <v>34</v>
      </c>
      <c r="T5" t="s">
        <v>52</v>
      </c>
      <c r="U5" t="s">
        <v>43</v>
      </c>
      <c r="V5" t="s">
        <v>63</v>
      </c>
      <c r="W5" s="1">
        <v>44877</v>
      </c>
      <c r="X5" s="1">
        <v>44881</v>
      </c>
      <c r="Y5" t="s">
        <v>55</v>
      </c>
    </row>
    <row r="6" spans="1:25">
      <c r="A6" t="s">
        <v>64</v>
      </c>
      <c r="B6" t="s">
        <v>65</v>
      </c>
      <c r="C6" t="s">
        <v>66</v>
      </c>
      <c r="D6">
        <v>53050</v>
      </c>
      <c r="E6" t="s">
        <v>27</v>
      </c>
      <c r="F6" t="s">
        <v>28</v>
      </c>
      <c r="G6">
        <v>2022</v>
      </c>
      <c r="H6" t="s">
        <v>29</v>
      </c>
      <c r="I6" t="s">
        <v>30</v>
      </c>
      <c r="J6" t="s">
        <v>67</v>
      </c>
      <c r="K6" t="str">
        <f>"04/11/2022 09:47 AM AEST(SW"</f>
        <v>04/11/2022 09:47 AM AEST(SW</v>
      </c>
      <c r="M6">
        <v>639562</v>
      </c>
      <c r="O6" t="s">
        <v>32</v>
      </c>
      <c r="P6" t="s">
        <v>68</v>
      </c>
      <c r="R6" t="s">
        <v>34</v>
      </c>
      <c r="T6" t="s">
        <v>35</v>
      </c>
      <c r="U6" t="s">
        <v>43</v>
      </c>
      <c r="V6" t="s">
        <v>69</v>
      </c>
      <c r="W6" s="1">
        <v>44893</v>
      </c>
      <c r="X6" s="1">
        <v>44896</v>
      </c>
      <c r="Y6" t="s">
        <v>55</v>
      </c>
    </row>
    <row r="7" spans="1:25">
      <c r="A7" t="s">
        <v>70</v>
      </c>
      <c r="B7" t="s">
        <v>71</v>
      </c>
      <c r="C7" t="s">
        <v>72</v>
      </c>
      <c r="D7">
        <v>53867</v>
      </c>
      <c r="E7" t="s">
        <v>27</v>
      </c>
      <c r="F7" t="s">
        <v>28</v>
      </c>
      <c r="G7">
        <v>2022</v>
      </c>
      <c r="H7" t="s">
        <v>29</v>
      </c>
      <c r="I7" t="s">
        <v>30</v>
      </c>
      <c r="J7" t="s">
        <v>73</v>
      </c>
      <c r="K7" t="s">
        <v>74</v>
      </c>
      <c r="L7" t="s">
        <v>74</v>
      </c>
      <c r="M7">
        <v>694568</v>
      </c>
      <c r="O7" t="s">
        <v>32</v>
      </c>
      <c r="P7" t="s">
        <v>42</v>
      </c>
      <c r="R7" t="s">
        <v>34</v>
      </c>
      <c r="T7" t="s">
        <v>35</v>
      </c>
      <c r="U7" t="s">
        <v>43</v>
      </c>
      <c r="V7" t="s">
        <v>75</v>
      </c>
      <c r="W7" s="1">
        <v>44906</v>
      </c>
      <c r="X7" s="1">
        <v>44911</v>
      </c>
      <c r="Y7" t="s">
        <v>55</v>
      </c>
    </row>
    <row r="8" spans="1:25">
      <c r="A8" t="s">
        <v>76</v>
      </c>
      <c r="B8" t="s">
        <v>77</v>
      </c>
      <c r="C8" t="s">
        <v>78</v>
      </c>
      <c r="D8">
        <v>53691</v>
      </c>
      <c r="E8" t="s">
        <v>27</v>
      </c>
      <c r="F8" t="s">
        <v>28</v>
      </c>
      <c r="G8">
        <v>2022</v>
      </c>
      <c r="H8" t="s">
        <v>29</v>
      </c>
      <c r="I8" t="s">
        <v>30</v>
      </c>
      <c r="J8" t="s">
        <v>73</v>
      </c>
      <c r="K8" t="s">
        <v>79</v>
      </c>
      <c r="M8">
        <v>696031</v>
      </c>
      <c r="O8" t="s">
        <v>32</v>
      </c>
      <c r="P8" t="s">
        <v>42</v>
      </c>
      <c r="R8" t="s">
        <v>34</v>
      </c>
      <c r="T8" t="s">
        <v>52</v>
      </c>
      <c r="U8" t="s">
        <v>43</v>
      </c>
      <c r="V8" t="s">
        <v>80</v>
      </c>
      <c r="W8" s="1">
        <v>44906</v>
      </c>
      <c r="X8" s="1">
        <v>44911</v>
      </c>
      <c r="Y8" t="s">
        <v>55</v>
      </c>
    </row>
    <row r="9" spans="1:25">
      <c r="A9" t="s">
        <v>81</v>
      </c>
      <c r="B9" t="s">
        <v>82</v>
      </c>
      <c r="C9" t="s">
        <v>83</v>
      </c>
      <c r="D9">
        <v>47350</v>
      </c>
      <c r="E9" t="s">
        <v>27</v>
      </c>
      <c r="F9" t="s">
        <v>28</v>
      </c>
      <c r="G9">
        <v>2022</v>
      </c>
      <c r="H9" t="s">
        <v>29</v>
      </c>
      <c r="I9" t="s">
        <v>30</v>
      </c>
      <c r="J9" t="s">
        <v>84</v>
      </c>
      <c r="K9" t="s">
        <v>85</v>
      </c>
      <c r="M9">
        <v>1207768</v>
      </c>
      <c r="O9" t="s">
        <v>32</v>
      </c>
      <c r="P9" t="s">
        <v>86</v>
      </c>
      <c r="R9" t="s">
        <v>34</v>
      </c>
      <c r="T9" t="s">
        <v>52</v>
      </c>
      <c r="U9" t="s">
        <v>87</v>
      </c>
      <c r="V9" t="s">
        <v>88</v>
      </c>
      <c r="W9" s="1">
        <v>44742</v>
      </c>
      <c r="X9" s="1">
        <v>44766</v>
      </c>
      <c r="Y9" t="s">
        <v>89</v>
      </c>
    </row>
    <row r="10" spans="1:25">
      <c r="A10" t="s">
        <v>90</v>
      </c>
      <c r="B10" t="s">
        <v>91</v>
      </c>
      <c r="C10" t="s">
        <v>92</v>
      </c>
      <c r="D10">
        <v>53620</v>
      </c>
      <c r="E10" t="s">
        <v>27</v>
      </c>
      <c r="F10" t="s">
        <v>28</v>
      </c>
      <c r="G10">
        <v>2022</v>
      </c>
      <c r="H10" t="s">
        <v>29</v>
      </c>
      <c r="I10" t="s">
        <v>30</v>
      </c>
      <c r="J10" t="s">
        <v>93</v>
      </c>
      <c r="K10" t="s">
        <v>94</v>
      </c>
      <c r="L10" t="s">
        <v>95</v>
      </c>
      <c r="M10">
        <v>1221557</v>
      </c>
      <c r="O10" t="s">
        <v>32</v>
      </c>
      <c r="P10" t="s">
        <v>68</v>
      </c>
      <c r="R10" t="s">
        <v>34</v>
      </c>
      <c r="T10" t="s">
        <v>35</v>
      </c>
      <c r="U10" t="s">
        <v>43</v>
      </c>
      <c r="V10" t="s">
        <v>96</v>
      </c>
      <c r="W10" s="1">
        <v>44892</v>
      </c>
      <c r="X10" s="1">
        <v>44898</v>
      </c>
      <c r="Y10" t="s">
        <v>97</v>
      </c>
    </row>
    <row r="11" spans="1:25">
      <c r="A11" t="s">
        <v>98</v>
      </c>
      <c r="B11" t="s">
        <v>99</v>
      </c>
      <c r="D11">
        <v>53065</v>
      </c>
      <c r="E11" t="s">
        <v>27</v>
      </c>
      <c r="F11" t="s">
        <v>28</v>
      </c>
      <c r="G11">
        <v>2022</v>
      </c>
      <c r="H11" t="s">
        <v>29</v>
      </c>
      <c r="I11" t="s">
        <v>30</v>
      </c>
      <c r="J11" t="s">
        <v>100</v>
      </c>
      <c r="K11" t="str">
        <f>"04/11/2022 02:42 PM AEST(SW"</f>
        <v>04/11/2022 02:42 PM AEST(SW</v>
      </c>
      <c r="M11">
        <v>957121</v>
      </c>
      <c r="O11" t="s">
        <v>32</v>
      </c>
      <c r="P11" t="s">
        <v>42</v>
      </c>
      <c r="R11" t="s">
        <v>34</v>
      </c>
      <c r="T11" t="s">
        <v>35</v>
      </c>
      <c r="U11" t="s">
        <v>36</v>
      </c>
      <c r="V11" t="s">
        <v>101</v>
      </c>
      <c r="W11" s="1">
        <v>44893</v>
      </c>
      <c r="X11" s="1">
        <v>44896</v>
      </c>
      <c r="Y11" t="s">
        <v>45</v>
      </c>
    </row>
    <row r="12" spans="1:25">
      <c r="A12" t="s">
        <v>102</v>
      </c>
      <c r="B12" t="s">
        <v>103</v>
      </c>
      <c r="C12" t="s">
        <v>104</v>
      </c>
      <c r="D12">
        <v>46880</v>
      </c>
      <c r="E12" t="s">
        <v>27</v>
      </c>
      <c r="F12" t="s">
        <v>28</v>
      </c>
      <c r="G12">
        <v>2022</v>
      </c>
      <c r="H12" t="s">
        <v>29</v>
      </c>
      <c r="I12" t="s">
        <v>30</v>
      </c>
      <c r="J12" t="s">
        <v>105</v>
      </c>
      <c r="K12" t="s">
        <v>106</v>
      </c>
      <c r="L12" t="s">
        <v>107</v>
      </c>
      <c r="M12">
        <v>1013425</v>
      </c>
      <c r="O12" t="s">
        <v>32</v>
      </c>
      <c r="P12" t="s">
        <v>86</v>
      </c>
      <c r="R12" t="s">
        <v>34</v>
      </c>
      <c r="T12" t="s">
        <v>52</v>
      </c>
      <c r="U12" t="s">
        <v>53</v>
      </c>
      <c r="V12" t="s">
        <v>108</v>
      </c>
      <c r="W12" s="1">
        <v>44731</v>
      </c>
      <c r="X12" s="1">
        <v>44770</v>
      </c>
      <c r="Y12" t="s">
        <v>55</v>
      </c>
    </row>
    <row r="13" spans="1:25">
      <c r="A13" t="s">
        <v>102</v>
      </c>
      <c r="B13" t="s">
        <v>103</v>
      </c>
      <c r="C13" t="s">
        <v>104</v>
      </c>
      <c r="D13">
        <v>48332</v>
      </c>
      <c r="E13" t="s">
        <v>27</v>
      </c>
      <c r="F13" t="s">
        <v>28</v>
      </c>
      <c r="G13">
        <v>2022</v>
      </c>
      <c r="H13" t="s">
        <v>29</v>
      </c>
      <c r="I13" t="s">
        <v>30</v>
      </c>
      <c r="J13" t="s">
        <v>109</v>
      </c>
      <c r="K13" t="s">
        <v>110</v>
      </c>
      <c r="M13">
        <v>1013425</v>
      </c>
      <c r="O13" t="s">
        <v>32</v>
      </c>
      <c r="P13" t="s">
        <v>86</v>
      </c>
      <c r="R13" t="s">
        <v>34</v>
      </c>
      <c r="T13" t="s">
        <v>52</v>
      </c>
      <c r="U13" t="s">
        <v>53</v>
      </c>
      <c r="V13" t="s">
        <v>54</v>
      </c>
      <c r="W13" s="1">
        <v>44773</v>
      </c>
      <c r="X13" s="1">
        <v>44784</v>
      </c>
      <c r="Y13" t="s">
        <v>55</v>
      </c>
    </row>
    <row r="14" spans="1:25">
      <c r="A14" t="s">
        <v>111</v>
      </c>
      <c r="B14" t="s">
        <v>112</v>
      </c>
      <c r="C14" t="s">
        <v>113</v>
      </c>
      <c r="D14">
        <v>47571</v>
      </c>
      <c r="E14" t="s">
        <v>27</v>
      </c>
      <c r="F14" t="s">
        <v>28</v>
      </c>
      <c r="G14">
        <v>2022</v>
      </c>
      <c r="H14" t="s">
        <v>29</v>
      </c>
      <c r="I14" t="s">
        <v>30</v>
      </c>
      <c r="J14" t="s">
        <v>31</v>
      </c>
      <c r="K14" t="s">
        <v>114</v>
      </c>
      <c r="M14">
        <v>1187581</v>
      </c>
      <c r="O14" t="s">
        <v>32</v>
      </c>
      <c r="P14" t="s">
        <v>68</v>
      </c>
      <c r="R14" t="s">
        <v>34</v>
      </c>
      <c r="T14" t="s">
        <v>35</v>
      </c>
      <c r="U14" t="s">
        <v>36</v>
      </c>
      <c r="V14" t="s">
        <v>115</v>
      </c>
      <c r="W14" s="1">
        <v>44731</v>
      </c>
      <c r="X14" s="1">
        <v>44736</v>
      </c>
      <c r="Y14" t="s">
        <v>116</v>
      </c>
    </row>
    <row r="15" spans="1:25">
      <c r="A15" t="s">
        <v>117</v>
      </c>
      <c r="B15" t="s">
        <v>118</v>
      </c>
      <c r="D15">
        <v>53566</v>
      </c>
      <c r="E15" t="s">
        <v>27</v>
      </c>
      <c r="F15" t="s">
        <v>28</v>
      </c>
      <c r="G15">
        <v>2022</v>
      </c>
      <c r="H15" t="s">
        <v>29</v>
      </c>
      <c r="I15" t="s">
        <v>30</v>
      </c>
      <c r="J15" t="s">
        <v>119</v>
      </c>
      <c r="K15" t="s">
        <v>120</v>
      </c>
      <c r="M15">
        <v>1135110</v>
      </c>
      <c r="O15" t="s">
        <v>32</v>
      </c>
      <c r="P15" t="s">
        <v>61</v>
      </c>
      <c r="Q15" t="s">
        <v>121</v>
      </c>
      <c r="R15" t="s">
        <v>34</v>
      </c>
      <c r="T15" t="s">
        <v>35</v>
      </c>
      <c r="U15" t="s">
        <v>43</v>
      </c>
      <c r="V15" t="s">
        <v>122</v>
      </c>
      <c r="W15" s="1">
        <v>44883</v>
      </c>
      <c r="X15" s="1">
        <v>44893</v>
      </c>
      <c r="Y15" t="s">
        <v>123</v>
      </c>
    </row>
    <row r="16" spans="1:25">
      <c r="A16" t="s">
        <v>124</v>
      </c>
      <c r="B16" t="s">
        <v>125</v>
      </c>
      <c r="D16">
        <v>47327</v>
      </c>
      <c r="E16" t="s">
        <v>27</v>
      </c>
      <c r="F16" t="s">
        <v>28</v>
      </c>
      <c r="G16">
        <v>2022</v>
      </c>
      <c r="H16" t="s">
        <v>29</v>
      </c>
      <c r="I16" t="s">
        <v>30</v>
      </c>
      <c r="J16" t="s">
        <v>126</v>
      </c>
      <c r="K16" t="str">
        <f>"09/06/2022 09:08 PM AEST(SW"</f>
        <v>09/06/2022 09:08 PM AEST(SW</v>
      </c>
      <c r="M16">
        <v>1218267</v>
      </c>
      <c r="O16" t="s">
        <v>32</v>
      </c>
      <c r="P16" t="s">
        <v>86</v>
      </c>
      <c r="R16" t="s">
        <v>34</v>
      </c>
      <c r="T16" t="s">
        <v>52</v>
      </c>
      <c r="U16" t="s">
        <v>87</v>
      </c>
      <c r="V16" t="s">
        <v>88</v>
      </c>
      <c r="W16" s="1">
        <v>44742</v>
      </c>
      <c r="X16" s="1">
        <v>44766</v>
      </c>
      <c r="Y16" t="s">
        <v>89</v>
      </c>
    </row>
    <row r="17" spans="1:25">
      <c r="A17" t="s">
        <v>127</v>
      </c>
      <c r="B17" t="s">
        <v>128</v>
      </c>
      <c r="D17">
        <v>53073</v>
      </c>
      <c r="E17" t="s">
        <v>27</v>
      </c>
      <c r="F17" t="s">
        <v>28</v>
      </c>
      <c r="G17">
        <v>2022</v>
      </c>
      <c r="H17" t="s">
        <v>29</v>
      </c>
      <c r="I17" t="s">
        <v>30</v>
      </c>
      <c r="J17" t="s">
        <v>129</v>
      </c>
      <c r="K17" t="str">
        <f>"04/11/2022 06:52 PM AEST(SW"</f>
        <v>04/11/2022 06:52 PM AEST(SW</v>
      </c>
      <c r="L17" t="s">
        <v>130</v>
      </c>
      <c r="M17">
        <v>988131</v>
      </c>
      <c r="O17" t="s">
        <v>32</v>
      </c>
      <c r="P17" t="s">
        <v>131</v>
      </c>
      <c r="R17" t="s">
        <v>34</v>
      </c>
      <c r="T17" t="s">
        <v>52</v>
      </c>
      <c r="U17" t="s">
        <v>43</v>
      </c>
      <c r="V17" t="s">
        <v>132</v>
      </c>
      <c r="W17" s="1">
        <v>44906</v>
      </c>
      <c r="X17" s="1">
        <v>44881</v>
      </c>
      <c r="Y17" t="s">
        <v>133</v>
      </c>
    </row>
    <row r="18" spans="1:25">
      <c r="A18" t="s">
        <v>134</v>
      </c>
      <c r="B18" t="s">
        <v>135</v>
      </c>
      <c r="C18" t="s">
        <v>136</v>
      </c>
      <c r="D18">
        <v>47444</v>
      </c>
      <c r="E18" t="s">
        <v>27</v>
      </c>
      <c r="F18" t="s">
        <v>28</v>
      </c>
      <c r="G18">
        <v>2022</v>
      </c>
      <c r="H18" t="s">
        <v>29</v>
      </c>
      <c r="I18" t="s">
        <v>30</v>
      </c>
      <c r="J18" t="s">
        <v>137</v>
      </c>
      <c r="K18" t="s">
        <v>138</v>
      </c>
      <c r="M18">
        <v>927996</v>
      </c>
      <c r="O18" t="s">
        <v>32</v>
      </c>
      <c r="P18" t="s">
        <v>33</v>
      </c>
      <c r="R18" t="s">
        <v>34</v>
      </c>
      <c r="T18" t="s">
        <v>35</v>
      </c>
      <c r="U18" t="s">
        <v>36</v>
      </c>
      <c r="V18" t="s">
        <v>139</v>
      </c>
      <c r="W18" s="1">
        <v>44731</v>
      </c>
      <c r="X18" s="1">
        <v>44738</v>
      </c>
      <c r="Y18" t="s">
        <v>140</v>
      </c>
    </row>
    <row r="19" spans="1:25">
      <c r="A19" t="s">
        <v>141</v>
      </c>
      <c r="B19" t="s">
        <v>142</v>
      </c>
      <c r="D19">
        <v>45432</v>
      </c>
      <c r="E19" t="s">
        <v>27</v>
      </c>
      <c r="F19" t="s">
        <v>28</v>
      </c>
      <c r="G19">
        <v>2022</v>
      </c>
      <c r="H19" t="s">
        <v>29</v>
      </c>
      <c r="I19" t="s">
        <v>30</v>
      </c>
      <c r="J19" t="s">
        <v>143</v>
      </c>
      <c r="K19" t="s">
        <v>144</v>
      </c>
      <c r="M19">
        <v>1024681</v>
      </c>
      <c r="O19" t="s">
        <v>32</v>
      </c>
      <c r="P19" t="s">
        <v>145</v>
      </c>
      <c r="R19" t="s">
        <v>34</v>
      </c>
      <c r="T19" t="s">
        <v>52</v>
      </c>
      <c r="U19" t="s">
        <v>53</v>
      </c>
      <c r="V19" t="s">
        <v>146</v>
      </c>
      <c r="W19" s="1">
        <v>44681</v>
      </c>
      <c r="X19" s="1">
        <v>44703</v>
      </c>
      <c r="Y19" t="s">
        <v>55</v>
      </c>
    </row>
    <row r="20" spans="1:25">
      <c r="A20" t="s">
        <v>147</v>
      </c>
      <c r="B20" t="s">
        <v>148</v>
      </c>
      <c r="C20" t="s">
        <v>149</v>
      </c>
      <c r="D20">
        <v>53049</v>
      </c>
      <c r="E20" t="s">
        <v>27</v>
      </c>
      <c r="F20" t="s">
        <v>28</v>
      </c>
      <c r="G20">
        <v>2022</v>
      </c>
      <c r="H20" t="s">
        <v>29</v>
      </c>
      <c r="I20" t="s">
        <v>30</v>
      </c>
      <c r="J20" t="s">
        <v>150</v>
      </c>
      <c r="K20" t="str">
        <f>"04/11/2022 09:27 AM AEST(SW"</f>
        <v>04/11/2022 09:27 AM AEST(SW</v>
      </c>
      <c r="M20">
        <v>832513</v>
      </c>
      <c r="O20" t="s">
        <v>32</v>
      </c>
      <c r="P20" t="s">
        <v>42</v>
      </c>
      <c r="R20" t="s">
        <v>34</v>
      </c>
      <c r="T20" t="s">
        <v>35</v>
      </c>
      <c r="U20" t="s">
        <v>43</v>
      </c>
      <c r="V20" t="s">
        <v>151</v>
      </c>
      <c r="W20" s="1">
        <v>44891</v>
      </c>
      <c r="X20" s="1">
        <v>44896</v>
      </c>
      <c r="Y20" t="s">
        <v>55</v>
      </c>
    </row>
    <row r="21" spans="1:25">
      <c r="A21" t="s">
        <v>152</v>
      </c>
      <c r="B21" t="s">
        <v>153</v>
      </c>
      <c r="C21" t="s">
        <v>154</v>
      </c>
      <c r="D21">
        <v>49385</v>
      </c>
      <c r="E21" t="s">
        <v>27</v>
      </c>
      <c r="F21" t="s">
        <v>28</v>
      </c>
      <c r="G21">
        <v>2022</v>
      </c>
      <c r="H21" t="s">
        <v>29</v>
      </c>
      <c r="I21" t="s">
        <v>30</v>
      </c>
      <c r="J21" t="s">
        <v>155</v>
      </c>
      <c r="K21" t="s">
        <v>156</v>
      </c>
      <c r="L21" t="s">
        <v>157</v>
      </c>
      <c r="M21">
        <v>1050012</v>
      </c>
      <c r="O21" t="s">
        <v>32</v>
      </c>
      <c r="P21" t="s">
        <v>42</v>
      </c>
      <c r="R21" t="s">
        <v>34</v>
      </c>
      <c r="T21" t="s">
        <v>52</v>
      </c>
      <c r="U21" t="s">
        <v>43</v>
      </c>
      <c r="V21" t="s">
        <v>158</v>
      </c>
      <c r="W21" s="1">
        <v>44892</v>
      </c>
      <c r="X21" s="1">
        <v>44897</v>
      </c>
      <c r="Y21" t="s">
        <v>159</v>
      </c>
    </row>
    <row r="22" spans="1:25">
      <c r="A22" t="s">
        <v>160</v>
      </c>
      <c r="B22" t="s">
        <v>161</v>
      </c>
      <c r="C22" t="s">
        <v>162</v>
      </c>
      <c r="D22">
        <v>45371</v>
      </c>
      <c r="E22" t="s">
        <v>27</v>
      </c>
      <c r="F22" t="s">
        <v>28</v>
      </c>
      <c r="G22">
        <v>2022</v>
      </c>
      <c r="H22" t="s">
        <v>29</v>
      </c>
      <c r="I22" t="s">
        <v>30</v>
      </c>
      <c r="J22" t="s">
        <v>163</v>
      </c>
      <c r="K22" t="s">
        <v>164</v>
      </c>
      <c r="M22">
        <v>1042339</v>
      </c>
      <c r="O22" t="s">
        <v>32</v>
      </c>
      <c r="P22" t="s">
        <v>86</v>
      </c>
      <c r="R22" t="s">
        <v>34</v>
      </c>
      <c r="T22" t="s">
        <v>52</v>
      </c>
      <c r="U22" t="s">
        <v>87</v>
      </c>
      <c r="V22" t="s">
        <v>88</v>
      </c>
      <c r="W22" s="1">
        <v>44709</v>
      </c>
      <c r="X22" s="1">
        <v>44716</v>
      </c>
      <c r="Y22" t="s">
        <v>55</v>
      </c>
    </row>
    <row r="23" spans="1:25">
      <c r="A23" t="s">
        <v>165</v>
      </c>
      <c r="B23" t="s">
        <v>166</v>
      </c>
      <c r="D23">
        <v>47386</v>
      </c>
      <c r="E23" t="s">
        <v>27</v>
      </c>
      <c r="F23" t="s">
        <v>28</v>
      </c>
      <c r="G23">
        <v>2022</v>
      </c>
      <c r="H23" t="s">
        <v>29</v>
      </c>
      <c r="I23" t="s">
        <v>30</v>
      </c>
      <c r="J23" t="s">
        <v>31</v>
      </c>
      <c r="K23" t="s">
        <v>167</v>
      </c>
      <c r="M23">
        <v>974185</v>
      </c>
      <c r="O23" t="s">
        <v>32</v>
      </c>
      <c r="P23" t="s">
        <v>68</v>
      </c>
      <c r="R23" t="s">
        <v>32</v>
      </c>
      <c r="S23" t="s">
        <v>32</v>
      </c>
      <c r="T23" t="s">
        <v>52</v>
      </c>
      <c r="U23" t="s">
        <v>36</v>
      </c>
      <c r="V23" t="s">
        <v>168</v>
      </c>
      <c r="W23" s="1">
        <v>44731</v>
      </c>
      <c r="X23" s="1">
        <v>44736</v>
      </c>
      <c r="Y23" t="s">
        <v>169</v>
      </c>
    </row>
    <row r="24" spans="1:25">
      <c r="A24" t="s">
        <v>170</v>
      </c>
      <c r="B24" t="s">
        <v>171</v>
      </c>
      <c r="C24" t="s">
        <v>104</v>
      </c>
      <c r="D24">
        <v>48140</v>
      </c>
      <c r="E24" t="s">
        <v>27</v>
      </c>
      <c r="F24" t="s">
        <v>28</v>
      </c>
      <c r="G24">
        <v>2022</v>
      </c>
      <c r="H24" t="s">
        <v>29</v>
      </c>
      <c r="I24" t="s">
        <v>30</v>
      </c>
      <c r="J24" t="s">
        <v>172</v>
      </c>
      <c r="K24" t="str">
        <f>"06/07/2022 10:46 PM AEST(SW"</f>
        <v>06/07/2022 10:46 PM AEST(SW</v>
      </c>
      <c r="L24" t="s">
        <v>173</v>
      </c>
      <c r="M24">
        <v>1082492</v>
      </c>
      <c r="O24" t="s">
        <v>32</v>
      </c>
      <c r="P24" t="s">
        <v>145</v>
      </c>
      <c r="R24" t="s">
        <v>34</v>
      </c>
      <c r="T24" t="s">
        <v>174</v>
      </c>
      <c r="U24" t="s">
        <v>175</v>
      </c>
      <c r="V24" t="s">
        <v>176</v>
      </c>
      <c r="W24" s="1">
        <v>44765</v>
      </c>
      <c r="X24" s="1">
        <v>44795</v>
      </c>
      <c r="Y24" t="s">
        <v>55</v>
      </c>
    </row>
    <row r="25" spans="1:25">
      <c r="A25" t="s">
        <v>177</v>
      </c>
      <c r="B25" t="s">
        <v>178</v>
      </c>
      <c r="D25">
        <v>53934</v>
      </c>
      <c r="E25" t="s">
        <v>27</v>
      </c>
      <c r="F25" t="s">
        <v>28</v>
      </c>
      <c r="G25">
        <v>2022</v>
      </c>
      <c r="H25" t="s">
        <v>29</v>
      </c>
      <c r="I25" t="s">
        <v>30</v>
      </c>
      <c r="J25" t="s">
        <v>93</v>
      </c>
      <c r="K25" t="s">
        <v>179</v>
      </c>
      <c r="M25">
        <v>1136288</v>
      </c>
      <c r="O25" t="s">
        <v>32</v>
      </c>
      <c r="P25" t="s">
        <v>42</v>
      </c>
      <c r="R25" t="s">
        <v>34</v>
      </c>
      <c r="T25" t="s">
        <v>35</v>
      </c>
      <c r="U25" t="s">
        <v>43</v>
      </c>
      <c r="V25" t="s">
        <v>180</v>
      </c>
      <c r="W25" s="1">
        <v>44892</v>
      </c>
      <c r="X25" s="1">
        <v>44898</v>
      </c>
      <c r="Y25" t="s">
        <v>181</v>
      </c>
    </row>
    <row r="26" spans="1:25">
      <c r="A26" t="s">
        <v>182</v>
      </c>
      <c r="B26" t="s">
        <v>183</v>
      </c>
      <c r="D26">
        <v>52645</v>
      </c>
      <c r="E26" t="s">
        <v>27</v>
      </c>
      <c r="F26" t="s">
        <v>28</v>
      </c>
      <c r="G26">
        <v>2022</v>
      </c>
      <c r="H26" t="s">
        <v>29</v>
      </c>
      <c r="I26" t="s">
        <v>30</v>
      </c>
      <c r="J26" t="s">
        <v>184</v>
      </c>
      <c r="K26" t="s">
        <v>185</v>
      </c>
      <c r="M26">
        <v>1070572</v>
      </c>
      <c r="O26" t="s">
        <v>32</v>
      </c>
      <c r="P26" t="s">
        <v>42</v>
      </c>
      <c r="R26" t="s">
        <v>34</v>
      </c>
      <c r="T26" t="s">
        <v>35</v>
      </c>
      <c r="U26" t="s">
        <v>36</v>
      </c>
      <c r="V26" t="s">
        <v>186</v>
      </c>
      <c r="W26" s="1">
        <v>44906</v>
      </c>
      <c r="X26" s="1">
        <v>44912</v>
      </c>
      <c r="Y26" t="s">
        <v>45</v>
      </c>
    </row>
    <row r="27" spans="1:25">
      <c r="A27" t="s">
        <v>182</v>
      </c>
      <c r="B27" t="s">
        <v>183</v>
      </c>
      <c r="D27">
        <v>54149</v>
      </c>
      <c r="E27" t="s">
        <v>27</v>
      </c>
      <c r="F27" t="s">
        <v>28</v>
      </c>
      <c r="G27">
        <v>2022</v>
      </c>
      <c r="H27" t="s">
        <v>29</v>
      </c>
      <c r="I27" t="s">
        <v>30</v>
      </c>
      <c r="J27" t="s">
        <v>184</v>
      </c>
      <c r="K27" t="str">
        <f>"02/12/2022 07:13 AM AEST(SW"</f>
        <v>02/12/2022 07:13 AM AEST(SW</v>
      </c>
      <c r="M27">
        <v>1070572</v>
      </c>
      <c r="O27" t="s">
        <v>32</v>
      </c>
      <c r="P27" t="s">
        <v>42</v>
      </c>
      <c r="R27" t="s">
        <v>34</v>
      </c>
      <c r="T27" t="s">
        <v>35</v>
      </c>
      <c r="U27" t="s">
        <v>36</v>
      </c>
      <c r="V27" t="s">
        <v>186</v>
      </c>
      <c r="W27" s="1">
        <v>44906</v>
      </c>
      <c r="X27" s="1">
        <v>44912</v>
      </c>
      <c r="Y27" t="s">
        <v>45</v>
      </c>
    </row>
    <row r="28" spans="1:25">
      <c r="A28" t="s">
        <v>187</v>
      </c>
      <c r="B28" t="s">
        <v>188</v>
      </c>
      <c r="C28" t="s">
        <v>189</v>
      </c>
      <c r="D28">
        <v>46143</v>
      </c>
      <c r="E28" t="s">
        <v>27</v>
      </c>
      <c r="F28" t="s">
        <v>28</v>
      </c>
      <c r="G28">
        <v>2022</v>
      </c>
      <c r="H28" t="s">
        <v>29</v>
      </c>
      <c r="I28" t="s">
        <v>30</v>
      </c>
      <c r="J28" t="s">
        <v>190</v>
      </c>
      <c r="K28" t="s">
        <v>191</v>
      </c>
      <c r="L28" t="s">
        <v>192</v>
      </c>
      <c r="M28">
        <v>921189</v>
      </c>
      <c r="O28" t="s">
        <v>32</v>
      </c>
      <c r="P28" t="s">
        <v>42</v>
      </c>
      <c r="R28" t="s">
        <v>34</v>
      </c>
      <c r="T28" t="s">
        <v>35</v>
      </c>
      <c r="U28" t="s">
        <v>193</v>
      </c>
      <c r="V28" t="s">
        <v>194</v>
      </c>
      <c r="W28" s="1">
        <v>44694</v>
      </c>
      <c r="X28" s="1">
        <v>44699</v>
      </c>
      <c r="Y28" t="s">
        <v>55</v>
      </c>
    </row>
    <row r="29" spans="1:25">
      <c r="A29" t="s">
        <v>195</v>
      </c>
      <c r="B29" t="s">
        <v>196</v>
      </c>
      <c r="D29">
        <v>54129</v>
      </c>
      <c r="E29" t="s">
        <v>27</v>
      </c>
      <c r="F29" t="s">
        <v>28</v>
      </c>
      <c r="G29">
        <v>2022</v>
      </c>
      <c r="H29" t="s">
        <v>29</v>
      </c>
      <c r="I29" t="s">
        <v>30</v>
      </c>
      <c r="J29" t="s">
        <v>197</v>
      </c>
      <c r="K29" t="s">
        <v>198</v>
      </c>
      <c r="M29">
        <v>813794</v>
      </c>
      <c r="O29" t="s">
        <v>32</v>
      </c>
      <c r="P29" t="s">
        <v>42</v>
      </c>
      <c r="R29" t="s">
        <v>34</v>
      </c>
      <c r="T29" t="s">
        <v>52</v>
      </c>
      <c r="U29" t="s">
        <v>43</v>
      </c>
      <c r="V29" t="s">
        <v>75</v>
      </c>
      <c r="W29" s="1">
        <v>44899</v>
      </c>
      <c r="X29" s="1">
        <v>44881</v>
      </c>
      <c r="Y29" t="s">
        <v>123</v>
      </c>
    </row>
    <row r="30" spans="1:25">
      <c r="A30" t="s">
        <v>199</v>
      </c>
      <c r="B30" t="s">
        <v>200</v>
      </c>
      <c r="D30">
        <v>45750</v>
      </c>
      <c r="E30" t="s">
        <v>27</v>
      </c>
      <c r="F30" t="s">
        <v>28</v>
      </c>
      <c r="G30">
        <v>2022</v>
      </c>
      <c r="H30" t="s">
        <v>29</v>
      </c>
      <c r="I30" t="s">
        <v>30</v>
      </c>
      <c r="J30" t="s">
        <v>201</v>
      </c>
      <c r="K30" t="str">
        <f>"07/04/2022 05:02 PM AEST(SW"</f>
        <v>07/04/2022 05:02 PM AEST(SW</v>
      </c>
      <c r="L30" t="str">
        <f>"07/04/2022 05:03 PM AEST(SW"</f>
        <v>07/04/2022 05:03 PM AEST(SW</v>
      </c>
      <c r="M30">
        <v>1074894</v>
      </c>
      <c r="O30" t="s">
        <v>32</v>
      </c>
      <c r="P30" t="s">
        <v>61</v>
      </c>
      <c r="Q30" t="s">
        <v>202</v>
      </c>
      <c r="R30" t="s">
        <v>34</v>
      </c>
      <c r="T30" t="s">
        <v>35</v>
      </c>
      <c r="U30" t="s">
        <v>43</v>
      </c>
      <c r="V30" t="s">
        <v>203</v>
      </c>
      <c r="W30" s="1">
        <v>44660</v>
      </c>
      <c r="X30" s="1">
        <v>44672</v>
      </c>
      <c r="Y30" t="s">
        <v>204</v>
      </c>
    </row>
    <row r="31" spans="1:25">
      <c r="A31" t="s">
        <v>205</v>
      </c>
      <c r="B31" t="s">
        <v>206</v>
      </c>
      <c r="C31" t="s">
        <v>207</v>
      </c>
      <c r="D31">
        <v>45481</v>
      </c>
      <c r="E31" t="s">
        <v>27</v>
      </c>
      <c r="F31" t="s">
        <v>28</v>
      </c>
      <c r="G31">
        <v>2022</v>
      </c>
      <c r="H31" t="s">
        <v>29</v>
      </c>
      <c r="I31" t="s">
        <v>30</v>
      </c>
      <c r="J31" t="s">
        <v>208</v>
      </c>
      <c r="K31" t="s">
        <v>209</v>
      </c>
      <c r="L31" t="s">
        <v>209</v>
      </c>
      <c r="M31">
        <v>837624</v>
      </c>
      <c r="O31" t="s">
        <v>32</v>
      </c>
      <c r="P31" t="s">
        <v>145</v>
      </c>
      <c r="R31" t="s">
        <v>34</v>
      </c>
      <c r="T31" t="s">
        <v>52</v>
      </c>
      <c r="U31" t="s">
        <v>53</v>
      </c>
      <c r="V31" t="s">
        <v>210</v>
      </c>
      <c r="W31" s="1">
        <v>44703</v>
      </c>
      <c r="X31" s="1">
        <v>44723</v>
      </c>
      <c r="Y31" t="s">
        <v>211</v>
      </c>
    </row>
    <row r="32" spans="1:25">
      <c r="A32" t="s">
        <v>212</v>
      </c>
      <c r="B32" t="s">
        <v>213</v>
      </c>
      <c r="C32" t="s">
        <v>57</v>
      </c>
      <c r="D32">
        <v>49582</v>
      </c>
      <c r="E32" t="s">
        <v>27</v>
      </c>
      <c r="F32" t="s">
        <v>28</v>
      </c>
      <c r="G32">
        <v>2022</v>
      </c>
      <c r="H32" t="s">
        <v>29</v>
      </c>
      <c r="I32" t="s">
        <v>30</v>
      </c>
      <c r="J32" t="s">
        <v>214</v>
      </c>
      <c r="K32" t="s">
        <v>215</v>
      </c>
      <c r="M32">
        <v>694622</v>
      </c>
      <c r="O32" t="s">
        <v>32</v>
      </c>
      <c r="P32" t="s">
        <v>42</v>
      </c>
      <c r="R32" t="s">
        <v>34</v>
      </c>
      <c r="T32" t="s">
        <v>35</v>
      </c>
      <c r="U32" t="s">
        <v>43</v>
      </c>
      <c r="V32" t="s">
        <v>80</v>
      </c>
      <c r="W32" s="1">
        <v>44826</v>
      </c>
      <c r="X32" s="1">
        <v>44829</v>
      </c>
      <c r="Y32" t="s">
        <v>55</v>
      </c>
    </row>
    <row r="33" spans="1:25">
      <c r="A33" t="s">
        <v>216</v>
      </c>
      <c r="B33" t="s">
        <v>217</v>
      </c>
      <c r="D33">
        <v>53235</v>
      </c>
      <c r="E33" t="s">
        <v>27</v>
      </c>
      <c r="F33" t="s">
        <v>28</v>
      </c>
      <c r="G33">
        <v>2022</v>
      </c>
      <c r="H33" t="s">
        <v>29</v>
      </c>
      <c r="I33" t="s">
        <v>30</v>
      </c>
      <c r="J33" t="s">
        <v>129</v>
      </c>
      <c r="K33" t="str">
        <f>"07/11/2022 06:33 PM AEST(SW"</f>
        <v>07/11/2022 06:33 PM AEST(SW</v>
      </c>
      <c r="M33">
        <v>959487</v>
      </c>
      <c r="O33" t="s">
        <v>32</v>
      </c>
      <c r="P33" t="s">
        <v>61</v>
      </c>
      <c r="Q33" t="s">
        <v>218</v>
      </c>
      <c r="R33" t="s">
        <v>34</v>
      </c>
      <c r="T33" t="s">
        <v>52</v>
      </c>
      <c r="U33" t="s">
        <v>43</v>
      </c>
      <c r="V33" t="s">
        <v>219</v>
      </c>
      <c r="W33" s="1">
        <v>44906</v>
      </c>
      <c r="X33" s="1">
        <v>44910</v>
      </c>
      <c r="Y33" t="s">
        <v>220</v>
      </c>
    </row>
    <row r="34" spans="1:25">
      <c r="A34" t="s">
        <v>221</v>
      </c>
      <c r="B34" t="s">
        <v>222</v>
      </c>
      <c r="D34">
        <v>49267</v>
      </c>
      <c r="E34" t="s">
        <v>27</v>
      </c>
      <c r="F34" t="s">
        <v>28</v>
      </c>
      <c r="G34">
        <v>2022</v>
      </c>
      <c r="H34" t="s">
        <v>29</v>
      </c>
      <c r="I34" t="s">
        <v>30</v>
      </c>
      <c r="J34" t="s">
        <v>155</v>
      </c>
      <c r="K34" t="str">
        <f>"04/11/2022 10:34 AM AEST(SW"</f>
        <v>04/11/2022 10:34 AM AEST(SW</v>
      </c>
      <c r="L34" t="s">
        <v>223</v>
      </c>
      <c r="M34">
        <v>803184</v>
      </c>
      <c r="O34" t="s">
        <v>32</v>
      </c>
      <c r="P34" t="s">
        <v>42</v>
      </c>
      <c r="R34" t="s">
        <v>34</v>
      </c>
      <c r="T34" t="s">
        <v>35</v>
      </c>
      <c r="U34" t="s">
        <v>43</v>
      </c>
      <c r="V34" t="s">
        <v>75</v>
      </c>
      <c r="W34" s="1">
        <v>44890</v>
      </c>
      <c r="X34" s="1">
        <v>44897</v>
      </c>
      <c r="Y34" t="s">
        <v>55</v>
      </c>
    </row>
    <row r="35" spans="1:25">
      <c r="A35" t="s">
        <v>224</v>
      </c>
      <c r="B35" t="s">
        <v>225</v>
      </c>
      <c r="D35">
        <v>53615</v>
      </c>
      <c r="E35" t="s">
        <v>27</v>
      </c>
      <c r="F35" t="s">
        <v>28</v>
      </c>
      <c r="G35">
        <v>2022</v>
      </c>
      <c r="H35" t="s">
        <v>29</v>
      </c>
      <c r="I35" t="s">
        <v>30</v>
      </c>
      <c r="J35" t="s">
        <v>226</v>
      </c>
      <c r="K35" t="s">
        <v>227</v>
      </c>
      <c r="M35">
        <v>1130108</v>
      </c>
      <c r="O35" t="s">
        <v>32</v>
      </c>
      <c r="P35" t="s">
        <v>42</v>
      </c>
      <c r="R35" t="s">
        <v>34</v>
      </c>
      <c r="T35" t="s">
        <v>52</v>
      </c>
      <c r="U35" t="s">
        <v>43</v>
      </c>
      <c r="V35" t="s">
        <v>228</v>
      </c>
      <c r="W35" s="1">
        <v>44883</v>
      </c>
      <c r="X35" s="1">
        <v>44892</v>
      </c>
      <c r="Y35" t="s">
        <v>204</v>
      </c>
    </row>
    <row r="36" spans="1:25">
      <c r="A36" t="s">
        <v>229</v>
      </c>
      <c r="B36" t="s">
        <v>230</v>
      </c>
      <c r="C36" t="s">
        <v>231</v>
      </c>
      <c r="D36">
        <v>54148</v>
      </c>
      <c r="E36" t="s">
        <v>27</v>
      </c>
      <c r="F36" t="s">
        <v>28</v>
      </c>
      <c r="G36">
        <v>2022</v>
      </c>
      <c r="H36" t="s">
        <v>29</v>
      </c>
      <c r="I36" t="s">
        <v>30</v>
      </c>
      <c r="J36" t="s">
        <v>232</v>
      </c>
      <c r="K36" t="str">
        <f>"02/12/2022 07:14 AM AEST(SW"</f>
        <v>02/12/2022 07:14 AM AEST(SW</v>
      </c>
      <c r="M36">
        <v>639443</v>
      </c>
      <c r="O36" t="s">
        <v>32</v>
      </c>
      <c r="P36" t="s">
        <v>42</v>
      </c>
      <c r="R36" t="s">
        <v>34</v>
      </c>
      <c r="T36" t="s">
        <v>35</v>
      </c>
      <c r="U36" t="s">
        <v>43</v>
      </c>
      <c r="V36" t="s">
        <v>233</v>
      </c>
      <c r="W36" s="1">
        <v>44900</v>
      </c>
      <c r="X36" s="1">
        <v>44903</v>
      </c>
      <c r="Y36" t="s">
        <v>55</v>
      </c>
    </row>
    <row r="37" spans="1:25">
      <c r="A37" t="s">
        <v>234</v>
      </c>
      <c r="B37" t="s">
        <v>235</v>
      </c>
      <c r="C37" t="s">
        <v>236</v>
      </c>
      <c r="D37">
        <v>49690</v>
      </c>
      <c r="E37" t="s">
        <v>27</v>
      </c>
      <c r="F37" t="s">
        <v>28</v>
      </c>
      <c r="G37">
        <v>2022</v>
      </c>
      <c r="H37" t="s">
        <v>29</v>
      </c>
      <c r="I37" t="s">
        <v>30</v>
      </c>
      <c r="J37" t="s">
        <v>237</v>
      </c>
      <c r="K37" t="s">
        <v>238</v>
      </c>
      <c r="L37" t="s">
        <v>239</v>
      </c>
      <c r="M37">
        <v>912331</v>
      </c>
      <c r="O37" t="s">
        <v>32</v>
      </c>
      <c r="P37" t="s">
        <v>42</v>
      </c>
      <c r="R37" t="s">
        <v>34</v>
      </c>
      <c r="T37" t="s">
        <v>35</v>
      </c>
      <c r="U37" t="s">
        <v>43</v>
      </c>
      <c r="V37" t="s">
        <v>151</v>
      </c>
      <c r="W37" s="1">
        <v>44899</v>
      </c>
      <c r="X37" s="1">
        <v>44818</v>
      </c>
      <c r="Y37" t="s">
        <v>55</v>
      </c>
    </row>
    <row r="38" spans="1:25">
      <c r="A38" t="s">
        <v>240</v>
      </c>
      <c r="B38" t="s">
        <v>241</v>
      </c>
      <c r="C38" t="s">
        <v>242</v>
      </c>
      <c r="D38">
        <v>53575</v>
      </c>
      <c r="E38" t="s">
        <v>27</v>
      </c>
      <c r="F38" t="s">
        <v>28</v>
      </c>
      <c r="G38">
        <v>2022</v>
      </c>
      <c r="H38" t="s">
        <v>29</v>
      </c>
      <c r="I38" t="s">
        <v>30</v>
      </c>
      <c r="J38" t="s">
        <v>119</v>
      </c>
      <c r="K38" t="s">
        <v>243</v>
      </c>
      <c r="L38" t="s">
        <v>243</v>
      </c>
      <c r="M38">
        <v>1311880</v>
      </c>
      <c r="O38" t="s">
        <v>32</v>
      </c>
      <c r="P38" t="s">
        <v>42</v>
      </c>
      <c r="R38" t="s">
        <v>34</v>
      </c>
      <c r="T38" t="s">
        <v>35</v>
      </c>
      <c r="U38" t="s">
        <v>43</v>
      </c>
      <c r="V38" t="s">
        <v>244</v>
      </c>
      <c r="W38" s="1">
        <v>44883</v>
      </c>
      <c r="X38" s="1">
        <v>44893</v>
      </c>
      <c r="Y38" t="s">
        <v>245</v>
      </c>
    </row>
    <row r="39" spans="1:25">
      <c r="A39" t="s">
        <v>246</v>
      </c>
      <c r="B39" t="s">
        <v>247</v>
      </c>
      <c r="C39" t="s">
        <v>248</v>
      </c>
      <c r="D39">
        <v>55233</v>
      </c>
      <c r="E39" t="s">
        <v>27</v>
      </c>
      <c r="F39" t="s">
        <v>28</v>
      </c>
      <c r="G39">
        <v>2022</v>
      </c>
      <c r="H39" t="s">
        <v>29</v>
      </c>
      <c r="I39" t="s">
        <v>30</v>
      </c>
      <c r="J39" t="s">
        <v>73</v>
      </c>
      <c r="K39" t="str">
        <f>"09/12/2022 03:48 PM AEST(SW"</f>
        <v>09/12/2022 03:48 PM AEST(SW</v>
      </c>
      <c r="M39">
        <v>296292</v>
      </c>
      <c r="O39" t="s">
        <v>32</v>
      </c>
      <c r="P39" t="s">
        <v>61</v>
      </c>
      <c r="Q39" t="s">
        <v>249</v>
      </c>
      <c r="R39" t="s">
        <v>34</v>
      </c>
      <c r="T39" t="s">
        <v>52</v>
      </c>
      <c r="U39" t="s">
        <v>43</v>
      </c>
      <c r="V39" t="s">
        <v>115</v>
      </c>
      <c r="W39" s="1">
        <v>44906</v>
      </c>
      <c r="X39" s="1">
        <v>44911</v>
      </c>
      <c r="Y39" t="s">
        <v>55</v>
      </c>
    </row>
    <row r="40" spans="1:25">
      <c r="A40" t="s">
        <v>250</v>
      </c>
      <c r="B40" t="s">
        <v>160</v>
      </c>
      <c r="C40" t="s">
        <v>251</v>
      </c>
      <c r="D40">
        <v>48385</v>
      </c>
      <c r="E40" t="s">
        <v>27</v>
      </c>
      <c r="F40" t="s">
        <v>28</v>
      </c>
      <c r="G40">
        <v>2022</v>
      </c>
      <c r="H40" t="s">
        <v>29</v>
      </c>
      <c r="I40" t="s">
        <v>30</v>
      </c>
      <c r="J40" t="s">
        <v>252</v>
      </c>
      <c r="K40" t="str">
        <f>"09/08/2022 10:57 AM AEST(SW"</f>
        <v>09/08/2022 10:57 AM AEST(SW</v>
      </c>
      <c r="L40" t="s">
        <v>253</v>
      </c>
      <c r="M40">
        <v>1296608</v>
      </c>
      <c r="O40" t="s">
        <v>32</v>
      </c>
      <c r="P40" t="s">
        <v>42</v>
      </c>
      <c r="R40" t="s">
        <v>34</v>
      </c>
      <c r="T40" t="s">
        <v>35</v>
      </c>
      <c r="U40" t="s">
        <v>43</v>
      </c>
      <c r="V40" t="s">
        <v>151</v>
      </c>
      <c r="W40" s="1">
        <v>44815</v>
      </c>
      <c r="X40" s="1">
        <v>44818</v>
      </c>
      <c r="Y40" t="s">
        <v>55</v>
      </c>
    </row>
    <row r="41" spans="1:25">
      <c r="A41" t="s">
        <v>254</v>
      </c>
      <c r="B41" t="s">
        <v>255</v>
      </c>
      <c r="D41">
        <v>49165</v>
      </c>
      <c r="E41" t="s">
        <v>27</v>
      </c>
      <c r="F41" t="s">
        <v>28</v>
      </c>
      <c r="G41">
        <v>2022</v>
      </c>
      <c r="H41" t="s">
        <v>29</v>
      </c>
      <c r="I41" t="s">
        <v>30</v>
      </c>
      <c r="J41" t="s">
        <v>256</v>
      </c>
      <c r="K41" t="str">
        <f>"08/09/2022 10:37 PM AEST(SW"</f>
        <v>08/09/2022 10:37 PM AEST(SW</v>
      </c>
      <c r="M41">
        <v>1207484</v>
      </c>
      <c r="O41" t="s">
        <v>32</v>
      </c>
      <c r="P41" t="s">
        <v>145</v>
      </c>
      <c r="R41" t="s">
        <v>34</v>
      </c>
      <c r="T41" t="s">
        <v>52</v>
      </c>
      <c r="U41" t="s">
        <v>53</v>
      </c>
      <c r="V41" t="s">
        <v>257</v>
      </c>
      <c r="W41" s="1">
        <v>44871</v>
      </c>
      <c r="X41" s="1">
        <v>44827</v>
      </c>
      <c r="Y41" t="s">
        <v>55</v>
      </c>
    </row>
    <row r="42" spans="1:25">
      <c r="A42" t="s">
        <v>258</v>
      </c>
      <c r="B42" t="s">
        <v>259</v>
      </c>
      <c r="C42" t="s">
        <v>57</v>
      </c>
      <c r="D42">
        <v>46484</v>
      </c>
      <c r="E42" t="s">
        <v>27</v>
      </c>
      <c r="F42" t="s">
        <v>28</v>
      </c>
      <c r="G42">
        <v>2022</v>
      </c>
      <c r="H42" t="s">
        <v>29</v>
      </c>
      <c r="I42" t="s">
        <v>30</v>
      </c>
      <c r="J42" t="s">
        <v>260</v>
      </c>
      <c r="K42" t="str">
        <f>"06/05/2022 02:31 PM AEST(SW"</f>
        <v>06/05/2022 02:31 PM AEST(SW</v>
      </c>
      <c r="L42" t="str">
        <f>"06/05/2022 02:31 PM AEST(SW"</f>
        <v>06/05/2022 02:31 PM AEST(SW</v>
      </c>
      <c r="M42">
        <v>758846</v>
      </c>
      <c r="O42" t="s">
        <v>32</v>
      </c>
      <c r="P42" t="s">
        <v>86</v>
      </c>
      <c r="R42" t="s">
        <v>34</v>
      </c>
      <c r="T42" t="s">
        <v>52</v>
      </c>
      <c r="U42" t="s">
        <v>261</v>
      </c>
      <c r="V42" t="s">
        <v>262</v>
      </c>
      <c r="W42" s="1">
        <v>44688</v>
      </c>
      <c r="X42" s="1">
        <v>44702</v>
      </c>
      <c r="Y42" t="s">
        <v>55</v>
      </c>
    </row>
    <row r="43" spans="1:25">
      <c r="A43" t="s">
        <v>263</v>
      </c>
      <c r="B43" t="s">
        <v>264</v>
      </c>
      <c r="D43">
        <v>47116</v>
      </c>
      <c r="E43" t="s">
        <v>27</v>
      </c>
      <c r="F43" t="s">
        <v>28</v>
      </c>
      <c r="G43">
        <v>2022</v>
      </c>
      <c r="H43" t="s">
        <v>29</v>
      </c>
      <c r="I43" t="s">
        <v>30</v>
      </c>
      <c r="J43" t="s">
        <v>265</v>
      </c>
      <c r="K43" t="str">
        <f>"02/06/2022 12:24 PM AEST(SW"</f>
        <v>02/06/2022 12:24 PM AEST(SW</v>
      </c>
      <c r="M43">
        <v>1255788</v>
      </c>
      <c r="O43" t="s">
        <v>32</v>
      </c>
      <c r="P43" t="s">
        <v>86</v>
      </c>
      <c r="R43" t="s">
        <v>34</v>
      </c>
      <c r="T43" t="s">
        <v>52</v>
      </c>
      <c r="U43" t="s">
        <v>53</v>
      </c>
      <c r="V43" t="s">
        <v>266</v>
      </c>
      <c r="W43" s="1">
        <v>44767</v>
      </c>
      <c r="X43" s="1">
        <v>44857</v>
      </c>
      <c r="Y43" t="s">
        <v>55</v>
      </c>
    </row>
    <row r="44" spans="1:25">
      <c r="A44" t="s">
        <v>267</v>
      </c>
      <c r="B44" t="s">
        <v>268</v>
      </c>
      <c r="C44" t="s">
        <v>269</v>
      </c>
      <c r="D44">
        <v>46473</v>
      </c>
      <c r="E44" t="s">
        <v>27</v>
      </c>
      <c r="F44" t="s">
        <v>28</v>
      </c>
      <c r="G44">
        <v>2022</v>
      </c>
      <c r="H44" t="s">
        <v>29</v>
      </c>
      <c r="I44" t="s">
        <v>30</v>
      </c>
      <c r="J44" t="s">
        <v>270</v>
      </c>
      <c r="K44" t="str">
        <f>"06/05/2022 09:02 AM AEST(SW"</f>
        <v>06/05/2022 09:02 AM AEST(SW</v>
      </c>
      <c r="L44" t="str">
        <f>"06/05/2022 09:02 AM AEST(SW"</f>
        <v>06/05/2022 09:02 AM AEST(SW</v>
      </c>
      <c r="M44">
        <v>685339</v>
      </c>
      <c r="O44" t="s">
        <v>32</v>
      </c>
      <c r="P44" t="s">
        <v>86</v>
      </c>
      <c r="R44" t="s">
        <v>34</v>
      </c>
      <c r="T44" t="s">
        <v>52</v>
      </c>
      <c r="U44" t="s">
        <v>261</v>
      </c>
      <c r="V44" t="s">
        <v>271</v>
      </c>
      <c r="W44" s="1">
        <v>44699</v>
      </c>
      <c r="X44" s="1">
        <v>44806</v>
      </c>
      <c r="Y44" t="s">
        <v>55</v>
      </c>
    </row>
    <row r="45" spans="1:25">
      <c r="A45" t="s">
        <v>272</v>
      </c>
      <c r="B45" t="s">
        <v>273</v>
      </c>
      <c r="C45" t="s">
        <v>274</v>
      </c>
      <c r="D45">
        <v>46696</v>
      </c>
      <c r="E45" t="s">
        <v>27</v>
      </c>
      <c r="F45" t="s">
        <v>28</v>
      </c>
      <c r="G45">
        <v>2022</v>
      </c>
      <c r="H45" t="s">
        <v>29</v>
      </c>
      <c r="I45" t="s">
        <v>30</v>
      </c>
      <c r="J45" t="s">
        <v>275</v>
      </c>
      <c r="K45" t="s">
        <v>276</v>
      </c>
      <c r="M45">
        <v>1204626</v>
      </c>
      <c r="O45" t="s">
        <v>32</v>
      </c>
      <c r="P45" t="s">
        <v>277</v>
      </c>
      <c r="R45" t="s">
        <v>34</v>
      </c>
      <c r="T45" t="s">
        <v>52</v>
      </c>
      <c r="U45" t="s">
        <v>278</v>
      </c>
      <c r="V45" t="s">
        <v>279</v>
      </c>
      <c r="W45" s="1">
        <v>44701</v>
      </c>
      <c r="X45" s="1">
        <v>44804</v>
      </c>
      <c r="Y45" t="s">
        <v>116</v>
      </c>
    </row>
    <row r="46" spans="1:25">
      <c r="A46" t="s">
        <v>280</v>
      </c>
      <c r="B46" t="s">
        <v>281</v>
      </c>
      <c r="C46" t="s">
        <v>282</v>
      </c>
      <c r="D46">
        <v>46262</v>
      </c>
      <c r="E46" t="s">
        <v>27</v>
      </c>
      <c r="F46" t="s">
        <v>28</v>
      </c>
      <c r="G46">
        <v>2022</v>
      </c>
      <c r="H46" t="s">
        <v>29</v>
      </c>
      <c r="I46" t="s">
        <v>30</v>
      </c>
      <c r="J46" t="s">
        <v>283</v>
      </c>
      <c r="K46" t="str">
        <f>"02/05/2022 11:06 AM AEST(SW"</f>
        <v>02/05/2022 11:06 AM AEST(SW</v>
      </c>
      <c r="L46" t="str">
        <f>"02/05/2022 11:07 AM AEST(SW"</f>
        <v>02/05/2022 11:07 AM AEST(SW</v>
      </c>
      <c r="M46">
        <v>815391</v>
      </c>
      <c r="O46" t="s">
        <v>32</v>
      </c>
      <c r="P46" t="s">
        <v>86</v>
      </c>
      <c r="R46" t="s">
        <v>34</v>
      </c>
      <c r="T46" t="s">
        <v>52</v>
      </c>
      <c r="U46" t="s">
        <v>261</v>
      </c>
      <c r="V46" t="s">
        <v>279</v>
      </c>
      <c r="W46" s="1">
        <v>44703</v>
      </c>
      <c r="X46" s="1">
        <v>44800</v>
      </c>
      <c r="Y46" t="s">
        <v>55</v>
      </c>
    </row>
    <row r="47" spans="1:25">
      <c r="A47" t="s">
        <v>284</v>
      </c>
      <c r="B47" t="s">
        <v>285</v>
      </c>
      <c r="C47" t="s">
        <v>286</v>
      </c>
      <c r="D47">
        <v>46459</v>
      </c>
      <c r="E47" t="s">
        <v>27</v>
      </c>
      <c r="F47" t="s">
        <v>28</v>
      </c>
      <c r="G47">
        <v>2022</v>
      </c>
      <c r="H47" t="s">
        <v>29</v>
      </c>
      <c r="I47" t="s">
        <v>30</v>
      </c>
      <c r="J47" t="s">
        <v>287</v>
      </c>
      <c r="K47" t="str">
        <f>"05/05/2022 11:47 AM AEST(SW"</f>
        <v>05/05/2022 11:47 AM AEST(SW</v>
      </c>
      <c r="L47" t="str">
        <f>"05/05/2022 11:47 AM AEST(SW"</f>
        <v>05/05/2022 11:47 AM AEST(SW</v>
      </c>
      <c r="M47">
        <v>1213452</v>
      </c>
      <c r="O47" t="s">
        <v>32</v>
      </c>
      <c r="P47" t="s">
        <v>86</v>
      </c>
      <c r="R47" t="s">
        <v>34</v>
      </c>
      <c r="T47" t="s">
        <v>52</v>
      </c>
      <c r="U47" t="s">
        <v>261</v>
      </c>
      <c r="V47" t="s">
        <v>279</v>
      </c>
      <c r="W47" s="1">
        <v>44698</v>
      </c>
      <c r="X47" s="1">
        <v>44803</v>
      </c>
      <c r="Y47" t="s">
        <v>55</v>
      </c>
    </row>
    <row r="48" spans="1:25">
      <c r="A48" t="s">
        <v>288</v>
      </c>
      <c r="B48" t="s">
        <v>289</v>
      </c>
      <c r="D48">
        <v>46870</v>
      </c>
      <c r="E48" t="s">
        <v>27</v>
      </c>
      <c r="F48" t="s">
        <v>28</v>
      </c>
      <c r="G48">
        <v>2022</v>
      </c>
      <c r="H48" t="s">
        <v>29</v>
      </c>
      <c r="I48" t="s">
        <v>30</v>
      </c>
      <c r="J48" t="s">
        <v>290</v>
      </c>
      <c r="K48" t="s">
        <v>291</v>
      </c>
      <c r="L48" t="s">
        <v>291</v>
      </c>
      <c r="M48">
        <v>1187481</v>
      </c>
      <c r="O48" t="s">
        <v>32</v>
      </c>
      <c r="P48" t="s">
        <v>86</v>
      </c>
      <c r="R48" t="s">
        <v>34</v>
      </c>
      <c r="T48" t="s">
        <v>52</v>
      </c>
      <c r="U48" t="s">
        <v>261</v>
      </c>
      <c r="V48" t="s">
        <v>279</v>
      </c>
      <c r="W48" s="1">
        <v>44702</v>
      </c>
      <c r="X48" s="1">
        <v>44826</v>
      </c>
      <c r="Y48" t="s">
        <v>55</v>
      </c>
    </row>
    <row r="49" spans="1:25">
      <c r="A49" t="s">
        <v>292</v>
      </c>
      <c r="B49" t="s">
        <v>293</v>
      </c>
      <c r="C49" t="s">
        <v>294</v>
      </c>
      <c r="D49">
        <v>48242</v>
      </c>
      <c r="E49" t="s">
        <v>27</v>
      </c>
      <c r="F49" t="s">
        <v>28</v>
      </c>
      <c r="G49">
        <v>2022</v>
      </c>
      <c r="H49" t="s">
        <v>29</v>
      </c>
      <c r="I49" t="s">
        <v>30</v>
      </c>
      <c r="J49" t="s">
        <v>295</v>
      </c>
      <c r="K49" t="s">
        <v>296</v>
      </c>
      <c r="L49" t="s">
        <v>297</v>
      </c>
      <c r="M49">
        <v>638542</v>
      </c>
      <c r="O49" t="s">
        <v>32</v>
      </c>
      <c r="P49" t="s">
        <v>33</v>
      </c>
      <c r="R49" t="s">
        <v>34</v>
      </c>
      <c r="T49" t="s">
        <v>52</v>
      </c>
      <c r="U49" t="s">
        <v>298</v>
      </c>
      <c r="V49" t="s">
        <v>299</v>
      </c>
      <c r="W49" s="1">
        <v>44884</v>
      </c>
      <c r="X49" s="1">
        <v>44913</v>
      </c>
      <c r="Y49" t="s">
        <v>55</v>
      </c>
    </row>
    <row r="50" spans="1:25">
      <c r="A50" t="s">
        <v>300</v>
      </c>
      <c r="B50" t="s">
        <v>273</v>
      </c>
      <c r="C50" t="s">
        <v>301</v>
      </c>
      <c r="D50">
        <v>48477</v>
      </c>
      <c r="E50" t="s">
        <v>27</v>
      </c>
      <c r="F50" t="s">
        <v>28</v>
      </c>
      <c r="G50">
        <v>2022</v>
      </c>
      <c r="H50" t="s">
        <v>29</v>
      </c>
      <c r="I50" t="s">
        <v>30</v>
      </c>
      <c r="J50" t="s">
        <v>302</v>
      </c>
      <c r="K50" t="s">
        <v>303</v>
      </c>
      <c r="M50">
        <v>834693</v>
      </c>
      <c r="O50" t="s">
        <v>32</v>
      </c>
      <c r="P50" t="s">
        <v>86</v>
      </c>
      <c r="R50" t="s">
        <v>34</v>
      </c>
      <c r="T50" t="s">
        <v>52</v>
      </c>
      <c r="U50" t="s">
        <v>261</v>
      </c>
      <c r="V50" t="s">
        <v>304</v>
      </c>
      <c r="W50" s="1">
        <v>44801</v>
      </c>
      <c r="X50" s="1">
        <v>44843</v>
      </c>
      <c r="Y50" t="s">
        <v>55</v>
      </c>
    </row>
    <row r="51" spans="1:25">
      <c r="A51" t="s">
        <v>305</v>
      </c>
      <c r="B51" t="s">
        <v>306</v>
      </c>
      <c r="C51" t="s">
        <v>307</v>
      </c>
      <c r="D51">
        <v>46601</v>
      </c>
      <c r="E51" t="s">
        <v>27</v>
      </c>
      <c r="F51" t="s">
        <v>28</v>
      </c>
      <c r="G51">
        <v>2022</v>
      </c>
      <c r="H51" t="s">
        <v>29</v>
      </c>
      <c r="I51" t="s">
        <v>30</v>
      </c>
      <c r="J51" t="s">
        <v>308</v>
      </c>
      <c r="K51" t="str">
        <f>"09/05/2022 09:06 PM AEST(SW"</f>
        <v>09/05/2022 09:06 PM AEST(SW</v>
      </c>
      <c r="M51">
        <v>835026</v>
      </c>
      <c r="O51" t="s">
        <v>32</v>
      </c>
      <c r="P51" t="s">
        <v>86</v>
      </c>
      <c r="R51" t="s">
        <v>34</v>
      </c>
      <c r="T51" t="s">
        <v>52</v>
      </c>
      <c r="U51" t="s">
        <v>261</v>
      </c>
      <c r="V51" t="s">
        <v>271</v>
      </c>
      <c r="W51" s="1">
        <v>44697</v>
      </c>
      <c r="X51" s="1">
        <v>44804</v>
      </c>
      <c r="Y51" t="s">
        <v>55</v>
      </c>
    </row>
    <row r="52" spans="1:25">
      <c r="A52" t="s">
        <v>309</v>
      </c>
      <c r="B52" t="s">
        <v>47</v>
      </c>
      <c r="C52" t="s">
        <v>231</v>
      </c>
      <c r="D52">
        <v>46257</v>
      </c>
      <c r="E52" t="s">
        <v>27</v>
      </c>
      <c r="F52" t="s">
        <v>28</v>
      </c>
      <c r="G52">
        <v>2022</v>
      </c>
      <c r="H52" t="s">
        <v>29</v>
      </c>
      <c r="I52" t="s">
        <v>30</v>
      </c>
      <c r="J52" t="s">
        <v>283</v>
      </c>
      <c r="K52" t="str">
        <f>"02/05/2022 08:06 AM AEST(SW"</f>
        <v>02/05/2022 08:06 AM AEST(SW</v>
      </c>
      <c r="L52" t="str">
        <f>"02/05/2022 08:06 AM AEST(SW"</f>
        <v>02/05/2022 08:06 AM AEST(SW</v>
      </c>
      <c r="M52">
        <v>1248491</v>
      </c>
      <c r="O52" t="s">
        <v>32</v>
      </c>
      <c r="P52" t="s">
        <v>86</v>
      </c>
      <c r="R52" t="s">
        <v>34</v>
      </c>
      <c r="T52" t="s">
        <v>52</v>
      </c>
      <c r="U52" t="s">
        <v>278</v>
      </c>
      <c r="V52" t="s">
        <v>310</v>
      </c>
      <c r="W52" s="1">
        <v>44703</v>
      </c>
      <c r="X52" s="1">
        <v>44799</v>
      </c>
      <c r="Y52" t="s">
        <v>55</v>
      </c>
    </row>
    <row r="53" spans="1:25">
      <c r="A53" t="s">
        <v>311</v>
      </c>
      <c r="B53" t="s">
        <v>312</v>
      </c>
      <c r="C53" t="s">
        <v>313</v>
      </c>
      <c r="D53">
        <v>46795</v>
      </c>
      <c r="E53" t="s">
        <v>27</v>
      </c>
      <c r="F53" t="s">
        <v>28</v>
      </c>
      <c r="G53">
        <v>2022</v>
      </c>
      <c r="H53" t="s">
        <v>29</v>
      </c>
      <c r="I53" t="s">
        <v>30</v>
      </c>
      <c r="J53" t="s">
        <v>314</v>
      </c>
      <c r="K53" t="s">
        <v>315</v>
      </c>
      <c r="M53">
        <v>910483</v>
      </c>
      <c r="O53" t="s">
        <v>32</v>
      </c>
      <c r="P53" t="s">
        <v>86</v>
      </c>
      <c r="R53" t="s">
        <v>34</v>
      </c>
      <c r="T53" t="s">
        <v>52</v>
      </c>
      <c r="U53" t="s">
        <v>261</v>
      </c>
      <c r="V53" t="s">
        <v>316</v>
      </c>
      <c r="W53" s="1">
        <v>44736</v>
      </c>
      <c r="X53" s="1">
        <v>44768</v>
      </c>
      <c r="Y53" t="s">
        <v>55</v>
      </c>
    </row>
    <row r="54" spans="1:25">
      <c r="A54" t="s">
        <v>317</v>
      </c>
      <c r="B54" t="s">
        <v>318</v>
      </c>
      <c r="D54">
        <v>46800</v>
      </c>
      <c r="E54" t="s">
        <v>27</v>
      </c>
      <c r="F54" t="s">
        <v>28</v>
      </c>
      <c r="G54">
        <v>2022</v>
      </c>
      <c r="H54" t="s">
        <v>29</v>
      </c>
      <c r="I54" t="s">
        <v>30</v>
      </c>
      <c r="J54" t="s">
        <v>319</v>
      </c>
      <c r="K54" t="s">
        <v>320</v>
      </c>
      <c r="L54" t="s">
        <v>320</v>
      </c>
      <c r="M54">
        <v>1191643</v>
      </c>
      <c r="O54" t="s">
        <v>32</v>
      </c>
      <c r="P54" t="s">
        <v>86</v>
      </c>
      <c r="R54" t="s">
        <v>34</v>
      </c>
      <c r="T54" t="s">
        <v>52</v>
      </c>
      <c r="U54" t="s">
        <v>261</v>
      </c>
      <c r="V54" t="s">
        <v>271</v>
      </c>
      <c r="W54" s="1">
        <v>44702</v>
      </c>
      <c r="X54" s="1">
        <v>44800</v>
      </c>
      <c r="Y54" t="s">
        <v>55</v>
      </c>
    </row>
    <row r="55" spans="1:25">
      <c r="A55" t="s">
        <v>321</v>
      </c>
      <c r="B55" t="s">
        <v>322</v>
      </c>
      <c r="C55" t="s">
        <v>323</v>
      </c>
      <c r="D55">
        <v>46107</v>
      </c>
      <c r="E55" t="s">
        <v>27</v>
      </c>
      <c r="F55" t="s">
        <v>28</v>
      </c>
      <c r="G55">
        <v>2022</v>
      </c>
      <c r="H55" t="s">
        <v>29</v>
      </c>
      <c r="I55" t="s">
        <v>30</v>
      </c>
      <c r="J55" t="s">
        <v>324</v>
      </c>
      <c r="K55" t="s">
        <v>325</v>
      </c>
      <c r="M55">
        <v>640315</v>
      </c>
      <c r="O55" t="s">
        <v>32</v>
      </c>
      <c r="P55" t="s">
        <v>86</v>
      </c>
      <c r="R55" t="s">
        <v>34</v>
      </c>
      <c r="T55" t="s">
        <v>52</v>
      </c>
      <c r="U55" t="s">
        <v>261</v>
      </c>
      <c r="V55" t="s">
        <v>304</v>
      </c>
      <c r="W55" s="1">
        <v>44681</v>
      </c>
      <c r="X55" s="1">
        <v>44710</v>
      </c>
      <c r="Y55" t="s">
        <v>55</v>
      </c>
    </row>
    <row r="56" spans="1:25">
      <c r="A56" t="s">
        <v>326</v>
      </c>
      <c r="B56" t="s">
        <v>327</v>
      </c>
      <c r="D56">
        <v>46259</v>
      </c>
      <c r="E56" t="s">
        <v>27</v>
      </c>
      <c r="F56" t="s">
        <v>28</v>
      </c>
      <c r="G56">
        <v>2022</v>
      </c>
      <c r="H56" t="s">
        <v>29</v>
      </c>
      <c r="I56" t="s">
        <v>30</v>
      </c>
      <c r="J56" t="s">
        <v>328</v>
      </c>
      <c r="K56" t="str">
        <f>"02/05/2022 09:49 AM AEST(SW"</f>
        <v>02/05/2022 09:49 AM AEST(SW</v>
      </c>
      <c r="L56" t="str">
        <f>"02/05/2022 09:49 AM AEST(SW"</f>
        <v>02/05/2022 09:49 AM AEST(SW</v>
      </c>
      <c r="M56">
        <v>1234598</v>
      </c>
      <c r="O56" t="s">
        <v>32</v>
      </c>
      <c r="P56" t="s">
        <v>86</v>
      </c>
      <c r="R56" t="s">
        <v>34</v>
      </c>
      <c r="T56" t="s">
        <v>52</v>
      </c>
      <c r="U56" t="s">
        <v>261</v>
      </c>
      <c r="V56" t="s">
        <v>271</v>
      </c>
      <c r="W56" s="1">
        <v>44700</v>
      </c>
      <c r="X56" s="1">
        <v>44778</v>
      </c>
      <c r="Y56" t="s">
        <v>55</v>
      </c>
    </row>
    <row r="57" spans="1:25">
      <c r="A57" t="s">
        <v>329</v>
      </c>
      <c r="B57" t="s">
        <v>330</v>
      </c>
      <c r="C57" t="s">
        <v>331</v>
      </c>
      <c r="D57">
        <v>46734</v>
      </c>
      <c r="E57" t="s">
        <v>27</v>
      </c>
      <c r="F57" t="s">
        <v>28</v>
      </c>
      <c r="G57">
        <v>2022</v>
      </c>
      <c r="H57" t="s">
        <v>29</v>
      </c>
      <c r="I57" t="s">
        <v>30</v>
      </c>
      <c r="J57" t="s">
        <v>332</v>
      </c>
      <c r="K57" t="s">
        <v>333</v>
      </c>
      <c r="M57">
        <v>1315588</v>
      </c>
      <c r="O57" t="s">
        <v>32</v>
      </c>
      <c r="P57" t="s">
        <v>86</v>
      </c>
      <c r="R57" t="s">
        <v>34</v>
      </c>
      <c r="T57" t="s">
        <v>52</v>
      </c>
      <c r="U57" t="s">
        <v>261</v>
      </c>
      <c r="V57" t="s">
        <v>304</v>
      </c>
      <c r="W57" s="1">
        <v>44733</v>
      </c>
      <c r="X57" s="1">
        <v>44740</v>
      </c>
      <c r="Y57" t="s">
        <v>55</v>
      </c>
    </row>
    <row r="58" spans="1:25">
      <c r="A58" t="s">
        <v>329</v>
      </c>
      <c r="B58" t="s">
        <v>330</v>
      </c>
      <c r="C58" t="s">
        <v>331</v>
      </c>
      <c r="D58">
        <v>46970</v>
      </c>
      <c r="E58" t="s">
        <v>27</v>
      </c>
      <c r="F58" t="s">
        <v>28</v>
      </c>
      <c r="G58">
        <v>2022</v>
      </c>
      <c r="H58" t="s">
        <v>29</v>
      </c>
      <c r="I58" t="s">
        <v>30</v>
      </c>
      <c r="J58" t="s">
        <v>334</v>
      </c>
      <c r="K58" t="s">
        <v>335</v>
      </c>
      <c r="M58">
        <v>1315588</v>
      </c>
      <c r="O58" t="s">
        <v>32</v>
      </c>
      <c r="P58" t="s">
        <v>86</v>
      </c>
      <c r="R58" t="s">
        <v>34</v>
      </c>
      <c r="T58" t="s">
        <v>52</v>
      </c>
      <c r="U58" t="s">
        <v>261</v>
      </c>
      <c r="V58" t="s">
        <v>304</v>
      </c>
      <c r="W58" s="1">
        <v>44735</v>
      </c>
      <c r="X58" s="1">
        <v>44767</v>
      </c>
      <c r="Y58" t="s">
        <v>55</v>
      </c>
    </row>
    <row r="59" spans="1:25">
      <c r="A59" t="s">
        <v>336</v>
      </c>
      <c r="B59" t="s">
        <v>337</v>
      </c>
      <c r="D59">
        <v>46265</v>
      </c>
      <c r="E59" t="s">
        <v>27</v>
      </c>
      <c r="F59" t="s">
        <v>28</v>
      </c>
      <c r="G59">
        <v>2022</v>
      </c>
      <c r="H59" t="s">
        <v>29</v>
      </c>
      <c r="I59" t="s">
        <v>30</v>
      </c>
      <c r="J59" t="s">
        <v>338</v>
      </c>
      <c r="K59" t="str">
        <f>"02/05/2022 02:12 PM AEST(SW"</f>
        <v>02/05/2022 02:12 PM AEST(SW</v>
      </c>
      <c r="L59" t="s">
        <v>339</v>
      </c>
      <c r="M59">
        <v>1224419</v>
      </c>
      <c r="O59" t="s">
        <v>32</v>
      </c>
      <c r="P59" t="s">
        <v>86</v>
      </c>
      <c r="R59" t="s">
        <v>34</v>
      </c>
      <c r="T59" t="s">
        <v>52</v>
      </c>
      <c r="U59" t="s">
        <v>261</v>
      </c>
      <c r="V59" t="s">
        <v>279</v>
      </c>
      <c r="W59" s="1">
        <v>44700</v>
      </c>
      <c r="X59" s="1">
        <v>44804</v>
      </c>
      <c r="Y59" t="s">
        <v>55</v>
      </c>
    </row>
    <row r="60" spans="1:25">
      <c r="A60" t="s">
        <v>340</v>
      </c>
      <c r="B60" t="s">
        <v>248</v>
      </c>
      <c r="D60">
        <v>46464</v>
      </c>
      <c r="E60" t="s">
        <v>27</v>
      </c>
      <c r="F60" t="s">
        <v>28</v>
      </c>
      <c r="G60">
        <v>2022</v>
      </c>
      <c r="H60" t="s">
        <v>29</v>
      </c>
      <c r="I60" t="s">
        <v>30</v>
      </c>
      <c r="J60" t="s">
        <v>283</v>
      </c>
      <c r="K60" t="str">
        <f>"05/05/2022 03:06 PM AEST(SW"</f>
        <v>05/05/2022 03:06 PM AEST(SW</v>
      </c>
      <c r="M60">
        <v>1232660</v>
      </c>
      <c r="O60" t="s">
        <v>32</v>
      </c>
      <c r="P60" t="s">
        <v>86</v>
      </c>
      <c r="R60" t="s">
        <v>34</v>
      </c>
      <c r="T60" t="s">
        <v>52</v>
      </c>
      <c r="U60" t="s">
        <v>261</v>
      </c>
      <c r="V60" t="s">
        <v>271</v>
      </c>
      <c r="W60" s="1">
        <v>44703</v>
      </c>
      <c r="X60" s="1">
        <v>44800</v>
      </c>
      <c r="Y60" t="s">
        <v>55</v>
      </c>
    </row>
    <row r="61" spans="1:25">
      <c r="A61" t="s">
        <v>341</v>
      </c>
      <c r="B61" t="s">
        <v>342</v>
      </c>
      <c r="C61" t="s">
        <v>343</v>
      </c>
      <c r="D61">
        <v>48274</v>
      </c>
      <c r="E61" t="s">
        <v>27</v>
      </c>
      <c r="F61" t="s">
        <v>28</v>
      </c>
      <c r="G61">
        <v>2022</v>
      </c>
      <c r="H61" t="s">
        <v>29</v>
      </c>
      <c r="I61" t="s">
        <v>30</v>
      </c>
      <c r="J61" t="s">
        <v>344</v>
      </c>
      <c r="K61" t="s">
        <v>345</v>
      </c>
      <c r="L61" t="s">
        <v>346</v>
      </c>
      <c r="M61">
        <v>1215085</v>
      </c>
      <c r="O61" t="s">
        <v>32</v>
      </c>
      <c r="P61" t="s">
        <v>145</v>
      </c>
      <c r="R61" t="s">
        <v>34</v>
      </c>
      <c r="T61" t="s">
        <v>52</v>
      </c>
      <c r="U61" t="s">
        <v>53</v>
      </c>
      <c r="V61" t="s">
        <v>347</v>
      </c>
      <c r="W61" s="1">
        <v>44808</v>
      </c>
      <c r="X61" s="1">
        <v>44849</v>
      </c>
      <c r="Y61" t="s">
        <v>55</v>
      </c>
    </row>
    <row r="62" spans="1:25">
      <c r="A62" t="s">
        <v>78</v>
      </c>
      <c r="B62" t="s">
        <v>348</v>
      </c>
      <c r="C62" t="s">
        <v>349</v>
      </c>
      <c r="D62">
        <v>46308</v>
      </c>
      <c r="E62" t="s">
        <v>27</v>
      </c>
      <c r="F62" t="s">
        <v>28</v>
      </c>
      <c r="G62">
        <v>2022</v>
      </c>
      <c r="H62" t="s">
        <v>29</v>
      </c>
      <c r="I62" t="s">
        <v>30</v>
      </c>
      <c r="J62" t="s">
        <v>350</v>
      </c>
      <c r="K62" t="s">
        <v>351</v>
      </c>
      <c r="M62">
        <v>762825</v>
      </c>
      <c r="O62" t="s">
        <v>32</v>
      </c>
      <c r="P62" t="s">
        <v>86</v>
      </c>
      <c r="R62" t="s">
        <v>34</v>
      </c>
      <c r="T62" t="s">
        <v>52</v>
      </c>
      <c r="U62" t="s">
        <v>261</v>
      </c>
      <c r="V62" t="s">
        <v>271</v>
      </c>
      <c r="W62" s="1">
        <v>44694</v>
      </c>
      <c r="X62" s="1">
        <v>44804</v>
      </c>
      <c r="Y62" t="s">
        <v>55</v>
      </c>
    </row>
    <row r="63" spans="1:25">
      <c r="A63" t="s">
        <v>352</v>
      </c>
      <c r="B63" t="s">
        <v>353</v>
      </c>
      <c r="C63" t="s">
        <v>354</v>
      </c>
      <c r="D63">
        <v>46465</v>
      </c>
      <c r="E63" t="s">
        <v>27</v>
      </c>
      <c r="F63" t="s">
        <v>28</v>
      </c>
      <c r="G63">
        <v>2022</v>
      </c>
      <c r="H63" t="s">
        <v>29</v>
      </c>
      <c r="I63" t="s">
        <v>30</v>
      </c>
      <c r="J63" t="s">
        <v>355</v>
      </c>
      <c r="K63" t="str">
        <f>"05/05/2022 03:36 PM AEST(SW"</f>
        <v>05/05/2022 03:36 PM AEST(SW</v>
      </c>
      <c r="L63" t="str">
        <f>"05/05/2022 03:39 PM AEST(SW"</f>
        <v>05/05/2022 03:39 PM AEST(SW</v>
      </c>
      <c r="M63">
        <v>1199128</v>
      </c>
      <c r="O63" t="s">
        <v>32</v>
      </c>
      <c r="P63" t="s">
        <v>86</v>
      </c>
      <c r="R63" t="s">
        <v>34</v>
      </c>
      <c r="T63" t="s">
        <v>52</v>
      </c>
      <c r="U63" t="s">
        <v>261</v>
      </c>
      <c r="V63" t="s">
        <v>271</v>
      </c>
      <c r="W63" s="1">
        <v>44700</v>
      </c>
      <c r="X63" s="1">
        <v>44800</v>
      </c>
      <c r="Y63" t="s">
        <v>55</v>
      </c>
    </row>
    <row r="64" spans="1:25">
      <c r="A64" t="s">
        <v>356</v>
      </c>
      <c r="B64" t="s">
        <v>357</v>
      </c>
      <c r="C64" t="s">
        <v>358</v>
      </c>
      <c r="D64">
        <v>47609</v>
      </c>
      <c r="E64" t="s">
        <v>27</v>
      </c>
      <c r="F64" t="s">
        <v>28</v>
      </c>
      <c r="G64">
        <v>2022</v>
      </c>
      <c r="H64" t="s">
        <v>29</v>
      </c>
      <c r="I64" t="s">
        <v>30</v>
      </c>
      <c r="J64" t="s">
        <v>359</v>
      </c>
      <c r="K64" t="s">
        <v>360</v>
      </c>
      <c r="L64" t="s">
        <v>361</v>
      </c>
      <c r="M64">
        <v>995206</v>
      </c>
      <c r="O64" t="s">
        <v>32</v>
      </c>
      <c r="P64" t="s">
        <v>86</v>
      </c>
      <c r="R64" t="s">
        <v>34</v>
      </c>
      <c r="T64" t="s">
        <v>52</v>
      </c>
      <c r="U64" t="s">
        <v>87</v>
      </c>
      <c r="V64" t="s">
        <v>88</v>
      </c>
      <c r="W64" s="1">
        <v>44738</v>
      </c>
      <c r="X64" s="1">
        <v>44750</v>
      </c>
      <c r="Y64" t="s">
        <v>55</v>
      </c>
    </row>
    <row r="65" spans="1:25">
      <c r="A65" t="s">
        <v>362</v>
      </c>
      <c r="B65" t="s">
        <v>363</v>
      </c>
      <c r="D65">
        <v>47042</v>
      </c>
      <c r="E65" t="s">
        <v>27</v>
      </c>
      <c r="F65" t="s">
        <v>28</v>
      </c>
      <c r="G65">
        <v>2022</v>
      </c>
      <c r="H65" t="s">
        <v>29</v>
      </c>
      <c r="I65" t="s">
        <v>30</v>
      </c>
      <c r="J65" t="s">
        <v>364</v>
      </c>
      <c r="K65" t="s">
        <v>365</v>
      </c>
      <c r="L65" t="s">
        <v>365</v>
      </c>
      <c r="M65">
        <v>1172745</v>
      </c>
      <c r="O65" t="s">
        <v>32</v>
      </c>
      <c r="P65" t="s">
        <v>86</v>
      </c>
      <c r="R65" t="s">
        <v>34</v>
      </c>
      <c r="T65" t="s">
        <v>174</v>
      </c>
      <c r="U65" t="s">
        <v>87</v>
      </c>
      <c r="V65" t="s">
        <v>88</v>
      </c>
      <c r="W65" s="1">
        <v>44740</v>
      </c>
      <c r="X65" s="1">
        <v>44757</v>
      </c>
      <c r="Y65" t="s">
        <v>55</v>
      </c>
    </row>
    <row r="66" spans="1:25">
      <c r="A66" t="s">
        <v>199</v>
      </c>
      <c r="B66" t="s">
        <v>200</v>
      </c>
      <c r="D66">
        <v>45750</v>
      </c>
      <c r="E66" t="s">
        <v>27</v>
      </c>
      <c r="F66" t="s">
        <v>28</v>
      </c>
      <c r="G66">
        <v>2022</v>
      </c>
      <c r="H66" t="s">
        <v>29</v>
      </c>
      <c r="I66" t="s">
        <v>30</v>
      </c>
      <c r="J66" t="s">
        <v>201</v>
      </c>
      <c r="K66" t="str">
        <f>"07/04/2022 05:02 PM AEST(SW"</f>
        <v>07/04/2022 05:02 PM AEST(SW</v>
      </c>
      <c r="L66" t="str">
        <f>"07/04/2022 05:03 PM AEST(SW"</f>
        <v>07/04/2022 05:03 PM AEST(SW</v>
      </c>
      <c r="M66">
        <v>1074894</v>
      </c>
      <c r="O66" t="s">
        <v>32</v>
      </c>
      <c r="P66" t="s">
        <v>61</v>
      </c>
      <c r="Q66" t="s">
        <v>202</v>
      </c>
      <c r="R66" t="s">
        <v>34</v>
      </c>
      <c r="T66" t="s">
        <v>35</v>
      </c>
      <c r="U66" t="s">
        <v>43</v>
      </c>
      <c r="V66" t="s">
        <v>203</v>
      </c>
      <c r="W66" s="1">
        <v>44660</v>
      </c>
      <c r="X66" s="1">
        <v>44672</v>
      </c>
      <c r="Y66" t="s">
        <v>204</v>
      </c>
    </row>
    <row r="67" spans="1:25">
      <c r="A67" t="s">
        <v>366</v>
      </c>
      <c r="B67" t="s">
        <v>367</v>
      </c>
      <c r="C67" t="s">
        <v>368</v>
      </c>
      <c r="D67">
        <v>55442</v>
      </c>
      <c r="E67" t="s">
        <v>27</v>
      </c>
      <c r="F67" t="s">
        <v>28</v>
      </c>
      <c r="G67">
        <v>2022</v>
      </c>
      <c r="H67" t="s">
        <v>29</v>
      </c>
      <c r="I67" t="s">
        <v>30</v>
      </c>
      <c r="J67" t="s">
        <v>369</v>
      </c>
      <c r="K67" t="s">
        <v>370</v>
      </c>
      <c r="L67" t="s">
        <v>370</v>
      </c>
      <c r="M67">
        <v>1238876</v>
      </c>
      <c r="O67" t="s">
        <v>32</v>
      </c>
      <c r="P67" t="s">
        <v>371</v>
      </c>
      <c r="R67" t="s">
        <v>34</v>
      </c>
      <c r="T67" t="s">
        <v>35</v>
      </c>
      <c r="U67" t="s">
        <v>43</v>
      </c>
      <c r="V67" t="s">
        <v>115</v>
      </c>
      <c r="W67" s="1">
        <v>44917</v>
      </c>
      <c r="X67" s="1">
        <v>44917</v>
      </c>
      <c r="Y67" t="s">
        <v>181</v>
      </c>
    </row>
    <row r="68" spans="1:25">
      <c r="A68" t="s">
        <v>372</v>
      </c>
      <c r="B68" t="s">
        <v>373</v>
      </c>
      <c r="D68">
        <v>46152</v>
      </c>
      <c r="E68" t="s">
        <v>27</v>
      </c>
      <c r="F68" t="s">
        <v>28</v>
      </c>
      <c r="G68">
        <v>2022</v>
      </c>
      <c r="H68" t="s">
        <v>29</v>
      </c>
      <c r="I68" t="s">
        <v>30</v>
      </c>
      <c r="J68" t="s">
        <v>374</v>
      </c>
      <c r="K68" t="s">
        <v>375</v>
      </c>
      <c r="M68">
        <v>743839</v>
      </c>
      <c r="O68" t="s">
        <v>32</v>
      </c>
      <c r="P68" t="s">
        <v>371</v>
      </c>
      <c r="R68" t="s">
        <v>34</v>
      </c>
      <c r="T68" t="s">
        <v>35</v>
      </c>
      <c r="U68" t="s">
        <v>43</v>
      </c>
      <c r="V68" t="s">
        <v>115</v>
      </c>
      <c r="W68" s="1">
        <v>44689</v>
      </c>
      <c r="X68" s="1">
        <v>44690</v>
      </c>
      <c r="Y68" t="s">
        <v>55</v>
      </c>
    </row>
    <row r="69" spans="1:25">
      <c r="A69" t="s">
        <v>376</v>
      </c>
      <c r="B69" t="s">
        <v>377</v>
      </c>
      <c r="C69" t="s">
        <v>378</v>
      </c>
      <c r="D69">
        <v>45775</v>
      </c>
      <c r="E69" t="s">
        <v>27</v>
      </c>
      <c r="F69" t="s">
        <v>28</v>
      </c>
      <c r="G69">
        <v>2022</v>
      </c>
      <c r="H69" t="s">
        <v>29</v>
      </c>
      <c r="I69" t="s">
        <v>30</v>
      </c>
      <c r="J69" t="s">
        <v>379</v>
      </c>
      <c r="K69" t="str">
        <f>"08/04/2022 11:35 AM AEST(SW"</f>
        <v>08/04/2022 11:35 AM AEST(SW</v>
      </c>
      <c r="M69">
        <v>867807</v>
      </c>
      <c r="O69" t="s">
        <v>32</v>
      </c>
      <c r="P69" t="s">
        <v>86</v>
      </c>
      <c r="R69" t="s">
        <v>34</v>
      </c>
      <c r="T69" t="s">
        <v>52</v>
      </c>
      <c r="U69" t="s">
        <v>87</v>
      </c>
      <c r="V69" t="s">
        <v>88</v>
      </c>
      <c r="W69" s="1">
        <v>44662</v>
      </c>
      <c r="X69" s="1">
        <v>44670</v>
      </c>
      <c r="Y69" t="s">
        <v>55</v>
      </c>
    </row>
    <row r="70" spans="1:25">
      <c r="A70" t="s">
        <v>380</v>
      </c>
      <c r="B70" t="s">
        <v>381</v>
      </c>
      <c r="D70">
        <v>53807</v>
      </c>
      <c r="E70" t="s">
        <v>27</v>
      </c>
      <c r="F70" t="s">
        <v>28</v>
      </c>
      <c r="G70">
        <v>2022</v>
      </c>
      <c r="H70" t="s">
        <v>29</v>
      </c>
      <c r="I70" t="s">
        <v>30</v>
      </c>
      <c r="J70" t="s">
        <v>382</v>
      </c>
      <c r="K70" t="s">
        <v>383</v>
      </c>
      <c r="M70">
        <v>1333729</v>
      </c>
      <c r="O70" t="s">
        <v>32</v>
      </c>
      <c r="P70" t="s">
        <v>86</v>
      </c>
      <c r="R70" t="s">
        <v>34</v>
      </c>
      <c r="T70" t="s">
        <v>52</v>
      </c>
      <c r="U70" t="s">
        <v>87</v>
      </c>
      <c r="V70" t="s">
        <v>88</v>
      </c>
      <c r="W70" s="1">
        <v>44893</v>
      </c>
      <c r="X70" s="1">
        <v>44984</v>
      </c>
      <c r="Y70" t="s">
        <v>384</v>
      </c>
    </row>
    <row r="71" spans="1:25">
      <c r="A71" t="s">
        <v>385</v>
      </c>
      <c r="B71" t="s">
        <v>386</v>
      </c>
      <c r="D71">
        <v>48243</v>
      </c>
      <c r="E71" t="s">
        <v>27</v>
      </c>
      <c r="F71" t="s">
        <v>28</v>
      </c>
      <c r="G71">
        <v>2022</v>
      </c>
      <c r="H71" t="s">
        <v>29</v>
      </c>
      <c r="I71" t="s">
        <v>30</v>
      </c>
      <c r="J71" t="s">
        <v>387</v>
      </c>
      <c r="K71" t="s">
        <v>388</v>
      </c>
      <c r="M71">
        <v>1074985</v>
      </c>
      <c r="O71" t="s">
        <v>32</v>
      </c>
      <c r="P71" t="s">
        <v>389</v>
      </c>
      <c r="R71" t="s">
        <v>34</v>
      </c>
      <c r="T71" t="s">
        <v>35</v>
      </c>
      <c r="U71" t="s">
        <v>87</v>
      </c>
      <c r="V71" t="s">
        <v>390</v>
      </c>
      <c r="W71" s="1">
        <v>44755</v>
      </c>
      <c r="X71" s="1">
        <v>44755</v>
      </c>
      <c r="Y71" t="s">
        <v>169</v>
      </c>
    </row>
    <row r="72" spans="1:25">
      <c r="A72" t="s">
        <v>391</v>
      </c>
      <c r="B72" t="s">
        <v>392</v>
      </c>
      <c r="D72">
        <v>48272</v>
      </c>
      <c r="E72" t="s">
        <v>27</v>
      </c>
      <c r="F72" t="s">
        <v>28</v>
      </c>
      <c r="G72">
        <v>2022</v>
      </c>
      <c r="H72" t="s">
        <v>29</v>
      </c>
      <c r="I72" t="s">
        <v>30</v>
      </c>
      <c r="J72" t="s">
        <v>393</v>
      </c>
      <c r="K72" t="s">
        <v>394</v>
      </c>
      <c r="L72" t="s">
        <v>395</v>
      </c>
      <c r="M72">
        <v>1038398</v>
      </c>
      <c r="O72" t="s">
        <v>32</v>
      </c>
      <c r="P72" t="s">
        <v>86</v>
      </c>
      <c r="R72" t="s">
        <v>34</v>
      </c>
      <c r="T72" t="s">
        <v>52</v>
      </c>
      <c r="U72" t="s">
        <v>261</v>
      </c>
      <c r="V72" t="s">
        <v>262</v>
      </c>
      <c r="W72" s="1">
        <v>44836</v>
      </c>
      <c r="X72" s="1">
        <v>44849</v>
      </c>
      <c r="Y72" t="s">
        <v>55</v>
      </c>
    </row>
    <row r="73" spans="1:25">
      <c r="A73" t="s">
        <v>396</v>
      </c>
      <c r="B73" t="s">
        <v>397</v>
      </c>
      <c r="D73">
        <v>47339</v>
      </c>
      <c r="E73" t="s">
        <v>27</v>
      </c>
      <c r="F73" t="s">
        <v>28</v>
      </c>
      <c r="G73">
        <v>2022</v>
      </c>
      <c r="H73" t="s">
        <v>29</v>
      </c>
      <c r="I73" t="s">
        <v>30</v>
      </c>
      <c r="J73" t="s">
        <v>398</v>
      </c>
      <c r="K73" t="s">
        <v>399</v>
      </c>
      <c r="L73" t="s">
        <v>400</v>
      </c>
      <c r="M73">
        <v>833071</v>
      </c>
      <c r="O73" t="s">
        <v>32</v>
      </c>
      <c r="P73" t="s">
        <v>86</v>
      </c>
      <c r="R73" t="s">
        <v>34</v>
      </c>
      <c r="T73" t="s">
        <v>52</v>
      </c>
      <c r="U73" t="s">
        <v>261</v>
      </c>
      <c r="V73" t="s">
        <v>262</v>
      </c>
      <c r="W73" s="1">
        <v>44773</v>
      </c>
      <c r="X73" s="1">
        <v>44785</v>
      </c>
      <c r="Y73" t="s">
        <v>55</v>
      </c>
    </row>
    <row r="74" spans="1:25">
      <c r="A74" t="s">
        <v>401</v>
      </c>
      <c r="B74" t="s">
        <v>230</v>
      </c>
      <c r="D74">
        <v>53477</v>
      </c>
      <c r="E74" t="s">
        <v>27</v>
      </c>
      <c r="F74" t="s">
        <v>28</v>
      </c>
      <c r="G74">
        <v>2022</v>
      </c>
      <c r="H74" t="s">
        <v>29</v>
      </c>
      <c r="I74" t="s">
        <v>30</v>
      </c>
      <c r="J74" t="s">
        <v>402</v>
      </c>
      <c r="K74" t="s">
        <v>403</v>
      </c>
      <c r="L74" t="s">
        <v>403</v>
      </c>
      <c r="M74">
        <v>1168840</v>
      </c>
      <c r="O74" t="s">
        <v>32</v>
      </c>
      <c r="P74" t="s">
        <v>86</v>
      </c>
      <c r="R74" t="s">
        <v>34</v>
      </c>
      <c r="T74" t="s">
        <v>52</v>
      </c>
      <c r="U74" t="s">
        <v>87</v>
      </c>
      <c r="V74" t="s">
        <v>88</v>
      </c>
      <c r="W74" s="1">
        <v>44886</v>
      </c>
      <c r="X74" s="1">
        <v>44904</v>
      </c>
      <c r="Y74" t="s">
        <v>55</v>
      </c>
    </row>
    <row r="75" spans="1:25">
      <c r="A75" t="s">
        <v>404</v>
      </c>
      <c r="B75" t="s">
        <v>312</v>
      </c>
      <c r="C75" t="s">
        <v>405</v>
      </c>
      <c r="D75">
        <v>45730</v>
      </c>
      <c r="E75" t="s">
        <v>27</v>
      </c>
      <c r="F75" t="s">
        <v>28</v>
      </c>
      <c r="G75">
        <v>2022</v>
      </c>
      <c r="H75" t="s">
        <v>29</v>
      </c>
      <c r="I75" t="s">
        <v>30</v>
      </c>
      <c r="J75" t="s">
        <v>406</v>
      </c>
      <c r="K75" t="str">
        <f>"07/04/2022 11:32 AM AEST(SW"</f>
        <v>07/04/2022 11:32 AM AEST(SW</v>
      </c>
      <c r="M75">
        <v>994761</v>
      </c>
      <c r="O75" t="s">
        <v>32</v>
      </c>
      <c r="P75" t="s">
        <v>86</v>
      </c>
      <c r="R75" t="s">
        <v>34</v>
      </c>
      <c r="T75" t="s">
        <v>52</v>
      </c>
      <c r="U75" t="s">
        <v>87</v>
      </c>
      <c r="V75" t="s">
        <v>88</v>
      </c>
      <c r="W75" s="1">
        <v>44669</v>
      </c>
      <c r="X75" s="1">
        <v>44674</v>
      </c>
      <c r="Y75" t="s">
        <v>55</v>
      </c>
    </row>
    <row r="76" spans="1:25">
      <c r="A76" t="s">
        <v>404</v>
      </c>
      <c r="B76" t="s">
        <v>312</v>
      </c>
      <c r="C76" t="s">
        <v>405</v>
      </c>
      <c r="D76">
        <v>53130</v>
      </c>
      <c r="E76" t="s">
        <v>27</v>
      </c>
      <c r="F76" t="s">
        <v>28</v>
      </c>
      <c r="G76">
        <v>2022</v>
      </c>
      <c r="H76" t="s">
        <v>29</v>
      </c>
      <c r="I76" t="s">
        <v>30</v>
      </c>
      <c r="J76" t="s">
        <v>407</v>
      </c>
      <c r="K76" t="str">
        <f>"06/11/2022 04:40 PM AEST(SW"</f>
        <v>06/11/2022 04:40 PM AEST(SW</v>
      </c>
      <c r="M76">
        <v>994761</v>
      </c>
      <c r="O76" t="s">
        <v>32</v>
      </c>
      <c r="P76" t="s">
        <v>86</v>
      </c>
      <c r="R76" t="s">
        <v>34</v>
      </c>
      <c r="T76" t="s">
        <v>52</v>
      </c>
      <c r="U76" t="s">
        <v>87</v>
      </c>
      <c r="V76" t="s">
        <v>88</v>
      </c>
      <c r="W76" s="1">
        <v>44885</v>
      </c>
      <c r="X76" s="1">
        <v>44894</v>
      </c>
      <c r="Y76" t="s">
        <v>55</v>
      </c>
    </row>
    <row r="77" spans="1:25">
      <c r="A77" t="s">
        <v>408</v>
      </c>
      <c r="B77" t="s">
        <v>409</v>
      </c>
      <c r="C77" t="s">
        <v>410</v>
      </c>
      <c r="D77">
        <v>48176</v>
      </c>
      <c r="E77" t="s">
        <v>27</v>
      </c>
      <c r="F77" t="s">
        <v>28</v>
      </c>
      <c r="G77">
        <v>2022</v>
      </c>
      <c r="H77" t="s">
        <v>29</v>
      </c>
      <c r="I77" t="s">
        <v>30</v>
      </c>
      <c r="J77" t="s">
        <v>411</v>
      </c>
      <c r="K77" t="s">
        <v>412</v>
      </c>
      <c r="M77">
        <v>910236</v>
      </c>
      <c r="O77" t="s">
        <v>32</v>
      </c>
      <c r="P77" t="s">
        <v>86</v>
      </c>
      <c r="R77" t="s">
        <v>34</v>
      </c>
      <c r="T77" t="s">
        <v>52</v>
      </c>
      <c r="U77" t="s">
        <v>87</v>
      </c>
      <c r="V77" t="s">
        <v>413</v>
      </c>
      <c r="W77" s="1">
        <v>44759</v>
      </c>
      <c r="X77" s="1">
        <v>44772</v>
      </c>
      <c r="Y77" t="s">
        <v>55</v>
      </c>
    </row>
    <row r="78" spans="1:25">
      <c r="A78" t="s">
        <v>326</v>
      </c>
      <c r="B78" t="s">
        <v>414</v>
      </c>
      <c r="D78">
        <v>53856</v>
      </c>
      <c r="E78" t="s">
        <v>27</v>
      </c>
      <c r="F78" t="s">
        <v>28</v>
      </c>
      <c r="G78">
        <v>2022</v>
      </c>
      <c r="H78" t="s">
        <v>29</v>
      </c>
      <c r="I78" t="s">
        <v>30</v>
      </c>
      <c r="J78" t="s">
        <v>415</v>
      </c>
      <c r="K78" t="s">
        <v>416</v>
      </c>
      <c r="M78">
        <v>1065831</v>
      </c>
      <c r="O78" t="s">
        <v>32</v>
      </c>
      <c r="P78" t="s">
        <v>86</v>
      </c>
      <c r="R78" t="s">
        <v>34</v>
      </c>
      <c r="T78" t="s">
        <v>52</v>
      </c>
      <c r="U78" t="s">
        <v>87</v>
      </c>
      <c r="V78" t="s">
        <v>88</v>
      </c>
      <c r="W78" s="1">
        <v>44899</v>
      </c>
      <c r="X78" s="1">
        <v>44904</v>
      </c>
      <c r="Y78" t="s">
        <v>417</v>
      </c>
    </row>
    <row r="79" spans="1:25">
      <c r="A79" t="s">
        <v>418</v>
      </c>
      <c r="B79" t="s">
        <v>419</v>
      </c>
      <c r="D79">
        <v>47642</v>
      </c>
      <c r="E79" t="s">
        <v>27</v>
      </c>
      <c r="F79" t="s">
        <v>28</v>
      </c>
      <c r="G79">
        <v>2022</v>
      </c>
      <c r="H79" t="s">
        <v>29</v>
      </c>
      <c r="I79" t="s">
        <v>30</v>
      </c>
      <c r="J79" t="s">
        <v>420</v>
      </c>
      <c r="K79" t="s">
        <v>421</v>
      </c>
      <c r="M79">
        <v>689550</v>
      </c>
      <c r="O79" t="s">
        <v>32</v>
      </c>
      <c r="P79" t="s">
        <v>86</v>
      </c>
      <c r="R79" t="s">
        <v>34</v>
      </c>
      <c r="T79" t="s">
        <v>52</v>
      </c>
      <c r="U79" t="s">
        <v>87</v>
      </c>
      <c r="V79" t="s">
        <v>422</v>
      </c>
      <c r="W79" s="1">
        <v>44745</v>
      </c>
      <c r="X79" s="1">
        <v>44862</v>
      </c>
      <c r="Y79" t="s">
        <v>384</v>
      </c>
    </row>
    <row r="80" spans="1:25">
      <c r="A80" t="s">
        <v>423</v>
      </c>
      <c r="B80" t="s">
        <v>424</v>
      </c>
      <c r="D80">
        <v>48379</v>
      </c>
      <c r="E80" t="s">
        <v>27</v>
      </c>
      <c r="F80" t="s">
        <v>28</v>
      </c>
      <c r="G80">
        <v>2022</v>
      </c>
      <c r="H80" t="s">
        <v>29</v>
      </c>
      <c r="I80" t="s">
        <v>30</v>
      </c>
      <c r="J80" t="s">
        <v>425</v>
      </c>
      <c r="K80" t="str">
        <f>"09/08/2022 09:42 AM AEST(SW"</f>
        <v>09/08/2022 09:42 AM AEST(SW</v>
      </c>
      <c r="M80">
        <v>1196140</v>
      </c>
      <c r="O80" t="s">
        <v>32</v>
      </c>
      <c r="P80" t="s">
        <v>86</v>
      </c>
      <c r="R80" t="s">
        <v>34</v>
      </c>
      <c r="T80" t="s">
        <v>52</v>
      </c>
      <c r="U80" t="s">
        <v>261</v>
      </c>
      <c r="V80" t="s">
        <v>426</v>
      </c>
      <c r="W80" s="1">
        <v>44843</v>
      </c>
      <c r="X80" s="1">
        <v>44861</v>
      </c>
      <c r="Y80" t="s">
        <v>55</v>
      </c>
    </row>
    <row r="81" spans="1:25">
      <c r="A81" t="s">
        <v>427</v>
      </c>
      <c r="B81" t="s">
        <v>428</v>
      </c>
      <c r="C81" t="s">
        <v>429</v>
      </c>
      <c r="D81">
        <v>54134</v>
      </c>
      <c r="E81" t="s">
        <v>27</v>
      </c>
      <c r="F81" t="s">
        <v>28</v>
      </c>
      <c r="G81">
        <v>2022</v>
      </c>
      <c r="H81" t="s">
        <v>29</v>
      </c>
      <c r="I81" t="s">
        <v>30</v>
      </c>
      <c r="J81" t="s">
        <v>430</v>
      </c>
      <c r="K81" t="s">
        <v>431</v>
      </c>
      <c r="L81" t="s">
        <v>432</v>
      </c>
      <c r="M81">
        <v>842108</v>
      </c>
      <c r="O81" t="s">
        <v>32</v>
      </c>
      <c r="P81" t="s">
        <v>86</v>
      </c>
      <c r="R81" t="s">
        <v>34</v>
      </c>
      <c r="T81" t="s">
        <v>52</v>
      </c>
      <c r="U81" t="s">
        <v>87</v>
      </c>
      <c r="V81" t="s">
        <v>88</v>
      </c>
      <c r="W81" s="1">
        <v>44900</v>
      </c>
      <c r="X81" s="1">
        <v>44904</v>
      </c>
      <c r="Y81" t="s">
        <v>55</v>
      </c>
    </row>
    <row r="82" spans="1:25">
      <c r="A82" t="s">
        <v>433</v>
      </c>
      <c r="B82" t="s">
        <v>434</v>
      </c>
      <c r="C82" t="s">
        <v>48</v>
      </c>
      <c r="D82">
        <v>52799</v>
      </c>
      <c r="E82" t="s">
        <v>27</v>
      </c>
      <c r="F82" t="s">
        <v>28</v>
      </c>
      <c r="G82">
        <v>2022</v>
      </c>
      <c r="H82" t="s">
        <v>29</v>
      </c>
      <c r="I82" t="s">
        <v>30</v>
      </c>
      <c r="J82" t="s">
        <v>435</v>
      </c>
      <c r="K82" t="s">
        <v>436</v>
      </c>
      <c r="L82" t="s">
        <v>437</v>
      </c>
      <c r="M82">
        <v>1162275</v>
      </c>
      <c r="O82" t="s">
        <v>32</v>
      </c>
      <c r="P82" t="s">
        <v>86</v>
      </c>
      <c r="R82" t="s">
        <v>34</v>
      </c>
      <c r="T82" t="s">
        <v>52</v>
      </c>
      <c r="U82" t="s">
        <v>87</v>
      </c>
      <c r="V82" t="s">
        <v>88</v>
      </c>
      <c r="W82" s="1">
        <v>44885</v>
      </c>
      <c r="X82" s="1">
        <v>44890</v>
      </c>
      <c r="Y82" t="s">
        <v>55</v>
      </c>
    </row>
    <row r="83" spans="1:25">
      <c r="A83" t="s">
        <v>433</v>
      </c>
      <c r="B83" t="s">
        <v>434</v>
      </c>
      <c r="C83" t="s">
        <v>48</v>
      </c>
      <c r="D83">
        <v>52854</v>
      </c>
      <c r="E83" t="s">
        <v>27</v>
      </c>
      <c r="F83" t="s">
        <v>28</v>
      </c>
      <c r="G83">
        <v>2022</v>
      </c>
      <c r="H83" t="s">
        <v>29</v>
      </c>
      <c r="I83" t="s">
        <v>30</v>
      </c>
      <c r="J83" t="s">
        <v>438</v>
      </c>
      <c r="K83" t="s">
        <v>439</v>
      </c>
      <c r="L83" t="s">
        <v>440</v>
      </c>
      <c r="M83">
        <v>1162275</v>
      </c>
      <c r="O83" t="s">
        <v>32</v>
      </c>
      <c r="P83" t="s">
        <v>86</v>
      </c>
      <c r="R83" t="s">
        <v>34</v>
      </c>
      <c r="T83" t="s">
        <v>52</v>
      </c>
      <c r="U83" t="s">
        <v>87</v>
      </c>
      <c r="V83" t="s">
        <v>88</v>
      </c>
      <c r="W83" s="1">
        <v>44885</v>
      </c>
      <c r="X83" s="1">
        <v>44890</v>
      </c>
      <c r="Y83" t="s">
        <v>55</v>
      </c>
    </row>
    <row r="84" spans="1:25">
      <c r="A84" t="s">
        <v>441</v>
      </c>
      <c r="B84" t="s">
        <v>442</v>
      </c>
      <c r="C84" t="s">
        <v>443</v>
      </c>
      <c r="D84">
        <v>48436</v>
      </c>
      <c r="E84" t="s">
        <v>27</v>
      </c>
      <c r="F84" t="s">
        <v>28</v>
      </c>
      <c r="G84">
        <v>2022</v>
      </c>
      <c r="H84" t="s">
        <v>29</v>
      </c>
      <c r="I84" t="s">
        <v>30</v>
      </c>
      <c r="J84" t="s">
        <v>444</v>
      </c>
      <c r="K84" t="str">
        <f>"09/08/2022 04:34 PM AEST(SW"</f>
        <v>09/08/2022 04:34 PM AEST(SW</v>
      </c>
      <c r="L84" t="str">
        <f>"09/08/2022 04:36 PM AEST(SW"</f>
        <v>09/08/2022 04:36 PM AEST(SW</v>
      </c>
      <c r="M84">
        <v>1200493</v>
      </c>
      <c r="O84" t="s">
        <v>32</v>
      </c>
      <c r="P84" t="s">
        <v>86</v>
      </c>
      <c r="R84" t="s">
        <v>34</v>
      </c>
      <c r="T84" t="s">
        <v>52</v>
      </c>
      <c r="U84" t="s">
        <v>261</v>
      </c>
      <c r="V84" t="s">
        <v>426</v>
      </c>
      <c r="W84" s="1">
        <v>44843</v>
      </c>
      <c r="X84" s="1">
        <v>44862</v>
      </c>
      <c r="Y84" t="s">
        <v>55</v>
      </c>
    </row>
    <row r="85" spans="1:25">
      <c r="A85" t="s">
        <v>445</v>
      </c>
      <c r="B85" t="s">
        <v>446</v>
      </c>
      <c r="C85" t="s">
        <v>447</v>
      </c>
      <c r="D85">
        <v>49054</v>
      </c>
      <c r="E85" t="s">
        <v>27</v>
      </c>
      <c r="F85" t="s">
        <v>28</v>
      </c>
      <c r="G85">
        <v>2022</v>
      </c>
      <c r="H85" t="s">
        <v>29</v>
      </c>
      <c r="I85" t="s">
        <v>30</v>
      </c>
      <c r="J85" t="s">
        <v>448</v>
      </c>
      <c r="K85" t="str">
        <f>"06/09/2022 09:38 PM AEST(SW"</f>
        <v>06/09/2022 09:38 PM AEST(SW</v>
      </c>
      <c r="L85" t="str">
        <f>"06/09/2022 09:39 PM AEST(SW"</f>
        <v>06/09/2022 09:39 PM AEST(SW</v>
      </c>
      <c r="M85">
        <v>995212</v>
      </c>
      <c r="O85" t="s">
        <v>32</v>
      </c>
      <c r="P85" t="s">
        <v>86</v>
      </c>
      <c r="R85" t="s">
        <v>34</v>
      </c>
      <c r="T85" t="s">
        <v>52</v>
      </c>
      <c r="U85" t="s">
        <v>261</v>
      </c>
      <c r="V85" t="s">
        <v>426</v>
      </c>
      <c r="W85" s="1">
        <v>44815</v>
      </c>
      <c r="X85" s="1">
        <v>44834</v>
      </c>
      <c r="Y85" t="s">
        <v>55</v>
      </c>
    </row>
    <row r="86" spans="1:25">
      <c r="A86" t="s">
        <v>449</v>
      </c>
      <c r="B86" t="s">
        <v>450</v>
      </c>
      <c r="D86">
        <v>47514</v>
      </c>
      <c r="E86" t="s">
        <v>27</v>
      </c>
      <c r="F86" t="s">
        <v>28</v>
      </c>
      <c r="G86">
        <v>2022</v>
      </c>
      <c r="H86" t="s">
        <v>29</v>
      </c>
      <c r="I86" t="s">
        <v>30</v>
      </c>
      <c r="J86" t="s">
        <v>451</v>
      </c>
      <c r="K86" t="s">
        <v>452</v>
      </c>
      <c r="M86">
        <v>942730</v>
      </c>
      <c r="O86" t="s">
        <v>32</v>
      </c>
      <c r="P86" t="s">
        <v>86</v>
      </c>
      <c r="R86" t="s">
        <v>34</v>
      </c>
      <c r="T86" t="s">
        <v>52</v>
      </c>
      <c r="U86" t="s">
        <v>87</v>
      </c>
      <c r="V86" t="s">
        <v>88</v>
      </c>
      <c r="W86" s="1">
        <v>44731</v>
      </c>
      <c r="X86" s="1">
        <v>44736</v>
      </c>
      <c r="Y86" t="s">
        <v>133</v>
      </c>
    </row>
    <row r="87" spans="1:25">
      <c r="A87" t="s">
        <v>453</v>
      </c>
      <c r="B87" t="s">
        <v>454</v>
      </c>
      <c r="C87" t="s">
        <v>455</v>
      </c>
      <c r="D87">
        <v>46785</v>
      </c>
      <c r="E87" t="s">
        <v>27</v>
      </c>
      <c r="F87" t="s">
        <v>28</v>
      </c>
      <c r="G87">
        <v>2022</v>
      </c>
      <c r="H87" t="s">
        <v>29</v>
      </c>
      <c r="I87" t="s">
        <v>30</v>
      </c>
      <c r="J87" t="s">
        <v>456</v>
      </c>
      <c r="K87" t="s">
        <v>457</v>
      </c>
      <c r="L87" t="s">
        <v>458</v>
      </c>
      <c r="M87">
        <v>1085008</v>
      </c>
      <c r="O87" t="s">
        <v>32</v>
      </c>
      <c r="P87" t="s">
        <v>86</v>
      </c>
      <c r="R87" t="s">
        <v>34</v>
      </c>
      <c r="T87" t="s">
        <v>174</v>
      </c>
      <c r="U87" t="s">
        <v>87</v>
      </c>
      <c r="V87" t="s">
        <v>459</v>
      </c>
      <c r="W87" s="1">
        <v>44752</v>
      </c>
      <c r="X87" s="1">
        <v>44765</v>
      </c>
      <c r="Y87" t="s">
        <v>55</v>
      </c>
    </row>
    <row r="88" spans="1:25">
      <c r="A88" t="s">
        <v>460</v>
      </c>
      <c r="B88" t="s">
        <v>461</v>
      </c>
      <c r="C88" t="s">
        <v>462</v>
      </c>
      <c r="D88">
        <v>53905</v>
      </c>
      <c r="E88" t="s">
        <v>27</v>
      </c>
      <c r="F88" t="s">
        <v>28</v>
      </c>
      <c r="G88">
        <v>2022</v>
      </c>
      <c r="H88" t="s">
        <v>29</v>
      </c>
      <c r="I88" t="s">
        <v>30</v>
      </c>
      <c r="J88" t="s">
        <v>463</v>
      </c>
      <c r="K88" t="s">
        <v>464</v>
      </c>
      <c r="M88">
        <v>993830</v>
      </c>
      <c r="O88" t="s">
        <v>32</v>
      </c>
      <c r="P88" t="s">
        <v>86</v>
      </c>
      <c r="R88" t="s">
        <v>34</v>
      </c>
      <c r="T88" t="s">
        <v>52</v>
      </c>
      <c r="U88" t="s">
        <v>87</v>
      </c>
      <c r="V88" t="s">
        <v>465</v>
      </c>
      <c r="W88" s="1">
        <v>44893</v>
      </c>
      <c r="X88" s="1">
        <v>44904</v>
      </c>
      <c r="Y88" t="s">
        <v>55</v>
      </c>
    </row>
    <row r="89" spans="1:25">
      <c r="A89" t="s">
        <v>466</v>
      </c>
      <c r="B89" t="s">
        <v>467</v>
      </c>
      <c r="C89" t="s">
        <v>48</v>
      </c>
      <c r="D89">
        <v>53358</v>
      </c>
      <c r="E89" t="s">
        <v>27</v>
      </c>
      <c r="F89" t="s">
        <v>28</v>
      </c>
      <c r="G89">
        <v>2022</v>
      </c>
      <c r="H89" t="s">
        <v>29</v>
      </c>
      <c r="I89" t="s">
        <v>30</v>
      </c>
      <c r="J89" t="s">
        <v>468</v>
      </c>
      <c r="K89" t="s">
        <v>469</v>
      </c>
      <c r="L89" t="s">
        <v>470</v>
      </c>
      <c r="M89">
        <v>1165076</v>
      </c>
      <c r="O89" t="s">
        <v>32</v>
      </c>
      <c r="P89" t="s">
        <v>389</v>
      </c>
      <c r="R89" t="s">
        <v>34</v>
      </c>
      <c r="T89" t="s">
        <v>174</v>
      </c>
      <c r="U89" t="s">
        <v>87</v>
      </c>
      <c r="V89" t="s">
        <v>465</v>
      </c>
      <c r="W89" s="1">
        <v>44886</v>
      </c>
      <c r="X89" s="1">
        <v>44890</v>
      </c>
      <c r="Y89" t="s">
        <v>55</v>
      </c>
    </row>
    <row r="90" spans="1:25">
      <c r="A90" t="s">
        <v>471</v>
      </c>
      <c r="B90" t="s">
        <v>472</v>
      </c>
      <c r="C90" t="s">
        <v>473</v>
      </c>
      <c r="D90">
        <v>52562</v>
      </c>
      <c r="E90" t="s">
        <v>27</v>
      </c>
      <c r="F90" t="s">
        <v>28</v>
      </c>
      <c r="G90">
        <v>2022</v>
      </c>
      <c r="H90" t="s">
        <v>29</v>
      </c>
      <c r="I90" t="s">
        <v>30</v>
      </c>
      <c r="J90" t="s">
        <v>468</v>
      </c>
      <c r="K90" t="s">
        <v>474</v>
      </c>
      <c r="M90">
        <v>1170843</v>
      </c>
      <c r="O90" t="s">
        <v>32</v>
      </c>
      <c r="P90" t="s">
        <v>86</v>
      </c>
      <c r="R90" t="s">
        <v>34</v>
      </c>
      <c r="T90" t="s">
        <v>174</v>
      </c>
      <c r="U90" t="s">
        <v>87</v>
      </c>
      <c r="V90" t="s">
        <v>475</v>
      </c>
      <c r="W90" s="1">
        <v>44886</v>
      </c>
      <c r="X90" s="1">
        <v>44890</v>
      </c>
      <c r="Y90" t="s">
        <v>55</v>
      </c>
    </row>
    <row r="91" spans="1:25">
      <c r="A91" t="s">
        <v>380</v>
      </c>
      <c r="B91" t="s">
        <v>381</v>
      </c>
      <c r="D91">
        <v>53807</v>
      </c>
      <c r="E91" t="s">
        <v>27</v>
      </c>
      <c r="F91" t="s">
        <v>28</v>
      </c>
      <c r="G91">
        <v>2022</v>
      </c>
      <c r="H91" t="s">
        <v>29</v>
      </c>
      <c r="I91" t="s">
        <v>30</v>
      </c>
      <c r="J91" t="s">
        <v>382</v>
      </c>
      <c r="K91" t="s">
        <v>383</v>
      </c>
      <c r="M91">
        <v>1333729</v>
      </c>
      <c r="O91" t="s">
        <v>32</v>
      </c>
      <c r="P91" t="s">
        <v>86</v>
      </c>
      <c r="R91" t="s">
        <v>34</v>
      </c>
      <c r="T91" t="s">
        <v>52</v>
      </c>
      <c r="U91" t="s">
        <v>87</v>
      </c>
      <c r="V91" t="s">
        <v>88</v>
      </c>
      <c r="W91" s="1">
        <v>44893</v>
      </c>
      <c r="X91" s="1">
        <v>44984</v>
      </c>
      <c r="Y91" t="s">
        <v>384</v>
      </c>
    </row>
    <row r="92" spans="1:25">
      <c r="A92" t="s">
        <v>423</v>
      </c>
      <c r="B92" t="s">
        <v>424</v>
      </c>
      <c r="D92">
        <v>48379</v>
      </c>
      <c r="E92" t="s">
        <v>27</v>
      </c>
      <c r="F92" t="s">
        <v>28</v>
      </c>
      <c r="G92">
        <v>2022</v>
      </c>
      <c r="H92" t="s">
        <v>29</v>
      </c>
      <c r="I92" t="s">
        <v>30</v>
      </c>
      <c r="J92" t="s">
        <v>425</v>
      </c>
      <c r="K92" t="str">
        <f>"09/08/2022 09:42 AM AEST(SW"</f>
        <v>09/08/2022 09:42 AM AEST(SW</v>
      </c>
      <c r="M92">
        <v>1196140</v>
      </c>
      <c r="O92" t="s">
        <v>32</v>
      </c>
      <c r="P92" t="s">
        <v>86</v>
      </c>
      <c r="R92" t="s">
        <v>34</v>
      </c>
      <c r="T92" t="s">
        <v>52</v>
      </c>
      <c r="U92" t="s">
        <v>261</v>
      </c>
      <c r="V92" t="s">
        <v>426</v>
      </c>
      <c r="W92" s="1">
        <v>44843</v>
      </c>
      <c r="X92" s="1">
        <v>44861</v>
      </c>
      <c r="Y92" t="s">
        <v>55</v>
      </c>
    </row>
    <row r="93" spans="1:25">
      <c r="A93" t="s">
        <v>476</v>
      </c>
      <c r="B93" t="s">
        <v>477</v>
      </c>
      <c r="D93">
        <v>48365</v>
      </c>
      <c r="E93" t="s">
        <v>27</v>
      </c>
      <c r="F93" t="s">
        <v>28</v>
      </c>
      <c r="G93">
        <v>2022</v>
      </c>
      <c r="H93" t="s">
        <v>29</v>
      </c>
      <c r="I93" t="s">
        <v>30</v>
      </c>
      <c r="J93" t="s">
        <v>478</v>
      </c>
      <c r="K93" t="str">
        <f>"06/08/2022 06:58 PM AEST(SW"</f>
        <v>06/08/2022 06:58 PM AEST(SW</v>
      </c>
      <c r="L93" t="str">
        <f>"06/08/2022 07:00 PM AEST(SW"</f>
        <v>06/08/2022 07:00 PM AEST(SW</v>
      </c>
      <c r="M93">
        <v>980985</v>
      </c>
      <c r="O93" t="s">
        <v>32</v>
      </c>
      <c r="P93" t="s">
        <v>86</v>
      </c>
      <c r="R93" t="s">
        <v>34</v>
      </c>
      <c r="T93" t="s">
        <v>52</v>
      </c>
      <c r="U93" t="s">
        <v>261</v>
      </c>
      <c r="V93" t="s">
        <v>426</v>
      </c>
      <c r="W93" s="1">
        <v>44793</v>
      </c>
      <c r="X93" s="1">
        <v>44813</v>
      </c>
      <c r="Y93" t="s">
        <v>140</v>
      </c>
    </row>
    <row r="94" spans="1:25">
      <c r="A94" t="s">
        <v>479</v>
      </c>
      <c r="B94" t="s">
        <v>480</v>
      </c>
      <c r="D94">
        <v>48366</v>
      </c>
      <c r="E94" t="s">
        <v>27</v>
      </c>
      <c r="F94" t="s">
        <v>28</v>
      </c>
      <c r="G94">
        <v>2022</v>
      </c>
      <c r="H94" t="s">
        <v>29</v>
      </c>
      <c r="I94" t="s">
        <v>30</v>
      </c>
      <c r="J94" t="s">
        <v>478</v>
      </c>
      <c r="K94" t="str">
        <f>"06/08/2022 08:45 PM AEST(SW"</f>
        <v>06/08/2022 08:45 PM AEST(SW</v>
      </c>
      <c r="L94" t="str">
        <f>"07/08/2022 08:38 PM AEST(SW"</f>
        <v>07/08/2022 08:38 PM AEST(SW</v>
      </c>
      <c r="M94">
        <v>1205715</v>
      </c>
      <c r="O94" t="s">
        <v>32</v>
      </c>
      <c r="P94" t="s">
        <v>86</v>
      </c>
      <c r="R94" t="s">
        <v>34</v>
      </c>
      <c r="T94" t="s">
        <v>52</v>
      </c>
      <c r="U94" t="s">
        <v>261</v>
      </c>
      <c r="V94" t="s">
        <v>426</v>
      </c>
      <c r="W94" s="1">
        <v>44793</v>
      </c>
      <c r="X94" s="1">
        <v>44813</v>
      </c>
      <c r="Y94" t="s">
        <v>133</v>
      </c>
    </row>
    <row r="95" spans="1:25">
      <c r="A95" t="s">
        <v>481</v>
      </c>
      <c r="B95" t="s">
        <v>482</v>
      </c>
      <c r="C95" t="s">
        <v>483</v>
      </c>
      <c r="D95">
        <v>47629</v>
      </c>
      <c r="E95" t="s">
        <v>27</v>
      </c>
      <c r="F95" t="s">
        <v>28</v>
      </c>
      <c r="G95">
        <v>2022</v>
      </c>
      <c r="H95" t="s">
        <v>29</v>
      </c>
      <c r="I95" t="s">
        <v>30</v>
      </c>
      <c r="J95" t="s">
        <v>484</v>
      </c>
      <c r="K95" t="s">
        <v>485</v>
      </c>
      <c r="L95" t="s">
        <v>485</v>
      </c>
      <c r="M95">
        <v>1181193</v>
      </c>
      <c r="O95" t="s">
        <v>32</v>
      </c>
      <c r="P95" t="s">
        <v>86</v>
      </c>
      <c r="R95" t="s">
        <v>34</v>
      </c>
      <c r="T95" t="s">
        <v>52</v>
      </c>
      <c r="U95" t="s">
        <v>87</v>
      </c>
      <c r="V95" t="s">
        <v>465</v>
      </c>
      <c r="W95" s="1">
        <v>44752</v>
      </c>
      <c r="X95" s="1">
        <v>44765</v>
      </c>
      <c r="Y95" t="s">
        <v>55</v>
      </c>
    </row>
    <row r="96" spans="1:25">
      <c r="A96" t="s">
        <v>486</v>
      </c>
      <c r="B96" t="s">
        <v>487</v>
      </c>
      <c r="D96">
        <v>47171</v>
      </c>
      <c r="E96" t="s">
        <v>27</v>
      </c>
      <c r="F96" t="s">
        <v>28</v>
      </c>
      <c r="G96">
        <v>2022</v>
      </c>
      <c r="H96" t="s">
        <v>29</v>
      </c>
      <c r="I96" t="s">
        <v>30</v>
      </c>
      <c r="J96" t="s">
        <v>488</v>
      </c>
      <c r="K96" t="str">
        <f>"06/06/2022 03:58 PM AEST(SW"</f>
        <v>06/06/2022 03:58 PM AEST(SW</v>
      </c>
      <c r="M96">
        <v>1185723</v>
      </c>
      <c r="O96" t="s">
        <v>32</v>
      </c>
      <c r="P96" t="s">
        <v>86</v>
      </c>
      <c r="R96" t="s">
        <v>34</v>
      </c>
      <c r="T96" t="s">
        <v>52</v>
      </c>
      <c r="U96" t="s">
        <v>87</v>
      </c>
      <c r="V96" t="s">
        <v>88</v>
      </c>
      <c r="W96" s="1">
        <v>44742</v>
      </c>
      <c r="X96" s="1">
        <v>44762</v>
      </c>
      <c r="Y96" t="s">
        <v>89</v>
      </c>
    </row>
    <row r="97" spans="1:25">
      <c r="A97" t="s">
        <v>489</v>
      </c>
      <c r="B97" t="s">
        <v>490</v>
      </c>
      <c r="D97">
        <v>47144</v>
      </c>
      <c r="E97" t="s">
        <v>27</v>
      </c>
      <c r="F97" t="s">
        <v>28</v>
      </c>
      <c r="G97">
        <v>2022</v>
      </c>
      <c r="H97" t="s">
        <v>29</v>
      </c>
      <c r="I97" t="s">
        <v>30</v>
      </c>
      <c r="J97" t="s">
        <v>491</v>
      </c>
      <c r="K97" t="str">
        <f>"03/06/2022 08:13 PM AEST(SW"</f>
        <v>03/06/2022 08:13 PM AEST(SW</v>
      </c>
      <c r="L97" t="s">
        <v>492</v>
      </c>
      <c r="M97">
        <v>1190193</v>
      </c>
      <c r="O97" t="s">
        <v>32</v>
      </c>
      <c r="P97" t="s">
        <v>86</v>
      </c>
      <c r="R97" t="s">
        <v>34</v>
      </c>
      <c r="T97" t="s">
        <v>52</v>
      </c>
      <c r="U97" t="s">
        <v>87</v>
      </c>
      <c r="V97" t="s">
        <v>88</v>
      </c>
      <c r="W97" s="1">
        <v>44737</v>
      </c>
      <c r="X97" s="1">
        <v>44744</v>
      </c>
      <c r="Y97" t="s">
        <v>89</v>
      </c>
    </row>
    <row r="98" spans="1:25">
      <c r="A98" t="s">
        <v>493</v>
      </c>
      <c r="B98" t="s">
        <v>494</v>
      </c>
      <c r="D98">
        <v>47771</v>
      </c>
      <c r="E98" t="s">
        <v>27</v>
      </c>
      <c r="F98" t="s">
        <v>28</v>
      </c>
      <c r="G98">
        <v>2022</v>
      </c>
      <c r="H98" t="s">
        <v>29</v>
      </c>
      <c r="I98" t="s">
        <v>30</v>
      </c>
      <c r="J98" t="s">
        <v>495</v>
      </c>
      <c r="K98" t="s">
        <v>496</v>
      </c>
      <c r="M98">
        <v>992962</v>
      </c>
      <c r="O98" t="s">
        <v>32</v>
      </c>
      <c r="P98" t="s">
        <v>145</v>
      </c>
      <c r="R98" t="s">
        <v>34</v>
      </c>
      <c r="T98" t="s">
        <v>52</v>
      </c>
      <c r="U98" t="s">
        <v>36</v>
      </c>
      <c r="V98" t="s">
        <v>497</v>
      </c>
      <c r="W98" s="1">
        <v>44738</v>
      </c>
      <c r="X98" s="1">
        <v>44773</v>
      </c>
      <c r="Y98" t="s">
        <v>55</v>
      </c>
    </row>
    <row r="99" spans="1:25">
      <c r="A99" t="s">
        <v>498</v>
      </c>
      <c r="B99" t="s">
        <v>499</v>
      </c>
      <c r="C99" t="s">
        <v>326</v>
      </c>
      <c r="D99">
        <v>47409</v>
      </c>
      <c r="E99" t="s">
        <v>27</v>
      </c>
      <c r="F99" t="s">
        <v>28</v>
      </c>
      <c r="G99">
        <v>2022</v>
      </c>
      <c r="H99" t="s">
        <v>29</v>
      </c>
      <c r="I99" t="s">
        <v>30</v>
      </c>
      <c r="J99" t="s">
        <v>500</v>
      </c>
      <c r="K99" t="s">
        <v>501</v>
      </c>
      <c r="L99" t="s">
        <v>501</v>
      </c>
      <c r="M99">
        <v>1083149</v>
      </c>
      <c r="O99" t="s">
        <v>32</v>
      </c>
      <c r="P99" t="s">
        <v>145</v>
      </c>
      <c r="R99" t="s">
        <v>34</v>
      </c>
      <c r="T99" t="s">
        <v>52</v>
      </c>
      <c r="U99" t="s">
        <v>36</v>
      </c>
      <c r="V99" t="s">
        <v>502</v>
      </c>
      <c r="W99" s="1">
        <v>44738</v>
      </c>
      <c r="X99" s="1">
        <v>44765</v>
      </c>
      <c r="Y99" t="s">
        <v>55</v>
      </c>
    </row>
    <row r="100" spans="1:25">
      <c r="A100" t="s">
        <v>503</v>
      </c>
      <c r="B100" t="s">
        <v>504</v>
      </c>
      <c r="C100" t="s">
        <v>104</v>
      </c>
      <c r="D100">
        <v>47825</v>
      </c>
      <c r="E100" t="s">
        <v>27</v>
      </c>
      <c r="F100" t="s">
        <v>28</v>
      </c>
      <c r="G100">
        <v>2022</v>
      </c>
      <c r="H100" t="s">
        <v>29</v>
      </c>
      <c r="I100" t="s">
        <v>30</v>
      </c>
      <c r="J100" t="s">
        <v>505</v>
      </c>
      <c r="K100" t="s">
        <v>506</v>
      </c>
      <c r="M100">
        <v>1243210</v>
      </c>
      <c r="O100" t="s">
        <v>32</v>
      </c>
      <c r="P100" t="s">
        <v>86</v>
      </c>
      <c r="R100" t="s">
        <v>34</v>
      </c>
      <c r="T100" t="s">
        <v>52</v>
      </c>
      <c r="U100" t="s">
        <v>87</v>
      </c>
      <c r="V100" t="s">
        <v>465</v>
      </c>
      <c r="W100" s="1">
        <v>44745</v>
      </c>
      <c r="X100" s="1">
        <v>44751</v>
      </c>
      <c r="Y100" t="s">
        <v>55</v>
      </c>
    </row>
    <row r="101" spans="1:25">
      <c r="A101" t="s">
        <v>507</v>
      </c>
      <c r="B101" t="s">
        <v>508</v>
      </c>
      <c r="D101">
        <v>47578</v>
      </c>
      <c r="E101" t="s">
        <v>27</v>
      </c>
      <c r="F101" t="s">
        <v>28</v>
      </c>
      <c r="G101">
        <v>2022</v>
      </c>
      <c r="H101" t="s">
        <v>29</v>
      </c>
      <c r="I101" t="s">
        <v>30</v>
      </c>
      <c r="J101" t="s">
        <v>509</v>
      </c>
      <c r="K101" t="s">
        <v>510</v>
      </c>
      <c r="M101">
        <v>1326697</v>
      </c>
      <c r="O101" t="s">
        <v>32</v>
      </c>
      <c r="P101" t="s">
        <v>86</v>
      </c>
      <c r="R101" t="s">
        <v>34</v>
      </c>
      <c r="T101" t="s">
        <v>174</v>
      </c>
      <c r="U101" t="s">
        <v>87</v>
      </c>
      <c r="V101" t="s">
        <v>88</v>
      </c>
      <c r="W101" s="1">
        <v>44744</v>
      </c>
      <c r="X101" s="1">
        <v>44752</v>
      </c>
      <c r="Y101" t="s">
        <v>140</v>
      </c>
    </row>
    <row r="102" spans="1:25">
      <c r="A102" t="s">
        <v>511</v>
      </c>
      <c r="B102" t="s">
        <v>312</v>
      </c>
      <c r="D102">
        <v>47855</v>
      </c>
      <c r="E102" t="s">
        <v>27</v>
      </c>
      <c r="F102" t="s">
        <v>28</v>
      </c>
      <c r="G102">
        <v>2022</v>
      </c>
      <c r="H102" t="s">
        <v>29</v>
      </c>
      <c r="I102" t="s">
        <v>30</v>
      </c>
      <c r="J102" t="s">
        <v>505</v>
      </c>
      <c r="K102" t="s">
        <v>512</v>
      </c>
      <c r="M102">
        <v>1245918</v>
      </c>
      <c r="O102" t="s">
        <v>32</v>
      </c>
      <c r="P102" t="s">
        <v>86</v>
      </c>
      <c r="R102" t="s">
        <v>34</v>
      </c>
      <c r="T102" t="s">
        <v>52</v>
      </c>
      <c r="U102" t="s">
        <v>87</v>
      </c>
      <c r="V102" t="s">
        <v>88</v>
      </c>
      <c r="W102" s="1">
        <v>44745</v>
      </c>
      <c r="X102" s="1">
        <v>44751</v>
      </c>
      <c r="Y102" t="s">
        <v>55</v>
      </c>
    </row>
    <row r="103" spans="1:25">
      <c r="A103" t="s">
        <v>513</v>
      </c>
      <c r="B103" t="s">
        <v>514</v>
      </c>
      <c r="D103">
        <v>47995</v>
      </c>
      <c r="E103" t="s">
        <v>27</v>
      </c>
      <c r="F103" t="s">
        <v>28</v>
      </c>
      <c r="G103">
        <v>2022</v>
      </c>
      <c r="H103" t="s">
        <v>29</v>
      </c>
      <c r="I103" t="s">
        <v>30</v>
      </c>
      <c r="J103" t="s">
        <v>515</v>
      </c>
      <c r="K103" t="s">
        <v>516</v>
      </c>
      <c r="M103">
        <v>1082678</v>
      </c>
      <c r="O103" t="s">
        <v>32</v>
      </c>
      <c r="P103" t="s">
        <v>389</v>
      </c>
      <c r="R103" t="s">
        <v>34</v>
      </c>
      <c r="T103" t="s">
        <v>52</v>
      </c>
      <c r="U103" t="s">
        <v>87</v>
      </c>
      <c r="V103" t="s">
        <v>88</v>
      </c>
      <c r="W103" s="1">
        <v>44743</v>
      </c>
      <c r="X103" s="1">
        <v>44753</v>
      </c>
      <c r="Y103" t="s">
        <v>55</v>
      </c>
    </row>
    <row r="104" spans="1:25">
      <c r="A104" t="s">
        <v>517</v>
      </c>
      <c r="B104" t="s">
        <v>518</v>
      </c>
      <c r="D104">
        <v>47750</v>
      </c>
      <c r="E104" t="s">
        <v>27</v>
      </c>
      <c r="F104" t="s">
        <v>28</v>
      </c>
      <c r="G104">
        <v>2022</v>
      </c>
      <c r="H104" t="s">
        <v>29</v>
      </c>
      <c r="I104" t="s">
        <v>30</v>
      </c>
      <c r="J104" t="s">
        <v>519</v>
      </c>
      <c r="K104" t="s">
        <v>520</v>
      </c>
      <c r="M104">
        <v>1241433</v>
      </c>
      <c r="O104" t="s">
        <v>32</v>
      </c>
      <c r="P104" t="s">
        <v>389</v>
      </c>
      <c r="R104" t="s">
        <v>34</v>
      </c>
      <c r="T104" t="s">
        <v>52</v>
      </c>
      <c r="U104" t="s">
        <v>87</v>
      </c>
      <c r="V104" t="s">
        <v>521</v>
      </c>
      <c r="W104" s="1">
        <v>44741</v>
      </c>
      <c r="X104" s="1">
        <v>44750</v>
      </c>
      <c r="Y104" t="s">
        <v>55</v>
      </c>
    </row>
    <row r="105" spans="1:25">
      <c r="A105" t="s">
        <v>323</v>
      </c>
      <c r="B105" t="s">
        <v>522</v>
      </c>
      <c r="C105" t="s">
        <v>523</v>
      </c>
      <c r="D105">
        <v>48230</v>
      </c>
      <c r="E105" t="s">
        <v>27</v>
      </c>
      <c r="F105" t="s">
        <v>28</v>
      </c>
      <c r="G105">
        <v>2022</v>
      </c>
      <c r="H105" t="s">
        <v>29</v>
      </c>
      <c r="I105" t="s">
        <v>30</v>
      </c>
      <c r="J105" t="s">
        <v>49</v>
      </c>
      <c r="K105" t="s">
        <v>524</v>
      </c>
      <c r="M105">
        <v>1213136</v>
      </c>
      <c r="O105" t="s">
        <v>32</v>
      </c>
      <c r="P105" t="s">
        <v>33</v>
      </c>
      <c r="R105" t="s">
        <v>34</v>
      </c>
      <c r="T105" t="s">
        <v>52</v>
      </c>
      <c r="U105" t="s">
        <v>53</v>
      </c>
      <c r="V105" t="s">
        <v>525</v>
      </c>
      <c r="W105" s="1">
        <v>44766</v>
      </c>
      <c r="X105" s="1">
        <v>44771</v>
      </c>
      <c r="Y105" t="s">
        <v>55</v>
      </c>
    </row>
    <row r="106" spans="1:25">
      <c r="A106" t="s">
        <v>46</v>
      </c>
      <c r="B106" t="s">
        <v>47</v>
      </c>
      <c r="C106" t="s">
        <v>48</v>
      </c>
      <c r="D106">
        <v>48214</v>
      </c>
      <c r="E106" t="s">
        <v>27</v>
      </c>
      <c r="F106" t="s">
        <v>28</v>
      </c>
      <c r="G106">
        <v>2022</v>
      </c>
      <c r="H106" t="s">
        <v>29</v>
      </c>
      <c r="I106" t="s">
        <v>30</v>
      </c>
      <c r="J106" t="s">
        <v>49</v>
      </c>
      <c r="K106" t="s">
        <v>50</v>
      </c>
      <c r="L106" t="s">
        <v>51</v>
      </c>
      <c r="M106">
        <v>1068630</v>
      </c>
      <c r="O106" t="s">
        <v>32</v>
      </c>
      <c r="P106" t="s">
        <v>33</v>
      </c>
      <c r="R106" t="s">
        <v>34</v>
      </c>
      <c r="T106" t="s">
        <v>52</v>
      </c>
      <c r="U106" t="s">
        <v>53</v>
      </c>
      <c r="V106" t="s">
        <v>54</v>
      </c>
      <c r="W106" s="1">
        <v>44766</v>
      </c>
      <c r="X106" s="1">
        <v>44771</v>
      </c>
      <c r="Y106" t="s">
        <v>55</v>
      </c>
    </row>
    <row r="107" spans="1:25">
      <c r="A107" t="s">
        <v>526</v>
      </c>
      <c r="B107" t="s">
        <v>527</v>
      </c>
      <c r="D107">
        <v>45363</v>
      </c>
      <c r="E107" t="s">
        <v>27</v>
      </c>
      <c r="F107" t="s">
        <v>28</v>
      </c>
      <c r="G107">
        <v>2022</v>
      </c>
      <c r="H107" t="s">
        <v>29</v>
      </c>
      <c r="I107" t="s">
        <v>30</v>
      </c>
      <c r="J107" t="s">
        <v>528</v>
      </c>
      <c r="K107" t="s">
        <v>529</v>
      </c>
      <c r="L107" t="s">
        <v>530</v>
      </c>
      <c r="M107">
        <v>831480</v>
      </c>
      <c r="O107" t="s">
        <v>32</v>
      </c>
      <c r="P107" t="s">
        <v>86</v>
      </c>
      <c r="R107" t="s">
        <v>34</v>
      </c>
      <c r="T107" t="s">
        <v>52</v>
      </c>
      <c r="U107" t="s">
        <v>261</v>
      </c>
      <c r="V107" t="s">
        <v>262</v>
      </c>
      <c r="W107" s="1">
        <v>44787</v>
      </c>
      <c r="X107" s="1">
        <v>44800</v>
      </c>
      <c r="Y107" t="s">
        <v>55</v>
      </c>
    </row>
    <row r="108" spans="1:25">
      <c r="A108" t="s">
        <v>531</v>
      </c>
      <c r="B108" t="s">
        <v>532</v>
      </c>
      <c r="C108" t="s">
        <v>533</v>
      </c>
      <c r="D108">
        <v>48174</v>
      </c>
      <c r="E108" t="s">
        <v>27</v>
      </c>
      <c r="F108" t="s">
        <v>28</v>
      </c>
      <c r="G108">
        <v>2022</v>
      </c>
      <c r="H108" t="s">
        <v>29</v>
      </c>
      <c r="I108" t="s">
        <v>30</v>
      </c>
      <c r="J108" t="s">
        <v>534</v>
      </c>
      <c r="K108" t="str">
        <f>"08/07/2022 07:41 PM AEST(SW"</f>
        <v>08/07/2022 07:41 PM AEST(SW</v>
      </c>
      <c r="L108" t="str">
        <f>"08/07/2022 07:41 PM AEST(SW"</f>
        <v>08/07/2022 07:41 PM AEST(SW</v>
      </c>
      <c r="M108">
        <v>1139475</v>
      </c>
      <c r="O108" t="s">
        <v>32</v>
      </c>
      <c r="P108" t="s">
        <v>371</v>
      </c>
      <c r="R108" t="s">
        <v>34</v>
      </c>
      <c r="T108" t="s">
        <v>52</v>
      </c>
      <c r="U108" t="s">
        <v>53</v>
      </c>
      <c r="V108" t="s">
        <v>146</v>
      </c>
      <c r="W108" s="1">
        <v>44765</v>
      </c>
      <c r="X108" s="1">
        <v>44772</v>
      </c>
      <c r="Y108" t="s">
        <v>55</v>
      </c>
    </row>
    <row r="109" spans="1:25">
      <c r="A109" t="s">
        <v>535</v>
      </c>
      <c r="B109" t="s">
        <v>536</v>
      </c>
      <c r="D109">
        <v>48227</v>
      </c>
      <c r="E109" t="s">
        <v>27</v>
      </c>
      <c r="F109" t="s">
        <v>28</v>
      </c>
      <c r="G109">
        <v>2022</v>
      </c>
      <c r="H109" t="s">
        <v>29</v>
      </c>
      <c r="I109" t="s">
        <v>30</v>
      </c>
      <c r="J109" t="s">
        <v>537</v>
      </c>
      <c r="K109" t="s">
        <v>538</v>
      </c>
      <c r="M109">
        <v>1227479</v>
      </c>
      <c r="O109" t="s">
        <v>32</v>
      </c>
      <c r="P109" t="s">
        <v>33</v>
      </c>
      <c r="R109" t="s">
        <v>34</v>
      </c>
      <c r="T109" t="s">
        <v>52</v>
      </c>
      <c r="U109" t="s">
        <v>53</v>
      </c>
      <c r="V109" t="s">
        <v>539</v>
      </c>
      <c r="W109" s="1">
        <v>44766</v>
      </c>
      <c r="X109" s="1">
        <v>44771</v>
      </c>
      <c r="Y109" t="s">
        <v>55</v>
      </c>
    </row>
    <row r="110" spans="1:25">
      <c r="A110" t="s">
        <v>540</v>
      </c>
      <c r="B110" t="s">
        <v>312</v>
      </c>
      <c r="C110" t="s">
        <v>48</v>
      </c>
      <c r="D110">
        <v>48217</v>
      </c>
      <c r="E110" t="s">
        <v>27</v>
      </c>
      <c r="F110" t="s">
        <v>28</v>
      </c>
      <c r="G110">
        <v>2022</v>
      </c>
      <c r="H110" t="s">
        <v>29</v>
      </c>
      <c r="I110" t="s">
        <v>30</v>
      </c>
      <c r="J110" t="s">
        <v>49</v>
      </c>
      <c r="K110" t="s">
        <v>541</v>
      </c>
      <c r="M110">
        <v>1007476</v>
      </c>
      <c r="O110" t="s">
        <v>32</v>
      </c>
      <c r="P110" t="s">
        <v>33</v>
      </c>
      <c r="R110" t="s">
        <v>34</v>
      </c>
      <c r="T110" t="s">
        <v>52</v>
      </c>
      <c r="U110" t="s">
        <v>53</v>
      </c>
      <c r="V110" t="s">
        <v>542</v>
      </c>
      <c r="W110" s="1">
        <v>44766</v>
      </c>
      <c r="X110" s="1">
        <v>44771</v>
      </c>
      <c r="Y110" t="s">
        <v>55</v>
      </c>
    </row>
    <row r="111" spans="1:25">
      <c r="A111" t="s">
        <v>543</v>
      </c>
      <c r="B111" t="s">
        <v>544</v>
      </c>
      <c r="D111">
        <v>48215</v>
      </c>
      <c r="E111" t="s">
        <v>27</v>
      </c>
      <c r="F111" t="s">
        <v>28</v>
      </c>
      <c r="G111">
        <v>2022</v>
      </c>
      <c r="H111" t="s">
        <v>29</v>
      </c>
      <c r="I111" t="s">
        <v>30</v>
      </c>
      <c r="J111" t="s">
        <v>49</v>
      </c>
      <c r="K111" t="s">
        <v>545</v>
      </c>
      <c r="L111" t="s">
        <v>545</v>
      </c>
      <c r="M111">
        <v>1197053</v>
      </c>
      <c r="O111" t="s">
        <v>32</v>
      </c>
      <c r="P111" t="s">
        <v>33</v>
      </c>
      <c r="R111" t="s">
        <v>34</v>
      </c>
      <c r="T111" t="s">
        <v>35</v>
      </c>
      <c r="U111" t="s">
        <v>53</v>
      </c>
      <c r="V111" t="s">
        <v>546</v>
      </c>
      <c r="W111" s="1">
        <v>44766</v>
      </c>
      <c r="X111" s="1">
        <v>44771</v>
      </c>
      <c r="Y111" t="s">
        <v>547</v>
      </c>
    </row>
    <row r="112" spans="1:25">
      <c r="A112" t="s">
        <v>543</v>
      </c>
      <c r="B112" t="s">
        <v>544</v>
      </c>
      <c r="D112">
        <v>48346</v>
      </c>
      <c r="E112" t="s">
        <v>27</v>
      </c>
      <c r="F112" t="s">
        <v>28</v>
      </c>
      <c r="G112">
        <v>2022</v>
      </c>
      <c r="H112" t="s">
        <v>29</v>
      </c>
      <c r="I112" t="s">
        <v>30</v>
      </c>
      <c r="J112" t="s">
        <v>548</v>
      </c>
      <c r="K112" t="str">
        <f>"02/08/2022 10:21 PM AEST(SW"</f>
        <v>02/08/2022 10:21 PM AEST(SW</v>
      </c>
      <c r="M112">
        <v>1197053</v>
      </c>
      <c r="O112" t="s">
        <v>32</v>
      </c>
      <c r="P112" t="s">
        <v>371</v>
      </c>
      <c r="R112" t="s">
        <v>34</v>
      </c>
      <c r="T112" t="s">
        <v>35</v>
      </c>
      <c r="U112" t="s">
        <v>53</v>
      </c>
      <c r="V112" t="s">
        <v>549</v>
      </c>
      <c r="W112" s="1">
        <v>44776</v>
      </c>
      <c r="X112" s="1">
        <v>44778</v>
      </c>
      <c r="Y112" t="s">
        <v>547</v>
      </c>
    </row>
    <row r="113" spans="1:25">
      <c r="A113" t="s">
        <v>550</v>
      </c>
      <c r="B113" t="s">
        <v>551</v>
      </c>
      <c r="D113">
        <v>48160</v>
      </c>
      <c r="E113" t="s">
        <v>27</v>
      </c>
      <c r="F113" t="s">
        <v>28</v>
      </c>
      <c r="G113">
        <v>2022</v>
      </c>
      <c r="H113" t="s">
        <v>29</v>
      </c>
      <c r="I113" t="s">
        <v>30</v>
      </c>
      <c r="J113" t="s">
        <v>49</v>
      </c>
      <c r="K113" t="s">
        <v>552</v>
      </c>
      <c r="M113">
        <v>1183955</v>
      </c>
      <c r="O113" t="s">
        <v>32</v>
      </c>
      <c r="P113" t="s">
        <v>33</v>
      </c>
      <c r="R113" t="s">
        <v>34</v>
      </c>
      <c r="T113" t="s">
        <v>35</v>
      </c>
      <c r="U113" t="s">
        <v>53</v>
      </c>
      <c r="V113" t="s">
        <v>546</v>
      </c>
      <c r="W113" s="1">
        <v>44766</v>
      </c>
      <c r="X113" s="1">
        <v>44771</v>
      </c>
      <c r="Y113" t="s">
        <v>55</v>
      </c>
    </row>
    <row r="114" spans="1:25">
      <c r="A114" t="s">
        <v>553</v>
      </c>
      <c r="B114" t="s">
        <v>554</v>
      </c>
      <c r="C114" t="s">
        <v>307</v>
      </c>
      <c r="D114">
        <v>48270</v>
      </c>
      <c r="E114" t="s">
        <v>27</v>
      </c>
      <c r="F114" t="s">
        <v>28</v>
      </c>
      <c r="G114">
        <v>2022</v>
      </c>
      <c r="H114" t="s">
        <v>29</v>
      </c>
      <c r="I114" t="s">
        <v>30</v>
      </c>
      <c r="J114" t="s">
        <v>537</v>
      </c>
      <c r="K114" t="s">
        <v>555</v>
      </c>
      <c r="L114" t="s">
        <v>556</v>
      </c>
      <c r="M114">
        <v>1211102</v>
      </c>
      <c r="O114" t="s">
        <v>32</v>
      </c>
      <c r="P114" t="s">
        <v>61</v>
      </c>
      <c r="Q114" t="s">
        <v>557</v>
      </c>
      <c r="R114" t="s">
        <v>34</v>
      </c>
      <c r="T114" t="s">
        <v>52</v>
      </c>
      <c r="U114" t="s">
        <v>53</v>
      </c>
      <c r="V114" t="s">
        <v>54</v>
      </c>
      <c r="W114" s="1">
        <v>44767</v>
      </c>
      <c r="X114" s="1">
        <v>44771</v>
      </c>
      <c r="Y114" t="s">
        <v>55</v>
      </c>
    </row>
    <row r="115" spans="1:25">
      <c r="A115" t="s">
        <v>558</v>
      </c>
      <c r="B115" t="s">
        <v>559</v>
      </c>
      <c r="D115">
        <v>48234</v>
      </c>
      <c r="E115" t="s">
        <v>27</v>
      </c>
      <c r="F115" t="s">
        <v>28</v>
      </c>
      <c r="G115">
        <v>2022</v>
      </c>
      <c r="H115" t="s">
        <v>29</v>
      </c>
      <c r="I115" t="s">
        <v>30</v>
      </c>
      <c r="J115" t="s">
        <v>49</v>
      </c>
      <c r="K115" t="s">
        <v>560</v>
      </c>
      <c r="M115">
        <v>950093</v>
      </c>
      <c r="O115" t="s">
        <v>32</v>
      </c>
      <c r="P115" t="s">
        <v>371</v>
      </c>
      <c r="R115" t="s">
        <v>34</v>
      </c>
      <c r="T115" t="s">
        <v>52</v>
      </c>
      <c r="U115" t="s">
        <v>53</v>
      </c>
      <c r="V115" t="s">
        <v>54</v>
      </c>
      <c r="W115" s="1">
        <v>44766</v>
      </c>
      <c r="X115" s="1">
        <v>44771</v>
      </c>
      <c r="Y115" t="s">
        <v>384</v>
      </c>
    </row>
    <row r="116" spans="1:25">
      <c r="A116" t="s">
        <v>561</v>
      </c>
      <c r="B116" t="s">
        <v>562</v>
      </c>
      <c r="C116" t="s">
        <v>563</v>
      </c>
      <c r="D116">
        <v>48224</v>
      </c>
      <c r="E116" t="s">
        <v>27</v>
      </c>
      <c r="F116" t="s">
        <v>28</v>
      </c>
      <c r="G116">
        <v>2022</v>
      </c>
      <c r="H116" t="s">
        <v>29</v>
      </c>
      <c r="I116" t="s">
        <v>30</v>
      </c>
      <c r="J116" t="s">
        <v>564</v>
      </c>
      <c r="K116" t="s">
        <v>565</v>
      </c>
      <c r="L116" t="s">
        <v>565</v>
      </c>
      <c r="M116">
        <v>1226953</v>
      </c>
      <c r="O116" t="s">
        <v>32</v>
      </c>
      <c r="P116" t="s">
        <v>33</v>
      </c>
      <c r="R116" t="s">
        <v>34</v>
      </c>
      <c r="T116" t="s">
        <v>52</v>
      </c>
      <c r="U116" t="s">
        <v>53</v>
      </c>
      <c r="V116" t="s">
        <v>566</v>
      </c>
      <c r="W116" s="1">
        <v>44767</v>
      </c>
      <c r="X116" s="1">
        <v>44773</v>
      </c>
      <c r="Y116" t="s">
        <v>55</v>
      </c>
    </row>
    <row r="117" spans="1:25">
      <c r="A117" t="s">
        <v>170</v>
      </c>
      <c r="B117" t="s">
        <v>171</v>
      </c>
      <c r="C117" t="s">
        <v>104</v>
      </c>
      <c r="D117">
        <v>48140</v>
      </c>
      <c r="E117" t="s">
        <v>27</v>
      </c>
      <c r="F117" t="s">
        <v>28</v>
      </c>
      <c r="G117">
        <v>2022</v>
      </c>
      <c r="H117" t="s">
        <v>29</v>
      </c>
      <c r="I117" t="s">
        <v>30</v>
      </c>
      <c r="J117" t="s">
        <v>172</v>
      </c>
      <c r="K117" t="str">
        <f>"06/07/2022 10:46 PM AEST(SW"</f>
        <v>06/07/2022 10:46 PM AEST(SW</v>
      </c>
      <c r="L117" t="s">
        <v>173</v>
      </c>
      <c r="M117">
        <v>1082492</v>
      </c>
      <c r="O117" t="s">
        <v>32</v>
      </c>
      <c r="P117" t="s">
        <v>145</v>
      </c>
      <c r="R117" t="s">
        <v>34</v>
      </c>
      <c r="T117" t="s">
        <v>174</v>
      </c>
      <c r="U117" t="s">
        <v>175</v>
      </c>
      <c r="V117" t="s">
        <v>176</v>
      </c>
      <c r="W117" s="1">
        <v>44765</v>
      </c>
      <c r="X117" s="1">
        <v>44795</v>
      </c>
      <c r="Y117" t="s">
        <v>55</v>
      </c>
    </row>
    <row r="118" spans="1:25">
      <c r="A118" t="s">
        <v>567</v>
      </c>
      <c r="B118" t="s">
        <v>568</v>
      </c>
      <c r="C118" t="s">
        <v>569</v>
      </c>
      <c r="D118">
        <v>48225</v>
      </c>
      <c r="E118" t="s">
        <v>27</v>
      </c>
      <c r="F118" t="s">
        <v>28</v>
      </c>
      <c r="G118">
        <v>2022</v>
      </c>
      <c r="H118" t="s">
        <v>29</v>
      </c>
      <c r="I118" t="s">
        <v>30</v>
      </c>
      <c r="J118" t="s">
        <v>537</v>
      </c>
      <c r="K118" t="s">
        <v>570</v>
      </c>
      <c r="M118">
        <v>1042350</v>
      </c>
      <c r="O118" t="s">
        <v>32</v>
      </c>
      <c r="P118" t="s">
        <v>33</v>
      </c>
      <c r="R118" t="s">
        <v>34</v>
      </c>
      <c r="T118" t="s">
        <v>52</v>
      </c>
      <c r="U118" t="s">
        <v>53</v>
      </c>
      <c r="V118" t="s">
        <v>146</v>
      </c>
      <c r="W118" s="1">
        <v>44767</v>
      </c>
      <c r="X118" s="1">
        <v>44771</v>
      </c>
      <c r="Y118" t="s">
        <v>55</v>
      </c>
    </row>
    <row r="119" spans="1:25">
      <c r="A119" t="s">
        <v>433</v>
      </c>
      <c r="B119" t="s">
        <v>434</v>
      </c>
      <c r="C119" t="s">
        <v>48</v>
      </c>
      <c r="D119">
        <v>52799</v>
      </c>
      <c r="E119" t="s">
        <v>27</v>
      </c>
      <c r="F119" t="s">
        <v>28</v>
      </c>
      <c r="G119">
        <v>2022</v>
      </c>
      <c r="H119" t="s">
        <v>29</v>
      </c>
      <c r="I119" t="s">
        <v>30</v>
      </c>
      <c r="J119" t="s">
        <v>435</v>
      </c>
      <c r="K119" t="s">
        <v>436</v>
      </c>
      <c r="L119" t="s">
        <v>437</v>
      </c>
      <c r="M119">
        <v>1162275</v>
      </c>
      <c r="O119" t="s">
        <v>32</v>
      </c>
      <c r="P119" t="s">
        <v>86</v>
      </c>
      <c r="R119" t="s">
        <v>34</v>
      </c>
      <c r="T119" t="s">
        <v>52</v>
      </c>
      <c r="U119" t="s">
        <v>87</v>
      </c>
      <c r="V119" t="s">
        <v>88</v>
      </c>
      <c r="W119" s="1">
        <v>44885</v>
      </c>
      <c r="X119" s="1">
        <v>44890</v>
      </c>
      <c r="Y119" t="s">
        <v>55</v>
      </c>
    </row>
    <row r="120" spans="1:25">
      <c r="A120" t="s">
        <v>433</v>
      </c>
      <c r="B120" t="s">
        <v>434</v>
      </c>
      <c r="C120" t="s">
        <v>48</v>
      </c>
      <c r="D120">
        <v>52800</v>
      </c>
      <c r="E120" t="s">
        <v>27</v>
      </c>
      <c r="F120" t="s">
        <v>28</v>
      </c>
      <c r="G120">
        <v>2022</v>
      </c>
      <c r="H120" t="s">
        <v>29</v>
      </c>
      <c r="I120" t="s">
        <v>30</v>
      </c>
      <c r="J120" t="s">
        <v>435</v>
      </c>
      <c r="K120" t="s">
        <v>571</v>
      </c>
      <c r="M120">
        <v>1162275</v>
      </c>
      <c r="O120" t="s">
        <v>32</v>
      </c>
      <c r="P120" t="s">
        <v>86</v>
      </c>
      <c r="R120" t="s">
        <v>34</v>
      </c>
      <c r="T120" t="s">
        <v>52</v>
      </c>
      <c r="U120" t="s">
        <v>87</v>
      </c>
      <c r="V120" t="s">
        <v>88</v>
      </c>
      <c r="W120" s="1">
        <v>44899</v>
      </c>
      <c r="X120" s="1">
        <v>44904</v>
      </c>
      <c r="Y120" t="s">
        <v>55</v>
      </c>
    </row>
    <row r="121" spans="1:25">
      <c r="A121" t="s">
        <v>572</v>
      </c>
      <c r="B121" t="s">
        <v>573</v>
      </c>
      <c r="C121" t="s">
        <v>574</v>
      </c>
      <c r="D121">
        <v>48213</v>
      </c>
      <c r="E121" t="s">
        <v>27</v>
      </c>
      <c r="F121" t="s">
        <v>28</v>
      </c>
      <c r="G121">
        <v>2022</v>
      </c>
      <c r="H121" t="s">
        <v>29</v>
      </c>
      <c r="I121" t="s">
        <v>30</v>
      </c>
      <c r="J121" t="s">
        <v>49</v>
      </c>
      <c r="K121" t="s">
        <v>575</v>
      </c>
      <c r="M121">
        <v>1219003</v>
      </c>
      <c r="O121" t="s">
        <v>32</v>
      </c>
      <c r="P121" t="s">
        <v>33</v>
      </c>
      <c r="R121" t="s">
        <v>34</v>
      </c>
      <c r="T121" t="s">
        <v>35</v>
      </c>
      <c r="U121" t="s">
        <v>53</v>
      </c>
      <c r="V121" t="s">
        <v>576</v>
      </c>
      <c r="W121" s="1">
        <v>44766</v>
      </c>
      <c r="X121" s="1">
        <v>44771</v>
      </c>
      <c r="Y121" t="s">
        <v>55</v>
      </c>
    </row>
    <row r="122" spans="1:25">
      <c r="A122" t="s">
        <v>577</v>
      </c>
      <c r="B122" t="s">
        <v>504</v>
      </c>
      <c r="D122">
        <v>47842</v>
      </c>
      <c r="E122" t="s">
        <v>27</v>
      </c>
      <c r="F122" t="s">
        <v>28</v>
      </c>
      <c r="G122">
        <v>2022</v>
      </c>
      <c r="H122" t="s">
        <v>29</v>
      </c>
      <c r="I122" t="s">
        <v>30</v>
      </c>
      <c r="J122" t="s">
        <v>578</v>
      </c>
      <c r="K122" t="str">
        <f>"06/07/2022 10:24 AM AEST(SW"</f>
        <v>06/07/2022 10:24 AM AEST(SW</v>
      </c>
      <c r="M122">
        <v>1020108</v>
      </c>
      <c r="O122" t="s">
        <v>32</v>
      </c>
      <c r="P122" t="s">
        <v>86</v>
      </c>
      <c r="R122" t="s">
        <v>34</v>
      </c>
      <c r="T122" t="s">
        <v>52</v>
      </c>
      <c r="U122" t="s">
        <v>579</v>
      </c>
      <c r="V122" t="s">
        <v>580</v>
      </c>
      <c r="W122" s="1">
        <v>44762</v>
      </c>
      <c r="X122" s="1">
        <v>44763</v>
      </c>
      <c r="Y122" t="s">
        <v>55</v>
      </c>
    </row>
    <row r="123" spans="1:25">
      <c r="A123" t="s">
        <v>577</v>
      </c>
      <c r="B123" t="s">
        <v>504</v>
      </c>
      <c r="D123">
        <v>48232</v>
      </c>
      <c r="E123" t="s">
        <v>27</v>
      </c>
      <c r="F123" t="s">
        <v>28</v>
      </c>
      <c r="G123">
        <v>2022</v>
      </c>
      <c r="H123" t="s">
        <v>29</v>
      </c>
      <c r="I123" t="s">
        <v>30</v>
      </c>
      <c r="J123" t="s">
        <v>581</v>
      </c>
      <c r="K123" t="s">
        <v>582</v>
      </c>
      <c r="L123" t="s">
        <v>583</v>
      </c>
      <c r="M123">
        <v>1020108</v>
      </c>
      <c r="O123" t="s">
        <v>32</v>
      </c>
      <c r="P123" t="s">
        <v>86</v>
      </c>
      <c r="R123" t="s">
        <v>34</v>
      </c>
      <c r="T123" t="s">
        <v>52</v>
      </c>
      <c r="U123" t="s">
        <v>579</v>
      </c>
      <c r="V123" t="s">
        <v>584</v>
      </c>
      <c r="W123" s="1">
        <v>44761</v>
      </c>
      <c r="X123" s="1">
        <v>44883</v>
      </c>
      <c r="Y123" t="s">
        <v>55</v>
      </c>
    </row>
    <row r="124" spans="1:25">
      <c r="A124" t="s">
        <v>585</v>
      </c>
      <c r="B124" t="s">
        <v>586</v>
      </c>
      <c r="D124">
        <v>48253</v>
      </c>
      <c r="E124" t="s">
        <v>27</v>
      </c>
      <c r="F124" t="s">
        <v>28</v>
      </c>
      <c r="G124">
        <v>2022</v>
      </c>
      <c r="H124" t="s">
        <v>29</v>
      </c>
      <c r="I124" t="s">
        <v>30</v>
      </c>
      <c r="J124" t="s">
        <v>587</v>
      </c>
      <c r="K124" t="s">
        <v>588</v>
      </c>
      <c r="L124" t="s">
        <v>589</v>
      </c>
      <c r="M124">
        <v>1192443</v>
      </c>
      <c r="O124" t="s">
        <v>32</v>
      </c>
      <c r="P124" t="s">
        <v>86</v>
      </c>
      <c r="R124" t="s">
        <v>34</v>
      </c>
      <c r="T124" t="s">
        <v>52</v>
      </c>
      <c r="U124" t="s">
        <v>579</v>
      </c>
      <c r="V124" t="s">
        <v>590</v>
      </c>
      <c r="W124" s="1">
        <v>44766</v>
      </c>
      <c r="X124" s="1">
        <v>44807</v>
      </c>
      <c r="Y124" t="s">
        <v>204</v>
      </c>
    </row>
    <row r="125" spans="1:25">
      <c r="A125" t="s">
        <v>591</v>
      </c>
      <c r="B125" t="s">
        <v>592</v>
      </c>
      <c r="D125">
        <v>46456</v>
      </c>
      <c r="E125" t="s">
        <v>27</v>
      </c>
      <c r="F125" t="s">
        <v>28</v>
      </c>
      <c r="G125">
        <v>2022</v>
      </c>
      <c r="H125" t="s">
        <v>29</v>
      </c>
      <c r="I125" t="s">
        <v>30</v>
      </c>
      <c r="J125" t="s">
        <v>593</v>
      </c>
      <c r="K125" t="str">
        <f>"05/05/2022 10:12 AM AEST(SW"</f>
        <v>05/05/2022 10:12 AM AEST(SW</v>
      </c>
      <c r="L125" t="str">
        <f>"05/05/2022 10:12 AM AEST(SW"</f>
        <v>05/05/2022 10:12 AM AEST(SW</v>
      </c>
      <c r="M125">
        <v>1293892</v>
      </c>
      <c r="O125" t="s">
        <v>32</v>
      </c>
      <c r="P125" t="s">
        <v>371</v>
      </c>
      <c r="R125" t="s">
        <v>34</v>
      </c>
      <c r="T125" t="s">
        <v>52</v>
      </c>
      <c r="U125" t="s">
        <v>261</v>
      </c>
      <c r="V125" t="s">
        <v>271</v>
      </c>
      <c r="W125" s="1">
        <v>44703</v>
      </c>
      <c r="X125" s="1">
        <v>44798</v>
      </c>
      <c r="Y125" t="s">
        <v>55</v>
      </c>
    </row>
    <row r="126" spans="1:25">
      <c r="A126" t="s">
        <v>594</v>
      </c>
      <c r="B126" t="s">
        <v>312</v>
      </c>
      <c r="C126" t="s">
        <v>595</v>
      </c>
      <c r="D126">
        <v>48173</v>
      </c>
      <c r="E126" t="s">
        <v>27</v>
      </c>
      <c r="F126" t="s">
        <v>28</v>
      </c>
      <c r="G126">
        <v>2022</v>
      </c>
      <c r="H126" t="s">
        <v>29</v>
      </c>
      <c r="I126" t="s">
        <v>30</v>
      </c>
      <c r="J126" t="s">
        <v>49</v>
      </c>
      <c r="K126" t="s">
        <v>596</v>
      </c>
      <c r="M126">
        <v>1167883</v>
      </c>
      <c r="O126" t="s">
        <v>32</v>
      </c>
      <c r="P126" t="s">
        <v>33</v>
      </c>
      <c r="R126" t="s">
        <v>34</v>
      </c>
      <c r="T126" t="s">
        <v>52</v>
      </c>
      <c r="U126" t="s">
        <v>53</v>
      </c>
      <c r="V126" t="s">
        <v>597</v>
      </c>
      <c r="W126" s="1">
        <v>44766</v>
      </c>
      <c r="X126" s="1">
        <v>44771</v>
      </c>
      <c r="Y126" t="s">
        <v>55</v>
      </c>
    </row>
    <row r="127" spans="1:25">
      <c r="A127" t="s">
        <v>598</v>
      </c>
      <c r="B127" t="s">
        <v>599</v>
      </c>
      <c r="C127" t="s">
        <v>318</v>
      </c>
      <c r="D127">
        <v>48221</v>
      </c>
      <c r="E127" t="s">
        <v>27</v>
      </c>
      <c r="F127" t="s">
        <v>28</v>
      </c>
      <c r="G127">
        <v>2022</v>
      </c>
      <c r="H127" t="s">
        <v>29</v>
      </c>
      <c r="I127" t="s">
        <v>30</v>
      </c>
      <c r="J127" t="s">
        <v>49</v>
      </c>
      <c r="K127" t="s">
        <v>600</v>
      </c>
      <c r="M127">
        <v>1150781</v>
      </c>
      <c r="O127" t="s">
        <v>32</v>
      </c>
      <c r="P127" t="s">
        <v>33</v>
      </c>
      <c r="R127" t="s">
        <v>34</v>
      </c>
      <c r="T127" t="s">
        <v>52</v>
      </c>
      <c r="U127" t="s">
        <v>53</v>
      </c>
      <c r="V127" t="s">
        <v>601</v>
      </c>
      <c r="W127" s="1">
        <v>44766</v>
      </c>
      <c r="X127" s="1">
        <v>44766</v>
      </c>
      <c r="Y127" t="s">
        <v>55</v>
      </c>
    </row>
    <row r="128" spans="1:25">
      <c r="A128" t="s">
        <v>602</v>
      </c>
      <c r="B128" t="s">
        <v>603</v>
      </c>
      <c r="D128">
        <v>45309</v>
      </c>
      <c r="E128" t="s">
        <v>27</v>
      </c>
      <c r="F128" t="s">
        <v>28</v>
      </c>
      <c r="G128">
        <v>2022</v>
      </c>
      <c r="H128" t="s">
        <v>29</v>
      </c>
      <c r="I128" t="s">
        <v>30</v>
      </c>
      <c r="J128" t="s">
        <v>604</v>
      </c>
      <c r="K128" t="str">
        <f>"09/03/2022 06:12 PM AEST(SW"</f>
        <v>09/03/2022 06:12 PM AEST(SW</v>
      </c>
      <c r="L128" t="s">
        <v>605</v>
      </c>
      <c r="M128">
        <v>831933</v>
      </c>
      <c r="O128" t="s">
        <v>32</v>
      </c>
      <c r="P128" t="s">
        <v>86</v>
      </c>
      <c r="R128" t="s">
        <v>34</v>
      </c>
      <c r="T128" t="s">
        <v>52</v>
      </c>
      <c r="U128" t="s">
        <v>87</v>
      </c>
      <c r="V128" t="s">
        <v>88</v>
      </c>
      <c r="W128" s="1">
        <v>44640</v>
      </c>
      <c r="X128" s="1">
        <v>44646</v>
      </c>
      <c r="Y128" t="s">
        <v>55</v>
      </c>
    </row>
    <row r="129" spans="1:25">
      <c r="A129" t="s">
        <v>606</v>
      </c>
      <c r="B129" t="s">
        <v>57</v>
      </c>
      <c r="D129">
        <v>53594</v>
      </c>
      <c r="E129" t="s">
        <v>27</v>
      </c>
      <c r="F129" t="s">
        <v>28</v>
      </c>
      <c r="G129">
        <v>2022</v>
      </c>
      <c r="H129" t="s">
        <v>29</v>
      </c>
      <c r="I129" t="s">
        <v>30</v>
      </c>
      <c r="J129" t="s">
        <v>607</v>
      </c>
      <c r="K129" t="s">
        <v>608</v>
      </c>
      <c r="M129">
        <v>1309471</v>
      </c>
      <c r="O129" t="s">
        <v>32</v>
      </c>
      <c r="P129" t="s">
        <v>371</v>
      </c>
      <c r="R129" t="s">
        <v>34</v>
      </c>
      <c r="T129" t="s">
        <v>35</v>
      </c>
      <c r="U129" t="s">
        <v>43</v>
      </c>
      <c r="V129" t="s">
        <v>233</v>
      </c>
      <c r="W129" s="1">
        <v>44886</v>
      </c>
      <c r="X129" s="1">
        <v>44890</v>
      </c>
      <c r="Y129" t="s">
        <v>89</v>
      </c>
    </row>
    <row r="130" spans="1:25">
      <c r="A130" t="s">
        <v>609</v>
      </c>
      <c r="B130" t="s">
        <v>610</v>
      </c>
      <c r="D130">
        <v>49489</v>
      </c>
      <c r="E130" t="s">
        <v>27</v>
      </c>
      <c r="F130" t="s">
        <v>28</v>
      </c>
      <c r="G130">
        <v>2022</v>
      </c>
      <c r="H130" t="s">
        <v>29</v>
      </c>
      <c r="I130" t="s">
        <v>30</v>
      </c>
      <c r="J130" t="s">
        <v>611</v>
      </c>
      <c r="K130" t="s">
        <v>612</v>
      </c>
      <c r="M130">
        <v>1169295</v>
      </c>
      <c r="O130" t="s">
        <v>32</v>
      </c>
      <c r="P130" t="s">
        <v>389</v>
      </c>
      <c r="R130" t="s">
        <v>34</v>
      </c>
      <c r="T130" t="s">
        <v>52</v>
      </c>
      <c r="U130" t="s">
        <v>87</v>
      </c>
      <c r="V130" t="s">
        <v>88</v>
      </c>
      <c r="W130" s="1">
        <v>44886</v>
      </c>
      <c r="X130" s="1">
        <v>44910</v>
      </c>
      <c r="Y130" t="s">
        <v>55</v>
      </c>
    </row>
    <row r="131" spans="1:25">
      <c r="A131" t="s">
        <v>187</v>
      </c>
      <c r="B131" t="s">
        <v>613</v>
      </c>
      <c r="D131">
        <v>45733</v>
      </c>
      <c r="E131" t="s">
        <v>27</v>
      </c>
      <c r="F131" t="s">
        <v>28</v>
      </c>
      <c r="G131">
        <v>2022</v>
      </c>
      <c r="H131" t="s">
        <v>29</v>
      </c>
      <c r="I131" t="s">
        <v>30</v>
      </c>
      <c r="J131" t="s">
        <v>614</v>
      </c>
      <c r="K131" t="str">
        <f>"07/04/2022 01:30 PM AEST(SW"</f>
        <v>07/04/2022 01:30 PM AEST(SW</v>
      </c>
      <c r="M131">
        <v>1251463</v>
      </c>
      <c r="O131" t="s">
        <v>32</v>
      </c>
      <c r="P131" t="s">
        <v>389</v>
      </c>
      <c r="R131" t="s">
        <v>34</v>
      </c>
      <c r="T131" t="s">
        <v>52</v>
      </c>
      <c r="U131" t="s">
        <v>87</v>
      </c>
      <c r="V131" t="s">
        <v>88</v>
      </c>
      <c r="W131" s="1">
        <v>44665</v>
      </c>
      <c r="X131" s="1">
        <v>44673</v>
      </c>
      <c r="Y131" t="s">
        <v>615</v>
      </c>
    </row>
    <row r="132" spans="1:25">
      <c r="A132" t="s">
        <v>616</v>
      </c>
      <c r="B132" t="s">
        <v>617</v>
      </c>
      <c r="D132">
        <v>47588</v>
      </c>
      <c r="E132" t="s">
        <v>27</v>
      </c>
      <c r="F132" t="s">
        <v>28</v>
      </c>
      <c r="G132">
        <v>2022</v>
      </c>
      <c r="H132" t="s">
        <v>29</v>
      </c>
      <c r="I132" t="s">
        <v>30</v>
      </c>
      <c r="J132" t="s">
        <v>618</v>
      </c>
      <c r="K132" t="s">
        <v>619</v>
      </c>
      <c r="M132">
        <v>1083941</v>
      </c>
      <c r="O132" t="s">
        <v>32</v>
      </c>
      <c r="P132" t="s">
        <v>86</v>
      </c>
      <c r="R132" t="s">
        <v>34</v>
      </c>
      <c r="T132" t="s">
        <v>52</v>
      </c>
      <c r="U132" t="s">
        <v>87</v>
      </c>
      <c r="V132" t="s">
        <v>475</v>
      </c>
      <c r="W132" s="1">
        <v>44739</v>
      </c>
      <c r="X132" s="1">
        <v>44757</v>
      </c>
      <c r="Y132" t="s">
        <v>55</v>
      </c>
    </row>
    <row r="133" spans="1:25">
      <c r="A133" t="s">
        <v>620</v>
      </c>
      <c r="B133" t="s">
        <v>621</v>
      </c>
      <c r="C133" t="s">
        <v>622</v>
      </c>
      <c r="D133">
        <v>45596</v>
      </c>
      <c r="E133" t="s">
        <v>27</v>
      </c>
      <c r="F133" t="s">
        <v>28</v>
      </c>
      <c r="G133">
        <v>2022</v>
      </c>
      <c r="H133" t="s">
        <v>29</v>
      </c>
      <c r="I133" t="s">
        <v>30</v>
      </c>
      <c r="J133" t="s">
        <v>623</v>
      </c>
      <c r="K133" t="str">
        <f>"04/04/2022 09:47 AM AEST(SW"</f>
        <v>04/04/2022 09:47 AM AEST(SW</v>
      </c>
      <c r="M133">
        <v>761703</v>
      </c>
      <c r="O133" t="s">
        <v>32</v>
      </c>
      <c r="P133" t="s">
        <v>86</v>
      </c>
      <c r="R133" t="s">
        <v>34</v>
      </c>
      <c r="T133" t="s">
        <v>52</v>
      </c>
      <c r="U133" t="s">
        <v>87</v>
      </c>
      <c r="V133" t="s">
        <v>465</v>
      </c>
      <c r="W133" s="1">
        <v>44659</v>
      </c>
      <c r="X133" s="1">
        <v>44666</v>
      </c>
      <c r="Y133" t="s">
        <v>55</v>
      </c>
    </row>
    <row r="134" spans="1:25">
      <c r="A134" t="s">
        <v>624</v>
      </c>
      <c r="B134" t="s">
        <v>342</v>
      </c>
      <c r="C134" t="s">
        <v>625</v>
      </c>
      <c r="D134">
        <v>52857</v>
      </c>
      <c r="E134" t="s">
        <v>27</v>
      </c>
      <c r="F134" t="s">
        <v>28</v>
      </c>
      <c r="G134">
        <v>2022</v>
      </c>
      <c r="H134" t="s">
        <v>29</v>
      </c>
      <c r="I134" t="s">
        <v>30</v>
      </c>
      <c r="J134" t="s">
        <v>626</v>
      </c>
      <c r="K134" t="s">
        <v>627</v>
      </c>
      <c r="L134" t="s">
        <v>223</v>
      </c>
      <c r="M134">
        <v>1174428</v>
      </c>
      <c r="O134" t="s">
        <v>32</v>
      </c>
      <c r="P134" t="s">
        <v>86</v>
      </c>
      <c r="R134" t="s">
        <v>34</v>
      </c>
      <c r="T134" t="s">
        <v>174</v>
      </c>
      <c r="U134" t="s">
        <v>87</v>
      </c>
      <c r="V134" t="s">
        <v>88</v>
      </c>
      <c r="W134" s="1">
        <v>44892</v>
      </c>
      <c r="X134" s="1">
        <v>44903</v>
      </c>
      <c r="Y134" t="s">
        <v>140</v>
      </c>
    </row>
    <row r="135" spans="1:25">
      <c r="A135" t="s">
        <v>624</v>
      </c>
      <c r="B135" t="s">
        <v>628</v>
      </c>
      <c r="C135" t="s">
        <v>629</v>
      </c>
      <c r="D135">
        <v>47174</v>
      </c>
      <c r="E135" t="s">
        <v>27</v>
      </c>
      <c r="F135" t="s">
        <v>28</v>
      </c>
      <c r="G135">
        <v>2022</v>
      </c>
      <c r="H135" t="s">
        <v>29</v>
      </c>
      <c r="I135" t="s">
        <v>30</v>
      </c>
      <c r="J135" t="s">
        <v>630</v>
      </c>
      <c r="K135" t="str">
        <f>"06/06/2022 04:48 PM AEST(SW"</f>
        <v>06/06/2022 04:48 PM AEST(SW</v>
      </c>
      <c r="M135">
        <v>968888</v>
      </c>
      <c r="O135" t="s">
        <v>32</v>
      </c>
      <c r="P135" t="s">
        <v>631</v>
      </c>
      <c r="R135" t="s">
        <v>34</v>
      </c>
      <c r="T135" t="s">
        <v>35</v>
      </c>
      <c r="U135" t="s">
        <v>36</v>
      </c>
      <c r="V135" t="s">
        <v>151</v>
      </c>
      <c r="W135" s="1">
        <v>44720</v>
      </c>
      <c r="X135" s="1">
        <v>44726</v>
      </c>
      <c r="Y135" t="s">
        <v>140</v>
      </c>
    </row>
    <row r="136" spans="1:25">
      <c r="A136" t="s">
        <v>81</v>
      </c>
      <c r="B136" t="s">
        <v>82</v>
      </c>
      <c r="C136" t="s">
        <v>83</v>
      </c>
      <c r="D136">
        <v>47350</v>
      </c>
      <c r="E136" t="s">
        <v>27</v>
      </c>
      <c r="F136" t="s">
        <v>28</v>
      </c>
      <c r="G136">
        <v>2022</v>
      </c>
      <c r="H136" t="s">
        <v>29</v>
      </c>
      <c r="I136" t="s">
        <v>30</v>
      </c>
      <c r="J136" t="s">
        <v>84</v>
      </c>
      <c r="K136" t="s">
        <v>85</v>
      </c>
      <c r="M136">
        <v>1207768</v>
      </c>
      <c r="O136" t="s">
        <v>32</v>
      </c>
      <c r="P136" t="s">
        <v>86</v>
      </c>
      <c r="R136" t="s">
        <v>34</v>
      </c>
      <c r="T136" t="s">
        <v>52</v>
      </c>
      <c r="U136" t="s">
        <v>87</v>
      </c>
      <c r="V136" t="s">
        <v>88</v>
      </c>
      <c r="W136" s="1">
        <v>44742</v>
      </c>
      <c r="X136" s="1">
        <v>44766</v>
      </c>
      <c r="Y136" t="s">
        <v>89</v>
      </c>
    </row>
    <row r="137" spans="1:25">
      <c r="A137" t="s">
        <v>632</v>
      </c>
      <c r="B137" t="s">
        <v>633</v>
      </c>
      <c r="C137" t="s">
        <v>634</v>
      </c>
      <c r="D137">
        <v>47964</v>
      </c>
      <c r="E137" t="s">
        <v>27</v>
      </c>
      <c r="F137" t="s">
        <v>28</v>
      </c>
      <c r="G137">
        <v>2022</v>
      </c>
      <c r="H137" t="s">
        <v>29</v>
      </c>
      <c r="I137" t="s">
        <v>30</v>
      </c>
      <c r="J137" t="s">
        <v>635</v>
      </c>
      <c r="K137" t="s">
        <v>636</v>
      </c>
      <c r="L137" t="s">
        <v>637</v>
      </c>
      <c r="M137">
        <v>1142770</v>
      </c>
      <c r="O137" t="s">
        <v>32</v>
      </c>
      <c r="P137" t="s">
        <v>42</v>
      </c>
      <c r="R137" t="s">
        <v>34</v>
      </c>
      <c r="T137" t="s">
        <v>35</v>
      </c>
      <c r="U137" t="s">
        <v>278</v>
      </c>
      <c r="V137" t="s">
        <v>151</v>
      </c>
      <c r="W137" s="1">
        <v>44751</v>
      </c>
      <c r="X137" s="1">
        <v>44759</v>
      </c>
      <c r="Y137" t="s">
        <v>55</v>
      </c>
    </row>
    <row r="138" spans="1:25">
      <c r="A138" t="s">
        <v>638</v>
      </c>
      <c r="B138" t="s">
        <v>639</v>
      </c>
      <c r="D138">
        <v>52858</v>
      </c>
      <c r="E138" t="s">
        <v>27</v>
      </c>
      <c r="F138" t="s">
        <v>28</v>
      </c>
      <c r="G138">
        <v>2022</v>
      </c>
      <c r="H138" t="s">
        <v>29</v>
      </c>
      <c r="I138" t="s">
        <v>30</v>
      </c>
      <c r="J138" t="s">
        <v>640</v>
      </c>
      <c r="K138" t="s">
        <v>627</v>
      </c>
      <c r="L138" t="s">
        <v>641</v>
      </c>
      <c r="M138">
        <v>1105766</v>
      </c>
      <c r="O138" t="s">
        <v>32</v>
      </c>
      <c r="P138" t="s">
        <v>86</v>
      </c>
      <c r="R138" t="s">
        <v>34</v>
      </c>
      <c r="T138" t="s">
        <v>174</v>
      </c>
      <c r="U138" t="s">
        <v>87</v>
      </c>
      <c r="V138" t="s">
        <v>88</v>
      </c>
      <c r="W138" s="1">
        <v>44887</v>
      </c>
      <c r="X138" s="1">
        <v>44873</v>
      </c>
      <c r="Y138" t="s">
        <v>204</v>
      </c>
    </row>
    <row r="139" spans="1:25">
      <c r="A139" t="s">
        <v>638</v>
      </c>
      <c r="B139" t="s">
        <v>639</v>
      </c>
      <c r="D139">
        <v>52859</v>
      </c>
      <c r="E139" t="s">
        <v>27</v>
      </c>
      <c r="F139" t="s">
        <v>28</v>
      </c>
      <c r="G139">
        <v>2022</v>
      </c>
      <c r="H139" t="s">
        <v>29</v>
      </c>
      <c r="I139" t="s">
        <v>30</v>
      </c>
      <c r="J139" t="s">
        <v>642</v>
      </c>
      <c r="K139" t="s">
        <v>643</v>
      </c>
      <c r="L139" t="s">
        <v>644</v>
      </c>
      <c r="M139">
        <v>1105766</v>
      </c>
      <c r="O139" t="s">
        <v>32</v>
      </c>
      <c r="P139" t="s">
        <v>86</v>
      </c>
      <c r="R139" t="s">
        <v>34</v>
      </c>
      <c r="T139" t="s">
        <v>174</v>
      </c>
      <c r="U139" t="s">
        <v>87</v>
      </c>
      <c r="V139" t="s">
        <v>88</v>
      </c>
      <c r="W139" s="1">
        <v>44887</v>
      </c>
      <c r="X139" s="1">
        <v>44873</v>
      </c>
      <c r="Y139" t="s">
        <v>204</v>
      </c>
    </row>
    <row r="140" spans="1:25">
      <c r="A140" t="s">
        <v>645</v>
      </c>
      <c r="B140" t="s">
        <v>646</v>
      </c>
      <c r="C140" t="s">
        <v>647</v>
      </c>
      <c r="D140">
        <v>47186</v>
      </c>
      <c r="E140" t="s">
        <v>27</v>
      </c>
      <c r="F140" t="s">
        <v>28</v>
      </c>
      <c r="G140">
        <v>2022</v>
      </c>
      <c r="H140" t="s">
        <v>29</v>
      </c>
      <c r="I140" t="s">
        <v>30</v>
      </c>
      <c r="J140" t="s">
        <v>648</v>
      </c>
      <c r="K140" t="str">
        <f>"07/06/2022 01:32 PM AEST(SW"</f>
        <v>07/06/2022 01:32 PM AEST(SW</v>
      </c>
      <c r="M140">
        <v>1338385</v>
      </c>
      <c r="O140" t="s">
        <v>32</v>
      </c>
      <c r="P140" t="s">
        <v>61</v>
      </c>
      <c r="Q140" t="s">
        <v>649</v>
      </c>
      <c r="R140" t="s">
        <v>34</v>
      </c>
      <c r="T140" t="s">
        <v>52</v>
      </c>
      <c r="U140" t="s">
        <v>650</v>
      </c>
      <c r="V140" t="s">
        <v>651</v>
      </c>
      <c r="W140" s="1">
        <v>44723</v>
      </c>
      <c r="X140" s="1">
        <v>44731</v>
      </c>
      <c r="Y140" t="s">
        <v>211</v>
      </c>
    </row>
    <row r="141" spans="1:25">
      <c r="A141" t="s">
        <v>652</v>
      </c>
      <c r="B141" t="s">
        <v>653</v>
      </c>
      <c r="D141">
        <v>47167</v>
      </c>
      <c r="E141" t="s">
        <v>27</v>
      </c>
      <c r="F141" t="s">
        <v>28</v>
      </c>
      <c r="G141">
        <v>2022</v>
      </c>
      <c r="H141" t="s">
        <v>29</v>
      </c>
      <c r="I141" t="s">
        <v>30</v>
      </c>
      <c r="J141" t="s">
        <v>654</v>
      </c>
      <c r="K141" t="str">
        <f>"06/06/2022 12:29 PM AEST(SW"</f>
        <v>06/06/2022 12:29 PM AEST(SW</v>
      </c>
      <c r="M141">
        <v>1336287</v>
      </c>
      <c r="O141" t="s">
        <v>32</v>
      </c>
      <c r="P141" t="s">
        <v>61</v>
      </c>
      <c r="Q141" t="s">
        <v>655</v>
      </c>
      <c r="R141" t="s">
        <v>34</v>
      </c>
      <c r="T141" t="s">
        <v>52</v>
      </c>
      <c r="U141" t="s">
        <v>650</v>
      </c>
      <c r="V141" t="s">
        <v>656</v>
      </c>
      <c r="W141" s="1">
        <v>44724</v>
      </c>
      <c r="X141" s="1">
        <v>44730</v>
      </c>
      <c r="Y141" t="s">
        <v>211</v>
      </c>
    </row>
    <row r="142" spans="1:25">
      <c r="A142" t="s">
        <v>657</v>
      </c>
      <c r="B142" t="s">
        <v>658</v>
      </c>
      <c r="D142">
        <v>53799</v>
      </c>
      <c r="E142" t="s">
        <v>27</v>
      </c>
      <c r="F142" t="s">
        <v>28</v>
      </c>
      <c r="G142">
        <v>2022</v>
      </c>
      <c r="H142" t="s">
        <v>29</v>
      </c>
      <c r="I142" t="s">
        <v>30</v>
      </c>
      <c r="J142" t="s">
        <v>659</v>
      </c>
      <c r="K142" t="s">
        <v>660</v>
      </c>
      <c r="M142">
        <v>1173825</v>
      </c>
      <c r="O142" t="s">
        <v>32</v>
      </c>
      <c r="P142" t="s">
        <v>86</v>
      </c>
      <c r="R142" t="s">
        <v>34</v>
      </c>
      <c r="T142" t="s">
        <v>52</v>
      </c>
      <c r="U142" t="s">
        <v>87</v>
      </c>
      <c r="V142" t="s">
        <v>661</v>
      </c>
      <c r="W142" s="1">
        <v>44885</v>
      </c>
      <c r="X142" s="1">
        <v>44896</v>
      </c>
      <c r="Y142" t="s">
        <v>133</v>
      </c>
    </row>
    <row r="143" spans="1:25">
      <c r="A143" t="s">
        <v>662</v>
      </c>
      <c r="B143" t="s">
        <v>663</v>
      </c>
      <c r="C143" t="s">
        <v>664</v>
      </c>
      <c r="D143">
        <v>48128</v>
      </c>
      <c r="E143" t="s">
        <v>27</v>
      </c>
      <c r="F143" t="s">
        <v>28</v>
      </c>
      <c r="G143">
        <v>2022</v>
      </c>
      <c r="H143" t="s">
        <v>29</v>
      </c>
      <c r="I143" t="s">
        <v>30</v>
      </c>
      <c r="J143" t="s">
        <v>665</v>
      </c>
      <c r="K143" t="str">
        <f>"05/07/2022 09:59 AM AEST(SW"</f>
        <v>05/07/2022 09:59 AM AEST(SW</v>
      </c>
      <c r="M143">
        <v>695506</v>
      </c>
      <c r="O143" t="s">
        <v>32</v>
      </c>
      <c r="P143" t="s">
        <v>42</v>
      </c>
      <c r="R143" t="s">
        <v>34</v>
      </c>
      <c r="T143" t="s">
        <v>35</v>
      </c>
      <c r="U143" t="s">
        <v>278</v>
      </c>
      <c r="V143" t="s">
        <v>115</v>
      </c>
      <c r="W143" s="1">
        <v>44752</v>
      </c>
      <c r="X143" s="1">
        <v>44756</v>
      </c>
      <c r="Y143" t="s">
        <v>55</v>
      </c>
    </row>
    <row r="144" spans="1:25">
      <c r="A144" t="s">
        <v>666</v>
      </c>
      <c r="B144" t="s">
        <v>667</v>
      </c>
      <c r="D144">
        <v>47175</v>
      </c>
      <c r="E144" t="s">
        <v>27</v>
      </c>
      <c r="F144" t="s">
        <v>28</v>
      </c>
      <c r="G144">
        <v>2022</v>
      </c>
      <c r="H144" t="s">
        <v>29</v>
      </c>
      <c r="I144" t="s">
        <v>30</v>
      </c>
      <c r="J144" t="s">
        <v>654</v>
      </c>
      <c r="K144" t="str">
        <f>"06/06/2022 06:11 PM AEST(SW"</f>
        <v>06/06/2022 06:11 PM AEST(SW</v>
      </c>
      <c r="L144" t="str">
        <f>"08/06/2022 01:32 PM AEST(SW"</f>
        <v>08/06/2022 01:32 PM AEST(SW</v>
      </c>
      <c r="M144">
        <v>1337970</v>
      </c>
      <c r="O144" t="s">
        <v>32</v>
      </c>
      <c r="P144" t="s">
        <v>68</v>
      </c>
      <c r="R144" t="s">
        <v>34</v>
      </c>
      <c r="T144" t="s">
        <v>52</v>
      </c>
      <c r="U144" t="s">
        <v>650</v>
      </c>
      <c r="V144" t="s">
        <v>668</v>
      </c>
      <c r="W144" s="1">
        <v>44724</v>
      </c>
      <c r="X144" s="1">
        <v>44730</v>
      </c>
      <c r="Y144" t="s">
        <v>211</v>
      </c>
    </row>
    <row r="145" spans="1:25">
      <c r="A145" t="s">
        <v>669</v>
      </c>
      <c r="B145" t="s">
        <v>670</v>
      </c>
      <c r="C145" t="s">
        <v>671</v>
      </c>
      <c r="D145">
        <v>47304</v>
      </c>
      <c r="E145" t="s">
        <v>27</v>
      </c>
      <c r="F145" t="s">
        <v>28</v>
      </c>
      <c r="G145">
        <v>2022</v>
      </c>
      <c r="H145" t="s">
        <v>29</v>
      </c>
      <c r="I145" t="s">
        <v>30</v>
      </c>
      <c r="J145" t="s">
        <v>672</v>
      </c>
      <c r="K145" t="str">
        <f>"08/06/2022 11:18 PM AEST(SW"</f>
        <v>08/06/2022 11:18 PM AEST(SW</v>
      </c>
      <c r="M145">
        <v>1337951</v>
      </c>
      <c r="O145" t="s">
        <v>32</v>
      </c>
      <c r="P145" t="s">
        <v>371</v>
      </c>
      <c r="R145" t="s">
        <v>34</v>
      </c>
      <c r="T145" t="s">
        <v>35</v>
      </c>
      <c r="U145" t="s">
        <v>650</v>
      </c>
      <c r="V145" t="s">
        <v>673</v>
      </c>
      <c r="W145" s="1">
        <v>44721</v>
      </c>
      <c r="X145" s="1">
        <v>44724</v>
      </c>
      <c r="Y145" t="s">
        <v>55</v>
      </c>
    </row>
    <row r="146" spans="1:25">
      <c r="A146" t="s">
        <v>674</v>
      </c>
      <c r="B146" t="s">
        <v>675</v>
      </c>
      <c r="C146" t="s">
        <v>676</v>
      </c>
      <c r="D146">
        <v>49646</v>
      </c>
      <c r="E146" t="s">
        <v>27</v>
      </c>
      <c r="F146" t="s">
        <v>28</v>
      </c>
      <c r="G146">
        <v>2022</v>
      </c>
      <c r="H146" t="s">
        <v>29</v>
      </c>
      <c r="I146" t="s">
        <v>30</v>
      </c>
      <c r="J146" t="s">
        <v>677</v>
      </c>
      <c r="K146" t="s">
        <v>678</v>
      </c>
      <c r="L146" t="s">
        <v>679</v>
      </c>
      <c r="M146">
        <v>885839</v>
      </c>
      <c r="O146" t="s">
        <v>32</v>
      </c>
      <c r="P146" t="s">
        <v>33</v>
      </c>
      <c r="R146" t="s">
        <v>34</v>
      </c>
      <c r="T146" t="s">
        <v>35</v>
      </c>
      <c r="U146" t="s">
        <v>680</v>
      </c>
      <c r="V146" t="s">
        <v>681</v>
      </c>
      <c r="W146" s="1">
        <v>44886</v>
      </c>
      <c r="X146" s="1">
        <v>44888</v>
      </c>
      <c r="Y146" t="s">
        <v>97</v>
      </c>
    </row>
    <row r="147" spans="1:25">
      <c r="A147" t="s">
        <v>682</v>
      </c>
      <c r="B147" t="s">
        <v>683</v>
      </c>
      <c r="C147" t="s">
        <v>684</v>
      </c>
      <c r="D147">
        <v>47363</v>
      </c>
      <c r="E147" t="s">
        <v>27</v>
      </c>
      <c r="F147" t="s">
        <v>28</v>
      </c>
      <c r="G147">
        <v>2022</v>
      </c>
      <c r="H147" t="s">
        <v>29</v>
      </c>
      <c r="I147" t="s">
        <v>30</v>
      </c>
      <c r="J147" t="s">
        <v>648</v>
      </c>
      <c r="K147" t="s">
        <v>685</v>
      </c>
      <c r="M147">
        <v>1336449</v>
      </c>
      <c r="O147" t="s">
        <v>32</v>
      </c>
      <c r="P147" t="s">
        <v>33</v>
      </c>
      <c r="R147" t="s">
        <v>34</v>
      </c>
      <c r="T147" t="s">
        <v>52</v>
      </c>
      <c r="U147" t="s">
        <v>650</v>
      </c>
      <c r="V147" t="s">
        <v>656</v>
      </c>
      <c r="W147" s="1">
        <v>44723</v>
      </c>
      <c r="X147" s="1">
        <v>44731</v>
      </c>
      <c r="Y147" t="s">
        <v>55</v>
      </c>
    </row>
    <row r="148" spans="1:25">
      <c r="A148" t="s">
        <v>195</v>
      </c>
      <c r="B148" t="s">
        <v>196</v>
      </c>
      <c r="D148">
        <v>48239</v>
      </c>
      <c r="E148" t="s">
        <v>27</v>
      </c>
      <c r="F148" t="s">
        <v>28</v>
      </c>
      <c r="G148">
        <v>2022</v>
      </c>
      <c r="H148" t="s">
        <v>29</v>
      </c>
      <c r="I148" t="s">
        <v>30</v>
      </c>
      <c r="J148" t="s">
        <v>686</v>
      </c>
      <c r="K148" t="s">
        <v>687</v>
      </c>
      <c r="M148">
        <v>813794</v>
      </c>
      <c r="O148" t="s">
        <v>32</v>
      </c>
      <c r="P148" t="s">
        <v>42</v>
      </c>
      <c r="R148" t="s">
        <v>34</v>
      </c>
      <c r="T148" t="s">
        <v>35</v>
      </c>
      <c r="U148" t="s">
        <v>43</v>
      </c>
      <c r="V148" t="s">
        <v>688</v>
      </c>
      <c r="W148" s="1">
        <v>44761</v>
      </c>
      <c r="X148" s="1">
        <v>44763</v>
      </c>
      <c r="Y148" t="s">
        <v>123</v>
      </c>
    </row>
    <row r="149" spans="1:25">
      <c r="A149" t="s">
        <v>689</v>
      </c>
      <c r="B149" t="s">
        <v>690</v>
      </c>
      <c r="D149">
        <v>47292</v>
      </c>
      <c r="E149" t="s">
        <v>27</v>
      </c>
      <c r="F149" t="s">
        <v>28</v>
      </c>
      <c r="G149">
        <v>2022</v>
      </c>
      <c r="H149" t="s">
        <v>29</v>
      </c>
      <c r="I149" t="s">
        <v>30</v>
      </c>
      <c r="J149" t="s">
        <v>691</v>
      </c>
      <c r="K149" t="s">
        <v>692</v>
      </c>
      <c r="M149">
        <v>1338815</v>
      </c>
      <c r="O149" t="s">
        <v>32</v>
      </c>
      <c r="P149" t="s">
        <v>277</v>
      </c>
      <c r="R149" t="s">
        <v>34</v>
      </c>
      <c r="T149" t="s">
        <v>35</v>
      </c>
      <c r="U149" t="s">
        <v>650</v>
      </c>
      <c r="V149" t="s">
        <v>693</v>
      </c>
      <c r="W149" s="1">
        <v>44887</v>
      </c>
      <c r="X149" s="1">
        <v>44891</v>
      </c>
      <c r="Y149" t="s">
        <v>211</v>
      </c>
    </row>
    <row r="150" spans="1:25">
      <c r="A150" t="s">
        <v>689</v>
      </c>
      <c r="B150" t="s">
        <v>690</v>
      </c>
      <c r="D150">
        <v>47293</v>
      </c>
      <c r="E150" t="s">
        <v>27</v>
      </c>
      <c r="F150" t="s">
        <v>28</v>
      </c>
      <c r="G150">
        <v>2022</v>
      </c>
      <c r="H150" t="s">
        <v>29</v>
      </c>
      <c r="I150" t="s">
        <v>30</v>
      </c>
      <c r="J150" t="s">
        <v>694</v>
      </c>
      <c r="K150" t="str">
        <f>"08/06/2022 01:25 PM AEST(SW"</f>
        <v>08/06/2022 01:25 PM AEST(SW</v>
      </c>
      <c r="M150">
        <v>1338815</v>
      </c>
      <c r="O150" t="s">
        <v>32</v>
      </c>
      <c r="P150" t="s">
        <v>695</v>
      </c>
      <c r="R150" t="s">
        <v>34</v>
      </c>
      <c r="T150" t="s">
        <v>52</v>
      </c>
      <c r="U150" t="s">
        <v>650</v>
      </c>
      <c r="V150" t="s">
        <v>696</v>
      </c>
      <c r="W150" s="1">
        <v>44722</v>
      </c>
      <c r="X150" s="1">
        <v>44730</v>
      </c>
      <c r="Y150" t="s">
        <v>211</v>
      </c>
    </row>
    <row r="151" spans="1:25">
      <c r="A151" t="s">
        <v>697</v>
      </c>
      <c r="B151" t="s">
        <v>508</v>
      </c>
      <c r="D151">
        <v>45311</v>
      </c>
      <c r="E151" t="s">
        <v>27</v>
      </c>
      <c r="F151" t="s">
        <v>28</v>
      </c>
      <c r="G151">
        <v>2022</v>
      </c>
      <c r="H151" t="s">
        <v>29</v>
      </c>
      <c r="I151" t="s">
        <v>30</v>
      </c>
      <c r="J151" t="s">
        <v>698</v>
      </c>
      <c r="K151" t="s">
        <v>699</v>
      </c>
      <c r="M151">
        <v>1236097</v>
      </c>
      <c r="O151" t="s">
        <v>32</v>
      </c>
      <c r="P151" t="s">
        <v>68</v>
      </c>
      <c r="R151" t="s">
        <v>34</v>
      </c>
      <c r="T151" t="s">
        <v>35</v>
      </c>
      <c r="U151" t="s">
        <v>43</v>
      </c>
      <c r="V151" t="s">
        <v>700</v>
      </c>
      <c r="W151" s="1">
        <v>44648</v>
      </c>
      <c r="X151" s="1">
        <v>44660</v>
      </c>
      <c r="Y151" t="s">
        <v>615</v>
      </c>
    </row>
    <row r="152" spans="1:25">
      <c r="A152" t="s">
        <v>701</v>
      </c>
      <c r="B152" t="s">
        <v>702</v>
      </c>
      <c r="C152" t="s">
        <v>78</v>
      </c>
      <c r="D152">
        <v>47052</v>
      </c>
      <c r="E152" t="s">
        <v>27</v>
      </c>
      <c r="F152" t="s">
        <v>28</v>
      </c>
      <c r="G152">
        <v>2022</v>
      </c>
      <c r="H152" t="s">
        <v>29</v>
      </c>
      <c r="I152" t="s">
        <v>30</v>
      </c>
      <c r="J152" t="s">
        <v>703</v>
      </c>
      <c r="K152" t="s">
        <v>704</v>
      </c>
      <c r="L152" t="s">
        <v>705</v>
      </c>
      <c r="M152">
        <v>1153232</v>
      </c>
      <c r="O152" t="s">
        <v>32</v>
      </c>
      <c r="P152" t="s">
        <v>42</v>
      </c>
      <c r="R152" t="s">
        <v>34</v>
      </c>
      <c r="T152" t="s">
        <v>35</v>
      </c>
      <c r="U152" t="s">
        <v>706</v>
      </c>
      <c r="V152" t="s">
        <v>707</v>
      </c>
      <c r="W152" s="1">
        <v>44745</v>
      </c>
      <c r="X152" s="1">
        <v>44752</v>
      </c>
      <c r="Y152" t="s">
        <v>55</v>
      </c>
    </row>
    <row r="153" spans="1:25">
      <c r="A153" t="s">
        <v>708</v>
      </c>
      <c r="B153" t="s">
        <v>709</v>
      </c>
      <c r="C153" t="s">
        <v>710</v>
      </c>
      <c r="D153">
        <v>46767</v>
      </c>
      <c r="E153" t="s">
        <v>27</v>
      </c>
      <c r="F153" t="s">
        <v>28</v>
      </c>
      <c r="G153">
        <v>2022</v>
      </c>
      <c r="H153" t="s">
        <v>29</v>
      </c>
      <c r="I153" t="s">
        <v>30</v>
      </c>
      <c r="J153" t="s">
        <v>711</v>
      </c>
      <c r="K153" t="s">
        <v>712</v>
      </c>
      <c r="L153" t="s">
        <v>712</v>
      </c>
      <c r="M153">
        <v>1181806</v>
      </c>
      <c r="O153" t="s">
        <v>32</v>
      </c>
      <c r="P153" t="s">
        <v>145</v>
      </c>
      <c r="R153" t="s">
        <v>34</v>
      </c>
      <c r="T153" t="s">
        <v>174</v>
      </c>
      <c r="U153" t="s">
        <v>175</v>
      </c>
      <c r="V153" t="s">
        <v>713</v>
      </c>
      <c r="W153" s="1">
        <v>44774</v>
      </c>
      <c r="X153" s="1">
        <v>44786</v>
      </c>
      <c r="Y153" t="s">
        <v>55</v>
      </c>
    </row>
    <row r="154" spans="1:25">
      <c r="A154" t="s">
        <v>708</v>
      </c>
      <c r="B154" t="s">
        <v>709</v>
      </c>
      <c r="C154" t="s">
        <v>710</v>
      </c>
      <c r="D154">
        <v>47115</v>
      </c>
      <c r="E154" t="s">
        <v>27</v>
      </c>
      <c r="F154" t="s">
        <v>28</v>
      </c>
      <c r="G154">
        <v>2022</v>
      </c>
      <c r="H154" t="s">
        <v>29</v>
      </c>
      <c r="I154" t="s">
        <v>30</v>
      </c>
      <c r="J154" t="s">
        <v>714</v>
      </c>
      <c r="K154" t="str">
        <f>"02/06/2022 11:59 AM AEST(SW"</f>
        <v>02/06/2022 11:59 AM AEST(SW</v>
      </c>
      <c r="L154" t="str">
        <f>"02/06/2022 12:04 PM AEST(SW"</f>
        <v>02/06/2022 12:04 PM AEST(SW</v>
      </c>
      <c r="M154">
        <v>1181806</v>
      </c>
      <c r="O154" t="s">
        <v>32</v>
      </c>
      <c r="P154" t="s">
        <v>145</v>
      </c>
      <c r="R154" t="s">
        <v>34</v>
      </c>
      <c r="T154" t="s">
        <v>174</v>
      </c>
      <c r="U154" t="s">
        <v>175</v>
      </c>
      <c r="V154" t="s">
        <v>715</v>
      </c>
      <c r="W154" s="1">
        <v>44775</v>
      </c>
      <c r="X154" s="1">
        <v>44786</v>
      </c>
      <c r="Y154" t="s">
        <v>55</v>
      </c>
    </row>
    <row r="155" spans="1:25">
      <c r="A155" t="s">
        <v>716</v>
      </c>
      <c r="B155" t="s">
        <v>717</v>
      </c>
      <c r="D155">
        <v>53052</v>
      </c>
      <c r="E155" t="s">
        <v>27</v>
      </c>
      <c r="F155" t="s">
        <v>28</v>
      </c>
      <c r="G155">
        <v>2022</v>
      </c>
      <c r="H155" t="s">
        <v>29</v>
      </c>
      <c r="I155" t="s">
        <v>30</v>
      </c>
      <c r="J155" t="s">
        <v>718</v>
      </c>
      <c r="K155" t="str">
        <f>"04/11/2022 10:54 AM AEST(SW"</f>
        <v>04/11/2022 10:54 AM AEST(SW</v>
      </c>
      <c r="M155">
        <v>1062418</v>
      </c>
      <c r="O155" t="s">
        <v>32</v>
      </c>
      <c r="P155" t="s">
        <v>42</v>
      </c>
      <c r="R155" t="s">
        <v>34</v>
      </c>
      <c r="T155" t="s">
        <v>35</v>
      </c>
      <c r="U155" t="s">
        <v>36</v>
      </c>
      <c r="V155" t="s">
        <v>719</v>
      </c>
      <c r="W155" s="1">
        <v>44890</v>
      </c>
      <c r="X155" s="1">
        <v>44895</v>
      </c>
      <c r="Y155" t="s">
        <v>45</v>
      </c>
    </row>
    <row r="156" spans="1:25">
      <c r="A156" t="s">
        <v>720</v>
      </c>
      <c r="B156" t="s">
        <v>721</v>
      </c>
      <c r="C156" t="s">
        <v>83</v>
      </c>
      <c r="D156">
        <v>47397</v>
      </c>
      <c r="E156" t="s">
        <v>27</v>
      </c>
      <c r="F156" t="s">
        <v>28</v>
      </c>
      <c r="G156">
        <v>2022</v>
      </c>
      <c r="H156" t="s">
        <v>29</v>
      </c>
      <c r="I156" t="s">
        <v>30</v>
      </c>
      <c r="J156" t="s">
        <v>722</v>
      </c>
      <c r="K156" t="s">
        <v>723</v>
      </c>
      <c r="L156" t="s">
        <v>724</v>
      </c>
      <c r="M156">
        <v>1316839</v>
      </c>
      <c r="O156" t="s">
        <v>32</v>
      </c>
      <c r="P156" t="s">
        <v>86</v>
      </c>
      <c r="R156" t="s">
        <v>34</v>
      </c>
      <c r="T156" t="s">
        <v>52</v>
      </c>
      <c r="U156" t="s">
        <v>87</v>
      </c>
      <c r="V156" t="s">
        <v>88</v>
      </c>
      <c r="W156" s="1">
        <v>44914</v>
      </c>
      <c r="X156" s="1">
        <v>44918</v>
      </c>
      <c r="Y156" t="s">
        <v>55</v>
      </c>
    </row>
    <row r="157" spans="1:25">
      <c r="A157" t="s">
        <v>725</v>
      </c>
      <c r="B157" t="s">
        <v>726</v>
      </c>
      <c r="D157">
        <v>47289</v>
      </c>
      <c r="E157" t="s">
        <v>27</v>
      </c>
      <c r="F157" t="s">
        <v>28</v>
      </c>
      <c r="G157">
        <v>2022</v>
      </c>
      <c r="H157" t="s">
        <v>29</v>
      </c>
      <c r="I157" t="s">
        <v>30</v>
      </c>
      <c r="J157" t="s">
        <v>654</v>
      </c>
      <c r="K157" t="str">
        <f>"08/06/2022 12:35 PM AEST(SW"</f>
        <v>08/06/2022 12:35 PM AEST(SW</v>
      </c>
      <c r="M157">
        <v>1338415</v>
      </c>
      <c r="O157" t="s">
        <v>32</v>
      </c>
      <c r="P157" t="s">
        <v>631</v>
      </c>
      <c r="R157" t="s">
        <v>34</v>
      </c>
      <c r="T157" t="s">
        <v>35</v>
      </c>
      <c r="U157" t="s">
        <v>650</v>
      </c>
      <c r="V157" t="s">
        <v>727</v>
      </c>
      <c r="W157" s="1">
        <v>44724</v>
      </c>
      <c r="X157" s="1">
        <v>44730</v>
      </c>
      <c r="Y157" t="s">
        <v>211</v>
      </c>
    </row>
    <row r="158" spans="1:25">
      <c r="A158" t="s">
        <v>728</v>
      </c>
      <c r="B158" t="s">
        <v>47</v>
      </c>
      <c r="C158" t="s">
        <v>610</v>
      </c>
      <c r="D158">
        <v>45294</v>
      </c>
      <c r="E158" t="s">
        <v>27</v>
      </c>
      <c r="F158" t="s">
        <v>28</v>
      </c>
      <c r="G158">
        <v>2022</v>
      </c>
      <c r="H158" t="s">
        <v>29</v>
      </c>
      <c r="I158" t="s">
        <v>30</v>
      </c>
      <c r="J158" t="s">
        <v>729</v>
      </c>
      <c r="K158" t="str">
        <f>"02/03/2022 01:54 PM AEST(SW"</f>
        <v>02/03/2022 01:54 PM AEST(SW</v>
      </c>
      <c r="L158" t="str">
        <f>"02/03/2022 01:54 PM AEST(SW"</f>
        <v>02/03/2022 01:54 PM AEST(SW</v>
      </c>
      <c r="M158">
        <v>997971</v>
      </c>
      <c r="O158" t="s">
        <v>32</v>
      </c>
      <c r="P158" t="s">
        <v>145</v>
      </c>
      <c r="R158" t="s">
        <v>34</v>
      </c>
      <c r="T158" t="s">
        <v>174</v>
      </c>
      <c r="U158" t="s">
        <v>43</v>
      </c>
      <c r="V158" t="s">
        <v>730</v>
      </c>
      <c r="W158" s="1">
        <v>44662</v>
      </c>
      <c r="X158" s="1">
        <v>44667</v>
      </c>
      <c r="Y158" t="s">
        <v>55</v>
      </c>
    </row>
    <row r="159" spans="1:25">
      <c r="A159" t="s">
        <v>170</v>
      </c>
      <c r="B159" t="s">
        <v>171</v>
      </c>
      <c r="C159" t="s">
        <v>104</v>
      </c>
      <c r="D159">
        <v>48140</v>
      </c>
      <c r="E159" t="s">
        <v>27</v>
      </c>
      <c r="F159" t="s">
        <v>28</v>
      </c>
      <c r="G159">
        <v>2022</v>
      </c>
      <c r="H159" t="s">
        <v>29</v>
      </c>
      <c r="I159" t="s">
        <v>30</v>
      </c>
      <c r="J159" t="s">
        <v>172</v>
      </c>
      <c r="K159" t="str">
        <f>"06/07/2022 10:46 PM AEST(SW"</f>
        <v>06/07/2022 10:46 PM AEST(SW</v>
      </c>
      <c r="L159" t="s">
        <v>173</v>
      </c>
      <c r="M159">
        <v>1082492</v>
      </c>
      <c r="O159" t="s">
        <v>32</v>
      </c>
      <c r="P159" t="s">
        <v>145</v>
      </c>
      <c r="R159" t="s">
        <v>34</v>
      </c>
      <c r="T159" t="s">
        <v>174</v>
      </c>
      <c r="U159" t="s">
        <v>175</v>
      </c>
      <c r="V159" t="s">
        <v>176</v>
      </c>
      <c r="W159" s="1">
        <v>44765</v>
      </c>
      <c r="X159" s="1">
        <v>44795</v>
      </c>
      <c r="Y159" t="s">
        <v>55</v>
      </c>
    </row>
    <row r="160" spans="1:25">
      <c r="A160" t="s">
        <v>657</v>
      </c>
      <c r="B160" t="s">
        <v>731</v>
      </c>
      <c r="D160">
        <v>47356</v>
      </c>
      <c r="E160" t="s">
        <v>27</v>
      </c>
      <c r="F160" t="s">
        <v>28</v>
      </c>
      <c r="G160">
        <v>2022</v>
      </c>
      <c r="H160" t="s">
        <v>29</v>
      </c>
      <c r="I160" t="s">
        <v>30</v>
      </c>
      <c r="J160" t="s">
        <v>732</v>
      </c>
      <c r="K160" t="s">
        <v>733</v>
      </c>
      <c r="M160">
        <v>773087</v>
      </c>
      <c r="O160" t="s">
        <v>32</v>
      </c>
      <c r="P160" t="s">
        <v>61</v>
      </c>
      <c r="Q160" t="s">
        <v>734</v>
      </c>
      <c r="R160" t="s">
        <v>34</v>
      </c>
      <c r="T160" t="s">
        <v>35</v>
      </c>
      <c r="U160" t="s">
        <v>87</v>
      </c>
      <c r="V160" t="s">
        <v>735</v>
      </c>
      <c r="W160" s="1">
        <v>44747</v>
      </c>
      <c r="X160" s="1">
        <v>44748</v>
      </c>
      <c r="Y160" t="s">
        <v>133</v>
      </c>
    </row>
    <row r="161" spans="1:25">
      <c r="A161" t="s">
        <v>674</v>
      </c>
      <c r="B161" t="s">
        <v>736</v>
      </c>
      <c r="C161" t="s">
        <v>737</v>
      </c>
      <c r="D161">
        <v>47565</v>
      </c>
      <c r="E161" t="s">
        <v>27</v>
      </c>
      <c r="F161" t="s">
        <v>28</v>
      </c>
      <c r="G161">
        <v>2022</v>
      </c>
      <c r="H161" t="s">
        <v>29</v>
      </c>
      <c r="I161" t="s">
        <v>30</v>
      </c>
      <c r="J161" t="s">
        <v>738</v>
      </c>
      <c r="K161" t="s">
        <v>739</v>
      </c>
      <c r="L161" t="s">
        <v>740</v>
      </c>
      <c r="M161">
        <v>762171</v>
      </c>
      <c r="O161" t="s">
        <v>32</v>
      </c>
      <c r="P161" t="s">
        <v>86</v>
      </c>
      <c r="R161" t="s">
        <v>34</v>
      </c>
      <c r="T161" t="s">
        <v>52</v>
      </c>
      <c r="U161" t="s">
        <v>261</v>
      </c>
      <c r="V161" t="s">
        <v>262</v>
      </c>
      <c r="W161" s="1">
        <v>44801</v>
      </c>
      <c r="X161" s="1">
        <v>44814</v>
      </c>
      <c r="Y161" t="s">
        <v>55</v>
      </c>
    </row>
    <row r="162" spans="1:25">
      <c r="A162" t="s">
        <v>741</v>
      </c>
      <c r="B162" t="s">
        <v>83</v>
      </c>
      <c r="D162">
        <v>45306</v>
      </c>
      <c r="E162" t="s">
        <v>27</v>
      </c>
      <c r="F162" t="s">
        <v>28</v>
      </c>
      <c r="G162">
        <v>2022</v>
      </c>
      <c r="H162" t="s">
        <v>29</v>
      </c>
      <c r="I162" t="s">
        <v>30</v>
      </c>
      <c r="J162" t="s">
        <v>742</v>
      </c>
      <c r="K162" t="str">
        <f>"08/03/2022 07:57 AM AEST(SW"</f>
        <v>08/03/2022 07:57 AM AEST(SW</v>
      </c>
      <c r="L162" t="str">
        <f>"08/03/2022 07:58 AM AEST(SW"</f>
        <v>08/03/2022 07:58 AM AEST(SW</v>
      </c>
      <c r="M162">
        <v>1053033</v>
      </c>
      <c r="O162" t="s">
        <v>32</v>
      </c>
      <c r="P162" t="s">
        <v>145</v>
      </c>
      <c r="R162" t="s">
        <v>34</v>
      </c>
      <c r="T162" t="s">
        <v>52</v>
      </c>
      <c r="U162" t="s">
        <v>261</v>
      </c>
      <c r="V162" t="s">
        <v>262</v>
      </c>
      <c r="W162" s="1">
        <v>44639</v>
      </c>
      <c r="X162" s="1">
        <v>44653</v>
      </c>
      <c r="Y162" t="s">
        <v>55</v>
      </c>
    </row>
    <row r="163" spans="1:25">
      <c r="A163" t="s">
        <v>352</v>
      </c>
      <c r="B163" t="s">
        <v>743</v>
      </c>
      <c r="D163">
        <v>45305</v>
      </c>
      <c r="E163" t="s">
        <v>27</v>
      </c>
      <c r="F163" t="s">
        <v>28</v>
      </c>
      <c r="G163">
        <v>2022</v>
      </c>
      <c r="H163" t="s">
        <v>29</v>
      </c>
      <c r="I163" t="s">
        <v>30</v>
      </c>
      <c r="J163" t="s">
        <v>742</v>
      </c>
      <c r="K163" t="s">
        <v>744</v>
      </c>
      <c r="M163">
        <v>832244</v>
      </c>
      <c r="O163" t="s">
        <v>32</v>
      </c>
      <c r="P163" t="s">
        <v>86</v>
      </c>
      <c r="R163" t="s">
        <v>34</v>
      </c>
      <c r="T163" t="s">
        <v>52</v>
      </c>
      <c r="U163" t="s">
        <v>261</v>
      </c>
      <c r="V163" t="s">
        <v>262</v>
      </c>
      <c r="W163" s="1">
        <v>44836</v>
      </c>
      <c r="X163" s="1">
        <v>44849</v>
      </c>
      <c r="Y163" t="s">
        <v>55</v>
      </c>
    </row>
    <row r="164" spans="1:25">
      <c r="A164" t="s">
        <v>745</v>
      </c>
      <c r="B164" t="s">
        <v>573</v>
      </c>
      <c r="C164" t="s">
        <v>746</v>
      </c>
      <c r="D164">
        <v>52526</v>
      </c>
      <c r="E164" t="s">
        <v>27</v>
      </c>
      <c r="F164" t="s">
        <v>28</v>
      </c>
      <c r="G164">
        <v>2022</v>
      </c>
      <c r="H164" t="s">
        <v>29</v>
      </c>
      <c r="I164" t="s">
        <v>30</v>
      </c>
      <c r="J164" t="s">
        <v>747</v>
      </c>
      <c r="K164" t="s">
        <v>748</v>
      </c>
      <c r="L164" t="s">
        <v>749</v>
      </c>
      <c r="M164">
        <v>1083268</v>
      </c>
      <c r="O164" t="s">
        <v>32</v>
      </c>
      <c r="P164" t="s">
        <v>86</v>
      </c>
      <c r="R164" t="s">
        <v>34</v>
      </c>
      <c r="T164" t="s">
        <v>52</v>
      </c>
      <c r="U164" t="s">
        <v>87</v>
      </c>
      <c r="V164" t="s">
        <v>88</v>
      </c>
      <c r="W164" s="1">
        <v>44891</v>
      </c>
      <c r="X164" s="1">
        <v>44905</v>
      </c>
      <c r="Y164" t="s">
        <v>55</v>
      </c>
    </row>
    <row r="165" spans="1:25">
      <c r="A165" t="s">
        <v>750</v>
      </c>
      <c r="B165" t="s">
        <v>610</v>
      </c>
      <c r="C165" t="s">
        <v>307</v>
      </c>
      <c r="D165">
        <v>45287</v>
      </c>
      <c r="E165" t="s">
        <v>27</v>
      </c>
      <c r="F165" t="s">
        <v>28</v>
      </c>
      <c r="G165">
        <v>2022</v>
      </c>
      <c r="H165" t="s">
        <v>29</v>
      </c>
      <c r="I165" t="s">
        <v>30</v>
      </c>
      <c r="J165" t="s">
        <v>751</v>
      </c>
      <c r="K165" t="s">
        <v>752</v>
      </c>
      <c r="L165" t="s">
        <v>753</v>
      </c>
      <c r="M165">
        <v>911237</v>
      </c>
      <c r="O165" t="s">
        <v>32</v>
      </c>
      <c r="P165" t="s">
        <v>86</v>
      </c>
      <c r="R165" t="s">
        <v>34</v>
      </c>
      <c r="T165" t="s">
        <v>52</v>
      </c>
      <c r="U165" t="s">
        <v>87</v>
      </c>
      <c r="V165" t="s">
        <v>88</v>
      </c>
      <c r="W165" s="1">
        <v>44633</v>
      </c>
      <c r="X165" s="1">
        <v>44689</v>
      </c>
      <c r="Y165" t="s">
        <v>55</v>
      </c>
    </row>
    <row r="166" spans="1:25">
      <c r="A166" t="s">
        <v>385</v>
      </c>
      <c r="B166" t="s">
        <v>386</v>
      </c>
      <c r="D166">
        <v>48103</v>
      </c>
      <c r="E166" t="s">
        <v>27</v>
      </c>
      <c r="F166" t="s">
        <v>28</v>
      </c>
      <c r="G166">
        <v>2022</v>
      </c>
      <c r="H166" t="s">
        <v>29</v>
      </c>
      <c r="I166" t="s">
        <v>30</v>
      </c>
      <c r="J166" t="s">
        <v>754</v>
      </c>
      <c r="K166" t="str">
        <f>"01/07/2022 05:07 PM AEST(SW"</f>
        <v>01/07/2022 05:07 PM AEST(SW</v>
      </c>
      <c r="O166" t="s">
        <v>32</v>
      </c>
      <c r="P166" t="s">
        <v>42</v>
      </c>
      <c r="R166" t="s">
        <v>34</v>
      </c>
      <c r="T166" t="s">
        <v>35</v>
      </c>
      <c r="U166" t="s">
        <v>87</v>
      </c>
      <c r="V166" t="s">
        <v>390</v>
      </c>
      <c r="W166" s="1">
        <v>44745</v>
      </c>
      <c r="X166" s="1">
        <v>44751</v>
      </c>
      <c r="Y166" t="s">
        <v>55</v>
      </c>
    </row>
    <row r="167" spans="1:25">
      <c r="A167" t="s">
        <v>81</v>
      </c>
      <c r="B167" t="s">
        <v>82</v>
      </c>
      <c r="C167" t="s">
        <v>83</v>
      </c>
      <c r="D167">
        <v>49423</v>
      </c>
      <c r="E167" t="s">
        <v>27</v>
      </c>
      <c r="F167" t="s">
        <v>28</v>
      </c>
      <c r="G167">
        <v>2022</v>
      </c>
      <c r="H167" t="s">
        <v>29</v>
      </c>
      <c r="I167" t="s">
        <v>30</v>
      </c>
      <c r="J167" t="s">
        <v>755</v>
      </c>
      <c r="K167" t="s">
        <v>756</v>
      </c>
      <c r="M167">
        <v>1207768</v>
      </c>
      <c r="O167" t="s">
        <v>32</v>
      </c>
      <c r="P167" t="s">
        <v>86</v>
      </c>
      <c r="R167" t="s">
        <v>34</v>
      </c>
      <c r="T167" t="s">
        <v>52</v>
      </c>
      <c r="U167" t="s">
        <v>87</v>
      </c>
      <c r="V167" t="s">
        <v>88</v>
      </c>
      <c r="W167" s="1">
        <v>44827</v>
      </c>
      <c r="X167" s="1">
        <v>44836</v>
      </c>
      <c r="Y167" t="s">
        <v>89</v>
      </c>
    </row>
    <row r="168" spans="1:25">
      <c r="A168" t="s">
        <v>757</v>
      </c>
      <c r="B168" t="s">
        <v>758</v>
      </c>
      <c r="C168" t="s">
        <v>48</v>
      </c>
      <c r="D168">
        <v>48305</v>
      </c>
      <c r="E168" t="s">
        <v>27</v>
      </c>
      <c r="F168" t="s">
        <v>28</v>
      </c>
      <c r="G168">
        <v>2022</v>
      </c>
      <c r="H168" t="s">
        <v>29</v>
      </c>
      <c r="I168" t="s">
        <v>30</v>
      </c>
      <c r="J168" t="s">
        <v>759</v>
      </c>
      <c r="K168" t="s">
        <v>760</v>
      </c>
      <c r="L168" t="s">
        <v>761</v>
      </c>
      <c r="M168">
        <v>762199</v>
      </c>
      <c r="O168" t="s">
        <v>32</v>
      </c>
      <c r="P168" t="s">
        <v>61</v>
      </c>
      <c r="Q168" t="s">
        <v>249</v>
      </c>
      <c r="R168" t="s">
        <v>34</v>
      </c>
      <c r="T168" t="s">
        <v>35</v>
      </c>
      <c r="U168" t="s">
        <v>278</v>
      </c>
      <c r="V168" t="s">
        <v>115</v>
      </c>
      <c r="W168" s="1">
        <v>44770</v>
      </c>
      <c r="X168" s="1">
        <v>44774</v>
      </c>
      <c r="Y168" t="s">
        <v>55</v>
      </c>
    </row>
    <row r="169" spans="1:25">
      <c r="A169" t="s">
        <v>762</v>
      </c>
      <c r="B169" t="s">
        <v>763</v>
      </c>
      <c r="D169">
        <v>48318</v>
      </c>
      <c r="E169" t="s">
        <v>27</v>
      </c>
      <c r="F169" t="s">
        <v>28</v>
      </c>
      <c r="G169">
        <v>2022</v>
      </c>
      <c r="H169" t="s">
        <v>29</v>
      </c>
      <c r="I169" t="s">
        <v>30</v>
      </c>
      <c r="J169" t="s">
        <v>759</v>
      </c>
      <c r="K169" t="s">
        <v>764</v>
      </c>
      <c r="M169">
        <v>698937</v>
      </c>
      <c r="O169" t="s">
        <v>32</v>
      </c>
      <c r="P169" t="s">
        <v>61</v>
      </c>
      <c r="Q169" t="s">
        <v>249</v>
      </c>
      <c r="R169" t="s">
        <v>34</v>
      </c>
      <c r="T169" t="s">
        <v>35</v>
      </c>
      <c r="U169" t="s">
        <v>278</v>
      </c>
      <c r="V169" t="s">
        <v>115</v>
      </c>
      <c r="W169" s="1">
        <v>44770</v>
      </c>
      <c r="X169" s="1">
        <v>44774</v>
      </c>
      <c r="Y169" t="s">
        <v>55</v>
      </c>
    </row>
    <row r="170" spans="1:25">
      <c r="A170" t="s">
        <v>765</v>
      </c>
      <c r="B170" t="s">
        <v>766</v>
      </c>
      <c r="D170">
        <v>47355</v>
      </c>
      <c r="E170" t="s">
        <v>27</v>
      </c>
      <c r="F170" t="s">
        <v>28</v>
      </c>
      <c r="G170">
        <v>2022</v>
      </c>
      <c r="H170" t="s">
        <v>29</v>
      </c>
      <c r="I170" t="s">
        <v>30</v>
      </c>
      <c r="J170" t="s">
        <v>767</v>
      </c>
      <c r="K170" t="s">
        <v>768</v>
      </c>
      <c r="L170" t="s">
        <v>769</v>
      </c>
      <c r="M170">
        <v>812958</v>
      </c>
      <c r="O170" t="s">
        <v>32</v>
      </c>
      <c r="P170" t="s">
        <v>42</v>
      </c>
      <c r="R170" t="s">
        <v>34</v>
      </c>
      <c r="T170" t="s">
        <v>35</v>
      </c>
      <c r="U170" t="s">
        <v>87</v>
      </c>
      <c r="V170" t="s">
        <v>735</v>
      </c>
      <c r="W170" s="1">
        <v>44774</v>
      </c>
      <c r="X170" s="1">
        <v>44781</v>
      </c>
      <c r="Y170" t="s">
        <v>133</v>
      </c>
    </row>
    <row r="171" spans="1:25">
      <c r="A171" t="s">
        <v>124</v>
      </c>
      <c r="B171" t="s">
        <v>125</v>
      </c>
      <c r="D171">
        <v>49422</v>
      </c>
      <c r="E171" t="s">
        <v>27</v>
      </c>
      <c r="F171" t="s">
        <v>28</v>
      </c>
      <c r="G171">
        <v>2022</v>
      </c>
      <c r="H171" t="s">
        <v>29</v>
      </c>
      <c r="I171" t="s">
        <v>30</v>
      </c>
      <c r="J171" t="s">
        <v>755</v>
      </c>
      <c r="K171" t="s">
        <v>770</v>
      </c>
      <c r="M171">
        <v>1218267</v>
      </c>
      <c r="O171" t="s">
        <v>32</v>
      </c>
      <c r="P171" t="s">
        <v>86</v>
      </c>
      <c r="R171" t="s">
        <v>34</v>
      </c>
      <c r="T171" t="s">
        <v>52</v>
      </c>
      <c r="U171" t="s">
        <v>87</v>
      </c>
      <c r="V171" t="s">
        <v>88</v>
      </c>
      <c r="W171" s="1">
        <v>44827</v>
      </c>
      <c r="X171" s="1">
        <v>44836</v>
      </c>
      <c r="Y171" t="s">
        <v>89</v>
      </c>
    </row>
    <row r="172" spans="1:25">
      <c r="A172" t="s">
        <v>771</v>
      </c>
      <c r="B172" t="s">
        <v>772</v>
      </c>
      <c r="D172">
        <v>48104</v>
      </c>
      <c r="E172" t="s">
        <v>27</v>
      </c>
      <c r="F172" t="s">
        <v>28</v>
      </c>
      <c r="G172">
        <v>2022</v>
      </c>
      <c r="H172" t="s">
        <v>29</v>
      </c>
      <c r="I172" t="s">
        <v>30</v>
      </c>
      <c r="J172" t="s">
        <v>754</v>
      </c>
      <c r="K172" t="str">
        <f>"01/07/2022 05:14 PM AEST(SW"</f>
        <v>01/07/2022 05:14 PM AEST(SW</v>
      </c>
      <c r="M172">
        <v>1057722</v>
      </c>
      <c r="O172" t="s">
        <v>32</v>
      </c>
      <c r="P172" t="s">
        <v>42</v>
      </c>
      <c r="R172" t="s">
        <v>34</v>
      </c>
      <c r="T172" t="s">
        <v>35</v>
      </c>
      <c r="U172" t="s">
        <v>87</v>
      </c>
      <c r="V172" t="s">
        <v>773</v>
      </c>
      <c r="W172" s="1">
        <v>44745</v>
      </c>
      <c r="X172" s="1">
        <v>44751</v>
      </c>
      <c r="Y172" t="s">
        <v>774</v>
      </c>
    </row>
    <row r="173" spans="1:25">
      <c r="A173" t="s">
        <v>775</v>
      </c>
      <c r="B173" t="s">
        <v>776</v>
      </c>
      <c r="C173" t="s">
        <v>777</v>
      </c>
      <c r="D173">
        <v>48472</v>
      </c>
      <c r="E173" t="s">
        <v>27</v>
      </c>
      <c r="F173" t="s">
        <v>28</v>
      </c>
      <c r="G173">
        <v>2022</v>
      </c>
      <c r="H173" t="s">
        <v>29</v>
      </c>
      <c r="I173" t="s">
        <v>30</v>
      </c>
      <c r="J173" t="s">
        <v>778</v>
      </c>
      <c r="K173" t="s">
        <v>779</v>
      </c>
      <c r="L173" t="s">
        <v>780</v>
      </c>
      <c r="M173">
        <v>1171673</v>
      </c>
      <c r="O173" t="s">
        <v>32</v>
      </c>
      <c r="P173" t="s">
        <v>695</v>
      </c>
      <c r="R173" t="s">
        <v>34</v>
      </c>
      <c r="T173" t="s">
        <v>174</v>
      </c>
      <c r="U173" t="s">
        <v>43</v>
      </c>
      <c r="V173" t="s">
        <v>781</v>
      </c>
      <c r="W173" s="1">
        <v>44830</v>
      </c>
      <c r="X173" s="1">
        <v>44836</v>
      </c>
      <c r="Y173" t="s">
        <v>55</v>
      </c>
    </row>
    <row r="174" spans="1:25">
      <c r="A174" t="s">
        <v>657</v>
      </c>
      <c r="B174" t="s">
        <v>731</v>
      </c>
      <c r="D174">
        <v>47357</v>
      </c>
      <c r="E174" t="s">
        <v>27</v>
      </c>
      <c r="F174" t="s">
        <v>28</v>
      </c>
      <c r="G174">
        <v>2022</v>
      </c>
      <c r="H174" t="s">
        <v>29</v>
      </c>
      <c r="I174" t="s">
        <v>30</v>
      </c>
      <c r="J174" t="s">
        <v>767</v>
      </c>
      <c r="K174" t="s">
        <v>782</v>
      </c>
      <c r="M174">
        <v>773087</v>
      </c>
      <c r="O174" t="s">
        <v>32</v>
      </c>
      <c r="P174" t="s">
        <v>42</v>
      </c>
      <c r="R174" t="s">
        <v>34</v>
      </c>
      <c r="T174" t="s">
        <v>35</v>
      </c>
      <c r="U174" t="s">
        <v>87</v>
      </c>
      <c r="V174" t="s">
        <v>735</v>
      </c>
      <c r="W174" s="1">
        <v>44774</v>
      </c>
      <c r="X174" s="1">
        <v>44781</v>
      </c>
      <c r="Y174" t="s">
        <v>133</v>
      </c>
    </row>
    <row r="175" spans="1:25">
      <c r="A175" t="s">
        <v>783</v>
      </c>
      <c r="B175" t="s">
        <v>342</v>
      </c>
      <c r="C175" t="s">
        <v>784</v>
      </c>
      <c r="D175">
        <v>48369</v>
      </c>
      <c r="E175" t="s">
        <v>27</v>
      </c>
      <c r="F175" t="s">
        <v>28</v>
      </c>
      <c r="G175">
        <v>2022</v>
      </c>
      <c r="H175" t="s">
        <v>29</v>
      </c>
      <c r="I175" t="s">
        <v>30</v>
      </c>
      <c r="J175" t="s">
        <v>778</v>
      </c>
      <c r="K175" t="str">
        <f>"07/08/2022 04:05 PM AEST(SW"</f>
        <v>07/08/2022 04:05 PM AEST(SW</v>
      </c>
      <c r="L175" t="str">
        <f>"07/08/2022 04:06 PM AEST(SW"</f>
        <v>07/08/2022 04:06 PM AEST(SW</v>
      </c>
      <c r="M175">
        <v>1086721</v>
      </c>
      <c r="O175" t="s">
        <v>32</v>
      </c>
      <c r="P175" t="s">
        <v>371</v>
      </c>
      <c r="R175" t="s">
        <v>34</v>
      </c>
      <c r="T175" t="s">
        <v>174</v>
      </c>
      <c r="U175" t="s">
        <v>43</v>
      </c>
      <c r="V175" t="s">
        <v>785</v>
      </c>
      <c r="W175" s="1">
        <v>44830</v>
      </c>
      <c r="X175" s="1">
        <v>44836</v>
      </c>
      <c r="Y175" t="s">
        <v>140</v>
      </c>
    </row>
    <row r="176" spans="1:25">
      <c r="A176" t="s">
        <v>786</v>
      </c>
      <c r="B176" t="s">
        <v>787</v>
      </c>
      <c r="C176" t="s">
        <v>788</v>
      </c>
      <c r="D176">
        <v>48469</v>
      </c>
      <c r="E176" t="s">
        <v>27</v>
      </c>
      <c r="F176" t="s">
        <v>28</v>
      </c>
      <c r="G176">
        <v>2022</v>
      </c>
      <c r="H176" t="s">
        <v>29</v>
      </c>
      <c r="I176" t="s">
        <v>30</v>
      </c>
      <c r="J176" t="s">
        <v>778</v>
      </c>
      <c r="K176" t="s">
        <v>789</v>
      </c>
      <c r="L176" t="s">
        <v>789</v>
      </c>
      <c r="M176">
        <v>1081246</v>
      </c>
      <c r="O176" t="s">
        <v>32</v>
      </c>
      <c r="P176" t="s">
        <v>371</v>
      </c>
      <c r="R176" t="s">
        <v>34</v>
      </c>
      <c r="T176" t="s">
        <v>174</v>
      </c>
      <c r="U176" t="s">
        <v>43</v>
      </c>
      <c r="V176" t="s">
        <v>785</v>
      </c>
      <c r="W176" s="1">
        <v>44830</v>
      </c>
      <c r="X176" s="1">
        <v>44836</v>
      </c>
      <c r="Y176" t="s">
        <v>55</v>
      </c>
    </row>
    <row r="177" spans="1:25">
      <c r="A177" t="s">
        <v>790</v>
      </c>
      <c r="B177" t="s">
        <v>791</v>
      </c>
      <c r="C177" t="s">
        <v>792</v>
      </c>
      <c r="D177">
        <v>48468</v>
      </c>
      <c r="E177" t="s">
        <v>27</v>
      </c>
      <c r="F177" t="s">
        <v>28</v>
      </c>
      <c r="G177">
        <v>2022</v>
      </c>
      <c r="H177" t="s">
        <v>29</v>
      </c>
      <c r="I177" t="s">
        <v>30</v>
      </c>
      <c r="J177" t="s">
        <v>778</v>
      </c>
      <c r="K177" t="s">
        <v>793</v>
      </c>
      <c r="L177" t="s">
        <v>794</v>
      </c>
      <c r="M177">
        <v>1253444</v>
      </c>
      <c r="O177" t="s">
        <v>32</v>
      </c>
      <c r="P177" t="s">
        <v>371</v>
      </c>
      <c r="R177" t="s">
        <v>34</v>
      </c>
      <c r="T177" t="s">
        <v>174</v>
      </c>
      <c r="U177" t="s">
        <v>43</v>
      </c>
      <c r="V177" t="s">
        <v>795</v>
      </c>
      <c r="W177" s="1">
        <v>44830</v>
      </c>
      <c r="X177" s="1">
        <v>44836</v>
      </c>
      <c r="Y177" t="s">
        <v>55</v>
      </c>
    </row>
    <row r="178" spans="1:25">
      <c r="A178" t="s">
        <v>380</v>
      </c>
      <c r="B178" t="s">
        <v>796</v>
      </c>
      <c r="D178">
        <v>53338</v>
      </c>
      <c r="E178" t="s">
        <v>27</v>
      </c>
      <c r="F178" t="s">
        <v>28</v>
      </c>
      <c r="G178">
        <v>2022</v>
      </c>
      <c r="H178" t="s">
        <v>29</v>
      </c>
      <c r="I178" t="s">
        <v>30</v>
      </c>
      <c r="J178" t="s">
        <v>797</v>
      </c>
      <c r="K178" t="s">
        <v>798</v>
      </c>
      <c r="M178">
        <v>1135100</v>
      </c>
      <c r="O178" t="s">
        <v>32</v>
      </c>
      <c r="P178" t="s">
        <v>86</v>
      </c>
      <c r="R178" t="s">
        <v>34</v>
      </c>
      <c r="T178" t="s">
        <v>52</v>
      </c>
      <c r="U178" t="s">
        <v>87</v>
      </c>
      <c r="V178" t="s">
        <v>88</v>
      </c>
      <c r="W178" s="1">
        <v>44892</v>
      </c>
      <c r="X178" s="1">
        <v>44905</v>
      </c>
      <c r="Y178" t="s">
        <v>384</v>
      </c>
    </row>
    <row r="179" spans="1:25">
      <c r="A179" t="s">
        <v>385</v>
      </c>
      <c r="B179" t="s">
        <v>386</v>
      </c>
      <c r="D179">
        <v>46462</v>
      </c>
      <c r="E179" t="s">
        <v>27</v>
      </c>
      <c r="F179" t="s">
        <v>28</v>
      </c>
      <c r="G179">
        <v>2022</v>
      </c>
      <c r="H179" t="s">
        <v>29</v>
      </c>
      <c r="I179" t="s">
        <v>30</v>
      </c>
      <c r="J179" t="s">
        <v>799</v>
      </c>
      <c r="K179" t="str">
        <f>"07/08/2022 04:23 PM AEST(SW"</f>
        <v>07/08/2022 04:23 PM AEST(SW</v>
      </c>
      <c r="M179">
        <v>1074985</v>
      </c>
      <c r="O179" t="s">
        <v>32</v>
      </c>
      <c r="P179" t="s">
        <v>389</v>
      </c>
      <c r="R179" t="s">
        <v>34</v>
      </c>
      <c r="T179" t="s">
        <v>35</v>
      </c>
      <c r="U179" t="s">
        <v>87</v>
      </c>
      <c r="V179" t="s">
        <v>390</v>
      </c>
      <c r="W179" s="1">
        <v>44755</v>
      </c>
      <c r="X179" s="1">
        <v>44755</v>
      </c>
      <c r="Y179" t="s">
        <v>169</v>
      </c>
    </row>
    <row r="180" spans="1:25">
      <c r="A180" t="s">
        <v>609</v>
      </c>
      <c r="B180" t="s">
        <v>610</v>
      </c>
      <c r="D180">
        <v>49489</v>
      </c>
      <c r="E180" t="s">
        <v>27</v>
      </c>
      <c r="F180" t="s">
        <v>28</v>
      </c>
      <c r="G180">
        <v>2022</v>
      </c>
      <c r="H180" t="s">
        <v>29</v>
      </c>
      <c r="I180" t="s">
        <v>30</v>
      </c>
      <c r="J180" t="s">
        <v>611</v>
      </c>
      <c r="K180" t="s">
        <v>612</v>
      </c>
      <c r="M180">
        <v>1169295</v>
      </c>
      <c r="O180" t="s">
        <v>32</v>
      </c>
      <c r="P180" t="s">
        <v>389</v>
      </c>
      <c r="R180" t="s">
        <v>34</v>
      </c>
      <c r="T180" t="s">
        <v>52</v>
      </c>
      <c r="U180" t="s">
        <v>87</v>
      </c>
      <c r="V180" t="s">
        <v>88</v>
      </c>
      <c r="W180" s="1">
        <v>44886</v>
      </c>
      <c r="X180" s="1">
        <v>44910</v>
      </c>
      <c r="Y180" t="s">
        <v>55</v>
      </c>
    </row>
    <row r="181" spans="1:25">
      <c r="A181" t="s">
        <v>800</v>
      </c>
      <c r="B181" t="s">
        <v>801</v>
      </c>
      <c r="D181">
        <v>48613</v>
      </c>
      <c r="E181" t="s">
        <v>27</v>
      </c>
      <c r="F181" t="s">
        <v>28</v>
      </c>
      <c r="G181">
        <v>2022</v>
      </c>
      <c r="H181" t="s">
        <v>29</v>
      </c>
      <c r="I181" t="s">
        <v>30</v>
      </c>
      <c r="J181" t="s">
        <v>802</v>
      </c>
      <c r="K181" t="s">
        <v>803</v>
      </c>
      <c r="L181" t="s">
        <v>804</v>
      </c>
      <c r="M181">
        <v>996247</v>
      </c>
      <c r="O181" t="s">
        <v>32</v>
      </c>
      <c r="P181" t="s">
        <v>145</v>
      </c>
      <c r="R181" t="s">
        <v>34</v>
      </c>
      <c r="T181" t="s">
        <v>52</v>
      </c>
      <c r="U181" t="s">
        <v>87</v>
      </c>
      <c r="V181" t="s">
        <v>805</v>
      </c>
      <c r="W181" s="1">
        <v>44809</v>
      </c>
      <c r="X181" s="1">
        <v>44862</v>
      </c>
      <c r="Y181" t="s">
        <v>55</v>
      </c>
    </row>
    <row r="182" spans="1:25">
      <c r="A182" t="s">
        <v>806</v>
      </c>
      <c r="B182" t="s">
        <v>807</v>
      </c>
      <c r="C182" t="s">
        <v>104</v>
      </c>
      <c r="D182">
        <v>49229</v>
      </c>
      <c r="E182" t="s">
        <v>27</v>
      </c>
      <c r="F182" t="s">
        <v>28</v>
      </c>
      <c r="G182">
        <v>2022</v>
      </c>
      <c r="H182" t="s">
        <v>29</v>
      </c>
      <c r="I182" t="s">
        <v>30</v>
      </c>
      <c r="J182" t="s">
        <v>808</v>
      </c>
      <c r="K182" t="s">
        <v>809</v>
      </c>
      <c r="L182" t="s">
        <v>809</v>
      </c>
      <c r="M182">
        <v>1044438</v>
      </c>
      <c r="O182" t="s">
        <v>32</v>
      </c>
      <c r="P182" t="s">
        <v>42</v>
      </c>
      <c r="R182" t="s">
        <v>34</v>
      </c>
      <c r="T182" t="s">
        <v>52</v>
      </c>
      <c r="U182" t="s">
        <v>298</v>
      </c>
      <c r="V182" t="s">
        <v>810</v>
      </c>
      <c r="W182" s="1">
        <v>44846</v>
      </c>
      <c r="X182" s="1">
        <v>44849</v>
      </c>
      <c r="Y182" t="s">
        <v>55</v>
      </c>
    </row>
    <row r="183" spans="1:25">
      <c r="A183" t="s">
        <v>811</v>
      </c>
      <c r="B183" t="s">
        <v>812</v>
      </c>
      <c r="C183" t="s">
        <v>594</v>
      </c>
      <c r="D183">
        <v>51431</v>
      </c>
      <c r="E183" t="s">
        <v>27</v>
      </c>
      <c r="F183" t="s">
        <v>28</v>
      </c>
      <c r="G183">
        <v>2022</v>
      </c>
      <c r="H183" t="s">
        <v>29</v>
      </c>
      <c r="I183" t="s">
        <v>30</v>
      </c>
      <c r="J183" t="s">
        <v>813</v>
      </c>
      <c r="K183" t="str">
        <f>"05/10/2022 02:45 PM AEST(SW"</f>
        <v>05/10/2022 02:45 PM AEST(SW</v>
      </c>
      <c r="L183" t="s">
        <v>814</v>
      </c>
      <c r="M183">
        <v>759797</v>
      </c>
      <c r="O183" t="s">
        <v>32</v>
      </c>
      <c r="P183" t="s">
        <v>68</v>
      </c>
      <c r="R183" t="s">
        <v>34</v>
      </c>
      <c r="T183" t="s">
        <v>35</v>
      </c>
      <c r="U183" t="s">
        <v>43</v>
      </c>
      <c r="V183" t="s">
        <v>815</v>
      </c>
      <c r="W183" s="1">
        <v>44885</v>
      </c>
      <c r="X183" s="1">
        <v>44890</v>
      </c>
      <c r="Y183" t="s">
        <v>55</v>
      </c>
    </row>
    <row r="184" spans="1:25">
      <c r="A184" t="s">
        <v>46</v>
      </c>
      <c r="B184" t="s">
        <v>47</v>
      </c>
      <c r="C184" t="s">
        <v>48</v>
      </c>
      <c r="D184">
        <v>48763</v>
      </c>
      <c r="E184" t="s">
        <v>27</v>
      </c>
      <c r="F184" t="s">
        <v>28</v>
      </c>
      <c r="G184">
        <v>2022</v>
      </c>
      <c r="H184" t="s">
        <v>29</v>
      </c>
      <c r="I184" t="s">
        <v>30</v>
      </c>
      <c r="J184" t="s">
        <v>816</v>
      </c>
      <c r="K184" t="s">
        <v>817</v>
      </c>
      <c r="L184" t="str">
        <f>"05/09/2022 01:46 PM AEST(SW"</f>
        <v>05/09/2022 01:46 PM AEST(SW</v>
      </c>
      <c r="M184">
        <v>1068630</v>
      </c>
      <c r="O184" t="s">
        <v>32</v>
      </c>
      <c r="P184" t="s">
        <v>145</v>
      </c>
      <c r="R184" t="s">
        <v>34</v>
      </c>
      <c r="T184" t="s">
        <v>52</v>
      </c>
      <c r="U184" t="s">
        <v>53</v>
      </c>
      <c r="V184" t="s">
        <v>54</v>
      </c>
      <c r="W184" s="1">
        <v>44837</v>
      </c>
      <c r="X184" s="1">
        <v>44856</v>
      </c>
      <c r="Y184" t="s">
        <v>55</v>
      </c>
    </row>
    <row r="185" spans="1:25">
      <c r="A185" t="s">
        <v>818</v>
      </c>
      <c r="B185" t="s">
        <v>819</v>
      </c>
      <c r="C185" t="s">
        <v>820</v>
      </c>
      <c r="D185">
        <v>46247</v>
      </c>
      <c r="E185" t="s">
        <v>27</v>
      </c>
      <c r="F185" t="s">
        <v>28</v>
      </c>
      <c r="G185">
        <v>2022</v>
      </c>
      <c r="H185" t="s">
        <v>29</v>
      </c>
      <c r="I185" t="s">
        <v>30</v>
      </c>
      <c r="J185" t="s">
        <v>821</v>
      </c>
      <c r="K185" t="str">
        <f>"01/05/2022 06:16 PM AEST(SW"</f>
        <v>01/05/2022 06:16 PM AEST(SW</v>
      </c>
      <c r="L185" t="str">
        <f>"01/05/2022 06:17 PM AEST(SW"</f>
        <v>01/05/2022 06:17 PM AEST(SW</v>
      </c>
      <c r="M185">
        <v>1302566</v>
      </c>
      <c r="O185" t="s">
        <v>32</v>
      </c>
      <c r="P185" t="s">
        <v>68</v>
      </c>
      <c r="R185" t="s">
        <v>34</v>
      </c>
      <c r="T185" t="s">
        <v>35</v>
      </c>
      <c r="U185" t="s">
        <v>43</v>
      </c>
      <c r="V185" t="s">
        <v>822</v>
      </c>
      <c r="W185" s="1">
        <v>44703</v>
      </c>
      <c r="X185" s="1">
        <v>44708</v>
      </c>
      <c r="Y185" t="s">
        <v>823</v>
      </c>
    </row>
    <row r="186" spans="1:25">
      <c r="A186" t="s">
        <v>824</v>
      </c>
      <c r="B186" t="s">
        <v>825</v>
      </c>
      <c r="D186">
        <v>46713</v>
      </c>
      <c r="E186" t="s">
        <v>27</v>
      </c>
      <c r="F186" t="s">
        <v>28</v>
      </c>
      <c r="G186">
        <v>2022</v>
      </c>
      <c r="H186" t="s">
        <v>29</v>
      </c>
      <c r="I186" t="s">
        <v>30</v>
      </c>
      <c r="J186" t="s">
        <v>821</v>
      </c>
      <c r="K186" t="s">
        <v>826</v>
      </c>
      <c r="M186">
        <v>1120828</v>
      </c>
      <c r="O186" t="s">
        <v>32</v>
      </c>
      <c r="P186" t="s">
        <v>68</v>
      </c>
      <c r="R186" t="s">
        <v>34</v>
      </c>
      <c r="T186" t="s">
        <v>35</v>
      </c>
      <c r="U186" t="s">
        <v>36</v>
      </c>
      <c r="V186" t="s">
        <v>115</v>
      </c>
      <c r="W186" s="1">
        <v>44703</v>
      </c>
      <c r="X186" s="1">
        <v>44708</v>
      </c>
      <c r="Y186" t="s">
        <v>204</v>
      </c>
    </row>
    <row r="187" spans="1:25">
      <c r="A187" t="s">
        <v>824</v>
      </c>
      <c r="B187" t="s">
        <v>825</v>
      </c>
      <c r="D187">
        <v>47617</v>
      </c>
      <c r="E187" t="s">
        <v>27</v>
      </c>
      <c r="F187" t="s">
        <v>28</v>
      </c>
      <c r="G187">
        <v>2022</v>
      </c>
      <c r="H187" t="s">
        <v>29</v>
      </c>
      <c r="I187" t="s">
        <v>30</v>
      </c>
      <c r="J187" t="s">
        <v>827</v>
      </c>
      <c r="K187" t="s">
        <v>828</v>
      </c>
      <c r="M187">
        <v>1120828</v>
      </c>
      <c r="O187" t="s">
        <v>32</v>
      </c>
      <c r="P187" t="s">
        <v>42</v>
      </c>
      <c r="R187" t="s">
        <v>34</v>
      </c>
      <c r="T187" t="s">
        <v>35</v>
      </c>
      <c r="U187" t="s">
        <v>36</v>
      </c>
      <c r="V187" t="s">
        <v>115</v>
      </c>
      <c r="W187" s="1">
        <v>44741</v>
      </c>
      <c r="X187" s="1">
        <v>44747</v>
      </c>
      <c r="Y187" t="s">
        <v>204</v>
      </c>
    </row>
    <row r="188" spans="1:25">
      <c r="A188" t="s">
        <v>64</v>
      </c>
      <c r="B188" t="s">
        <v>65</v>
      </c>
      <c r="C188" t="s">
        <v>66</v>
      </c>
      <c r="D188">
        <v>45904</v>
      </c>
      <c r="E188" t="s">
        <v>27</v>
      </c>
      <c r="F188" t="s">
        <v>28</v>
      </c>
      <c r="G188">
        <v>2022</v>
      </c>
      <c r="H188" t="s">
        <v>29</v>
      </c>
      <c r="I188" t="s">
        <v>30</v>
      </c>
      <c r="J188" t="s">
        <v>821</v>
      </c>
      <c r="K188" t="s">
        <v>829</v>
      </c>
      <c r="L188" t="s">
        <v>829</v>
      </c>
      <c r="M188">
        <v>639562</v>
      </c>
      <c r="O188" t="s">
        <v>32</v>
      </c>
      <c r="P188" t="s">
        <v>68</v>
      </c>
      <c r="R188" t="s">
        <v>34</v>
      </c>
      <c r="T188" t="s">
        <v>35</v>
      </c>
      <c r="U188" t="s">
        <v>43</v>
      </c>
      <c r="V188" t="s">
        <v>158</v>
      </c>
      <c r="W188" s="1">
        <v>44703</v>
      </c>
      <c r="X188" s="1">
        <v>44708</v>
      </c>
      <c r="Y188" t="s">
        <v>55</v>
      </c>
    </row>
    <row r="189" spans="1:25">
      <c r="A189" t="s">
        <v>830</v>
      </c>
      <c r="B189" t="s">
        <v>831</v>
      </c>
      <c r="C189" t="s">
        <v>832</v>
      </c>
      <c r="D189">
        <v>51429</v>
      </c>
      <c r="E189" t="s">
        <v>27</v>
      </c>
      <c r="F189" t="s">
        <v>28</v>
      </c>
      <c r="G189">
        <v>2022</v>
      </c>
      <c r="H189" t="s">
        <v>29</v>
      </c>
      <c r="I189" t="s">
        <v>30</v>
      </c>
      <c r="J189" t="s">
        <v>813</v>
      </c>
      <c r="K189" t="str">
        <f>"05/10/2022 02:42 PM AEST(SW"</f>
        <v>05/10/2022 02:42 PM AEST(SW</v>
      </c>
      <c r="L189" t="str">
        <f>"05/10/2022 02:42 PM AEST(SW"</f>
        <v>05/10/2022 02:42 PM AEST(SW</v>
      </c>
      <c r="M189">
        <v>539973</v>
      </c>
      <c r="O189" t="s">
        <v>32</v>
      </c>
      <c r="P189" t="s">
        <v>68</v>
      </c>
      <c r="R189" t="s">
        <v>34</v>
      </c>
      <c r="T189" t="s">
        <v>35</v>
      </c>
      <c r="U189" t="s">
        <v>43</v>
      </c>
      <c r="V189" t="s">
        <v>75</v>
      </c>
      <c r="W189" s="1">
        <v>44885</v>
      </c>
      <c r="X189" s="1">
        <v>44890</v>
      </c>
      <c r="Y189" t="s">
        <v>55</v>
      </c>
    </row>
    <row r="190" spans="1:25">
      <c r="A190" t="s">
        <v>833</v>
      </c>
      <c r="B190" t="s">
        <v>834</v>
      </c>
      <c r="D190">
        <v>46722</v>
      </c>
      <c r="E190" t="s">
        <v>27</v>
      </c>
      <c r="F190" t="s">
        <v>28</v>
      </c>
      <c r="G190">
        <v>2022</v>
      </c>
      <c r="H190" t="s">
        <v>29</v>
      </c>
      <c r="I190" t="s">
        <v>30</v>
      </c>
      <c r="J190" t="s">
        <v>821</v>
      </c>
      <c r="K190" t="s">
        <v>835</v>
      </c>
      <c r="M190">
        <v>1143305</v>
      </c>
      <c r="O190" t="s">
        <v>32</v>
      </c>
      <c r="P190" t="s">
        <v>42</v>
      </c>
      <c r="R190" t="s">
        <v>34</v>
      </c>
      <c r="T190" t="s">
        <v>35</v>
      </c>
      <c r="U190" t="s">
        <v>43</v>
      </c>
      <c r="V190" t="s">
        <v>96</v>
      </c>
      <c r="W190" s="1">
        <v>44703</v>
      </c>
      <c r="X190" s="1">
        <v>44708</v>
      </c>
      <c r="Y190" t="s">
        <v>615</v>
      </c>
    </row>
    <row r="191" spans="1:25">
      <c r="A191" t="s">
        <v>836</v>
      </c>
      <c r="B191" t="s">
        <v>837</v>
      </c>
      <c r="D191">
        <v>53395</v>
      </c>
      <c r="E191" t="s">
        <v>27</v>
      </c>
      <c r="F191" t="s">
        <v>28</v>
      </c>
      <c r="G191">
        <v>2022</v>
      </c>
      <c r="H191" t="s">
        <v>29</v>
      </c>
      <c r="I191" t="s">
        <v>30</v>
      </c>
      <c r="J191" t="s">
        <v>813</v>
      </c>
      <c r="K191" t="s">
        <v>838</v>
      </c>
      <c r="L191" t="s">
        <v>839</v>
      </c>
      <c r="M191">
        <v>1158262</v>
      </c>
      <c r="O191" t="s">
        <v>32</v>
      </c>
      <c r="P191" t="s">
        <v>61</v>
      </c>
      <c r="Q191" t="s">
        <v>840</v>
      </c>
      <c r="R191" t="s">
        <v>34</v>
      </c>
      <c r="T191" t="s">
        <v>52</v>
      </c>
      <c r="U191" t="s">
        <v>43</v>
      </c>
      <c r="V191" t="s">
        <v>219</v>
      </c>
      <c r="W191" s="1">
        <v>44885</v>
      </c>
      <c r="X191" s="1">
        <v>44890</v>
      </c>
      <c r="Y191" t="s">
        <v>841</v>
      </c>
    </row>
    <row r="192" spans="1:25">
      <c r="A192" t="s">
        <v>90</v>
      </c>
      <c r="B192" t="s">
        <v>91</v>
      </c>
      <c r="C192" t="s">
        <v>92</v>
      </c>
      <c r="D192">
        <v>45927</v>
      </c>
      <c r="E192" t="s">
        <v>27</v>
      </c>
      <c r="F192" t="s">
        <v>28</v>
      </c>
      <c r="G192">
        <v>2022</v>
      </c>
      <c r="H192" t="s">
        <v>29</v>
      </c>
      <c r="I192" t="s">
        <v>30</v>
      </c>
      <c r="J192" t="s">
        <v>842</v>
      </c>
      <c r="K192" t="s">
        <v>843</v>
      </c>
      <c r="L192" t="s">
        <v>844</v>
      </c>
      <c r="M192">
        <v>1221557</v>
      </c>
      <c r="O192" t="s">
        <v>32</v>
      </c>
      <c r="P192" t="s">
        <v>68</v>
      </c>
      <c r="R192" t="s">
        <v>34</v>
      </c>
      <c r="T192" t="s">
        <v>35</v>
      </c>
      <c r="U192" t="s">
        <v>43</v>
      </c>
      <c r="V192" t="s">
        <v>96</v>
      </c>
      <c r="W192" s="1">
        <v>44703</v>
      </c>
      <c r="X192" s="1">
        <v>44708</v>
      </c>
      <c r="Y192" t="s">
        <v>97</v>
      </c>
    </row>
    <row r="193" spans="1:25">
      <c r="A193" t="s">
        <v>845</v>
      </c>
      <c r="B193" t="s">
        <v>846</v>
      </c>
      <c r="D193">
        <v>45362</v>
      </c>
      <c r="E193" t="s">
        <v>27</v>
      </c>
      <c r="F193" t="s">
        <v>28</v>
      </c>
      <c r="G193">
        <v>2022</v>
      </c>
      <c r="H193" t="s">
        <v>29</v>
      </c>
      <c r="I193" t="s">
        <v>30</v>
      </c>
      <c r="J193" t="s">
        <v>847</v>
      </c>
      <c r="K193" t="s">
        <v>848</v>
      </c>
      <c r="L193" t="str">
        <f>"04/04/2022 09:14 PM AEST(SW"</f>
        <v>04/04/2022 09:14 PM AEST(SW</v>
      </c>
      <c r="M193">
        <v>963500</v>
      </c>
      <c r="O193" t="s">
        <v>32</v>
      </c>
      <c r="P193" t="s">
        <v>86</v>
      </c>
      <c r="R193" t="s">
        <v>34</v>
      </c>
      <c r="T193" t="s">
        <v>52</v>
      </c>
      <c r="U193" t="s">
        <v>87</v>
      </c>
      <c r="V193" t="s">
        <v>88</v>
      </c>
      <c r="W193" s="1">
        <v>44731</v>
      </c>
      <c r="X193" s="1">
        <v>44744</v>
      </c>
      <c r="Y193" t="s">
        <v>55</v>
      </c>
    </row>
    <row r="194" spans="1:25">
      <c r="A194" t="s">
        <v>849</v>
      </c>
      <c r="B194" t="s">
        <v>850</v>
      </c>
      <c r="D194">
        <v>52794</v>
      </c>
      <c r="E194" t="s">
        <v>27</v>
      </c>
      <c r="F194" t="s">
        <v>28</v>
      </c>
      <c r="G194">
        <v>2022</v>
      </c>
      <c r="H194" t="s">
        <v>29</v>
      </c>
      <c r="I194" t="s">
        <v>30</v>
      </c>
      <c r="J194" t="s">
        <v>851</v>
      </c>
      <c r="K194" t="s">
        <v>852</v>
      </c>
      <c r="M194">
        <v>1074037</v>
      </c>
      <c r="O194" t="s">
        <v>32</v>
      </c>
      <c r="P194" t="s">
        <v>42</v>
      </c>
      <c r="R194" t="s">
        <v>34</v>
      </c>
      <c r="T194" t="s">
        <v>52</v>
      </c>
      <c r="U194" t="s">
        <v>43</v>
      </c>
      <c r="V194" t="s">
        <v>244</v>
      </c>
      <c r="W194" s="1">
        <v>44885</v>
      </c>
      <c r="X194" s="1">
        <v>44890</v>
      </c>
      <c r="Y194" t="s">
        <v>133</v>
      </c>
    </row>
    <row r="195" spans="1:25">
      <c r="A195" t="s">
        <v>853</v>
      </c>
      <c r="B195" t="s">
        <v>854</v>
      </c>
      <c r="C195" t="s">
        <v>653</v>
      </c>
      <c r="D195">
        <v>48177</v>
      </c>
      <c r="E195" t="s">
        <v>27</v>
      </c>
      <c r="F195" t="s">
        <v>28</v>
      </c>
      <c r="G195">
        <v>2022</v>
      </c>
      <c r="H195" t="s">
        <v>29</v>
      </c>
      <c r="I195" t="s">
        <v>30</v>
      </c>
      <c r="J195" t="s">
        <v>855</v>
      </c>
      <c r="K195" t="s">
        <v>856</v>
      </c>
      <c r="M195">
        <v>1194146</v>
      </c>
      <c r="O195" t="s">
        <v>32</v>
      </c>
      <c r="P195" t="s">
        <v>42</v>
      </c>
      <c r="R195" t="s">
        <v>34</v>
      </c>
      <c r="T195" t="s">
        <v>52</v>
      </c>
      <c r="U195" t="s">
        <v>650</v>
      </c>
      <c r="V195" t="s">
        <v>857</v>
      </c>
      <c r="W195" s="1">
        <v>44760</v>
      </c>
      <c r="X195" s="1">
        <v>44760</v>
      </c>
      <c r="Y195" t="s">
        <v>55</v>
      </c>
    </row>
    <row r="196" spans="1:25">
      <c r="A196" t="s">
        <v>858</v>
      </c>
      <c r="B196" t="s">
        <v>312</v>
      </c>
      <c r="C196" t="s">
        <v>859</v>
      </c>
      <c r="D196">
        <v>45303</v>
      </c>
      <c r="E196" t="s">
        <v>27</v>
      </c>
      <c r="F196" t="s">
        <v>28</v>
      </c>
      <c r="G196">
        <v>2022</v>
      </c>
      <c r="H196" t="s">
        <v>29</v>
      </c>
      <c r="I196" t="s">
        <v>30</v>
      </c>
      <c r="J196" t="s">
        <v>860</v>
      </c>
      <c r="K196" t="str">
        <f>"07/03/2022 08:41 AM AEST(SW"</f>
        <v>07/03/2022 08:41 AM AEST(SW</v>
      </c>
      <c r="M196">
        <v>836179</v>
      </c>
      <c r="O196" t="s">
        <v>32</v>
      </c>
      <c r="P196" t="s">
        <v>86</v>
      </c>
      <c r="R196" t="s">
        <v>34</v>
      </c>
      <c r="T196" t="s">
        <v>52</v>
      </c>
      <c r="U196" t="s">
        <v>87</v>
      </c>
      <c r="V196" t="s">
        <v>88</v>
      </c>
      <c r="W196" s="1">
        <v>44738</v>
      </c>
      <c r="X196" s="1">
        <v>44744</v>
      </c>
      <c r="Y196" t="s">
        <v>55</v>
      </c>
    </row>
    <row r="197" spans="1:25">
      <c r="A197" t="s">
        <v>280</v>
      </c>
      <c r="B197" t="s">
        <v>834</v>
      </c>
      <c r="C197" t="s">
        <v>861</v>
      </c>
      <c r="D197">
        <v>51430</v>
      </c>
      <c r="E197" t="s">
        <v>27</v>
      </c>
      <c r="F197" t="s">
        <v>28</v>
      </c>
      <c r="G197">
        <v>2022</v>
      </c>
      <c r="H197" t="s">
        <v>29</v>
      </c>
      <c r="I197" t="s">
        <v>30</v>
      </c>
      <c r="J197" t="s">
        <v>813</v>
      </c>
      <c r="K197" t="str">
        <f>"05/10/2022 02:43 PM AEST(SW"</f>
        <v>05/10/2022 02:43 PM AEST(SW</v>
      </c>
      <c r="L197" t="s">
        <v>862</v>
      </c>
      <c r="M197">
        <v>696314</v>
      </c>
      <c r="O197" t="s">
        <v>32</v>
      </c>
      <c r="P197" t="s">
        <v>68</v>
      </c>
      <c r="R197" t="s">
        <v>34</v>
      </c>
      <c r="T197" t="s">
        <v>52</v>
      </c>
      <c r="U197" t="s">
        <v>43</v>
      </c>
      <c r="V197" t="s">
        <v>863</v>
      </c>
      <c r="W197" s="1">
        <v>44885</v>
      </c>
      <c r="X197" s="1">
        <v>44890</v>
      </c>
      <c r="Y197" t="s">
        <v>55</v>
      </c>
    </row>
    <row r="198" spans="1:25">
      <c r="A198" t="s">
        <v>864</v>
      </c>
      <c r="B198" t="s">
        <v>865</v>
      </c>
      <c r="D198">
        <v>46620</v>
      </c>
      <c r="E198" t="s">
        <v>27</v>
      </c>
      <c r="F198" t="s">
        <v>28</v>
      </c>
      <c r="G198">
        <v>2022</v>
      </c>
      <c r="H198" t="s">
        <v>29</v>
      </c>
      <c r="I198" t="s">
        <v>30</v>
      </c>
      <c r="J198" t="s">
        <v>866</v>
      </c>
      <c r="K198" t="s">
        <v>867</v>
      </c>
      <c r="L198" t="s">
        <v>868</v>
      </c>
      <c r="M198">
        <v>1312928</v>
      </c>
      <c r="O198" t="s">
        <v>32</v>
      </c>
      <c r="P198" t="s">
        <v>695</v>
      </c>
      <c r="R198" t="s">
        <v>34</v>
      </c>
      <c r="T198" t="s">
        <v>35</v>
      </c>
      <c r="U198" t="s">
        <v>869</v>
      </c>
      <c r="V198" t="s">
        <v>870</v>
      </c>
      <c r="W198" s="1">
        <v>44709</v>
      </c>
      <c r="X198" s="1">
        <v>44724</v>
      </c>
      <c r="Y198" t="s">
        <v>45</v>
      </c>
    </row>
    <row r="199" spans="1:25">
      <c r="A199" t="s">
        <v>871</v>
      </c>
      <c r="B199" t="s">
        <v>872</v>
      </c>
      <c r="C199" t="s">
        <v>791</v>
      </c>
      <c r="D199">
        <v>46028</v>
      </c>
      <c r="E199" t="s">
        <v>27</v>
      </c>
      <c r="F199" t="s">
        <v>28</v>
      </c>
      <c r="G199">
        <v>2022</v>
      </c>
      <c r="H199" t="s">
        <v>29</v>
      </c>
      <c r="I199" t="s">
        <v>30</v>
      </c>
      <c r="J199" t="s">
        <v>873</v>
      </c>
      <c r="K199" t="s">
        <v>874</v>
      </c>
      <c r="L199" t="s">
        <v>875</v>
      </c>
      <c r="M199">
        <v>350151</v>
      </c>
      <c r="O199" t="s">
        <v>32</v>
      </c>
      <c r="P199" t="s">
        <v>68</v>
      </c>
      <c r="R199" t="s">
        <v>34</v>
      </c>
      <c r="T199" t="s">
        <v>35</v>
      </c>
      <c r="U199" t="s">
        <v>43</v>
      </c>
      <c r="V199" t="s">
        <v>115</v>
      </c>
      <c r="W199" s="1">
        <v>44703</v>
      </c>
      <c r="X199" s="1">
        <v>44708</v>
      </c>
      <c r="Y199" t="s">
        <v>55</v>
      </c>
    </row>
    <row r="200" spans="1:25">
      <c r="A200" t="s">
        <v>876</v>
      </c>
      <c r="B200" t="s">
        <v>877</v>
      </c>
      <c r="D200">
        <v>49128</v>
      </c>
      <c r="E200" t="s">
        <v>27</v>
      </c>
      <c r="F200" t="s">
        <v>28</v>
      </c>
      <c r="G200">
        <v>2022</v>
      </c>
      <c r="H200" t="s">
        <v>29</v>
      </c>
      <c r="I200" t="s">
        <v>30</v>
      </c>
      <c r="J200" t="s">
        <v>808</v>
      </c>
      <c r="K200" t="str">
        <f>"08/09/2022 09:26 AM AEST(SW"</f>
        <v>08/09/2022 09:26 AM AEST(SW</v>
      </c>
      <c r="M200">
        <v>1148732</v>
      </c>
      <c r="O200" t="s">
        <v>32</v>
      </c>
      <c r="P200" t="s">
        <v>878</v>
      </c>
      <c r="R200" t="s">
        <v>34</v>
      </c>
      <c r="T200" t="s">
        <v>52</v>
      </c>
      <c r="U200" t="s">
        <v>298</v>
      </c>
      <c r="V200" t="s">
        <v>810</v>
      </c>
      <c r="W200" s="1">
        <v>44846</v>
      </c>
      <c r="X200" s="1">
        <v>44849</v>
      </c>
      <c r="Y200" t="s">
        <v>55</v>
      </c>
    </row>
    <row r="201" spans="1:25">
      <c r="A201" t="s">
        <v>98</v>
      </c>
      <c r="B201" t="s">
        <v>99</v>
      </c>
      <c r="D201">
        <v>46764</v>
      </c>
      <c r="E201" t="s">
        <v>27</v>
      </c>
      <c r="F201" t="s">
        <v>28</v>
      </c>
      <c r="G201">
        <v>2022</v>
      </c>
      <c r="H201" t="s">
        <v>29</v>
      </c>
      <c r="I201" t="s">
        <v>30</v>
      </c>
      <c r="J201" t="s">
        <v>842</v>
      </c>
      <c r="K201" t="s">
        <v>879</v>
      </c>
      <c r="M201">
        <v>957121</v>
      </c>
      <c r="O201" t="s">
        <v>32</v>
      </c>
      <c r="P201" t="s">
        <v>61</v>
      </c>
      <c r="Q201" t="s">
        <v>880</v>
      </c>
      <c r="R201" t="s">
        <v>34</v>
      </c>
      <c r="T201" t="s">
        <v>35</v>
      </c>
      <c r="U201" t="s">
        <v>36</v>
      </c>
      <c r="V201" t="s">
        <v>881</v>
      </c>
      <c r="W201" s="1">
        <v>44703</v>
      </c>
      <c r="X201" s="1">
        <v>44708</v>
      </c>
      <c r="Y201" t="s">
        <v>45</v>
      </c>
    </row>
    <row r="202" spans="1:25">
      <c r="A202" t="s">
        <v>882</v>
      </c>
      <c r="B202" t="s">
        <v>883</v>
      </c>
      <c r="D202">
        <v>49064</v>
      </c>
      <c r="E202" t="s">
        <v>27</v>
      </c>
      <c r="F202" t="s">
        <v>28</v>
      </c>
      <c r="G202">
        <v>2022</v>
      </c>
      <c r="H202" t="s">
        <v>29</v>
      </c>
      <c r="I202" t="s">
        <v>30</v>
      </c>
      <c r="J202" t="s">
        <v>808</v>
      </c>
      <c r="K202" t="str">
        <f>"06/09/2022 01:16 PM AEST(SW"</f>
        <v>06/09/2022 01:16 PM AEST(SW</v>
      </c>
      <c r="L202" t="str">
        <f>"06/09/2022 01:17 PM AEST(SW"</f>
        <v>06/09/2022 01:17 PM AEST(SW</v>
      </c>
      <c r="M202">
        <v>836868</v>
      </c>
      <c r="O202" t="s">
        <v>32</v>
      </c>
      <c r="P202" t="s">
        <v>42</v>
      </c>
      <c r="R202" t="s">
        <v>34</v>
      </c>
      <c r="T202" t="s">
        <v>52</v>
      </c>
      <c r="U202" t="s">
        <v>298</v>
      </c>
      <c r="V202" t="s">
        <v>810</v>
      </c>
      <c r="W202" s="1">
        <v>44846</v>
      </c>
      <c r="X202" s="1">
        <v>44849</v>
      </c>
      <c r="Y202" t="s">
        <v>55</v>
      </c>
    </row>
    <row r="203" spans="1:25">
      <c r="A203" t="s">
        <v>884</v>
      </c>
      <c r="B203" t="s">
        <v>563</v>
      </c>
      <c r="D203">
        <v>45471</v>
      </c>
      <c r="E203" t="s">
        <v>27</v>
      </c>
      <c r="F203" t="s">
        <v>28</v>
      </c>
      <c r="G203">
        <v>2022</v>
      </c>
      <c r="H203" t="s">
        <v>29</v>
      </c>
      <c r="I203" t="s">
        <v>30</v>
      </c>
      <c r="J203" t="s">
        <v>885</v>
      </c>
      <c r="K203" t="s">
        <v>886</v>
      </c>
      <c r="L203" t="s">
        <v>886</v>
      </c>
      <c r="M203">
        <v>851461</v>
      </c>
      <c r="O203" t="s">
        <v>32</v>
      </c>
      <c r="P203" t="s">
        <v>145</v>
      </c>
      <c r="R203" t="s">
        <v>34</v>
      </c>
      <c r="T203" t="s">
        <v>52</v>
      </c>
      <c r="U203" t="s">
        <v>53</v>
      </c>
      <c r="V203" t="s">
        <v>54</v>
      </c>
      <c r="W203" s="1">
        <v>44674</v>
      </c>
      <c r="X203" s="1">
        <v>44689</v>
      </c>
      <c r="Y203" t="s">
        <v>55</v>
      </c>
    </row>
    <row r="204" spans="1:25">
      <c r="A204" t="s">
        <v>147</v>
      </c>
      <c r="B204" t="s">
        <v>148</v>
      </c>
      <c r="C204" t="s">
        <v>149</v>
      </c>
      <c r="D204">
        <v>46046</v>
      </c>
      <c r="E204" t="s">
        <v>27</v>
      </c>
      <c r="F204" t="s">
        <v>28</v>
      </c>
      <c r="G204">
        <v>2022</v>
      </c>
      <c r="H204" t="s">
        <v>29</v>
      </c>
      <c r="I204" t="s">
        <v>30</v>
      </c>
      <c r="J204" t="s">
        <v>887</v>
      </c>
      <c r="K204" t="s">
        <v>888</v>
      </c>
      <c r="L204" t="s">
        <v>889</v>
      </c>
      <c r="M204">
        <v>832513</v>
      </c>
      <c r="O204" t="s">
        <v>32</v>
      </c>
      <c r="P204" t="s">
        <v>68</v>
      </c>
      <c r="R204" t="s">
        <v>34</v>
      </c>
      <c r="T204" t="s">
        <v>35</v>
      </c>
      <c r="U204" t="s">
        <v>43</v>
      </c>
      <c r="V204" t="s">
        <v>151</v>
      </c>
      <c r="W204" s="1">
        <v>44703</v>
      </c>
      <c r="X204" s="1">
        <v>44709</v>
      </c>
      <c r="Y204" t="s">
        <v>55</v>
      </c>
    </row>
    <row r="205" spans="1:25">
      <c r="A205" t="s">
        <v>890</v>
      </c>
      <c r="B205" t="s">
        <v>307</v>
      </c>
      <c r="C205" t="s">
        <v>891</v>
      </c>
      <c r="D205">
        <v>48269</v>
      </c>
      <c r="E205" t="s">
        <v>27</v>
      </c>
      <c r="F205" t="s">
        <v>28</v>
      </c>
      <c r="G205">
        <v>2022</v>
      </c>
      <c r="H205" t="s">
        <v>29</v>
      </c>
      <c r="I205" t="s">
        <v>30</v>
      </c>
      <c r="J205" t="s">
        <v>892</v>
      </c>
      <c r="K205" t="s">
        <v>893</v>
      </c>
      <c r="L205" t="s">
        <v>894</v>
      </c>
      <c r="M205">
        <v>1134642</v>
      </c>
      <c r="O205" t="s">
        <v>32</v>
      </c>
      <c r="P205" t="s">
        <v>86</v>
      </c>
      <c r="R205" t="s">
        <v>34</v>
      </c>
      <c r="T205" t="s">
        <v>52</v>
      </c>
      <c r="U205" t="s">
        <v>53</v>
      </c>
      <c r="V205" t="s">
        <v>895</v>
      </c>
      <c r="W205" s="1">
        <v>44780</v>
      </c>
      <c r="X205" s="1">
        <v>44793</v>
      </c>
      <c r="Y205" t="s">
        <v>55</v>
      </c>
    </row>
    <row r="206" spans="1:25">
      <c r="A206" t="s">
        <v>896</v>
      </c>
      <c r="B206" t="s">
        <v>897</v>
      </c>
      <c r="C206" t="s">
        <v>898</v>
      </c>
      <c r="D206">
        <v>49076</v>
      </c>
      <c r="E206" t="s">
        <v>27</v>
      </c>
      <c r="F206" t="s">
        <v>28</v>
      </c>
      <c r="G206">
        <v>2022</v>
      </c>
      <c r="H206" t="s">
        <v>29</v>
      </c>
      <c r="I206" t="s">
        <v>30</v>
      </c>
      <c r="J206" t="s">
        <v>808</v>
      </c>
      <c r="K206" t="str">
        <f>"06/09/2022 05:18 PM AEST(SW"</f>
        <v>06/09/2022 05:18 PM AEST(SW</v>
      </c>
      <c r="M206">
        <v>694621</v>
      </c>
      <c r="O206" t="s">
        <v>32</v>
      </c>
      <c r="P206" t="s">
        <v>878</v>
      </c>
      <c r="R206" t="s">
        <v>34</v>
      </c>
      <c r="T206" t="s">
        <v>52</v>
      </c>
      <c r="U206" t="s">
        <v>298</v>
      </c>
      <c r="V206" t="s">
        <v>810</v>
      </c>
      <c r="W206" s="1">
        <v>44846</v>
      </c>
      <c r="X206" s="1">
        <v>44849</v>
      </c>
      <c r="Y206" t="s">
        <v>55</v>
      </c>
    </row>
    <row r="207" spans="1:25">
      <c r="A207" t="s">
        <v>177</v>
      </c>
      <c r="B207" t="s">
        <v>178</v>
      </c>
      <c r="D207">
        <v>46695</v>
      </c>
      <c r="E207" t="s">
        <v>27</v>
      </c>
      <c r="F207" t="s">
        <v>28</v>
      </c>
      <c r="G207">
        <v>2022</v>
      </c>
      <c r="H207" t="s">
        <v>29</v>
      </c>
      <c r="I207" t="s">
        <v>30</v>
      </c>
      <c r="J207" t="s">
        <v>821</v>
      </c>
      <c r="K207" t="s">
        <v>899</v>
      </c>
      <c r="L207" t="s">
        <v>899</v>
      </c>
      <c r="M207">
        <v>1136288</v>
      </c>
      <c r="O207" t="s">
        <v>32</v>
      </c>
      <c r="P207" t="s">
        <v>61</v>
      </c>
      <c r="Q207" t="s">
        <v>900</v>
      </c>
      <c r="R207" t="s">
        <v>34</v>
      </c>
      <c r="T207" t="s">
        <v>35</v>
      </c>
      <c r="U207" t="s">
        <v>43</v>
      </c>
      <c r="V207" t="s">
        <v>180</v>
      </c>
      <c r="W207" s="1">
        <v>44703</v>
      </c>
      <c r="X207" s="1">
        <v>44708</v>
      </c>
      <c r="Y207" t="s">
        <v>181</v>
      </c>
    </row>
    <row r="208" spans="1:25">
      <c r="A208" t="s">
        <v>901</v>
      </c>
      <c r="B208" t="s">
        <v>902</v>
      </c>
      <c r="D208">
        <v>45917</v>
      </c>
      <c r="E208" t="s">
        <v>27</v>
      </c>
      <c r="F208" t="s">
        <v>28</v>
      </c>
      <c r="G208">
        <v>2022</v>
      </c>
      <c r="H208" t="s">
        <v>29</v>
      </c>
      <c r="I208" t="s">
        <v>30</v>
      </c>
      <c r="J208" t="s">
        <v>903</v>
      </c>
      <c r="K208" t="s">
        <v>904</v>
      </c>
      <c r="M208">
        <v>1154059</v>
      </c>
      <c r="O208" t="s">
        <v>32</v>
      </c>
      <c r="P208" t="s">
        <v>33</v>
      </c>
      <c r="R208" t="s">
        <v>34</v>
      </c>
      <c r="T208" t="s">
        <v>52</v>
      </c>
      <c r="U208" t="s">
        <v>43</v>
      </c>
      <c r="V208" t="s">
        <v>905</v>
      </c>
      <c r="W208" s="1">
        <v>44673</v>
      </c>
      <c r="X208" s="1">
        <v>44678</v>
      </c>
      <c r="Y208" t="s">
        <v>123</v>
      </c>
    </row>
    <row r="209" spans="1:25">
      <c r="A209" t="s">
        <v>906</v>
      </c>
      <c r="B209" t="s">
        <v>907</v>
      </c>
      <c r="D209">
        <v>48285</v>
      </c>
      <c r="E209" t="s">
        <v>27</v>
      </c>
      <c r="F209" t="s">
        <v>28</v>
      </c>
      <c r="G209">
        <v>2022</v>
      </c>
      <c r="H209" t="s">
        <v>29</v>
      </c>
      <c r="I209" t="s">
        <v>30</v>
      </c>
      <c r="J209" t="s">
        <v>908</v>
      </c>
      <c r="K209" t="s">
        <v>909</v>
      </c>
      <c r="M209">
        <v>1240248</v>
      </c>
      <c r="O209" t="s">
        <v>32</v>
      </c>
      <c r="P209" t="s">
        <v>371</v>
      </c>
      <c r="R209" t="s">
        <v>34</v>
      </c>
      <c r="T209" t="s">
        <v>52</v>
      </c>
      <c r="U209" t="s">
        <v>53</v>
      </c>
      <c r="V209" t="s">
        <v>910</v>
      </c>
      <c r="W209" s="1">
        <v>44773</v>
      </c>
      <c r="X209" s="1">
        <v>44775</v>
      </c>
      <c r="Y209" t="s">
        <v>55</v>
      </c>
    </row>
    <row r="210" spans="1:25">
      <c r="A210" t="s">
        <v>911</v>
      </c>
      <c r="B210" t="s">
        <v>912</v>
      </c>
      <c r="C210" t="s">
        <v>307</v>
      </c>
      <c r="D210">
        <v>49116</v>
      </c>
      <c r="E210" t="s">
        <v>27</v>
      </c>
      <c r="F210" t="s">
        <v>28</v>
      </c>
      <c r="G210">
        <v>2022</v>
      </c>
      <c r="H210" t="s">
        <v>29</v>
      </c>
      <c r="I210" t="s">
        <v>30</v>
      </c>
      <c r="J210" t="s">
        <v>808</v>
      </c>
      <c r="K210" t="str">
        <f>"07/09/2022 04:59 PM AEST(SW"</f>
        <v>07/09/2022 04:59 PM AEST(SW</v>
      </c>
      <c r="M210">
        <v>834001</v>
      </c>
      <c r="O210" t="s">
        <v>32</v>
      </c>
      <c r="P210" t="s">
        <v>42</v>
      </c>
      <c r="R210" t="s">
        <v>34</v>
      </c>
      <c r="T210" t="s">
        <v>52</v>
      </c>
      <c r="U210" t="s">
        <v>298</v>
      </c>
      <c r="V210" t="s">
        <v>810</v>
      </c>
      <c r="W210" s="1">
        <v>44846</v>
      </c>
      <c r="X210" s="1">
        <v>44849</v>
      </c>
      <c r="Y210" t="s">
        <v>55</v>
      </c>
    </row>
    <row r="211" spans="1:25">
      <c r="A211" t="s">
        <v>913</v>
      </c>
      <c r="B211" t="s">
        <v>914</v>
      </c>
      <c r="C211" t="s">
        <v>915</v>
      </c>
      <c r="D211">
        <v>53048</v>
      </c>
      <c r="E211" t="s">
        <v>27</v>
      </c>
      <c r="F211" t="s">
        <v>28</v>
      </c>
      <c r="G211">
        <v>2022</v>
      </c>
      <c r="H211" t="s">
        <v>29</v>
      </c>
      <c r="I211" t="s">
        <v>30</v>
      </c>
      <c r="J211" t="s">
        <v>916</v>
      </c>
      <c r="K211" t="str">
        <f>"04/11/2022 09:12 AM AEST(SW"</f>
        <v>04/11/2022 09:12 AM AEST(SW</v>
      </c>
      <c r="L211" t="str">
        <f>"07/11/2022 08:59 AM AEST(SW"</f>
        <v>07/11/2022 08:59 AM AEST(SW</v>
      </c>
      <c r="M211">
        <v>1368823</v>
      </c>
      <c r="O211" t="s">
        <v>32</v>
      </c>
      <c r="P211" t="s">
        <v>61</v>
      </c>
      <c r="Q211" t="s">
        <v>917</v>
      </c>
      <c r="R211" t="s">
        <v>34</v>
      </c>
      <c r="T211" t="s">
        <v>35</v>
      </c>
      <c r="U211" t="s">
        <v>36</v>
      </c>
      <c r="V211" t="s">
        <v>186</v>
      </c>
      <c r="W211" s="1">
        <v>44892</v>
      </c>
      <c r="X211" s="1">
        <v>44897</v>
      </c>
      <c r="Y211" t="s">
        <v>774</v>
      </c>
    </row>
    <row r="212" spans="1:25">
      <c r="A212" t="s">
        <v>918</v>
      </c>
      <c r="B212" t="s">
        <v>919</v>
      </c>
      <c r="C212" t="s">
        <v>65</v>
      </c>
      <c r="D212">
        <v>46430</v>
      </c>
      <c r="E212" t="s">
        <v>27</v>
      </c>
      <c r="F212" t="s">
        <v>28</v>
      </c>
      <c r="G212">
        <v>2022</v>
      </c>
      <c r="H212" t="s">
        <v>29</v>
      </c>
      <c r="I212" t="s">
        <v>30</v>
      </c>
      <c r="J212" t="s">
        <v>842</v>
      </c>
      <c r="K212" t="str">
        <f>"04/05/2022 04:01 PM AEST(SW"</f>
        <v>04/05/2022 04:01 PM AEST(SW</v>
      </c>
      <c r="M212">
        <v>1080119</v>
      </c>
      <c r="O212" t="s">
        <v>32</v>
      </c>
      <c r="P212" t="s">
        <v>68</v>
      </c>
      <c r="R212" t="s">
        <v>34</v>
      </c>
      <c r="T212" t="s">
        <v>35</v>
      </c>
      <c r="U212" t="s">
        <v>43</v>
      </c>
      <c r="V212" t="s">
        <v>905</v>
      </c>
      <c r="W212" s="1">
        <v>44703</v>
      </c>
      <c r="X212" s="1">
        <v>44708</v>
      </c>
      <c r="Y212" t="s">
        <v>55</v>
      </c>
    </row>
    <row r="213" spans="1:25">
      <c r="A213" t="s">
        <v>920</v>
      </c>
      <c r="B213" t="s">
        <v>921</v>
      </c>
      <c r="D213">
        <v>46692</v>
      </c>
      <c r="E213" t="s">
        <v>27</v>
      </c>
      <c r="F213" t="s">
        <v>28</v>
      </c>
      <c r="G213">
        <v>2022</v>
      </c>
      <c r="H213" t="s">
        <v>29</v>
      </c>
      <c r="I213" t="s">
        <v>30</v>
      </c>
      <c r="J213" t="s">
        <v>821</v>
      </c>
      <c r="K213" t="s">
        <v>922</v>
      </c>
      <c r="L213" t="s">
        <v>923</v>
      </c>
      <c r="M213">
        <v>1049001</v>
      </c>
      <c r="O213" t="s">
        <v>32</v>
      </c>
      <c r="P213" t="s">
        <v>61</v>
      </c>
      <c r="Q213" t="s">
        <v>924</v>
      </c>
      <c r="R213" t="s">
        <v>34</v>
      </c>
      <c r="T213" t="s">
        <v>35</v>
      </c>
      <c r="U213" t="s">
        <v>43</v>
      </c>
      <c r="V213" t="s">
        <v>925</v>
      </c>
      <c r="W213" s="1">
        <v>44703</v>
      </c>
      <c r="X213" s="1">
        <v>44708</v>
      </c>
      <c r="Y213" t="s">
        <v>245</v>
      </c>
    </row>
    <row r="214" spans="1:25">
      <c r="A214" t="s">
        <v>234</v>
      </c>
      <c r="B214" t="s">
        <v>235</v>
      </c>
      <c r="C214" t="s">
        <v>236</v>
      </c>
      <c r="D214">
        <v>49092</v>
      </c>
      <c r="E214" t="s">
        <v>27</v>
      </c>
      <c r="F214" t="s">
        <v>28</v>
      </c>
      <c r="G214">
        <v>2022</v>
      </c>
      <c r="H214" t="s">
        <v>29</v>
      </c>
      <c r="I214" t="s">
        <v>30</v>
      </c>
      <c r="J214" t="s">
        <v>926</v>
      </c>
      <c r="K214" t="str">
        <f>"06/09/2022 10:36 PM AEST(SW"</f>
        <v>06/09/2022 10:36 PM AEST(SW</v>
      </c>
      <c r="L214" t="str">
        <f>"06/09/2022 10:36 PM AEST(SW"</f>
        <v>06/09/2022 10:36 PM AEST(SW</v>
      </c>
      <c r="M214">
        <v>912331</v>
      </c>
      <c r="O214" t="s">
        <v>32</v>
      </c>
      <c r="P214" t="s">
        <v>631</v>
      </c>
      <c r="R214" t="s">
        <v>34</v>
      </c>
      <c r="T214" t="s">
        <v>35</v>
      </c>
      <c r="U214" t="s">
        <v>43</v>
      </c>
      <c r="V214" t="s">
        <v>158</v>
      </c>
      <c r="W214" s="1">
        <v>44832</v>
      </c>
      <c r="X214" s="1">
        <v>44833</v>
      </c>
      <c r="Y214" t="s">
        <v>55</v>
      </c>
    </row>
    <row r="215" spans="1:25">
      <c r="A215" t="s">
        <v>927</v>
      </c>
      <c r="B215" t="s">
        <v>928</v>
      </c>
      <c r="D215">
        <v>53031</v>
      </c>
      <c r="E215" t="s">
        <v>27</v>
      </c>
      <c r="F215" t="s">
        <v>28</v>
      </c>
      <c r="G215">
        <v>2022</v>
      </c>
      <c r="H215" t="s">
        <v>29</v>
      </c>
      <c r="I215" t="s">
        <v>30</v>
      </c>
      <c r="J215" t="s">
        <v>929</v>
      </c>
      <c r="K215" t="str">
        <f>"03/11/2022 01:20 PM AEST(SW"</f>
        <v>03/11/2022 01:20 PM AEST(SW</v>
      </c>
      <c r="L215" t="str">
        <f>"07/11/2022 11:23 AM AEST(SW"</f>
        <v>07/11/2022 11:23 AM AEST(SW</v>
      </c>
      <c r="M215">
        <v>1100085</v>
      </c>
      <c r="O215" t="s">
        <v>32</v>
      </c>
      <c r="P215" t="s">
        <v>68</v>
      </c>
      <c r="R215" t="s">
        <v>34</v>
      </c>
      <c r="T215" t="s">
        <v>52</v>
      </c>
      <c r="U215" t="s">
        <v>680</v>
      </c>
      <c r="V215" t="s">
        <v>930</v>
      </c>
      <c r="W215" s="1">
        <v>44907</v>
      </c>
      <c r="X215" s="1">
        <v>44915</v>
      </c>
      <c r="Y215" t="s">
        <v>931</v>
      </c>
    </row>
    <row r="216" spans="1:25">
      <c r="A216" t="s">
        <v>932</v>
      </c>
      <c r="B216" t="s">
        <v>933</v>
      </c>
      <c r="C216" t="s">
        <v>934</v>
      </c>
      <c r="D216">
        <v>53053</v>
      </c>
      <c r="E216" t="s">
        <v>27</v>
      </c>
      <c r="F216" t="s">
        <v>28</v>
      </c>
      <c r="G216">
        <v>2022</v>
      </c>
      <c r="H216" t="s">
        <v>29</v>
      </c>
      <c r="I216" t="s">
        <v>30</v>
      </c>
      <c r="J216" t="s">
        <v>813</v>
      </c>
      <c r="K216" t="str">
        <f>"04/11/2022 11:09 AM AEST(SW"</f>
        <v>04/11/2022 11:09 AM AEST(SW</v>
      </c>
      <c r="M216">
        <v>991478</v>
      </c>
      <c r="O216" t="s">
        <v>32</v>
      </c>
      <c r="P216" t="s">
        <v>42</v>
      </c>
      <c r="R216" t="s">
        <v>34</v>
      </c>
      <c r="T216" t="s">
        <v>52</v>
      </c>
      <c r="U216" t="s">
        <v>43</v>
      </c>
      <c r="V216" t="s">
        <v>935</v>
      </c>
      <c r="W216" s="1">
        <v>44885</v>
      </c>
      <c r="X216" s="1">
        <v>44890</v>
      </c>
      <c r="Y216" t="s">
        <v>220</v>
      </c>
    </row>
    <row r="217" spans="1:25">
      <c r="A217" t="s">
        <v>246</v>
      </c>
      <c r="B217" t="s">
        <v>247</v>
      </c>
      <c r="C217" t="s">
        <v>248</v>
      </c>
      <c r="D217">
        <v>52653</v>
      </c>
      <c r="E217" t="s">
        <v>27</v>
      </c>
      <c r="F217" t="s">
        <v>28</v>
      </c>
      <c r="G217">
        <v>2022</v>
      </c>
      <c r="H217" t="s">
        <v>29</v>
      </c>
      <c r="I217" t="s">
        <v>30</v>
      </c>
      <c r="J217" t="s">
        <v>936</v>
      </c>
      <c r="K217" t="s">
        <v>937</v>
      </c>
      <c r="M217">
        <v>296292</v>
      </c>
      <c r="O217" t="s">
        <v>32</v>
      </c>
      <c r="P217" t="s">
        <v>68</v>
      </c>
      <c r="R217" t="s">
        <v>34</v>
      </c>
      <c r="T217" t="s">
        <v>35</v>
      </c>
      <c r="U217" t="s">
        <v>43</v>
      </c>
      <c r="V217" t="s">
        <v>115</v>
      </c>
      <c r="W217" s="1">
        <v>44850</v>
      </c>
      <c r="X217" s="1">
        <v>44854</v>
      </c>
      <c r="Y217" t="s">
        <v>55</v>
      </c>
    </row>
    <row r="218" spans="1:25">
      <c r="A218" t="s">
        <v>938</v>
      </c>
      <c r="B218" t="s">
        <v>939</v>
      </c>
      <c r="C218" t="s">
        <v>940</v>
      </c>
      <c r="D218">
        <v>45947</v>
      </c>
      <c r="E218" t="s">
        <v>27</v>
      </c>
      <c r="F218" t="s">
        <v>28</v>
      </c>
      <c r="G218">
        <v>2022</v>
      </c>
      <c r="H218" t="s">
        <v>29</v>
      </c>
      <c r="I218" t="s">
        <v>30</v>
      </c>
      <c r="J218" t="s">
        <v>821</v>
      </c>
      <c r="K218" t="s">
        <v>941</v>
      </c>
      <c r="L218" t="s">
        <v>942</v>
      </c>
      <c r="M218">
        <v>988083</v>
      </c>
      <c r="O218" t="s">
        <v>32</v>
      </c>
      <c r="P218" t="s">
        <v>68</v>
      </c>
      <c r="R218" t="s">
        <v>34</v>
      </c>
      <c r="T218" t="s">
        <v>52</v>
      </c>
      <c r="U218" t="s">
        <v>43</v>
      </c>
      <c r="V218" t="s">
        <v>943</v>
      </c>
      <c r="W218" s="1">
        <v>44703</v>
      </c>
      <c r="X218" s="1">
        <v>44710</v>
      </c>
      <c r="Y218" t="s">
        <v>55</v>
      </c>
    </row>
    <row r="219" spans="1:25">
      <c r="A219" t="s">
        <v>944</v>
      </c>
      <c r="B219" t="s">
        <v>307</v>
      </c>
      <c r="C219" t="s">
        <v>171</v>
      </c>
      <c r="D219">
        <v>48449</v>
      </c>
      <c r="E219" t="s">
        <v>27</v>
      </c>
      <c r="F219" t="s">
        <v>28</v>
      </c>
      <c r="G219">
        <v>2022</v>
      </c>
      <c r="H219" t="s">
        <v>29</v>
      </c>
      <c r="I219" t="s">
        <v>30</v>
      </c>
      <c r="J219" t="s">
        <v>945</v>
      </c>
      <c r="K219" t="s">
        <v>946</v>
      </c>
      <c r="M219">
        <v>1170807</v>
      </c>
      <c r="O219" t="s">
        <v>32</v>
      </c>
      <c r="P219" t="s">
        <v>695</v>
      </c>
      <c r="R219" t="s">
        <v>34</v>
      </c>
      <c r="T219" t="s">
        <v>174</v>
      </c>
      <c r="U219" t="s">
        <v>43</v>
      </c>
      <c r="V219" t="s">
        <v>785</v>
      </c>
      <c r="W219" s="1">
        <v>44830</v>
      </c>
      <c r="X219" s="1">
        <v>44836</v>
      </c>
      <c r="Y219" t="s">
        <v>55</v>
      </c>
    </row>
    <row r="220" spans="1:25">
      <c r="A220" t="s">
        <v>947</v>
      </c>
      <c r="B220" t="s">
        <v>948</v>
      </c>
      <c r="D220">
        <v>49666</v>
      </c>
      <c r="E220" t="s">
        <v>27</v>
      </c>
      <c r="F220" t="s">
        <v>28</v>
      </c>
      <c r="G220">
        <v>2022</v>
      </c>
      <c r="H220" t="s">
        <v>29</v>
      </c>
      <c r="I220" t="s">
        <v>30</v>
      </c>
      <c r="J220" t="s">
        <v>949</v>
      </c>
      <c r="K220" t="s">
        <v>950</v>
      </c>
      <c r="L220" t="s">
        <v>951</v>
      </c>
      <c r="M220">
        <v>1147259</v>
      </c>
      <c r="O220" t="s">
        <v>32</v>
      </c>
      <c r="P220" t="s">
        <v>86</v>
      </c>
      <c r="R220" t="s">
        <v>34</v>
      </c>
      <c r="T220" t="s">
        <v>52</v>
      </c>
      <c r="U220" t="s">
        <v>87</v>
      </c>
      <c r="V220" t="s">
        <v>88</v>
      </c>
      <c r="W220" s="1">
        <v>44885</v>
      </c>
      <c r="X220" s="1">
        <v>44897</v>
      </c>
      <c r="Y220" t="s">
        <v>123</v>
      </c>
    </row>
    <row r="221" spans="1:25">
      <c r="A221" t="s">
        <v>952</v>
      </c>
      <c r="B221" t="s">
        <v>953</v>
      </c>
      <c r="D221">
        <v>45392</v>
      </c>
      <c r="E221" t="s">
        <v>27</v>
      </c>
      <c r="F221" t="s">
        <v>28</v>
      </c>
      <c r="G221">
        <v>2022</v>
      </c>
      <c r="H221" t="s">
        <v>29</v>
      </c>
      <c r="I221" t="s">
        <v>30</v>
      </c>
      <c r="J221" t="s">
        <v>954</v>
      </c>
      <c r="K221" t="s">
        <v>955</v>
      </c>
      <c r="L221" t="s">
        <v>956</v>
      </c>
      <c r="M221">
        <v>1130015</v>
      </c>
      <c r="O221" t="s">
        <v>32</v>
      </c>
      <c r="P221" t="s">
        <v>86</v>
      </c>
      <c r="R221" t="s">
        <v>34</v>
      </c>
      <c r="T221" t="s">
        <v>52</v>
      </c>
      <c r="U221" t="s">
        <v>87</v>
      </c>
      <c r="V221" t="s">
        <v>957</v>
      </c>
      <c r="W221" s="1">
        <v>44661</v>
      </c>
      <c r="X221" s="1">
        <v>44667</v>
      </c>
      <c r="Y221" t="s">
        <v>211</v>
      </c>
    </row>
    <row r="222" spans="1:25">
      <c r="A222" t="s">
        <v>958</v>
      </c>
      <c r="B222" t="s">
        <v>959</v>
      </c>
      <c r="D222">
        <v>52817</v>
      </c>
      <c r="E222" t="s">
        <v>27</v>
      </c>
      <c r="F222" t="s">
        <v>28</v>
      </c>
      <c r="G222">
        <v>2022</v>
      </c>
      <c r="H222" t="s">
        <v>29</v>
      </c>
      <c r="I222" t="s">
        <v>30</v>
      </c>
      <c r="J222" t="s">
        <v>960</v>
      </c>
      <c r="K222" t="s">
        <v>961</v>
      </c>
      <c r="L222" t="s">
        <v>962</v>
      </c>
      <c r="M222">
        <v>1148313</v>
      </c>
      <c r="O222" t="s">
        <v>32</v>
      </c>
      <c r="P222" t="s">
        <v>86</v>
      </c>
      <c r="R222" t="s">
        <v>34</v>
      </c>
      <c r="T222" t="s">
        <v>52</v>
      </c>
      <c r="U222" t="s">
        <v>87</v>
      </c>
      <c r="V222" t="s">
        <v>88</v>
      </c>
      <c r="W222" s="1">
        <v>44885</v>
      </c>
      <c r="X222" s="1">
        <v>44892</v>
      </c>
      <c r="Y222" t="s">
        <v>89</v>
      </c>
    </row>
    <row r="223" spans="1:25">
      <c r="A223" t="s">
        <v>963</v>
      </c>
      <c r="B223" t="s">
        <v>494</v>
      </c>
      <c r="D223">
        <v>45623</v>
      </c>
      <c r="E223" t="s">
        <v>27</v>
      </c>
      <c r="F223" t="s">
        <v>28</v>
      </c>
      <c r="G223">
        <v>2022</v>
      </c>
      <c r="H223" t="s">
        <v>29</v>
      </c>
      <c r="I223" t="s">
        <v>30</v>
      </c>
      <c r="J223" t="s">
        <v>964</v>
      </c>
      <c r="K223" t="str">
        <f>"04/04/2022 06:23 PM AEST(SW"</f>
        <v>04/04/2022 06:23 PM AEST(SW</v>
      </c>
      <c r="L223" t="str">
        <f>"04/04/2022 06:24 PM AEST(SW"</f>
        <v>04/04/2022 06:24 PM AEST(SW</v>
      </c>
      <c r="M223">
        <v>1222586</v>
      </c>
      <c r="O223" t="s">
        <v>32</v>
      </c>
      <c r="P223" t="s">
        <v>389</v>
      </c>
      <c r="R223" t="s">
        <v>34</v>
      </c>
      <c r="T223" t="s">
        <v>52</v>
      </c>
      <c r="U223" t="s">
        <v>87</v>
      </c>
      <c r="V223" t="s">
        <v>88</v>
      </c>
      <c r="W223" s="1">
        <v>44668</v>
      </c>
      <c r="X223" s="1">
        <v>44674</v>
      </c>
      <c r="Y223" t="s">
        <v>89</v>
      </c>
    </row>
    <row r="224" spans="1:25">
      <c r="A224" t="s">
        <v>965</v>
      </c>
      <c r="B224" t="s">
        <v>966</v>
      </c>
      <c r="D224">
        <v>52815</v>
      </c>
      <c r="E224" t="s">
        <v>27</v>
      </c>
      <c r="F224" t="s">
        <v>28</v>
      </c>
      <c r="G224">
        <v>2022</v>
      </c>
      <c r="H224" t="s">
        <v>29</v>
      </c>
      <c r="I224" t="s">
        <v>30</v>
      </c>
      <c r="J224" t="s">
        <v>967</v>
      </c>
      <c r="K224" t="s">
        <v>968</v>
      </c>
      <c r="L224" t="s">
        <v>969</v>
      </c>
      <c r="M224">
        <v>860171</v>
      </c>
      <c r="O224" t="s">
        <v>32</v>
      </c>
      <c r="P224" t="s">
        <v>86</v>
      </c>
      <c r="R224" t="s">
        <v>34</v>
      </c>
      <c r="T224" t="s">
        <v>52</v>
      </c>
      <c r="U224" t="s">
        <v>87</v>
      </c>
      <c r="V224" t="s">
        <v>970</v>
      </c>
      <c r="W224" s="1">
        <v>44886</v>
      </c>
      <c r="X224" s="1">
        <v>44898</v>
      </c>
      <c r="Y224" t="s">
        <v>133</v>
      </c>
    </row>
    <row r="225" spans="1:25">
      <c r="A225" t="s">
        <v>971</v>
      </c>
      <c r="B225" t="s">
        <v>972</v>
      </c>
      <c r="C225" t="s">
        <v>973</v>
      </c>
      <c r="D225">
        <v>49445</v>
      </c>
      <c r="E225" t="s">
        <v>27</v>
      </c>
      <c r="F225" t="s">
        <v>28</v>
      </c>
      <c r="G225">
        <v>2022</v>
      </c>
      <c r="H225" t="s">
        <v>29</v>
      </c>
      <c r="I225" t="s">
        <v>30</v>
      </c>
      <c r="J225" t="s">
        <v>960</v>
      </c>
      <c r="K225" t="s">
        <v>974</v>
      </c>
      <c r="M225">
        <v>992839</v>
      </c>
      <c r="O225" t="s">
        <v>32</v>
      </c>
      <c r="P225" t="s">
        <v>86</v>
      </c>
      <c r="R225" t="s">
        <v>34</v>
      </c>
      <c r="T225" t="s">
        <v>52</v>
      </c>
      <c r="U225" t="s">
        <v>87</v>
      </c>
      <c r="V225" t="s">
        <v>88</v>
      </c>
      <c r="W225" s="1">
        <v>44885</v>
      </c>
      <c r="X225" s="1">
        <v>44892</v>
      </c>
      <c r="Y225" t="s">
        <v>55</v>
      </c>
    </row>
    <row r="226" spans="1:25">
      <c r="A226" t="s">
        <v>975</v>
      </c>
      <c r="B226" t="s">
        <v>976</v>
      </c>
      <c r="D226">
        <v>45387</v>
      </c>
      <c r="E226" t="s">
        <v>27</v>
      </c>
      <c r="F226" t="s">
        <v>28</v>
      </c>
      <c r="G226">
        <v>2022</v>
      </c>
      <c r="H226" t="s">
        <v>29</v>
      </c>
      <c r="I226" t="s">
        <v>30</v>
      </c>
      <c r="J226" t="s">
        <v>977</v>
      </c>
      <c r="K226" t="s">
        <v>978</v>
      </c>
      <c r="M226">
        <v>1158812</v>
      </c>
      <c r="O226" t="s">
        <v>32</v>
      </c>
      <c r="P226" t="s">
        <v>86</v>
      </c>
      <c r="R226" t="s">
        <v>34</v>
      </c>
      <c r="T226" t="s">
        <v>52</v>
      </c>
      <c r="U226" t="s">
        <v>87</v>
      </c>
      <c r="V226" t="s">
        <v>979</v>
      </c>
      <c r="W226" s="1">
        <v>44738</v>
      </c>
      <c r="X226" s="1">
        <v>44752</v>
      </c>
      <c r="Y226" t="s">
        <v>615</v>
      </c>
    </row>
    <row r="227" spans="1:25">
      <c r="A227" t="s">
        <v>980</v>
      </c>
      <c r="B227" t="s">
        <v>981</v>
      </c>
      <c r="C227" t="s">
        <v>613</v>
      </c>
      <c r="D227">
        <v>48218</v>
      </c>
      <c r="E227" t="s">
        <v>27</v>
      </c>
      <c r="F227" t="s">
        <v>28</v>
      </c>
      <c r="G227">
        <v>2022</v>
      </c>
      <c r="H227" t="s">
        <v>29</v>
      </c>
      <c r="I227" t="s">
        <v>30</v>
      </c>
      <c r="J227" t="s">
        <v>982</v>
      </c>
      <c r="K227" t="s">
        <v>983</v>
      </c>
      <c r="M227">
        <v>1173256</v>
      </c>
      <c r="O227" t="s">
        <v>32</v>
      </c>
      <c r="P227" t="s">
        <v>145</v>
      </c>
      <c r="R227" t="s">
        <v>34</v>
      </c>
      <c r="T227" t="s">
        <v>174</v>
      </c>
      <c r="U227" t="s">
        <v>87</v>
      </c>
      <c r="V227" t="s">
        <v>984</v>
      </c>
      <c r="W227" s="1">
        <v>44760</v>
      </c>
      <c r="X227" s="1">
        <v>44855</v>
      </c>
      <c r="Y227" t="s">
        <v>55</v>
      </c>
    </row>
    <row r="228" spans="1:25">
      <c r="A228" t="s">
        <v>985</v>
      </c>
      <c r="B228" t="s">
        <v>986</v>
      </c>
      <c r="C228" t="s">
        <v>987</v>
      </c>
      <c r="D228">
        <v>48701</v>
      </c>
      <c r="E228" t="s">
        <v>27</v>
      </c>
      <c r="F228" t="s">
        <v>28</v>
      </c>
      <c r="G228">
        <v>2022</v>
      </c>
      <c r="H228" t="s">
        <v>29</v>
      </c>
      <c r="I228" t="s">
        <v>30</v>
      </c>
      <c r="J228" t="s">
        <v>988</v>
      </c>
      <c r="K228" t="s">
        <v>989</v>
      </c>
      <c r="M228">
        <v>1287531</v>
      </c>
      <c r="O228" t="s">
        <v>32</v>
      </c>
      <c r="P228" t="s">
        <v>86</v>
      </c>
      <c r="R228" t="s">
        <v>34</v>
      </c>
      <c r="T228" t="s">
        <v>52</v>
      </c>
      <c r="U228" t="s">
        <v>87</v>
      </c>
      <c r="V228" t="s">
        <v>465</v>
      </c>
      <c r="W228" s="1">
        <v>44830</v>
      </c>
      <c r="X228" s="1">
        <v>44834</v>
      </c>
      <c r="Y228" t="s">
        <v>615</v>
      </c>
    </row>
    <row r="229" spans="1:25">
      <c r="A229" t="s">
        <v>990</v>
      </c>
      <c r="B229" t="s">
        <v>991</v>
      </c>
      <c r="C229" t="s">
        <v>992</v>
      </c>
      <c r="D229">
        <v>53334</v>
      </c>
      <c r="E229" t="s">
        <v>27</v>
      </c>
      <c r="F229" t="s">
        <v>28</v>
      </c>
      <c r="G229">
        <v>2022</v>
      </c>
      <c r="H229" t="s">
        <v>29</v>
      </c>
      <c r="I229" t="s">
        <v>30</v>
      </c>
      <c r="J229" t="s">
        <v>993</v>
      </c>
      <c r="K229" t="s">
        <v>994</v>
      </c>
      <c r="L229" t="s">
        <v>995</v>
      </c>
      <c r="M229">
        <v>995408</v>
      </c>
      <c r="O229" t="s">
        <v>32</v>
      </c>
      <c r="P229" t="s">
        <v>86</v>
      </c>
      <c r="R229" t="s">
        <v>34</v>
      </c>
      <c r="T229" t="s">
        <v>52</v>
      </c>
      <c r="U229" t="s">
        <v>87</v>
      </c>
      <c r="V229" t="s">
        <v>88</v>
      </c>
      <c r="W229" s="1">
        <v>44886</v>
      </c>
      <c r="X229" s="1">
        <v>44888</v>
      </c>
      <c r="Y229" t="s">
        <v>55</v>
      </c>
    </row>
    <row r="230" spans="1:25">
      <c r="A230" t="s">
        <v>990</v>
      </c>
      <c r="B230" t="s">
        <v>991</v>
      </c>
      <c r="C230" t="s">
        <v>992</v>
      </c>
      <c r="D230">
        <v>53337</v>
      </c>
      <c r="E230" t="s">
        <v>27</v>
      </c>
      <c r="F230" t="s">
        <v>28</v>
      </c>
      <c r="G230">
        <v>2022</v>
      </c>
      <c r="H230" t="s">
        <v>29</v>
      </c>
      <c r="I230" t="s">
        <v>30</v>
      </c>
      <c r="J230" t="s">
        <v>996</v>
      </c>
      <c r="K230" t="s">
        <v>997</v>
      </c>
      <c r="M230">
        <v>995408</v>
      </c>
      <c r="O230" t="s">
        <v>32</v>
      </c>
      <c r="P230" t="s">
        <v>86</v>
      </c>
      <c r="R230" t="s">
        <v>34</v>
      </c>
      <c r="T230" t="s">
        <v>52</v>
      </c>
      <c r="U230" t="s">
        <v>87</v>
      </c>
      <c r="V230" t="s">
        <v>88</v>
      </c>
      <c r="W230" s="1">
        <v>44892</v>
      </c>
      <c r="X230" s="1">
        <v>44897</v>
      </c>
      <c r="Y230" t="s">
        <v>55</v>
      </c>
    </row>
    <row r="231" spans="1:25">
      <c r="A231" t="s">
        <v>998</v>
      </c>
      <c r="B231" t="s">
        <v>999</v>
      </c>
      <c r="D231">
        <v>55160</v>
      </c>
      <c r="E231" t="s">
        <v>27</v>
      </c>
      <c r="F231" t="s">
        <v>28</v>
      </c>
      <c r="G231">
        <v>2022</v>
      </c>
      <c r="H231" t="s">
        <v>29</v>
      </c>
      <c r="I231" t="s">
        <v>30</v>
      </c>
      <c r="J231" t="s">
        <v>1000</v>
      </c>
      <c r="K231" t="str">
        <f>"03/12/2022 11:49 AM AEST(SW"</f>
        <v>03/12/2022 11:49 AM AEST(SW</v>
      </c>
      <c r="M231">
        <v>1325068</v>
      </c>
      <c r="O231" t="s">
        <v>32</v>
      </c>
      <c r="P231" t="s">
        <v>86</v>
      </c>
      <c r="R231" t="s">
        <v>34</v>
      </c>
      <c r="T231" t="s">
        <v>52</v>
      </c>
      <c r="U231" t="s">
        <v>87</v>
      </c>
      <c r="V231" t="s">
        <v>88</v>
      </c>
      <c r="W231" s="1">
        <v>44899</v>
      </c>
      <c r="X231" s="1">
        <v>44912</v>
      </c>
      <c r="Y231" t="s">
        <v>55</v>
      </c>
    </row>
    <row r="232" spans="1:25">
      <c r="A232" t="s">
        <v>1001</v>
      </c>
      <c r="B232" t="s">
        <v>1002</v>
      </c>
      <c r="D232">
        <v>51438</v>
      </c>
      <c r="E232" t="s">
        <v>27</v>
      </c>
      <c r="F232" t="s">
        <v>28</v>
      </c>
      <c r="G232">
        <v>2022</v>
      </c>
      <c r="H232" t="s">
        <v>29</v>
      </c>
      <c r="I232" t="s">
        <v>30</v>
      </c>
      <c r="J232" t="s">
        <v>1003</v>
      </c>
      <c r="K232" t="str">
        <f>"05/10/2022 06:23 PM AEST(SW"</f>
        <v>05/10/2022 06:23 PM AEST(SW</v>
      </c>
      <c r="M232">
        <v>910917</v>
      </c>
      <c r="O232" t="s">
        <v>32</v>
      </c>
      <c r="P232" t="s">
        <v>86</v>
      </c>
      <c r="R232" t="s">
        <v>34</v>
      </c>
      <c r="T232" t="s">
        <v>52</v>
      </c>
      <c r="U232" t="s">
        <v>261</v>
      </c>
      <c r="V232" t="s">
        <v>426</v>
      </c>
      <c r="W232" s="1">
        <v>44843</v>
      </c>
      <c r="X232" s="1">
        <v>44862</v>
      </c>
      <c r="Y232" t="s">
        <v>55</v>
      </c>
    </row>
    <row r="233" spans="1:25">
      <c r="A233" t="s">
        <v>1001</v>
      </c>
      <c r="B233" t="s">
        <v>1002</v>
      </c>
      <c r="D233">
        <v>51439</v>
      </c>
      <c r="E233" t="s">
        <v>27</v>
      </c>
      <c r="F233" t="s">
        <v>28</v>
      </c>
      <c r="G233">
        <v>2022</v>
      </c>
      <c r="H233" t="s">
        <v>29</v>
      </c>
      <c r="I233" t="s">
        <v>30</v>
      </c>
      <c r="J233" t="s">
        <v>1003</v>
      </c>
      <c r="K233" t="str">
        <f>"05/10/2022 06:25 PM AEST(SW"</f>
        <v>05/10/2022 06:25 PM AEST(SW</v>
      </c>
      <c r="L233" t="str">
        <f>"05/10/2022 06:25 PM AEST(SW"</f>
        <v>05/10/2022 06:25 PM AEST(SW</v>
      </c>
      <c r="M233">
        <v>910917</v>
      </c>
      <c r="O233" t="s">
        <v>32</v>
      </c>
      <c r="P233" t="s">
        <v>86</v>
      </c>
      <c r="R233" t="s">
        <v>34</v>
      </c>
      <c r="T233" t="s">
        <v>52</v>
      </c>
      <c r="U233" t="s">
        <v>261</v>
      </c>
      <c r="V233" t="s">
        <v>426</v>
      </c>
      <c r="W233" s="1">
        <v>44843</v>
      </c>
      <c r="X233" s="1">
        <v>44862</v>
      </c>
      <c r="Y233" t="s">
        <v>55</v>
      </c>
    </row>
    <row r="234" spans="1:25">
      <c r="A234" t="s">
        <v>212</v>
      </c>
      <c r="B234" t="s">
        <v>1004</v>
      </c>
      <c r="C234" t="s">
        <v>1005</v>
      </c>
      <c r="D234">
        <v>49539</v>
      </c>
      <c r="E234" t="s">
        <v>27</v>
      </c>
      <c r="F234" t="s">
        <v>28</v>
      </c>
      <c r="G234">
        <v>2022</v>
      </c>
      <c r="H234" t="s">
        <v>29</v>
      </c>
      <c r="I234" t="s">
        <v>30</v>
      </c>
      <c r="J234" t="s">
        <v>1006</v>
      </c>
      <c r="K234" t="s">
        <v>1007</v>
      </c>
      <c r="M234">
        <v>1080703</v>
      </c>
      <c r="O234" t="s">
        <v>32</v>
      </c>
      <c r="P234" t="s">
        <v>86</v>
      </c>
      <c r="R234" t="s">
        <v>34</v>
      </c>
      <c r="T234" t="s">
        <v>52</v>
      </c>
      <c r="U234" t="s">
        <v>87</v>
      </c>
      <c r="V234" t="s">
        <v>465</v>
      </c>
      <c r="W234" s="1">
        <v>44832</v>
      </c>
      <c r="X234" s="1">
        <v>44836</v>
      </c>
      <c r="Y234" t="s">
        <v>55</v>
      </c>
    </row>
    <row r="235" spans="1:25">
      <c r="A235" t="s">
        <v>1008</v>
      </c>
      <c r="B235" t="s">
        <v>1009</v>
      </c>
      <c r="C235" t="s">
        <v>1010</v>
      </c>
      <c r="D235">
        <v>46747</v>
      </c>
      <c r="E235" t="s">
        <v>27</v>
      </c>
      <c r="F235" t="s">
        <v>28</v>
      </c>
      <c r="G235">
        <v>2022</v>
      </c>
      <c r="H235" t="s">
        <v>29</v>
      </c>
      <c r="I235" t="s">
        <v>30</v>
      </c>
      <c r="J235" t="s">
        <v>1011</v>
      </c>
      <c r="K235" t="s">
        <v>1012</v>
      </c>
      <c r="L235" t="s">
        <v>1013</v>
      </c>
      <c r="M235">
        <v>1158819</v>
      </c>
      <c r="O235" t="s">
        <v>32</v>
      </c>
      <c r="P235" t="s">
        <v>86</v>
      </c>
      <c r="R235" t="s">
        <v>34</v>
      </c>
      <c r="T235" t="s">
        <v>52</v>
      </c>
      <c r="U235" t="s">
        <v>87</v>
      </c>
      <c r="V235" t="s">
        <v>1014</v>
      </c>
      <c r="W235" s="1">
        <v>44746</v>
      </c>
      <c r="X235" s="1">
        <v>44750</v>
      </c>
      <c r="Y235" t="s">
        <v>615</v>
      </c>
    </row>
    <row r="236" spans="1:25">
      <c r="A236" t="s">
        <v>1015</v>
      </c>
      <c r="B236" t="s">
        <v>1016</v>
      </c>
      <c r="C236" t="s">
        <v>326</v>
      </c>
      <c r="D236">
        <v>49563</v>
      </c>
      <c r="E236" t="s">
        <v>27</v>
      </c>
      <c r="F236" t="s">
        <v>28</v>
      </c>
      <c r="G236">
        <v>2022</v>
      </c>
      <c r="H236" t="s">
        <v>29</v>
      </c>
      <c r="I236" t="s">
        <v>30</v>
      </c>
      <c r="J236" t="s">
        <v>1017</v>
      </c>
      <c r="K236" t="s">
        <v>1018</v>
      </c>
      <c r="M236">
        <v>1221768</v>
      </c>
      <c r="O236" t="s">
        <v>32</v>
      </c>
      <c r="P236" t="s">
        <v>86</v>
      </c>
      <c r="R236" t="s">
        <v>34</v>
      </c>
      <c r="T236" t="s">
        <v>52</v>
      </c>
      <c r="U236" t="s">
        <v>87</v>
      </c>
      <c r="V236" t="s">
        <v>1019</v>
      </c>
      <c r="W236" s="1">
        <v>44907</v>
      </c>
      <c r="X236" s="1">
        <v>44918</v>
      </c>
      <c r="Y236" t="s">
        <v>55</v>
      </c>
    </row>
    <row r="237" spans="1:25">
      <c r="A237" t="s">
        <v>1020</v>
      </c>
      <c r="B237" t="s">
        <v>1021</v>
      </c>
      <c r="C237" t="s">
        <v>1022</v>
      </c>
      <c r="D237">
        <v>47114</v>
      </c>
      <c r="E237" t="s">
        <v>27</v>
      </c>
      <c r="F237" t="s">
        <v>28</v>
      </c>
      <c r="G237">
        <v>2022</v>
      </c>
      <c r="H237" t="s">
        <v>29</v>
      </c>
      <c r="I237" t="s">
        <v>30</v>
      </c>
      <c r="J237" t="s">
        <v>1023</v>
      </c>
      <c r="K237" t="str">
        <f>"02/06/2022 11:51 AM AEST(SW"</f>
        <v>02/06/2022 11:51 AM AEST(SW</v>
      </c>
      <c r="M237">
        <v>979710</v>
      </c>
      <c r="O237" t="s">
        <v>32</v>
      </c>
      <c r="P237" t="s">
        <v>86</v>
      </c>
      <c r="R237" t="s">
        <v>34</v>
      </c>
      <c r="T237" t="s">
        <v>52</v>
      </c>
      <c r="U237" t="s">
        <v>87</v>
      </c>
      <c r="V237" t="s">
        <v>88</v>
      </c>
      <c r="W237" s="1">
        <v>44730</v>
      </c>
      <c r="X237" s="1">
        <v>44737</v>
      </c>
      <c r="Y237" t="s">
        <v>55</v>
      </c>
    </row>
    <row r="238" spans="1:25">
      <c r="A238" t="s">
        <v>1024</v>
      </c>
      <c r="B238" t="s">
        <v>1025</v>
      </c>
      <c r="C238" t="s">
        <v>57</v>
      </c>
      <c r="D238">
        <v>48643</v>
      </c>
      <c r="E238" t="s">
        <v>27</v>
      </c>
      <c r="F238" t="s">
        <v>28</v>
      </c>
      <c r="G238">
        <v>2022</v>
      </c>
      <c r="H238" t="s">
        <v>29</v>
      </c>
      <c r="I238" t="s">
        <v>30</v>
      </c>
      <c r="J238" t="s">
        <v>1026</v>
      </c>
      <c r="K238" t="s">
        <v>1027</v>
      </c>
      <c r="L238" t="s">
        <v>1028</v>
      </c>
      <c r="M238">
        <v>993818</v>
      </c>
      <c r="O238" t="s">
        <v>32</v>
      </c>
      <c r="P238" t="s">
        <v>371</v>
      </c>
      <c r="R238" t="s">
        <v>34</v>
      </c>
      <c r="T238" t="s">
        <v>174</v>
      </c>
      <c r="U238" t="s">
        <v>43</v>
      </c>
      <c r="V238" t="s">
        <v>785</v>
      </c>
      <c r="W238" s="1">
        <v>44830</v>
      </c>
      <c r="X238" s="1">
        <v>44836</v>
      </c>
      <c r="Y238" t="s">
        <v>55</v>
      </c>
    </row>
    <row r="239" spans="1:25">
      <c r="A239" t="s">
        <v>1029</v>
      </c>
      <c r="B239" t="s">
        <v>1030</v>
      </c>
      <c r="C239" t="s">
        <v>1031</v>
      </c>
      <c r="D239">
        <v>49015</v>
      </c>
      <c r="E239" t="s">
        <v>27</v>
      </c>
      <c r="F239" t="s">
        <v>28</v>
      </c>
      <c r="G239">
        <v>2022</v>
      </c>
      <c r="H239" t="s">
        <v>29</v>
      </c>
      <c r="I239" t="s">
        <v>30</v>
      </c>
      <c r="J239" t="s">
        <v>1026</v>
      </c>
      <c r="K239" t="str">
        <f>"04/09/2022 06:09 PM AEST(SW"</f>
        <v>04/09/2022 06:09 PM AEST(SW</v>
      </c>
      <c r="M239">
        <v>1272135</v>
      </c>
      <c r="O239" t="s">
        <v>32</v>
      </c>
      <c r="P239" t="s">
        <v>371</v>
      </c>
      <c r="R239" t="s">
        <v>34</v>
      </c>
      <c r="T239" t="s">
        <v>174</v>
      </c>
      <c r="U239" t="s">
        <v>43</v>
      </c>
      <c r="V239" t="s">
        <v>785</v>
      </c>
      <c r="W239" s="1">
        <v>44830</v>
      </c>
      <c r="X239" s="1">
        <v>44836</v>
      </c>
      <c r="Y239" t="s">
        <v>55</v>
      </c>
    </row>
    <row r="240" spans="1:25">
      <c r="A240" t="s">
        <v>1032</v>
      </c>
      <c r="B240" t="s">
        <v>392</v>
      </c>
      <c r="C240" t="s">
        <v>1033</v>
      </c>
      <c r="D240">
        <v>48368</v>
      </c>
      <c r="E240" t="s">
        <v>27</v>
      </c>
      <c r="F240" t="s">
        <v>28</v>
      </c>
      <c r="G240">
        <v>2022</v>
      </c>
      <c r="H240" t="s">
        <v>29</v>
      </c>
      <c r="I240" t="s">
        <v>30</v>
      </c>
      <c r="J240" t="s">
        <v>1026</v>
      </c>
      <c r="K240" t="s">
        <v>1034</v>
      </c>
      <c r="M240">
        <v>1172909</v>
      </c>
      <c r="O240" t="s">
        <v>32</v>
      </c>
      <c r="P240" t="s">
        <v>371</v>
      </c>
      <c r="R240" t="s">
        <v>34</v>
      </c>
      <c r="T240" t="s">
        <v>174</v>
      </c>
      <c r="U240" t="s">
        <v>43</v>
      </c>
      <c r="V240" t="s">
        <v>1035</v>
      </c>
      <c r="W240" s="1">
        <v>44830</v>
      </c>
      <c r="X240" s="1">
        <v>44836</v>
      </c>
      <c r="Y240" t="s">
        <v>55</v>
      </c>
    </row>
    <row r="241" spans="1:25">
      <c r="A241" t="s">
        <v>1036</v>
      </c>
      <c r="B241" t="s">
        <v>1037</v>
      </c>
      <c r="D241">
        <v>48439</v>
      </c>
      <c r="E241" t="s">
        <v>27</v>
      </c>
      <c r="F241" t="s">
        <v>28</v>
      </c>
      <c r="G241">
        <v>2022</v>
      </c>
      <c r="H241" t="s">
        <v>29</v>
      </c>
      <c r="I241" t="s">
        <v>30</v>
      </c>
      <c r="J241" t="s">
        <v>1026</v>
      </c>
      <c r="K241" t="s">
        <v>1038</v>
      </c>
      <c r="L241" t="s">
        <v>1039</v>
      </c>
      <c r="M241">
        <v>1172396</v>
      </c>
      <c r="O241" t="s">
        <v>32</v>
      </c>
      <c r="P241" t="s">
        <v>33</v>
      </c>
      <c r="R241" t="s">
        <v>34</v>
      </c>
      <c r="T241" t="s">
        <v>174</v>
      </c>
      <c r="U241" t="s">
        <v>43</v>
      </c>
      <c r="V241" t="s">
        <v>785</v>
      </c>
      <c r="W241" s="1">
        <v>44830</v>
      </c>
      <c r="X241" s="1">
        <v>44836</v>
      </c>
      <c r="Y241" t="s">
        <v>55</v>
      </c>
    </row>
    <row r="242" spans="1:25">
      <c r="A242" t="s">
        <v>1040</v>
      </c>
      <c r="B242" t="s">
        <v>1041</v>
      </c>
      <c r="C242" t="s">
        <v>667</v>
      </c>
      <c r="D242">
        <v>48357</v>
      </c>
      <c r="E242" t="s">
        <v>27</v>
      </c>
      <c r="F242" t="s">
        <v>28</v>
      </c>
      <c r="G242">
        <v>2022</v>
      </c>
      <c r="H242" t="s">
        <v>29</v>
      </c>
      <c r="I242" t="s">
        <v>30</v>
      </c>
      <c r="J242" t="s">
        <v>1026</v>
      </c>
      <c r="K242" t="str">
        <f>"05/08/2022 11:09 AM AEST(SW"</f>
        <v>05/08/2022 11:09 AM AEST(SW</v>
      </c>
      <c r="L242" t="s">
        <v>1042</v>
      </c>
      <c r="M242">
        <v>1170372</v>
      </c>
      <c r="O242" t="s">
        <v>32</v>
      </c>
      <c r="P242" t="s">
        <v>33</v>
      </c>
      <c r="R242" t="s">
        <v>34</v>
      </c>
      <c r="T242" t="s">
        <v>174</v>
      </c>
      <c r="U242" t="s">
        <v>43</v>
      </c>
      <c r="V242" t="s">
        <v>1043</v>
      </c>
      <c r="W242" s="1">
        <v>44830</v>
      </c>
      <c r="X242" s="1">
        <v>44836</v>
      </c>
      <c r="Y242" t="s">
        <v>55</v>
      </c>
    </row>
    <row r="243" spans="1:25">
      <c r="A243" t="s">
        <v>1044</v>
      </c>
      <c r="B243" t="s">
        <v>1045</v>
      </c>
      <c r="C243" t="s">
        <v>1046</v>
      </c>
      <c r="D243">
        <v>48441</v>
      </c>
      <c r="E243" t="s">
        <v>27</v>
      </c>
      <c r="F243" t="s">
        <v>28</v>
      </c>
      <c r="G243">
        <v>2022</v>
      </c>
      <c r="H243" t="s">
        <v>29</v>
      </c>
      <c r="I243" t="s">
        <v>30</v>
      </c>
      <c r="J243" t="s">
        <v>1026</v>
      </c>
      <c r="K243" t="str">
        <f>"09/08/2022 10:49 PM AEST(SW"</f>
        <v>09/08/2022 10:49 PM AEST(SW</v>
      </c>
      <c r="L243" t="str">
        <f>"09/08/2022 10:50 PM AEST(SW"</f>
        <v>09/08/2022 10:50 PM AEST(SW</v>
      </c>
      <c r="M243">
        <v>1180814</v>
      </c>
      <c r="O243" t="s">
        <v>32</v>
      </c>
      <c r="P243" t="s">
        <v>371</v>
      </c>
      <c r="R243" t="s">
        <v>34</v>
      </c>
      <c r="T243" t="s">
        <v>174</v>
      </c>
      <c r="U243" t="s">
        <v>43</v>
      </c>
      <c r="V243" t="s">
        <v>785</v>
      </c>
      <c r="W243" s="1">
        <v>44830</v>
      </c>
      <c r="X243" s="1">
        <v>44836</v>
      </c>
      <c r="Y243" t="s">
        <v>55</v>
      </c>
    </row>
    <row r="244" spans="1:25">
      <c r="A244" t="s">
        <v>1047</v>
      </c>
      <c r="B244" t="s">
        <v>1048</v>
      </c>
      <c r="C244" t="s">
        <v>1049</v>
      </c>
      <c r="D244">
        <v>48459</v>
      </c>
      <c r="E244" t="s">
        <v>27</v>
      </c>
      <c r="F244" t="s">
        <v>28</v>
      </c>
      <c r="G244">
        <v>2022</v>
      </c>
      <c r="H244" t="s">
        <v>29</v>
      </c>
      <c r="I244" t="s">
        <v>30</v>
      </c>
      <c r="J244" t="s">
        <v>1026</v>
      </c>
      <c r="K244" t="s">
        <v>1050</v>
      </c>
      <c r="L244" t="s">
        <v>1050</v>
      </c>
      <c r="M244">
        <v>1170918</v>
      </c>
      <c r="O244" t="s">
        <v>32</v>
      </c>
      <c r="P244" t="s">
        <v>33</v>
      </c>
      <c r="R244" t="s">
        <v>34</v>
      </c>
      <c r="T244" t="s">
        <v>174</v>
      </c>
      <c r="U244" t="s">
        <v>43</v>
      </c>
      <c r="V244" t="s">
        <v>785</v>
      </c>
      <c r="W244" s="1">
        <v>44830</v>
      </c>
      <c r="X244" s="1">
        <v>44836</v>
      </c>
      <c r="Y244" t="s">
        <v>55</v>
      </c>
    </row>
    <row r="245" spans="1:25">
      <c r="A245" t="s">
        <v>1051</v>
      </c>
      <c r="B245" t="s">
        <v>667</v>
      </c>
      <c r="C245" t="s">
        <v>1052</v>
      </c>
      <c r="D245">
        <v>48588</v>
      </c>
      <c r="E245" t="s">
        <v>27</v>
      </c>
      <c r="F245" t="s">
        <v>28</v>
      </c>
      <c r="G245">
        <v>2022</v>
      </c>
      <c r="H245" t="s">
        <v>29</v>
      </c>
      <c r="I245" t="s">
        <v>30</v>
      </c>
      <c r="J245" t="s">
        <v>1026</v>
      </c>
      <c r="K245" t="s">
        <v>1053</v>
      </c>
      <c r="L245" t="s">
        <v>1053</v>
      </c>
      <c r="M245">
        <v>1171267</v>
      </c>
      <c r="O245" t="s">
        <v>32</v>
      </c>
      <c r="P245" t="s">
        <v>371</v>
      </c>
      <c r="R245" t="s">
        <v>34</v>
      </c>
      <c r="T245" t="s">
        <v>174</v>
      </c>
      <c r="U245" t="s">
        <v>43</v>
      </c>
      <c r="V245" t="s">
        <v>785</v>
      </c>
      <c r="W245" s="1">
        <v>44830</v>
      </c>
      <c r="X245" s="1">
        <v>44836</v>
      </c>
      <c r="Y245" t="s">
        <v>55</v>
      </c>
    </row>
    <row r="246" spans="1:25">
      <c r="A246" t="s">
        <v>1054</v>
      </c>
      <c r="B246" t="s">
        <v>1055</v>
      </c>
      <c r="C246" t="s">
        <v>1056</v>
      </c>
      <c r="D246">
        <v>48590</v>
      </c>
      <c r="E246" t="s">
        <v>27</v>
      </c>
      <c r="F246" t="s">
        <v>28</v>
      </c>
      <c r="G246">
        <v>2022</v>
      </c>
      <c r="H246" t="s">
        <v>29</v>
      </c>
      <c r="I246" t="s">
        <v>30</v>
      </c>
      <c r="J246" t="s">
        <v>1057</v>
      </c>
      <c r="K246" t="s">
        <v>1058</v>
      </c>
      <c r="M246">
        <v>1079802</v>
      </c>
      <c r="O246" t="s">
        <v>32</v>
      </c>
      <c r="P246" t="s">
        <v>695</v>
      </c>
      <c r="R246" t="s">
        <v>34</v>
      </c>
      <c r="T246" t="s">
        <v>174</v>
      </c>
      <c r="U246" t="s">
        <v>43</v>
      </c>
      <c r="V246" t="s">
        <v>1059</v>
      </c>
      <c r="W246" s="1">
        <v>44830</v>
      </c>
      <c r="X246" s="1">
        <v>44830</v>
      </c>
      <c r="Y246" t="s">
        <v>55</v>
      </c>
    </row>
    <row r="247" spans="1:25">
      <c r="A247" t="s">
        <v>1060</v>
      </c>
      <c r="B247" t="s">
        <v>78</v>
      </c>
      <c r="C247" t="s">
        <v>57</v>
      </c>
      <c r="D247">
        <v>48483</v>
      </c>
      <c r="E247" t="s">
        <v>27</v>
      </c>
      <c r="F247" t="s">
        <v>28</v>
      </c>
      <c r="G247">
        <v>2022</v>
      </c>
      <c r="H247" t="s">
        <v>29</v>
      </c>
      <c r="I247" t="s">
        <v>30</v>
      </c>
      <c r="J247" t="s">
        <v>1026</v>
      </c>
      <c r="K247" t="s">
        <v>1061</v>
      </c>
      <c r="L247" t="s">
        <v>1061</v>
      </c>
      <c r="M247">
        <v>1082815</v>
      </c>
      <c r="O247" t="s">
        <v>32</v>
      </c>
      <c r="P247" t="s">
        <v>33</v>
      </c>
      <c r="R247" t="s">
        <v>34</v>
      </c>
      <c r="T247" t="s">
        <v>174</v>
      </c>
      <c r="U247" t="s">
        <v>43</v>
      </c>
      <c r="V247" t="s">
        <v>785</v>
      </c>
      <c r="W247" s="1">
        <v>44830</v>
      </c>
      <c r="X247" s="1">
        <v>44836</v>
      </c>
      <c r="Y247" t="s">
        <v>55</v>
      </c>
    </row>
    <row r="248" spans="1:25">
      <c r="A248" t="s">
        <v>1062</v>
      </c>
      <c r="B248" t="s">
        <v>758</v>
      </c>
      <c r="D248">
        <v>48456</v>
      </c>
      <c r="E248" t="s">
        <v>27</v>
      </c>
      <c r="F248" t="s">
        <v>28</v>
      </c>
      <c r="G248">
        <v>2022</v>
      </c>
      <c r="H248" t="s">
        <v>29</v>
      </c>
      <c r="I248" t="s">
        <v>30</v>
      </c>
      <c r="J248" t="s">
        <v>1026</v>
      </c>
      <c r="K248" t="s">
        <v>1063</v>
      </c>
      <c r="M248">
        <v>1178555</v>
      </c>
      <c r="O248" t="s">
        <v>32</v>
      </c>
      <c r="P248" t="s">
        <v>371</v>
      </c>
      <c r="R248" t="s">
        <v>34</v>
      </c>
      <c r="T248" t="s">
        <v>174</v>
      </c>
      <c r="U248" t="s">
        <v>43</v>
      </c>
      <c r="V248" t="s">
        <v>1064</v>
      </c>
      <c r="W248" s="1">
        <v>44830</v>
      </c>
      <c r="X248" s="1">
        <v>44836</v>
      </c>
      <c r="Y248" t="s">
        <v>55</v>
      </c>
    </row>
    <row r="249" spans="1:25">
      <c r="A249" t="s">
        <v>1065</v>
      </c>
      <c r="B249" t="s">
        <v>1066</v>
      </c>
      <c r="D249">
        <v>48450</v>
      </c>
      <c r="E249" t="s">
        <v>27</v>
      </c>
      <c r="F249" t="s">
        <v>28</v>
      </c>
      <c r="G249">
        <v>2022</v>
      </c>
      <c r="H249" t="s">
        <v>29</v>
      </c>
      <c r="I249" t="s">
        <v>30</v>
      </c>
      <c r="J249" t="s">
        <v>1026</v>
      </c>
      <c r="K249" t="s">
        <v>1067</v>
      </c>
      <c r="L249" t="s">
        <v>1067</v>
      </c>
      <c r="M249">
        <v>1171498</v>
      </c>
      <c r="O249" t="s">
        <v>32</v>
      </c>
      <c r="P249" t="s">
        <v>33</v>
      </c>
      <c r="R249" t="s">
        <v>34</v>
      </c>
      <c r="T249" t="s">
        <v>174</v>
      </c>
      <c r="U249" t="s">
        <v>43</v>
      </c>
      <c r="V249" t="s">
        <v>785</v>
      </c>
      <c r="W249" s="1">
        <v>44830</v>
      </c>
      <c r="X249" s="1">
        <v>44836</v>
      </c>
      <c r="Y249" t="s">
        <v>55</v>
      </c>
    </row>
    <row r="250" spans="1:25">
      <c r="A250" t="s">
        <v>1068</v>
      </c>
      <c r="B250" t="s">
        <v>1069</v>
      </c>
      <c r="C250" t="s">
        <v>1070</v>
      </c>
      <c r="D250">
        <v>48471</v>
      </c>
      <c r="E250" t="s">
        <v>27</v>
      </c>
      <c r="F250" t="s">
        <v>28</v>
      </c>
      <c r="G250">
        <v>2022</v>
      </c>
      <c r="H250" t="s">
        <v>29</v>
      </c>
      <c r="I250" t="s">
        <v>30</v>
      </c>
      <c r="J250" t="s">
        <v>1026</v>
      </c>
      <c r="K250" t="s">
        <v>1071</v>
      </c>
      <c r="M250">
        <v>1168779</v>
      </c>
      <c r="O250" t="s">
        <v>32</v>
      </c>
      <c r="P250" t="s">
        <v>371</v>
      </c>
      <c r="R250" t="s">
        <v>34</v>
      </c>
      <c r="T250" t="s">
        <v>174</v>
      </c>
      <c r="U250" t="s">
        <v>43</v>
      </c>
      <c r="V250" t="s">
        <v>785</v>
      </c>
      <c r="W250" s="1">
        <v>44830</v>
      </c>
      <c r="X250" s="1">
        <v>44836</v>
      </c>
      <c r="Y250" t="s">
        <v>55</v>
      </c>
    </row>
    <row r="251" spans="1:25">
      <c r="A251" t="s">
        <v>1072</v>
      </c>
      <c r="B251" t="s">
        <v>1073</v>
      </c>
      <c r="C251" t="s">
        <v>1074</v>
      </c>
      <c r="D251">
        <v>48463</v>
      </c>
      <c r="E251" t="s">
        <v>27</v>
      </c>
      <c r="F251" t="s">
        <v>28</v>
      </c>
      <c r="G251">
        <v>2022</v>
      </c>
      <c r="H251" t="s">
        <v>29</v>
      </c>
      <c r="I251" t="s">
        <v>30</v>
      </c>
      <c r="J251" t="s">
        <v>1026</v>
      </c>
      <c r="K251" t="s">
        <v>1075</v>
      </c>
      <c r="L251" t="s">
        <v>1076</v>
      </c>
      <c r="M251">
        <v>1170845</v>
      </c>
      <c r="O251" t="s">
        <v>32</v>
      </c>
      <c r="P251" t="s">
        <v>371</v>
      </c>
      <c r="R251" t="s">
        <v>34</v>
      </c>
      <c r="T251" t="s">
        <v>174</v>
      </c>
      <c r="U251" t="s">
        <v>43</v>
      </c>
      <c r="V251" t="s">
        <v>785</v>
      </c>
      <c r="W251" s="1">
        <v>44830</v>
      </c>
      <c r="X251" s="1">
        <v>44836</v>
      </c>
      <c r="Y251" t="s">
        <v>55</v>
      </c>
    </row>
    <row r="252" spans="1:25">
      <c r="A252" t="s">
        <v>1077</v>
      </c>
      <c r="B252" t="s">
        <v>758</v>
      </c>
      <c r="D252">
        <v>48462</v>
      </c>
      <c r="E252" t="s">
        <v>27</v>
      </c>
      <c r="F252" t="s">
        <v>28</v>
      </c>
      <c r="G252">
        <v>2022</v>
      </c>
      <c r="H252" t="s">
        <v>29</v>
      </c>
      <c r="I252" t="s">
        <v>30</v>
      </c>
      <c r="J252" t="s">
        <v>1026</v>
      </c>
      <c r="K252" t="s">
        <v>1078</v>
      </c>
      <c r="M252">
        <v>1082083</v>
      </c>
      <c r="O252" t="s">
        <v>32</v>
      </c>
      <c r="P252" t="s">
        <v>695</v>
      </c>
      <c r="R252" t="s">
        <v>34</v>
      </c>
      <c r="T252" t="s">
        <v>174</v>
      </c>
      <c r="U252" t="s">
        <v>43</v>
      </c>
      <c r="V252" t="s">
        <v>795</v>
      </c>
      <c r="W252" s="1">
        <v>44830</v>
      </c>
      <c r="X252" s="1">
        <v>44836</v>
      </c>
      <c r="Y252" t="s">
        <v>55</v>
      </c>
    </row>
    <row r="253" spans="1:25">
      <c r="A253" t="s">
        <v>1015</v>
      </c>
      <c r="B253" t="s">
        <v>1016</v>
      </c>
      <c r="C253" t="s">
        <v>326</v>
      </c>
      <c r="D253">
        <v>46494</v>
      </c>
      <c r="E253" t="s">
        <v>27</v>
      </c>
      <c r="F253" t="s">
        <v>28</v>
      </c>
      <c r="G253">
        <v>2022</v>
      </c>
      <c r="H253" t="s">
        <v>29</v>
      </c>
      <c r="I253" t="s">
        <v>30</v>
      </c>
      <c r="J253" t="s">
        <v>1079</v>
      </c>
      <c r="K253" t="str">
        <f>"07/05/2022 09:39 AM AEST(SW"</f>
        <v>07/05/2022 09:39 AM AEST(SW</v>
      </c>
      <c r="L253" t="str">
        <f>"07/05/2022 09:40 AM AEST(SW"</f>
        <v>07/05/2022 09:40 AM AEST(SW</v>
      </c>
      <c r="M253">
        <v>1221768</v>
      </c>
      <c r="O253" t="s">
        <v>32</v>
      </c>
      <c r="P253" t="s">
        <v>86</v>
      </c>
      <c r="R253" t="s">
        <v>34</v>
      </c>
      <c r="T253" t="s">
        <v>174</v>
      </c>
      <c r="U253" t="s">
        <v>87</v>
      </c>
      <c r="V253" t="s">
        <v>1080</v>
      </c>
      <c r="W253" s="1">
        <v>44746</v>
      </c>
      <c r="X253" s="1">
        <v>44750</v>
      </c>
      <c r="Y253" t="s">
        <v>55</v>
      </c>
    </row>
    <row r="254" spans="1:25">
      <c r="A254" t="s">
        <v>1081</v>
      </c>
      <c r="B254" t="s">
        <v>504</v>
      </c>
      <c r="C254" t="s">
        <v>313</v>
      </c>
      <c r="D254">
        <v>49595</v>
      </c>
      <c r="E254" t="s">
        <v>27</v>
      </c>
      <c r="F254" t="s">
        <v>28</v>
      </c>
      <c r="G254">
        <v>2022</v>
      </c>
      <c r="H254" t="s">
        <v>29</v>
      </c>
      <c r="I254" t="s">
        <v>30</v>
      </c>
      <c r="J254" t="s">
        <v>1082</v>
      </c>
      <c r="K254" t="s">
        <v>1083</v>
      </c>
      <c r="L254" t="s">
        <v>1084</v>
      </c>
      <c r="M254">
        <v>762555</v>
      </c>
      <c r="O254" t="s">
        <v>32</v>
      </c>
      <c r="P254" t="s">
        <v>33</v>
      </c>
      <c r="R254" t="s">
        <v>34</v>
      </c>
      <c r="T254" t="s">
        <v>52</v>
      </c>
      <c r="U254" t="s">
        <v>298</v>
      </c>
      <c r="V254" t="s">
        <v>299</v>
      </c>
      <c r="W254" s="1">
        <v>44886</v>
      </c>
      <c r="X254" s="1">
        <v>44911</v>
      </c>
      <c r="Y254" t="s">
        <v>55</v>
      </c>
    </row>
    <row r="255" spans="1:25">
      <c r="A255" t="s">
        <v>1085</v>
      </c>
      <c r="B255" t="s">
        <v>1086</v>
      </c>
      <c r="D255">
        <v>46258</v>
      </c>
      <c r="E255" t="s">
        <v>27</v>
      </c>
      <c r="F255" t="s">
        <v>28</v>
      </c>
      <c r="G255">
        <v>2022</v>
      </c>
      <c r="H255" t="s">
        <v>29</v>
      </c>
      <c r="I255" t="s">
        <v>30</v>
      </c>
      <c r="J255" t="s">
        <v>1087</v>
      </c>
      <c r="K255" t="str">
        <f>"02/05/2022 09:04 AM AEST(SW"</f>
        <v>02/05/2022 09:04 AM AEST(SW</v>
      </c>
      <c r="L255" t="str">
        <f>"02/05/2022 09:04 AM AEST(SW"</f>
        <v>02/05/2022 09:04 AM AEST(SW</v>
      </c>
      <c r="M255">
        <v>1215662</v>
      </c>
      <c r="O255" t="s">
        <v>32</v>
      </c>
      <c r="P255" t="s">
        <v>86</v>
      </c>
      <c r="R255" t="s">
        <v>34</v>
      </c>
      <c r="T255" t="s">
        <v>52</v>
      </c>
      <c r="U255" t="s">
        <v>706</v>
      </c>
      <c r="V255" t="s">
        <v>271</v>
      </c>
      <c r="W255" s="1">
        <v>44703</v>
      </c>
      <c r="X255" s="1">
        <v>44834</v>
      </c>
      <c r="Y255" t="s">
        <v>55</v>
      </c>
    </row>
    <row r="256" spans="1:25">
      <c r="A256" t="s">
        <v>1088</v>
      </c>
      <c r="B256" t="s">
        <v>312</v>
      </c>
      <c r="C256" t="s">
        <v>1089</v>
      </c>
      <c r="D256">
        <v>46261</v>
      </c>
      <c r="E256" t="s">
        <v>27</v>
      </c>
      <c r="F256" t="s">
        <v>28</v>
      </c>
      <c r="G256">
        <v>2022</v>
      </c>
      <c r="H256" t="s">
        <v>29</v>
      </c>
      <c r="I256" t="s">
        <v>30</v>
      </c>
      <c r="J256" t="s">
        <v>1090</v>
      </c>
      <c r="K256" t="str">
        <f>"02/05/2022 10:14 AM AEST(SW"</f>
        <v>02/05/2022 10:14 AM AEST(SW</v>
      </c>
      <c r="L256" t="str">
        <f>"02/05/2022 10:15 AM AEST(SW"</f>
        <v>02/05/2022 10:15 AM AEST(SW</v>
      </c>
      <c r="M256">
        <v>198924621</v>
      </c>
      <c r="O256" t="s">
        <v>32</v>
      </c>
      <c r="P256" t="s">
        <v>86</v>
      </c>
      <c r="R256" t="s">
        <v>34</v>
      </c>
      <c r="T256" t="s">
        <v>52</v>
      </c>
      <c r="U256" t="s">
        <v>261</v>
      </c>
      <c r="V256" t="s">
        <v>1091</v>
      </c>
      <c r="W256" s="1">
        <v>44701</v>
      </c>
      <c r="X256" s="1">
        <v>44803</v>
      </c>
      <c r="Y256" t="s">
        <v>55</v>
      </c>
    </row>
    <row r="257" spans="1:25">
      <c r="A257" t="s">
        <v>1092</v>
      </c>
      <c r="B257" t="s">
        <v>1093</v>
      </c>
      <c r="C257" t="s">
        <v>1094</v>
      </c>
      <c r="D257">
        <v>47400</v>
      </c>
      <c r="E257" t="s">
        <v>27</v>
      </c>
      <c r="F257" t="s">
        <v>28</v>
      </c>
      <c r="G257">
        <v>2022</v>
      </c>
      <c r="H257" t="s">
        <v>29</v>
      </c>
      <c r="I257" t="s">
        <v>30</v>
      </c>
      <c r="J257" t="s">
        <v>1095</v>
      </c>
      <c r="K257" t="s">
        <v>1096</v>
      </c>
      <c r="M257">
        <v>832219</v>
      </c>
      <c r="O257" t="s">
        <v>32</v>
      </c>
      <c r="P257" t="s">
        <v>86</v>
      </c>
      <c r="R257" t="s">
        <v>34</v>
      </c>
      <c r="T257" t="s">
        <v>52</v>
      </c>
      <c r="U257" t="s">
        <v>87</v>
      </c>
      <c r="V257" t="s">
        <v>88</v>
      </c>
      <c r="W257" s="1">
        <v>44752</v>
      </c>
      <c r="X257" s="1">
        <v>44766</v>
      </c>
      <c r="Y257" t="s">
        <v>55</v>
      </c>
    </row>
    <row r="258" spans="1:25">
      <c r="A258" t="s">
        <v>1097</v>
      </c>
      <c r="B258" t="s">
        <v>1098</v>
      </c>
      <c r="C258" t="s">
        <v>1099</v>
      </c>
      <c r="D258">
        <v>45405</v>
      </c>
      <c r="E258" t="s">
        <v>27</v>
      </c>
      <c r="F258" t="s">
        <v>28</v>
      </c>
      <c r="G258">
        <v>2022</v>
      </c>
      <c r="H258" t="s">
        <v>29</v>
      </c>
      <c r="I258" t="s">
        <v>30</v>
      </c>
      <c r="J258" t="s">
        <v>1100</v>
      </c>
      <c r="K258" t="str">
        <f>"06/04/2022 11:05 AM AEST(SW"</f>
        <v>06/04/2022 11:05 AM AEST(SW</v>
      </c>
      <c r="L258" t="str">
        <f>"06/04/2022 11:05 AM AEST(SW"</f>
        <v>06/04/2022 11:05 AM AEST(SW</v>
      </c>
      <c r="M258">
        <v>1215793</v>
      </c>
      <c r="O258" t="s">
        <v>32</v>
      </c>
      <c r="P258" t="s">
        <v>86</v>
      </c>
      <c r="R258" t="s">
        <v>34</v>
      </c>
      <c r="T258" t="s">
        <v>52</v>
      </c>
      <c r="U258" t="s">
        <v>650</v>
      </c>
      <c r="V258" t="s">
        <v>1101</v>
      </c>
      <c r="W258" s="1">
        <v>44682</v>
      </c>
      <c r="X258" s="1">
        <v>44711</v>
      </c>
      <c r="Y258" t="s">
        <v>55</v>
      </c>
    </row>
    <row r="259" spans="1:25">
      <c r="A259" t="s">
        <v>1102</v>
      </c>
      <c r="B259" t="s">
        <v>78</v>
      </c>
      <c r="C259" t="s">
        <v>792</v>
      </c>
      <c r="D259">
        <v>46807</v>
      </c>
      <c r="E259" t="s">
        <v>27</v>
      </c>
      <c r="F259" t="s">
        <v>28</v>
      </c>
      <c r="G259">
        <v>2022</v>
      </c>
      <c r="H259" t="s">
        <v>29</v>
      </c>
      <c r="I259" t="s">
        <v>30</v>
      </c>
      <c r="J259" t="s">
        <v>1103</v>
      </c>
      <c r="K259" t="s">
        <v>1104</v>
      </c>
      <c r="M259">
        <v>961701</v>
      </c>
      <c r="O259" t="s">
        <v>32</v>
      </c>
      <c r="P259" t="s">
        <v>86</v>
      </c>
      <c r="R259" t="s">
        <v>34</v>
      </c>
      <c r="T259" t="s">
        <v>52</v>
      </c>
      <c r="U259" t="s">
        <v>261</v>
      </c>
      <c r="V259" t="s">
        <v>271</v>
      </c>
      <c r="W259" s="1">
        <v>44702</v>
      </c>
      <c r="X259" s="1">
        <v>44800</v>
      </c>
      <c r="Y259" t="s">
        <v>55</v>
      </c>
    </row>
    <row r="260" spans="1:25">
      <c r="A260" t="s">
        <v>170</v>
      </c>
      <c r="B260" t="s">
        <v>171</v>
      </c>
      <c r="C260" t="s">
        <v>104</v>
      </c>
      <c r="D260">
        <v>48140</v>
      </c>
      <c r="E260" t="s">
        <v>27</v>
      </c>
      <c r="F260" t="s">
        <v>28</v>
      </c>
      <c r="G260">
        <v>2022</v>
      </c>
      <c r="H260" t="s">
        <v>29</v>
      </c>
      <c r="I260" t="s">
        <v>30</v>
      </c>
      <c r="J260" t="s">
        <v>172</v>
      </c>
      <c r="K260" t="str">
        <f>"06/07/2022 10:46 PM AEST(SW"</f>
        <v>06/07/2022 10:46 PM AEST(SW</v>
      </c>
      <c r="L260" t="s">
        <v>173</v>
      </c>
      <c r="M260">
        <v>1082492</v>
      </c>
      <c r="O260" t="s">
        <v>32</v>
      </c>
      <c r="P260" t="s">
        <v>145</v>
      </c>
      <c r="R260" t="s">
        <v>34</v>
      </c>
      <c r="T260" t="s">
        <v>174</v>
      </c>
      <c r="U260" t="s">
        <v>175</v>
      </c>
      <c r="V260" t="s">
        <v>176</v>
      </c>
      <c r="W260" s="1">
        <v>44765</v>
      </c>
      <c r="X260" s="1">
        <v>44795</v>
      </c>
      <c r="Y260" t="s">
        <v>55</v>
      </c>
    </row>
    <row r="261" spans="1:25">
      <c r="A261" t="s">
        <v>1105</v>
      </c>
      <c r="B261" t="s">
        <v>1106</v>
      </c>
      <c r="C261" t="s">
        <v>57</v>
      </c>
      <c r="D261">
        <v>46490</v>
      </c>
      <c r="E261" t="s">
        <v>27</v>
      </c>
      <c r="F261" t="s">
        <v>28</v>
      </c>
      <c r="G261">
        <v>2022</v>
      </c>
      <c r="H261" t="s">
        <v>29</v>
      </c>
      <c r="I261" t="s">
        <v>30</v>
      </c>
      <c r="J261" t="s">
        <v>1107</v>
      </c>
      <c r="K261" t="str">
        <f>"06/05/2022 08:28 PM AEST(SW"</f>
        <v>06/05/2022 08:28 PM AEST(SW</v>
      </c>
      <c r="M261">
        <v>1066562</v>
      </c>
      <c r="O261" t="s">
        <v>32</v>
      </c>
      <c r="P261" t="s">
        <v>42</v>
      </c>
      <c r="R261" t="s">
        <v>34</v>
      </c>
      <c r="T261" t="s">
        <v>35</v>
      </c>
      <c r="U261" t="s">
        <v>298</v>
      </c>
      <c r="V261" t="s">
        <v>115</v>
      </c>
      <c r="W261" s="1">
        <v>44699</v>
      </c>
      <c r="X261" s="1">
        <v>44703</v>
      </c>
      <c r="Y261" t="s">
        <v>55</v>
      </c>
    </row>
    <row r="262" spans="1:25">
      <c r="A262" t="s">
        <v>1108</v>
      </c>
      <c r="B262" t="s">
        <v>897</v>
      </c>
      <c r="C262" t="s">
        <v>1109</v>
      </c>
      <c r="D262">
        <v>46634</v>
      </c>
      <c r="E262" t="s">
        <v>27</v>
      </c>
      <c r="F262" t="s">
        <v>28</v>
      </c>
      <c r="G262">
        <v>2022</v>
      </c>
      <c r="H262" t="s">
        <v>29</v>
      </c>
      <c r="I262" t="s">
        <v>30</v>
      </c>
      <c r="J262" t="s">
        <v>1110</v>
      </c>
      <c r="K262" t="s">
        <v>1111</v>
      </c>
      <c r="M262">
        <v>1317629</v>
      </c>
      <c r="O262" t="s">
        <v>32</v>
      </c>
      <c r="P262" t="s">
        <v>86</v>
      </c>
      <c r="R262" t="s">
        <v>34</v>
      </c>
      <c r="T262" t="s">
        <v>52</v>
      </c>
      <c r="U262" t="s">
        <v>87</v>
      </c>
      <c r="V262" t="s">
        <v>1112</v>
      </c>
      <c r="W262" s="1">
        <v>44733</v>
      </c>
      <c r="X262" s="1">
        <v>44753</v>
      </c>
      <c r="Y262" t="s">
        <v>89</v>
      </c>
    </row>
    <row r="263" spans="1:25">
      <c r="A263" t="s">
        <v>1113</v>
      </c>
      <c r="B263" t="s">
        <v>1114</v>
      </c>
      <c r="D263">
        <v>47661</v>
      </c>
      <c r="E263" t="s">
        <v>27</v>
      </c>
      <c r="F263" t="s">
        <v>28</v>
      </c>
      <c r="G263">
        <v>2022</v>
      </c>
      <c r="H263" t="s">
        <v>29</v>
      </c>
      <c r="I263" t="s">
        <v>30</v>
      </c>
      <c r="J263" t="s">
        <v>1115</v>
      </c>
      <c r="K263" t="s">
        <v>1116</v>
      </c>
      <c r="M263">
        <v>761373</v>
      </c>
      <c r="O263" t="s">
        <v>32</v>
      </c>
      <c r="P263" t="s">
        <v>878</v>
      </c>
      <c r="R263" t="s">
        <v>34</v>
      </c>
      <c r="T263" t="s">
        <v>52</v>
      </c>
      <c r="U263" t="s">
        <v>87</v>
      </c>
      <c r="V263" t="s">
        <v>465</v>
      </c>
      <c r="W263" s="1">
        <v>44738</v>
      </c>
      <c r="X263" s="1">
        <v>44751</v>
      </c>
      <c r="Y263" t="s">
        <v>55</v>
      </c>
    </row>
    <row r="264" spans="1:25">
      <c r="A264" t="s">
        <v>1117</v>
      </c>
      <c r="B264" t="s">
        <v>1118</v>
      </c>
      <c r="C264" t="s">
        <v>1119</v>
      </c>
      <c r="D264">
        <v>46268</v>
      </c>
      <c r="E264" t="s">
        <v>27</v>
      </c>
      <c r="F264" t="s">
        <v>28</v>
      </c>
      <c r="G264">
        <v>2022</v>
      </c>
      <c r="H264" t="s">
        <v>29</v>
      </c>
      <c r="I264" t="s">
        <v>30</v>
      </c>
      <c r="J264" t="s">
        <v>1120</v>
      </c>
      <c r="K264" t="str">
        <f>"02/05/2022 03:34 PM AEST(SW"</f>
        <v>02/05/2022 03:34 PM AEST(SW</v>
      </c>
      <c r="L264" t="str">
        <f>"02/05/2022 03:35 PM AEST(SW"</f>
        <v>02/05/2022 03:35 PM AEST(SW</v>
      </c>
      <c r="M264">
        <v>699504</v>
      </c>
      <c r="O264" t="s">
        <v>32</v>
      </c>
      <c r="P264" t="s">
        <v>86</v>
      </c>
      <c r="R264" t="s">
        <v>34</v>
      </c>
      <c r="T264" t="s">
        <v>52</v>
      </c>
      <c r="U264" t="s">
        <v>261</v>
      </c>
      <c r="V264" t="s">
        <v>279</v>
      </c>
      <c r="W264" s="1">
        <v>44702</v>
      </c>
      <c r="X264" s="1">
        <v>44804</v>
      </c>
      <c r="Y264" t="s">
        <v>55</v>
      </c>
    </row>
    <row r="265" spans="1:25">
      <c r="A265" t="s">
        <v>1121</v>
      </c>
      <c r="B265" t="s">
        <v>1122</v>
      </c>
      <c r="C265" t="s">
        <v>953</v>
      </c>
      <c r="D265">
        <v>54092</v>
      </c>
      <c r="E265" t="s">
        <v>27</v>
      </c>
      <c r="F265" t="s">
        <v>28</v>
      </c>
      <c r="G265">
        <v>2022</v>
      </c>
      <c r="H265" t="s">
        <v>29</v>
      </c>
      <c r="I265" t="s">
        <v>30</v>
      </c>
      <c r="J265" t="s">
        <v>1123</v>
      </c>
      <c r="K265" t="s">
        <v>1124</v>
      </c>
      <c r="M265">
        <v>1006236</v>
      </c>
      <c r="O265" t="s">
        <v>32</v>
      </c>
      <c r="P265" t="s">
        <v>86</v>
      </c>
      <c r="R265" t="s">
        <v>34</v>
      </c>
      <c r="T265" t="s">
        <v>52</v>
      </c>
      <c r="U265" t="s">
        <v>87</v>
      </c>
      <c r="V265" t="s">
        <v>88</v>
      </c>
      <c r="W265" s="1">
        <v>44885</v>
      </c>
      <c r="X265" s="1">
        <v>44940</v>
      </c>
      <c r="Y265" t="s">
        <v>55</v>
      </c>
    </row>
    <row r="266" spans="1:25">
      <c r="A266" t="s">
        <v>1121</v>
      </c>
      <c r="B266" t="s">
        <v>1122</v>
      </c>
      <c r="C266" t="s">
        <v>953</v>
      </c>
      <c r="D266">
        <v>54093</v>
      </c>
      <c r="E266" t="s">
        <v>27</v>
      </c>
      <c r="F266" t="s">
        <v>28</v>
      </c>
      <c r="G266">
        <v>2022</v>
      </c>
      <c r="H266" t="s">
        <v>29</v>
      </c>
      <c r="I266" t="s">
        <v>30</v>
      </c>
      <c r="J266" t="s">
        <v>1125</v>
      </c>
      <c r="K266" t="s">
        <v>1126</v>
      </c>
      <c r="L266" t="s">
        <v>1127</v>
      </c>
      <c r="M266">
        <v>1006236</v>
      </c>
      <c r="O266" t="s">
        <v>32</v>
      </c>
      <c r="P266" t="s">
        <v>86</v>
      </c>
      <c r="R266" t="s">
        <v>34</v>
      </c>
      <c r="T266" t="s">
        <v>52</v>
      </c>
      <c r="U266" t="s">
        <v>87</v>
      </c>
      <c r="V266" t="s">
        <v>88</v>
      </c>
      <c r="W266" s="1">
        <v>44885</v>
      </c>
      <c r="X266" s="1">
        <v>44940</v>
      </c>
      <c r="Y266" t="s">
        <v>55</v>
      </c>
    </row>
    <row r="267" spans="1:25">
      <c r="A267" t="s">
        <v>380</v>
      </c>
      <c r="B267" t="s">
        <v>1128</v>
      </c>
      <c r="C267" t="s">
        <v>1129</v>
      </c>
      <c r="D267">
        <v>47649</v>
      </c>
      <c r="E267" t="s">
        <v>27</v>
      </c>
      <c r="F267" t="s">
        <v>28</v>
      </c>
      <c r="G267">
        <v>2022</v>
      </c>
      <c r="H267" t="s">
        <v>29</v>
      </c>
      <c r="I267" t="s">
        <v>30</v>
      </c>
      <c r="J267" t="s">
        <v>1130</v>
      </c>
      <c r="K267" t="s">
        <v>1131</v>
      </c>
      <c r="M267">
        <v>1171334</v>
      </c>
      <c r="O267" t="s">
        <v>32</v>
      </c>
      <c r="P267" t="s">
        <v>389</v>
      </c>
      <c r="R267" t="s">
        <v>34</v>
      </c>
      <c r="T267" t="s">
        <v>52</v>
      </c>
      <c r="U267" t="s">
        <v>87</v>
      </c>
      <c r="V267" t="s">
        <v>88</v>
      </c>
      <c r="W267" s="1">
        <v>44746</v>
      </c>
      <c r="X267" s="1">
        <v>44778</v>
      </c>
      <c r="Y267" t="s">
        <v>55</v>
      </c>
    </row>
    <row r="268" spans="1:25">
      <c r="A268" t="s">
        <v>1132</v>
      </c>
      <c r="B268" t="s">
        <v>1133</v>
      </c>
      <c r="C268" t="s">
        <v>1134</v>
      </c>
      <c r="D268">
        <v>49406</v>
      </c>
      <c r="E268" t="s">
        <v>27</v>
      </c>
      <c r="F268" t="s">
        <v>28</v>
      </c>
      <c r="G268">
        <v>2022</v>
      </c>
      <c r="H268" t="s">
        <v>29</v>
      </c>
      <c r="I268" t="s">
        <v>30</v>
      </c>
      <c r="J268" t="s">
        <v>1135</v>
      </c>
      <c r="K268" t="s">
        <v>1136</v>
      </c>
      <c r="M268">
        <v>1171716</v>
      </c>
      <c r="O268" t="s">
        <v>32</v>
      </c>
      <c r="P268" t="s">
        <v>86</v>
      </c>
      <c r="R268" t="s">
        <v>34</v>
      </c>
      <c r="T268" t="s">
        <v>174</v>
      </c>
      <c r="U268" t="s">
        <v>87</v>
      </c>
      <c r="V268" t="s">
        <v>1137</v>
      </c>
      <c r="W268" s="1">
        <v>44901</v>
      </c>
      <c r="X268" s="1">
        <v>44904</v>
      </c>
      <c r="Y268" t="s">
        <v>55</v>
      </c>
    </row>
    <row r="269" spans="1:25">
      <c r="A269" t="s">
        <v>1138</v>
      </c>
      <c r="B269" t="s">
        <v>897</v>
      </c>
      <c r="C269" t="s">
        <v>104</v>
      </c>
      <c r="D269">
        <v>52975</v>
      </c>
      <c r="E269" t="s">
        <v>27</v>
      </c>
      <c r="F269" t="s">
        <v>28</v>
      </c>
      <c r="G269">
        <v>2022</v>
      </c>
      <c r="H269" t="s">
        <v>29</v>
      </c>
      <c r="I269" t="s">
        <v>30</v>
      </c>
      <c r="J269" t="s">
        <v>1139</v>
      </c>
      <c r="K269" t="s">
        <v>1140</v>
      </c>
      <c r="M269">
        <v>1080256</v>
      </c>
      <c r="O269" t="s">
        <v>32</v>
      </c>
      <c r="P269" t="s">
        <v>86</v>
      </c>
      <c r="R269" t="s">
        <v>34</v>
      </c>
      <c r="T269" t="s">
        <v>52</v>
      </c>
      <c r="U269" t="s">
        <v>87</v>
      </c>
      <c r="V269" t="s">
        <v>1141</v>
      </c>
      <c r="W269" s="1">
        <v>44899</v>
      </c>
      <c r="X269" s="1">
        <v>44844</v>
      </c>
      <c r="Y269" t="s">
        <v>55</v>
      </c>
    </row>
    <row r="270" spans="1:25">
      <c r="A270" t="s">
        <v>1142</v>
      </c>
      <c r="B270" t="s">
        <v>1143</v>
      </c>
      <c r="C270" t="s">
        <v>1144</v>
      </c>
      <c r="D270">
        <v>54141</v>
      </c>
      <c r="E270" t="s">
        <v>27</v>
      </c>
      <c r="F270" t="s">
        <v>28</v>
      </c>
      <c r="G270">
        <v>2022</v>
      </c>
      <c r="H270" t="s">
        <v>29</v>
      </c>
      <c r="I270" t="s">
        <v>30</v>
      </c>
      <c r="J270" t="s">
        <v>1145</v>
      </c>
      <c r="K270" t="str">
        <f>"01/12/2022 11:16 AM AEST(SW"</f>
        <v>01/12/2022 11:16 AM AEST(SW</v>
      </c>
      <c r="M270">
        <v>1082937</v>
      </c>
      <c r="O270" t="s">
        <v>32</v>
      </c>
      <c r="P270" t="s">
        <v>86</v>
      </c>
      <c r="R270" t="s">
        <v>34</v>
      </c>
      <c r="T270" t="s">
        <v>52</v>
      </c>
      <c r="U270" t="s">
        <v>87</v>
      </c>
      <c r="V270" t="s">
        <v>88</v>
      </c>
      <c r="W270" s="1">
        <v>44899</v>
      </c>
      <c r="X270" s="1">
        <v>44904</v>
      </c>
      <c r="Y270" t="s">
        <v>55</v>
      </c>
    </row>
    <row r="271" spans="1:25">
      <c r="A271" t="s">
        <v>1146</v>
      </c>
      <c r="B271" t="s">
        <v>1147</v>
      </c>
      <c r="D271">
        <v>45365</v>
      </c>
      <c r="E271" t="s">
        <v>27</v>
      </c>
      <c r="F271" t="s">
        <v>28</v>
      </c>
      <c r="G271">
        <v>2022</v>
      </c>
      <c r="H271" t="s">
        <v>29</v>
      </c>
      <c r="I271" t="s">
        <v>30</v>
      </c>
      <c r="J271" t="s">
        <v>1148</v>
      </c>
      <c r="K271" t="s">
        <v>1149</v>
      </c>
      <c r="L271" t="s">
        <v>1149</v>
      </c>
      <c r="M271">
        <v>1199108</v>
      </c>
      <c r="O271" t="s">
        <v>32</v>
      </c>
      <c r="P271" t="s">
        <v>389</v>
      </c>
      <c r="R271" t="s">
        <v>34</v>
      </c>
      <c r="T271" t="s">
        <v>52</v>
      </c>
      <c r="U271" t="s">
        <v>87</v>
      </c>
      <c r="V271" t="s">
        <v>465</v>
      </c>
      <c r="W271" s="1">
        <v>44669</v>
      </c>
      <c r="X271" s="1">
        <v>44675</v>
      </c>
      <c r="Y271" t="s">
        <v>615</v>
      </c>
    </row>
    <row r="272" spans="1:25">
      <c r="A272" t="s">
        <v>507</v>
      </c>
      <c r="B272" t="s">
        <v>508</v>
      </c>
      <c r="D272">
        <v>53406</v>
      </c>
      <c r="E272" t="s">
        <v>27</v>
      </c>
      <c r="F272" t="s">
        <v>28</v>
      </c>
      <c r="G272">
        <v>2022</v>
      </c>
      <c r="H272" t="s">
        <v>29</v>
      </c>
      <c r="I272" t="s">
        <v>30</v>
      </c>
      <c r="J272" t="s">
        <v>1150</v>
      </c>
      <c r="K272" t="s">
        <v>1151</v>
      </c>
      <c r="L272" t="s">
        <v>1152</v>
      </c>
      <c r="M272">
        <v>1326697</v>
      </c>
      <c r="O272" t="s">
        <v>32</v>
      </c>
      <c r="P272" t="s">
        <v>86</v>
      </c>
      <c r="R272" t="s">
        <v>34</v>
      </c>
      <c r="T272" t="s">
        <v>174</v>
      </c>
      <c r="U272" t="s">
        <v>87</v>
      </c>
      <c r="V272" t="s">
        <v>88</v>
      </c>
      <c r="W272" s="1">
        <v>44885</v>
      </c>
      <c r="X272" s="1">
        <v>44891</v>
      </c>
      <c r="Y272" t="s">
        <v>140</v>
      </c>
    </row>
    <row r="273" spans="1:25">
      <c r="A273" t="s">
        <v>1153</v>
      </c>
      <c r="B273" t="s">
        <v>603</v>
      </c>
      <c r="C273" t="s">
        <v>1154</v>
      </c>
      <c r="D273">
        <v>47412</v>
      </c>
      <c r="E273" t="s">
        <v>27</v>
      </c>
      <c r="F273" t="s">
        <v>28</v>
      </c>
      <c r="G273">
        <v>2022</v>
      </c>
      <c r="H273" t="s">
        <v>29</v>
      </c>
      <c r="I273" t="s">
        <v>30</v>
      </c>
      <c r="J273" t="s">
        <v>1155</v>
      </c>
      <c r="K273" t="s">
        <v>1156</v>
      </c>
      <c r="M273">
        <v>1172294</v>
      </c>
      <c r="O273" t="s">
        <v>32</v>
      </c>
      <c r="P273" t="s">
        <v>86</v>
      </c>
      <c r="R273" t="s">
        <v>34</v>
      </c>
      <c r="T273" t="s">
        <v>52</v>
      </c>
      <c r="U273" t="s">
        <v>87</v>
      </c>
      <c r="V273" t="s">
        <v>88</v>
      </c>
      <c r="W273" s="1">
        <v>44732</v>
      </c>
      <c r="X273" s="1">
        <v>44759</v>
      </c>
      <c r="Y273" t="s">
        <v>55</v>
      </c>
    </row>
    <row r="274" spans="1:25">
      <c r="A274" t="s">
        <v>1157</v>
      </c>
      <c r="B274" t="s">
        <v>1158</v>
      </c>
      <c r="D274">
        <v>45873</v>
      </c>
      <c r="E274" t="s">
        <v>27</v>
      </c>
      <c r="F274" t="s">
        <v>28</v>
      </c>
      <c r="G274">
        <v>2022</v>
      </c>
      <c r="H274" t="s">
        <v>29</v>
      </c>
      <c r="I274" t="s">
        <v>30</v>
      </c>
      <c r="J274" t="s">
        <v>1148</v>
      </c>
      <c r="K274" t="s">
        <v>1159</v>
      </c>
      <c r="M274">
        <v>1227520</v>
      </c>
      <c r="O274" t="s">
        <v>32</v>
      </c>
      <c r="P274" t="s">
        <v>86</v>
      </c>
      <c r="R274" t="s">
        <v>34</v>
      </c>
      <c r="T274" t="s">
        <v>52</v>
      </c>
      <c r="U274" t="s">
        <v>87</v>
      </c>
      <c r="V274" t="s">
        <v>465</v>
      </c>
      <c r="W274" s="1">
        <v>44669</v>
      </c>
      <c r="X274" s="1">
        <v>44675</v>
      </c>
      <c r="Y274" t="s">
        <v>384</v>
      </c>
    </row>
    <row r="275" spans="1:25">
      <c r="A275" t="s">
        <v>380</v>
      </c>
      <c r="B275" t="s">
        <v>1128</v>
      </c>
      <c r="C275" t="s">
        <v>1129</v>
      </c>
      <c r="D275">
        <v>47649</v>
      </c>
      <c r="E275" t="s">
        <v>27</v>
      </c>
      <c r="F275" t="s">
        <v>28</v>
      </c>
      <c r="G275">
        <v>2022</v>
      </c>
      <c r="H275" t="s">
        <v>29</v>
      </c>
      <c r="I275" t="s">
        <v>30</v>
      </c>
      <c r="J275" t="s">
        <v>1130</v>
      </c>
      <c r="K275" t="s">
        <v>1131</v>
      </c>
      <c r="M275">
        <v>1171334</v>
      </c>
      <c r="O275" t="s">
        <v>32</v>
      </c>
      <c r="P275" t="s">
        <v>389</v>
      </c>
      <c r="R275" t="s">
        <v>34</v>
      </c>
      <c r="T275" t="s">
        <v>52</v>
      </c>
      <c r="U275" t="s">
        <v>87</v>
      </c>
      <c r="V275" t="s">
        <v>88</v>
      </c>
      <c r="W275" s="1">
        <v>44746</v>
      </c>
      <c r="X275" s="1">
        <v>44778</v>
      </c>
      <c r="Y275" t="s">
        <v>55</v>
      </c>
    </row>
    <row r="276" spans="1:25">
      <c r="A276" t="s">
        <v>1160</v>
      </c>
      <c r="B276" t="s">
        <v>1161</v>
      </c>
      <c r="C276" t="s">
        <v>1162</v>
      </c>
      <c r="D276">
        <v>48329</v>
      </c>
      <c r="E276" t="s">
        <v>27</v>
      </c>
      <c r="F276" t="s">
        <v>28</v>
      </c>
      <c r="G276">
        <v>2022</v>
      </c>
      <c r="H276" t="s">
        <v>29</v>
      </c>
      <c r="I276" t="s">
        <v>30</v>
      </c>
      <c r="J276" t="s">
        <v>1163</v>
      </c>
      <c r="K276" t="s">
        <v>1164</v>
      </c>
      <c r="L276" t="s">
        <v>1164</v>
      </c>
      <c r="M276">
        <v>1342344</v>
      </c>
      <c r="O276" t="s">
        <v>32</v>
      </c>
      <c r="P276" t="s">
        <v>86</v>
      </c>
      <c r="R276" t="s">
        <v>34</v>
      </c>
      <c r="T276" t="s">
        <v>52</v>
      </c>
      <c r="U276" t="s">
        <v>87</v>
      </c>
      <c r="V276" t="s">
        <v>475</v>
      </c>
      <c r="W276" s="1">
        <v>44884</v>
      </c>
      <c r="X276" s="1">
        <v>44898</v>
      </c>
      <c r="Y276" t="s">
        <v>615</v>
      </c>
    </row>
    <row r="277" spans="1:25">
      <c r="A277" t="s">
        <v>1165</v>
      </c>
      <c r="B277" t="s">
        <v>1166</v>
      </c>
      <c r="C277" t="s">
        <v>1167</v>
      </c>
      <c r="D277">
        <v>54124</v>
      </c>
      <c r="E277" t="s">
        <v>27</v>
      </c>
      <c r="F277" t="s">
        <v>28</v>
      </c>
      <c r="G277">
        <v>2022</v>
      </c>
      <c r="H277" t="s">
        <v>29</v>
      </c>
      <c r="I277" t="s">
        <v>30</v>
      </c>
      <c r="J277" t="s">
        <v>1168</v>
      </c>
      <c r="K277" t="s">
        <v>1169</v>
      </c>
      <c r="M277">
        <v>1301928</v>
      </c>
      <c r="O277" t="s">
        <v>32</v>
      </c>
      <c r="P277" t="s">
        <v>61</v>
      </c>
      <c r="Q277" t="s">
        <v>1170</v>
      </c>
      <c r="R277" t="s">
        <v>34</v>
      </c>
      <c r="T277" t="s">
        <v>52</v>
      </c>
      <c r="U277" t="s">
        <v>650</v>
      </c>
      <c r="V277" t="s">
        <v>1171</v>
      </c>
      <c r="W277" s="1">
        <v>44899</v>
      </c>
      <c r="X277" s="1">
        <v>44902</v>
      </c>
      <c r="Y277" t="s">
        <v>823</v>
      </c>
    </row>
    <row r="278" spans="1:25">
      <c r="A278" t="s">
        <v>1172</v>
      </c>
      <c r="B278" t="s">
        <v>1173</v>
      </c>
      <c r="D278">
        <v>54103</v>
      </c>
      <c r="E278" t="s">
        <v>27</v>
      </c>
      <c r="F278" t="s">
        <v>28</v>
      </c>
      <c r="G278">
        <v>2022</v>
      </c>
      <c r="H278" t="s">
        <v>29</v>
      </c>
      <c r="I278" t="s">
        <v>30</v>
      </c>
      <c r="J278" t="s">
        <v>1174</v>
      </c>
      <c r="K278" t="s">
        <v>1175</v>
      </c>
      <c r="L278" t="s">
        <v>1176</v>
      </c>
      <c r="M278">
        <v>1134818</v>
      </c>
      <c r="O278" t="s">
        <v>32</v>
      </c>
      <c r="P278" t="s">
        <v>86</v>
      </c>
      <c r="R278" t="s">
        <v>32</v>
      </c>
      <c r="S278" t="s">
        <v>32</v>
      </c>
      <c r="T278" t="s">
        <v>52</v>
      </c>
      <c r="U278" t="s">
        <v>650</v>
      </c>
      <c r="V278" t="s">
        <v>1171</v>
      </c>
      <c r="W278" s="1">
        <v>44898</v>
      </c>
      <c r="X278" s="1">
        <v>44902</v>
      </c>
      <c r="Y278" t="s">
        <v>220</v>
      </c>
    </row>
    <row r="279" spans="1:25">
      <c r="A279" t="s">
        <v>1172</v>
      </c>
      <c r="B279" t="s">
        <v>1173</v>
      </c>
      <c r="D279">
        <v>54104</v>
      </c>
      <c r="E279" t="s">
        <v>27</v>
      </c>
      <c r="F279" t="s">
        <v>28</v>
      </c>
      <c r="G279">
        <v>2022</v>
      </c>
      <c r="H279" t="s">
        <v>29</v>
      </c>
      <c r="I279" t="s">
        <v>30</v>
      </c>
      <c r="J279" t="s">
        <v>1174</v>
      </c>
      <c r="K279" t="s">
        <v>1177</v>
      </c>
      <c r="M279">
        <v>1134818</v>
      </c>
      <c r="O279" t="s">
        <v>32</v>
      </c>
      <c r="P279" t="s">
        <v>61</v>
      </c>
      <c r="Q279" t="s">
        <v>1178</v>
      </c>
      <c r="R279" t="s">
        <v>32</v>
      </c>
      <c r="S279" t="s">
        <v>32</v>
      </c>
      <c r="T279" t="s">
        <v>52</v>
      </c>
      <c r="U279" t="s">
        <v>650</v>
      </c>
      <c r="V279" t="s">
        <v>1171</v>
      </c>
      <c r="W279" s="1">
        <v>44898</v>
      </c>
      <c r="X279" s="1">
        <v>44902</v>
      </c>
      <c r="Y279" t="s">
        <v>220</v>
      </c>
    </row>
    <row r="280" spans="1:25">
      <c r="A280" t="s">
        <v>1179</v>
      </c>
      <c r="B280" t="s">
        <v>1089</v>
      </c>
      <c r="D280">
        <v>47054</v>
      </c>
      <c r="E280" t="s">
        <v>27</v>
      </c>
      <c r="F280" t="s">
        <v>28</v>
      </c>
      <c r="G280">
        <v>2022</v>
      </c>
      <c r="H280" t="s">
        <v>29</v>
      </c>
      <c r="I280" t="s">
        <v>30</v>
      </c>
      <c r="J280" t="s">
        <v>1180</v>
      </c>
      <c r="K280" t="s">
        <v>1181</v>
      </c>
      <c r="M280">
        <v>1243200</v>
      </c>
      <c r="O280" t="s">
        <v>32</v>
      </c>
      <c r="P280" t="s">
        <v>86</v>
      </c>
      <c r="R280" t="s">
        <v>34</v>
      </c>
      <c r="T280" t="s">
        <v>52</v>
      </c>
      <c r="U280" t="s">
        <v>650</v>
      </c>
      <c r="V280" t="s">
        <v>1171</v>
      </c>
      <c r="W280" s="1">
        <v>44717</v>
      </c>
      <c r="X280" s="1">
        <v>44720</v>
      </c>
      <c r="Y280" t="s">
        <v>55</v>
      </c>
    </row>
    <row r="281" spans="1:25">
      <c r="A281" t="s">
        <v>1182</v>
      </c>
      <c r="B281" t="s">
        <v>1183</v>
      </c>
      <c r="D281">
        <v>47137</v>
      </c>
      <c r="E281" t="s">
        <v>27</v>
      </c>
      <c r="F281" t="s">
        <v>28</v>
      </c>
      <c r="G281">
        <v>2022</v>
      </c>
      <c r="H281" t="s">
        <v>29</v>
      </c>
      <c r="I281" t="s">
        <v>30</v>
      </c>
      <c r="J281" t="s">
        <v>1184</v>
      </c>
      <c r="K281" t="str">
        <f>"03/06/2022 03:00 PM AEST(SW"</f>
        <v>03/06/2022 03:00 PM AEST(SW</v>
      </c>
      <c r="L281" t="str">
        <f>"03/06/2022 03:01 PM AEST(SW"</f>
        <v>03/06/2022 03:01 PM AEST(SW</v>
      </c>
      <c r="M281">
        <v>1020727</v>
      </c>
      <c r="O281" t="s">
        <v>32</v>
      </c>
      <c r="P281" t="s">
        <v>86</v>
      </c>
      <c r="R281" t="s">
        <v>34</v>
      </c>
      <c r="T281" t="s">
        <v>52</v>
      </c>
      <c r="U281" t="s">
        <v>650</v>
      </c>
      <c r="V281" t="s">
        <v>1171</v>
      </c>
      <c r="W281" s="1">
        <v>44717</v>
      </c>
      <c r="X281" s="1">
        <v>44720</v>
      </c>
      <c r="Y281" t="s">
        <v>133</v>
      </c>
    </row>
    <row r="282" spans="1:25">
      <c r="A282" t="s">
        <v>1185</v>
      </c>
      <c r="B282" t="s">
        <v>1186</v>
      </c>
      <c r="D282">
        <v>54126</v>
      </c>
      <c r="E282" t="s">
        <v>27</v>
      </c>
      <c r="F282" t="s">
        <v>28</v>
      </c>
      <c r="G282">
        <v>2022</v>
      </c>
      <c r="H282" t="s">
        <v>29</v>
      </c>
      <c r="I282" t="s">
        <v>30</v>
      </c>
      <c r="J282" t="s">
        <v>1168</v>
      </c>
      <c r="K282" t="s">
        <v>1187</v>
      </c>
      <c r="M282">
        <v>796714</v>
      </c>
      <c r="O282" t="s">
        <v>32</v>
      </c>
      <c r="P282" t="s">
        <v>86</v>
      </c>
      <c r="R282" t="s">
        <v>34</v>
      </c>
      <c r="T282" t="s">
        <v>52</v>
      </c>
      <c r="U282" t="s">
        <v>650</v>
      </c>
      <c r="V282" t="s">
        <v>1171</v>
      </c>
      <c r="W282" s="1">
        <v>44899</v>
      </c>
      <c r="X282" s="1">
        <v>44902</v>
      </c>
      <c r="Y282" t="s">
        <v>220</v>
      </c>
    </row>
    <row r="283" spans="1:25">
      <c r="A283" t="s">
        <v>1188</v>
      </c>
      <c r="B283" t="s">
        <v>1189</v>
      </c>
      <c r="C283" t="s">
        <v>1190</v>
      </c>
      <c r="D283">
        <v>54096</v>
      </c>
      <c r="E283" t="s">
        <v>27</v>
      </c>
      <c r="F283" t="s">
        <v>28</v>
      </c>
      <c r="G283">
        <v>2022</v>
      </c>
      <c r="H283" t="s">
        <v>29</v>
      </c>
      <c r="I283" t="s">
        <v>30</v>
      </c>
      <c r="J283" t="s">
        <v>1168</v>
      </c>
      <c r="K283" t="s">
        <v>1191</v>
      </c>
      <c r="L283" t="s">
        <v>1191</v>
      </c>
      <c r="M283">
        <v>1233380</v>
      </c>
      <c r="O283" t="s">
        <v>32</v>
      </c>
      <c r="P283" t="s">
        <v>86</v>
      </c>
      <c r="R283" t="s">
        <v>34</v>
      </c>
      <c r="T283" t="s">
        <v>52</v>
      </c>
      <c r="U283" t="s">
        <v>650</v>
      </c>
      <c r="V283" t="s">
        <v>1171</v>
      </c>
      <c r="W283" s="1">
        <v>44899</v>
      </c>
      <c r="X283" s="1">
        <v>44902</v>
      </c>
      <c r="Y283" t="s">
        <v>140</v>
      </c>
    </row>
    <row r="284" spans="1:25">
      <c r="A284" t="s">
        <v>1192</v>
      </c>
      <c r="B284" t="s">
        <v>981</v>
      </c>
      <c r="D284">
        <v>47139</v>
      </c>
      <c r="E284" t="s">
        <v>27</v>
      </c>
      <c r="F284" t="s">
        <v>28</v>
      </c>
      <c r="G284">
        <v>2022</v>
      </c>
      <c r="H284" t="s">
        <v>29</v>
      </c>
      <c r="I284" t="s">
        <v>30</v>
      </c>
      <c r="J284" t="s">
        <v>1184</v>
      </c>
      <c r="K284" t="str">
        <f>"03/06/2022 04:12 PM AEST(SW"</f>
        <v>03/06/2022 04:12 PM AEST(SW</v>
      </c>
      <c r="M284">
        <v>1149656</v>
      </c>
      <c r="O284" t="s">
        <v>32</v>
      </c>
      <c r="P284" t="s">
        <v>86</v>
      </c>
      <c r="R284" t="s">
        <v>34</v>
      </c>
      <c r="T284" t="s">
        <v>52</v>
      </c>
      <c r="U284" t="s">
        <v>650</v>
      </c>
      <c r="V284" t="s">
        <v>1171</v>
      </c>
      <c r="W284" s="1">
        <v>44717</v>
      </c>
      <c r="X284" s="1">
        <v>44720</v>
      </c>
      <c r="Y284" t="s">
        <v>55</v>
      </c>
    </row>
    <row r="285" spans="1:25">
      <c r="A285" t="s">
        <v>1193</v>
      </c>
      <c r="B285" t="s">
        <v>230</v>
      </c>
      <c r="C285" t="s">
        <v>282</v>
      </c>
      <c r="D285">
        <v>49127</v>
      </c>
      <c r="E285" t="s">
        <v>27</v>
      </c>
      <c r="F285" t="s">
        <v>28</v>
      </c>
      <c r="G285">
        <v>2022</v>
      </c>
      <c r="H285" t="s">
        <v>29</v>
      </c>
      <c r="I285" t="s">
        <v>30</v>
      </c>
      <c r="J285" t="s">
        <v>1194</v>
      </c>
      <c r="K285" t="str">
        <f>"08/09/2022 09:23 AM AEST(SW"</f>
        <v>08/09/2022 09:23 AM AEST(SW</v>
      </c>
      <c r="M285">
        <v>841213</v>
      </c>
      <c r="O285" t="s">
        <v>32</v>
      </c>
      <c r="P285" t="s">
        <v>86</v>
      </c>
      <c r="R285" t="s">
        <v>34</v>
      </c>
      <c r="T285" t="s">
        <v>52</v>
      </c>
      <c r="U285" t="s">
        <v>261</v>
      </c>
      <c r="V285" t="s">
        <v>426</v>
      </c>
      <c r="W285" s="1">
        <v>44822</v>
      </c>
      <c r="X285" s="1">
        <v>44827</v>
      </c>
      <c r="Y285" t="s">
        <v>55</v>
      </c>
    </row>
    <row r="286" spans="1:25">
      <c r="A286" t="s">
        <v>1195</v>
      </c>
      <c r="B286" t="s">
        <v>1118</v>
      </c>
      <c r="C286" t="s">
        <v>1196</v>
      </c>
      <c r="D286">
        <v>46489</v>
      </c>
      <c r="E286" t="s">
        <v>27</v>
      </c>
      <c r="F286" t="s">
        <v>28</v>
      </c>
      <c r="G286">
        <v>2022</v>
      </c>
      <c r="H286" t="s">
        <v>29</v>
      </c>
      <c r="I286" t="s">
        <v>30</v>
      </c>
      <c r="J286" t="s">
        <v>1197</v>
      </c>
      <c r="K286" t="str">
        <f>"06/05/2022 06:30 PM AEST(SW"</f>
        <v>06/05/2022 06:30 PM AEST(SW</v>
      </c>
      <c r="L286" t="str">
        <f>"06/05/2022 06:30 PM AEST(SW"</f>
        <v>06/05/2022 06:30 PM AEST(SW</v>
      </c>
      <c r="M286">
        <v>1335038</v>
      </c>
      <c r="O286" t="s">
        <v>32</v>
      </c>
      <c r="P286" t="s">
        <v>86</v>
      </c>
      <c r="R286" t="s">
        <v>34</v>
      </c>
      <c r="T286" t="s">
        <v>52</v>
      </c>
      <c r="U286" t="s">
        <v>87</v>
      </c>
      <c r="V286" t="s">
        <v>88</v>
      </c>
      <c r="W286" s="1">
        <v>44893</v>
      </c>
      <c r="X286" s="1">
        <v>44897</v>
      </c>
      <c r="Y286" t="s">
        <v>140</v>
      </c>
    </row>
    <row r="287" spans="1:25">
      <c r="A287" t="s">
        <v>1198</v>
      </c>
      <c r="B287" t="s">
        <v>289</v>
      </c>
      <c r="D287">
        <v>49439</v>
      </c>
      <c r="E287" t="s">
        <v>27</v>
      </c>
      <c r="F287" t="s">
        <v>28</v>
      </c>
      <c r="G287">
        <v>2022</v>
      </c>
      <c r="H287" t="s">
        <v>29</v>
      </c>
      <c r="I287" t="s">
        <v>30</v>
      </c>
      <c r="J287" t="s">
        <v>1199</v>
      </c>
      <c r="K287" t="s">
        <v>1200</v>
      </c>
      <c r="L287" t="s">
        <v>1200</v>
      </c>
      <c r="M287">
        <v>1241992</v>
      </c>
      <c r="O287" t="s">
        <v>32</v>
      </c>
      <c r="P287" t="s">
        <v>86</v>
      </c>
      <c r="R287" t="s">
        <v>34</v>
      </c>
      <c r="T287" t="s">
        <v>52</v>
      </c>
      <c r="U287" t="s">
        <v>87</v>
      </c>
      <c r="V287" t="s">
        <v>465</v>
      </c>
      <c r="W287" s="1">
        <v>44893</v>
      </c>
      <c r="X287" s="1">
        <v>44911</v>
      </c>
      <c r="Y287" t="s">
        <v>55</v>
      </c>
    </row>
    <row r="288" spans="1:25">
      <c r="A288" t="s">
        <v>1201</v>
      </c>
      <c r="B288" t="s">
        <v>1202</v>
      </c>
      <c r="C288" t="s">
        <v>791</v>
      </c>
      <c r="D288">
        <v>49677</v>
      </c>
      <c r="E288" t="s">
        <v>27</v>
      </c>
      <c r="F288" t="s">
        <v>28</v>
      </c>
      <c r="G288">
        <v>2022</v>
      </c>
      <c r="H288" t="s">
        <v>29</v>
      </c>
      <c r="I288" t="s">
        <v>30</v>
      </c>
      <c r="J288" t="s">
        <v>1203</v>
      </c>
      <c r="K288" t="s">
        <v>1204</v>
      </c>
      <c r="M288">
        <v>1334205</v>
      </c>
      <c r="O288" t="s">
        <v>32</v>
      </c>
      <c r="P288" t="s">
        <v>371</v>
      </c>
      <c r="R288" t="s">
        <v>34</v>
      </c>
      <c r="T288" t="s">
        <v>52</v>
      </c>
      <c r="U288" t="s">
        <v>43</v>
      </c>
      <c r="V288" t="s">
        <v>1205</v>
      </c>
      <c r="W288" s="1">
        <v>44851</v>
      </c>
      <c r="X288" s="1">
        <v>44855</v>
      </c>
      <c r="Y288" t="s">
        <v>55</v>
      </c>
    </row>
    <row r="289" spans="1:25">
      <c r="A289" t="s">
        <v>1206</v>
      </c>
      <c r="B289" t="s">
        <v>1207</v>
      </c>
      <c r="C289" t="s">
        <v>318</v>
      </c>
      <c r="D289">
        <v>46960</v>
      </c>
      <c r="E289" t="s">
        <v>27</v>
      </c>
      <c r="F289" t="s">
        <v>28</v>
      </c>
      <c r="G289">
        <v>2022</v>
      </c>
      <c r="H289" t="s">
        <v>29</v>
      </c>
      <c r="I289" t="s">
        <v>30</v>
      </c>
      <c r="J289" t="s">
        <v>1208</v>
      </c>
      <c r="K289" t="s">
        <v>1209</v>
      </c>
      <c r="M289">
        <v>1305465</v>
      </c>
      <c r="O289" t="s">
        <v>32</v>
      </c>
      <c r="P289" t="s">
        <v>86</v>
      </c>
      <c r="R289" t="s">
        <v>34</v>
      </c>
      <c r="T289" t="s">
        <v>52</v>
      </c>
      <c r="U289" t="s">
        <v>87</v>
      </c>
      <c r="V289" t="s">
        <v>88</v>
      </c>
      <c r="W289" s="1">
        <v>44739</v>
      </c>
      <c r="X289" s="1">
        <v>44751</v>
      </c>
      <c r="Y289" t="s">
        <v>55</v>
      </c>
    </row>
    <row r="290" spans="1:25">
      <c r="A290" t="s">
        <v>1210</v>
      </c>
      <c r="B290" t="s">
        <v>1211</v>
      </c>
      <c r="C290" t="s">
        <v>573</v>
      </c>
      <c r="D290">
        <v>53393</v>
      </c>
      <c r="E290" t="s">
        <v>27</v>
      </c>
      <c r="F290" t="s">
        <v>28</v>
      </c>
      <c r="G290">
        <v>2022</v>
      </c>
      <c r="H290" t="s">
        <v>29</v>
      </c>
      <c r="I290" t="s">
        <v>30</v>
      </c>
      <c r="J290" t="s">
        <v>1212</v>
      </c>
      <c r="K290" t="s">
        <v>1213</v>
      </c>
      <c r="M290">
        <v>1083343</v>
      </c>
      <c r="O290" t="s">
        <v>32</v>
      </c>
      <c r="P290" t="s">
        <v>86</v>
      </c>
      <c r="R290" t="s">
        <v>34</v>
      </c>
      <c r="T290" t="s">
        <v>52</v>
      </c>
      <c r="U290" t="s">
        <v>87</v>
      </c>
      <c r="V290" t="s">
        <v>88</v>
      </c>
      <c r="W290" s="1">
        <v>44892</v>
      </c>
      <c r="X290" s="1">
        <v>44897</v>
      </c>
      <c r="Y290" t="s">
        <v>55</v>
      </c>
    </row>
    <row r="291" spans="1:25">
      <c r="A291" t="s">
        <v>1113</v>
      </c>
      <c r="B291" t="s">
        <v>1114</v>
      </c>
      <c r="D291">
        <v>47661</v>
      </c>
      <c r="E291" t="s">
        <v>27</v>
      </c>
      <c r="F291" t="s">
        <v>28</v>
      </c>
      <c r="G291">
        <v>2022</v>
      </c>
      <c r="H291" t="s">
        <v>29</v>
      </c>
      <c r="I291" t="s">
        <v>30</v>
      </c>
      <c r="J291" t="s">
        <v>1115</v>
      </c>
      <c r="K291" t="s">
        <v>1116</v>
      </c>
      <c r="M291">
        <v>761373</v>
      </c>
      <c r="O291" t="s">
        <v>32</v>
      </c>
      <c r="P291" t="s">
        <v>878</v>
      </c>
      <c r="R291" t="s">
        <v>34</v>
      </c>
      <c r="T291" t="s">
        <v>52</v>
      </c>
      <c r="U291" t="s">
        <v>87</v>
      </c>
      <c r="V291" t="s">
        <v>465</v>
      </c>
      <c r="W291" s="1">
        <v>44738</v>
      </c>
      <c r="X291" s="1">
        <v>44751</v>
      </c>
      <c r="Y291" t="s">
        <v>55</v>
      </c>
    </row>
    <row r="292" spans="1:25">
      <c r="A292" t="s">
        <v>1214</v>
      </c>
      <c r="B292" t="s">
        <v>1215</v>
      </c>
      <c r="D292">
        <v>55256</v>
      </c>
      <c r="E292" t="s">
        <v>27</v>
      </c>
      <c r="F292" t="s">
        <v>28</v>
      </c>
      <c r="G292">
        <v>2022</v>
      </c>
      <c r="H292" t="s">
        <v>29</v>
      </c>
      <c r="I292" t="s">
        <v>30</v>
      </c>
      <c r="J292" t="s">
        <v>1216</v>
      </c>
      <c r="K292" t="s">
        <v>1217</v>
      </c>
      <c r="M292">
        <v>1321054</v>
      </c>
      <c r="O292" t="s">
        <v>32</v>
      </c>
      <c r="P292" t="s">
        <v>277</v>
      </c>
      <c r="R292" t="s">
        <v>34</v>
      </c>
      <c r="T292" t="s">
        <v>52</v>
      </c>
      <c r="U292" t="s">
        <v>87</v>
      </c>
      <c r="V292" t="s">
        <v>88</v>
      </c>
      <c r="W292" s="1">
        <v>44913</v>
      </c>
      <c r="X292" s="1">
        <v>44919</v>
      </c>
      <c r="Y292" t="s">
        <v>89</v>
      </c>
    </row>
    <row r="293" spans="1:25">
      <c r="A293" t="s">
        <v>1218</v>
      </c>
      <c r="B293" t="s">
        <v>1219</v>
      </c>
      <c r="D293">
        <v>53859</v>
      </c>
      <c r="E293" t="s">
        <v>27</v>
      </c>
      <c r="F293" t="s">
        <v>28</v>
      </c>
      <c r="G293">
        <v>2022</v>
      </c>
      <c r="H293" t="s">
        <v>29</v>
      </c>
      <c r="I293" t="s">
        <v>30</v>
      </c>
      <c r="J293" t="s">
        <v>1220</v>
      </c>
      <c r="K293" t="s">
        <v>1221</v>
      </c>
      <c r="M293">
        <v>1205084</v>
      </c>
      <c r="O293" t="s">
        <v>32</v>
      </c>
      <c r="P293" t="s">
        <v>389</v>
      </c>
      <c r="R293" t="s">
        <v>34</v>
      </c>
      <c r="T293" t="s">
        <v>52</v>
      </c>
      <c r="U293" t="s">
        <v>87</v>
      </c>
      <c r="V293" t="s">
        <v>1222</v>
      </c>
      <c r="W293" s="1">
        <v>44886</v>
      </c>
      <c r="X293" s="1">
        <v>44898</v>
      </c>
      <c r="Y293" t="s">
        <v>89</v>
      </c>
    </row>
    <row r="294" spans="1:25">
      <c r="A294" t="s">
        <v>1223</v>
      </c>
      <c r="B294" t="s">
        <v>171</v>
      </c>
      <c r="C294" t="s">
        <v>1224</v>
      </c>
      <c r="D294">
        <v>48947</v>
      </c>
      <c r="E294" t="s">
        <v>27</v>
      </c>
      <c r="F294" t="s">
        <v>28</v>
      </c>
      <c r="G294">
        <v>2022</v>
      </c>
      <c r="H294" t="s">
        <v>29</v>
      </c>
      <c r="I294" t="s">
        <v>30</v>
      </c>
      <c r="J294" t="s">
        <v>1225</v>
      </c>
      <c r="K294" t="str">
        <f>"09/09/2022 08:38 AM AEST(SW"</f>
        <v>09/09/2022 08:38 AM AEST(SW</v>
      </c>
      <c r="M294">
        <v>1082814</v>
      </c>
      <c r="O294" t="s">
        <v>32</v>
      </c>
      <c r="P294" t="s">
        <v>86</v>
      </c>
      <c r="R294" t="s">
        <v>34</v>
      </c>
      <c r="T294" t="s">
        <v>52</v>
      </c>
      <c r="U294" t="s">
        <v>87</v>
      </c>
      <c r="V294" t="s">
        <v>88</v>
      </c>
      <c r="W294" s="1">
        <v>44830</v>
      </c>
      <c r="X294" s="1">
        <v>44834</v>
      </c>
      <c r="Y294" t="s">
        <v>55</v>
      </c>
    </row>
    <row r="295" spans="1:25">
      <c r="A295" t="s">
        <v>1223</v>
      </c>
      <c r="B295" t="s">
        <v>171</v>
      </c>
      <c r="C295" t="s">
        <v>1224</v>
      </c>
      <c r="D295">
        <v>48961</v>
      </c>
      <c r="E295" t="s">
        <v>27</v>
      </c>
      <c r="F295" t="s">
        <v>28</v>
      </c>
      <c r="G295">
        <v>2022</v>
      </c>
      <c r="H295" t="s">
        <v>29</v>
      </c>
      <c r="I295" t="s">
        <v>30</v>
      </c>
      <c r="J295" t="s">
        <v>1225</v>
      </c>
      <c r="K295" t="str">
        <f>"02/09/2022 10:30 AM AEST(SW"</f>
        <v>02/09/2022 10:30 AM AEST(SW</v>
      </c>
      <c r="M295">
        <v>1082814</v>
      </c>
      <c r="O295" t="s">
        <v>32</v>
      </c>
      <c r="P295" t="s">
        <v>86</v>
      </c>
      <c r="R295" t="s">
        <v>34</v>
      </c>
      <c r="T295" t="s">
        <v>52</v>
      </c>
      <c r="U295" t="s">
        <v>87</v>
      </c>
      <c r="V295" t="s">
        <v>88</v>
      </c>
      <c r="W295" s="1">
        <v>44830</v>
      </c>
      <c r="X295" s="1">
        <v>44834</v>
      </c>
      <c r="Y295" t="s">
        <v>55</v>
      </c>
    </row>
    <row r="296" spans="1:25">
      <c r="A296" t="s">
        <v>1226</v>
      </c>
      <c r="B296" t="s">
        <v>1227</v>
      </c>
      <c r="C296" t="s">
        <v>1228</v>
      </c>
      <c r="D296">
        <v>46773</v>
      </c>
      <c r="E296" t="s">
        <v>27</v>
      </c>
      <c r="F296" t="s">
        <v>28</v>
      </c>
      <c r="G296">
        <v>2022</v>
      </c>
      <c r="H296" t="s">
        <v>29</v>
      </c>
      <c r="I296" t="s">
        <v>30</v>
      </c>
      <c r="J296" t="s">
        <v>1229</v>
      </c>
      <c r="K296" t="s">
        <v>1230</v>
      </c>
      <c r="L296" t="s">
        <v>1230</v>
      </c>
      <c r="M296">
        <v>1081503</v>
      </c>
      <c r="O296" t="s">
        <v>32</v>
      </c>
      <c r="P296" t="s">
        <v>389</v>
      </c>
      <c r="R296" t="s">
        <v>34</v>
      </c>
      <c r="T296" t="s">
        <v>52</v>
      </c>
      <c r="U296" t="s">
        <v>87</v>
      </c>
      <c r="V296" t="s">
        <v>88</v>
      </c>
      <c r="W296" s="1">
        <v>44728</v>
      </c>
      <c r="X296" s="1">
        <v>44735</v>
      </c>
      <c r="Y296" t="s">
        <v>55</v>
      </c>
    </row>
    <row r="297" spans="1:25">
      <c r="A297" t="s">
        <v>1206</v>
      </c>
      <c r="B297" t="s">
        <v>1207</v>
      </c>
      <c r="C297" t="s">
        <v>318</v>
      </c>
      <c r="D297">
        <v>46778</v>
      </c>
      <c r="E297" t="s">
        <v>27</v>
      </c>
      <c r="F297" t="s">
        <v>28</v>
      </c>
      <c r="G297">
        <v>2022</v>
      </c>
      <c r="H297" t="s">
        <v>29</v>
      </c>
      <c r="I297" t="s">
        <v>30</v>
      </c>
      <c r="J297" t="s">
        <v>1231</v>
      </c>
      <c r="K297" t="s">
        <v>1232</v>
      </c>
      <c r="M297">
        <v>1305465</v>
      </c>
      <c r="O297" t="s">
        <v>32</v>
      </c>
      <c r="P297" t="s">
        <v>86</v>
      </c>
      <c r="R297" t="s">
        <v>34</v>
      </c>
      <c r="T297" t="s">
        <v>52</v>
      </c>
      <c r="U297" t="s">
        <v>87</v>
      </c>
      <c r="V297" t="s">
        <v>88</v>
      </c>
      <c r="W297" s="1">
        <v>44760</v>
      </c>
      <c r="X297" s="1">
        <v>44764</v>
      </c>
      <c r="Y297" t="s">
        <v>55</v>
      </c>
    </row>
    <row r="298" spans="1:25">
      <c r="A298" t="s">
        <v>1233</v>
      </c>
      <c r="B298" t="s">
        <v>1089</v>
      </c>
      <c r="C298" t="s">
        <v>1234</v>
      </c>
      <c r="D298">
        <v>53487</v>
      </c>
      <c r="E298" t="s">
        <v>27</v>
      </c>
      <c r="F298" t="s">
        <v>28</v>
      </c>
      <c r="G298">
        <v>2022</v>
      </c>
      <c r="H298" t="s">
        <v>29</v>
      </c>
      <c r="I298" t="s">
        <v>30</v>
      </c>
      <c r="J298" t="s">
        <v>1235</v>
      </c>
      <c r="K298" t="s">
        <v>1236</v>
      </c>
      <c r="M298">
        <v>1052462</v>
      </c>
      <c r="O298" t="s">
        <v>32</v>
      </c>
      <c r="P298" t="s">
        <v>86</v>
      </c>
      <c r="R298" t="s">
        <v>34</v>
      </c>
      <c r="T298" t="s">
        <v>52</v>
      </c>
      <c r="U298" t="s">
        <v>87</v>
      </c>
      <c r="V298" t="s">
        <v>88</v>
      </c>
      <c r="W298" s="1">
        <v>44886</v>
      </c>
      <c r="X298" s="1">
        <v>44936</v>
      </c>
      <c r="Y298" t="s">
        <v>55</v>
      </c>
    </row>
    <row r="299" spans="1:25">
      <c r="A299" t="s">
        <v>1237</v>
      </c>
      <c r="B299" t="s">
        <v>1238</v>
      </c>
      <c r="C299" t="s">
        <v>1239</v>
      </c>
      <c r="D299">
        <v>46835</v>
      </c>
      <c r="E299" t="s">
        <v>27</v>
      </c>
      <c r="F299" t="s">
        <v>28</v>
      </c>
      <c r="G299">
        <v>2022</v>
      </c>
      <c r="H299" t="s">
        <v>29</v>
      </c>
      <c r="I299" t="s">
        <v>30</v>
      </c>
      <c r="J299" t="s">
        <v>1240</v>
      </c>
      <c r="K299" t="s">
        <v>1241</v>
      </c>
      <c r="M299">
        <v>1081016</v>
      </c>
      <c r="O299" t="s">
        <v>32</v>
      </c>
      <c r="P299" t="s">
        <v>86</v>
      </c>
      <c r="R299" t="s">
        <v>34</v>
      </c>
      <c r="T299" t="s">
        <v>52</v>
      </c>
      <c r="U299" t="s">
        <v>87</v>
      </c>
      <c r="V299" t="s">
        <v>88</v>
      </c>
      <c r="W299" s="1">
        <v>44728</v>
      </c>
      <c r="X299" s="1">
        <v>44704</v>
      </c>
      <c r="Y299" t="s">
        <v>55</v>
      </c>
    </row>
    <row r="300" spans="1:25">
      <c r="A300" t="s">
        <v>1242</v>
      </c>
      <c r="B300" t="s">
        <v>1243</v>
      </c>
      <c r="D300">
        <v>46999</v>
      </c>
      <c r="E300" t="s">
        <v>27</v>
      </c>
      <c r="F300" t="s">
        <v>28</v>
      </c>
      <c r="G300">
        <v>2022</v>
      </c>
      <c r="H300" t="s">
        <v>29</v>
      </c>
      <c r="I300" t="s">
        <v>30</v>
      </c>
      <c r="J300" t="s">
        <v>1244</v>
      </c>
      <c r="K300" t="s">
        <v>1245</v>
      </c>
      <c r="M300">
        <v>1086121</v>
      </c>
      <c r="O300" t="s">
        <v>32</v>
      </c>
      <c r="P300" t="s">
        <v>86</v>
      </c>
      <c r="R300" t="s">
        <v>34</v>
      </c>
      <c r="T300" t="s">
        <v>52</v>
      </c>
      <c r="U300" t="s">
        <v>87</v>
      </c>
      <c r="V300" t="s">
        <v>88</v>
      </c>
      <c r="W300" s="1">
        <v>44753</v>
      </c>
      <c r="X300" s="1">
        <v>44757</v>
      </c>
      <c r="Y300" t="s">
        <v>211</v>
      </c>
    </row>
    <row r="301" spans="1:25">
      <c r="A301" t="s">
        <v>1246</v>
      </c>
      <c r="B301" t="s">
        <v>563</v>
      </c>
      <c r="D301">
        <v>46839</v>
      </c>
      <c r="E301" t="s">
        <v>27</v>
      </c>
      <c r="F301" t="s">
        <v>28</v>
      </c>
      <c r="G301">
        <v>2022</v>
      </c>
      <c r="H301" t="s">
        <v>29</v>
      </c>
      <c r="I301" t="s">
        <v>30</v>
      </c>
      <c r="J301" t="s">
        <v>1247</v>
      </c>
      <c r="K301" t="s">
        <v>1248</v>
      </c>
      <c r="L301" t="s">
        <v>1248</v>
      </c>
      <c r="M301">
        <v>1082917</v>
      </c>
      <c r="O301" t="s">
        <v>32</v>
      </c>
      <c r="P301" t="s">
        <v>86</v>
      </c>
      <c r="R301" t="s">
        <v>34</v>
      </c>
      <c r="T301" t="s">
        <v>52</v>
      </c>
      <c r="U301" t="s">
        <v>87</v>
      </c>
      <c r="V301" t="s">
        <v>88</v>
      </c>
      <c r="W301" s="1">
        <v>44738</v>
      </c>
      <c r="X301" s="1">
        <v>44743</v>
      </c>
      <c r="Y301" t="s">
        <v>55</v>
      </c>
    </row>
    <row r="302" spans="1:25">
      <c r="A302" t="s">
        <v>124</v>
      </c>
      <c r="B302" t="s">
        <v>125</v>
      </c>
      <c r="D302">
        <v>47327</v>
      </c>
      <c r="E302" t="s">
        <v>27</v>
      </c>
      <c r="F302" t="s">
        <v>28</v>
      </c>
      <c r="G302">
        <v>2022</v>
      </c>
      <c r="H302" t="s">
        <v>29</v>
      </c>
      <c r="I302" t="s">
        <v>30</v>
      </c>
      <c r="J302" t="s">
        <v>126</v>
      </c>
      <c r="K302" t="str">
        <f>"09/06/2022 09:08 PM AEST(SW"</f>
        <v>09/06/2022 09:08 PM AEST(SW</v>
      </c>
      <c r="M302">
        <v>1218267</v>
      </c>
      <c r="O302" t="s">
        <v>32</v>
      </c>
      <c r="P302" t="s">
        <v>86</v>
      </c>
      <c r="R302" t="s">
        <v>34</v>
      </c>
      <c r="T302" t="s">
        <v>52</v>
      </c>
      <c r="U302" t="s">
        <v>87</v>
      </c>
      <c r="V302" t="s">
        <v>88</v>
      </c>
      <c r="W302" s="1">
        <v>44742</v>
      </c>
      <c r="X302" s="1">
        <v>44766</v>
      </c>
      <c r="Y302" t="s">
        <v>89</v>
      </c>
    </row>
    <row r="303" spans="1:25">
      <c r="A303" t="s">
        <v>486</v>
      </c>
      <c r="B303" t="s">
        <v>487</v>
      </c>
      <c r="D303">
        <v>47170</v>
      </c>
      <c r="E303" t="s">
        <v>27</v>
      </c>
      <c r="F303" t="s">
        <v>28</v>
      </c>
      <c r="G303">
        <v>2022</v>
      </c>
      <c r="H303" t="s">
        <v>29</v>
      </c>
      <c r="I303" t="s">
        <v>30</v>
      </c>
      <c r="J303" t="s">
        <v>1249</v>
      </c>
      <c r="K303" t="s">
        <v>1250</v>
      </c>
      <c r="M303">
        <v>1185723</v>
      </c>
      <c r="O303" t="s">
        <v>32</v>
      </c>
      <c r="P303" t="s">
        <v>86</v>
      </c>
      <c r="R303" t="s">
        <v>34</v>
      </c>
      <c r="T303" t="s">
        <v>52</v>
      </c>
      <c r="U303" t="s">
        <v>87</v>
      </c>
      <c r="V303" t="s">
        <v>88</v>
      </c>
      <c r="W303" s="1">
        <v>44742</v>
      </c>
      <c r="X303" s="1">
        <v>44762</v>
      </c>
      <c r="Y303" t="s">
        <v>89</v>
      </c>
    </row>
    <row r="304" spans="1:25">
      <c r="A304" t="s">
        <v>362</v>
      </c>
      <c r="B304" t="s">
        <v>363</v>
      </c>
      <c r="D304">
        <v>52881</v>
      </c>
      <c r="E304" t="s">
        <v>27</v>
      </c>
      <c r="F304" t="s">
        <v>28</v>
      </c>
      <c r="G304">
        <v>2022</v>
      </c>
      <c r="H304" t="s">
        <v>29</v>
      </c>
      <c r="I304" t="s">
        <v>30</v>
      </c>
      <c r="J304" t="s">
        <v>1251</v>
      </c>
      <c r="K304" t="s">
        <v>1252</v>
      </c>
      <c r="M304">
        <v>1172745</v>
      </c>
      <c r="O304" t="s">
        <v>32</v>
      </c>
      <c r="P304" t="s">
        <v>86</v>
      </c>
      <c r="R304" t="s">
        <v>34</v>
      </c>
      <c r="T304" t="s">
        <v>174</v>
      </c>
      <c r="U304" t="s">
        <v>87</v>
      </c>
      <c r="V304" t="s">
        <v>465</v>
      </c>
      <c r="W304" s="1">
        <v>44892</v>
      </c>
      <c r="X304" s="1">
        <v>44905</v>
      </c>
      <c r="Y304" t="s">
        <v>55</v>
      </c>
    </row>
    <row r="305" spans="1:25">
      <c r="A305" t="s">
        <v>558</v>
      </c>
      <c r="B305" t="s">
        <v>613</v>
      </c>
      <c r="D305">
        <v>52952</v>
      </c>
      <c r="E305" t="s">
        <v>27</v>
      </c>
      <c r="F305" t="s">
        <v>28</v>
      </c>
      <c r="G305">
        <v>2022</v>
      </c>
      <c r="H305" t="s">
        <v>29</v>
      </c>
      <c r="I305" t="s">
        <v>30</v>
      </c>
      <c r="J305" t="s">
        <v>1253</v>
      </c>
      <c r="K305" t="s">
        <v>1254</v>
      </c>
      <c r="M305">
        <v>1186528</v>
      </c>
      <c r="O305" t="s">
        <v>32</v>
      </c>
      <c r="P305" t="s">
        <v>42</v>
      </c>
      <c r="R305" t="s">
        <v>34</v>
      </c>
      <c r="T305" t="s">
        <v>35</v>
      </c>
      <c r="U305" t="s">
        <v>87</v>
      </c>
      <c r="V305" t="s">
        <v>1255</v>
      </c>
      <c r="W305" s="1">
        <v>44899</v>
      </c>
      <c r="X305" s="1">
        <v>44904</v>
      </c>
      <c r="Y305" t="s">
        <v>55</v>
      </c>
    </row>
    <row r="306" spans="1:25">
      <c r="A306" t="s">
        <v>1256</v>
      </c>
      <c r="B306" t="s">
        <v>1257</v>
      </c>
      <c r="D306">
        <v>47149</v>
      </c>
      <c r="E306" t="s">
        <v>27</v>
      </c>
      <c r="F306" t="s">
        <v>28</v>
      </c>
      <c r="G306">
        <v>2022</v>
      </c>
      <c r="H306" t="s">
        <v>29</v>
      </c>
      <c r="I306" t="s">
        <v>30</v>
      </c>
      <c r="J306" t="s">
        <v>1258</v>
      </c>
      <c r="K306" t="str">
        <f>"04/06/2022 04:49 PM AEST(SW"</f>
        <v>04/06/2022 04:49 PM AEST(SW</v>
      </c>
      <c r="M306">
        <v>1173368</v>
      </c>
      <c r="O306" t="s">
        <v>32</v>
      </c>
      <c r="P306" t="s">
        <v>145</v>
      </c>
      <c r="R306" t="s">
        <v>34</v>
      </c>
      <c r="T306" t="s">
        <v>174</v>
      </c>
      <c r="U306" t="s">
        <v>175</v>
      </c>
      <c r="V306" t="s">
        <v>715</v>
      </c>
      <c r="W306" s="1">
        <v>44773</v>
      </c>
      <c r="X306" s="1">
        <v>44795</v>
      </c>
      <c r="Y306" t="s">
        <v>55</v>
      </c>
    </row>
    <row r="307" spans="1:25">
      <c r="A307" t="s">
        <v>1259</v>
      </c>
      <c r="B307" t="s">
        <v>1260</v>
      </c>
      <c r="D307">
        <v>46413</v>
      </c>
      <c r="E307" t="s">
        <v>27</v>
      </c>
      <c r="F307" t="s">
        <v>28</v>
      </c>
      <c r="G307">
        <v>2022</v>
      </c>
      <c r="H307" t="s">
        <v>29</v>
      </c>
      <c r="I307" t="s">
        <v>30</v>
      </c>
      <c r="J307" t="s">
        <v>1261</v>
      </c>
      <c r="K307" t="str">
        <f>"04/05/2022 01:47 PM AEST(SW"</f>
        <v>04/05/2022 01:47 PM AEST(SW</v>
      </c>
      <c r="L307" t="str">
        <f>"04/05/2022 01:48 PM AEST(SW"</f>
        <v>04/05/2022 01:48 PM AEST(SW</v>
      </c>
      <c r="M307">
        <v>1083222</v>
      </c>
      <c r="O307" t="s">
        <v>32</v>
      </c>
      <c r="P307" t="s">
        <v>86</v>
      </c>
      <c r="R307" t="s">
        <v>34</v>
      </c>
      <c r="T307" t="s">
        <v>52</v>
      </c>
      <c r="U307" t="s">
        <v>87</v>
      </c>
      <c r="V307" t="s">
        <v>88</v>
      </c>
      <c r="W307" s="1">
        <v>44753</v>
      </c>
      <c r="X307" s="1">
        <v>44757</v>
      </c>
      <c r="Y307" t="s">
        <v>55</v>
      </c>
    </row>
    <row r="308" spans="1:25">
      <c r="A308" t="s">
        <v>1132</v>
      </c>
      <c r="B308" t="s">
        <v>1133</v>
      </c>
      <c r="C308" t="s">
        <v>1134</v>
      </c>
      <c r="D308">
        <v>49346</v>
      </c>
      <c r="E308" t="s">
        <v>27</v>
      </c>
      <c r="F308" t="s">
        <v>28</v>
      </c>
      <c r="G308">
        <v>2022</v>
      </c>
      <c r="H308" t="s">
        <v>29</v>
      </c>
      <c r="I308" t="s">
        <v>30</v>
      </c>
      <c r="J308" t="s">
        <v>1262</v>
      </c>
      <c r="K308" t="s">
        <v>1263</v>
      </c>
      <c r="L308" t="s">
        <v>1264</v>
      </c>
      <c r="M308">
        <v>1171716</v>
      </c>
      <c r="O308" t="s">
        <v>32</v>
      </c>
      <c r="P308" t="s">
        <v>86</v>
      </c>
      <c r="R308" t="s">
        <v>34</v>
      </c>
      <c r="T308" t="s">
        <v>174</v>
      </c>
      <c r="U308" t="s">
        <v>87</v>
      </c>
      <c r="V308" t="s">
        <v>1265</v>
      </c>
      <c r="W308" s="1">
        <v>44901</v>
      </c>
      <c r="X308" s="1">
        <v>44904</v>
      </c>
      <c r="Y308" t="s">
        <v>55</v>
      </c>
    </row>
    <row r="309" spans="1:25">
      <c r="A309" t="s">
        <v>481</v>
      </c>
      <c r="B309" t="s">
        <v>482</v>
      </c>
      <c r="C309" t="s">
        <v>483</v>
      </c>
      <c r="D309">
        <v>52909</v>
      </c>
      <c r="E309" t="s">
        <v>27</v>
      </c>
      <c r="F309" t="s">
        <v>28</v>
      </c>
      <c r="G309">
        <v>2022</v>
      </c>
      <c r="H309" t="s">
        <v>29</v>
      </c>
      <c r="I309" t="s">
        <v>30</v>
      </c>
      <c r="J309" t="s">
        <v>1266</v>
      </c>
      <c r="K309" t="s">
        <v>1267</v>
      </c>
      <c r="M309">
        <v>1181193</v>
      </c>
      <c r="O309" t="s">
        <v>32</v>
      </c>
      <c r="P309" t="s">
        <v>86</v>
      </c>
      <c r="R309" t="s">
        <v>34</v>
      </c>
      <c r="T309" t="s">
        <v>52</v>
      </c>
      <c r="U309" t="s">
        <v>87</v>
      </c>
      <c r="V309" t="s">
        <v>465</v>
      </c>
      <c r="W309" s="1">
        <v>44893</v>
      </c>
      <c r="X309" s="1">
        <v>44882</v>
      </c>
      <c r="Y309" t="s">
        <v>55</v>
      </c>
    </row>
    <row r="310" spans="1:25">
      <c r="A310" t="s">
        <v>380</v>
      </c>
      <c r="B310" t="s">
        <v>381</v>
      </c>
      <c r="D310">
        <v>53807</v>
      </c>
      <c r="E310" t="s">
        <v>27</v>
      </c>
      <c r="F310" t="s">
        <v>28</v>
      </c>
      <c r="G310">
        <v>2022</v>
      </c>
      <c r="H310" t="s">
        <v>29</v>
      </c>
      <c r="I310" t="s">
        <v>30</v>
      </c>
      <c r="J310" t="s">
        <v>382</v>
      </c>
      <c r="K310" t="s">
        <v>383</v>
      </c>
      <c r="M310">
        <v>1333729</v>
      </c>
      <c r="O310" t="s">
        <v>32</v>
      </c>
      <c r="P310" t="s">
        <v>86</v>
      </c>
      <c r="R310" t="s">
        <v>34</v>
      </c>
      <c r="T310" t="s">
        <v>52</v>
      </c>
      <c r="U310" t="s">
        <v>87</v>
      </c>
      <c r="V310" t="s">
        <v>88</v>
      </c>
      <c r="W310" s="1">
        <v>44893</v>
      </c>
      <c r="X310" s="1">
        <v>44984</v>
      </c>
      <c r="Y310" t="s">
        <v>384</v>
      </c>
    </row>
    <row r="311" spans="1:25">
      <c r="A311" t="s">
        <v>1268</v>
      </c>
      <c r="B311" t="s">
        <v>1269</v>
      </c>
      <c r="C311" t="s">
        <v>313</v>
      </c>
      <c r="D311">
        <v>47370</v>
      </c>
      <c r="E311" t="s">
        <v>27</v>
      </c>
      <c r="F311" t="s">
        <v>28</v>
      </c>
      <c r="G311">
        <v>2022</v>
      </c>
      <c r="H311" t="s">
        <v>29</v>
      </c>
      <c r="I311" t="s">
        <v>30</v>
      </c>
      <c r="J311" t="s">
        <v>1270</v>
      </c>
      <c r="K311" t="s">
        <v>1271</v>
      </c>
      <c r="M311">
        <v>1222977</v>
      </c>
      <c r="O311" t="s">
        <v>32</v>
      </c>
      <c r="P311" t="s">
        <v>389</v>
      </c>
      <c r="R311" t="s">
        <v>34</v>
      </c>
      <c r="T311" t="s">
        <v>52</v>
      </c>
      <c r="U311" t="s">
        <v>87</v>
      </c>
      <c r="V311" t="s">
        <v>88</v>
      </c>
      <c r="W311" s="1">
        <v>44739</v>
      </c>
      <c r="X311" s="1">
        <v>44751</v>
      </c>
      <c r="Y311" t="s">
        <v>89</v>
      </c>
    </row>
    <row r="312" spans="1:25">
      <c r="A312" t="s">
        <v>1272</v>
      </c>
      <c r="B312" t="s">
        <v>1273</v>
      </c>
      <c r="D312">
        <v>52701</v>
      </c>
      <c r="E312" t="s">
        <v>27</v>
      </c>
      <c r="F312" t="s">
        <v>28</v>
      </c>
      <c r="G312">
        <v>2022</v>
      </c>
      <c r="H312" t="s">
        <v>29</v>
      </c>
      <c r="I312" t="s">
        <v>30</v>
      </c>
      <c r="J312" t="s">
        <v>1274</v>
      </c>
      <c r="K312" t="s">
        <v>1275</v>
      </c>
      <c r="L312" t="s">
        <v>1276</v>
      </c>
      <c r="M312">
        <v>1178546</v>
      </c>
      <c r="O312" t="s">
        <v>32</v>
      </c>
      <c r="P312" t="s">
        <v>86</v>
      </c>
      <c r="R312" t="s">
        <v>34</v>
      </c>
      <c r="T312" t="s">
        <v>52</v>
      </c>
      <c r="U312" t="s">
        <v>87</v>
      </c>
      <c r="V312" t="s">
        <v>88</v>
      </c>
      <c r="W312" s="1">
        <v>44885</v>
      </c>
      <c r="X312" s="1">
        <v>44874</v>
      </c>
      <c r="Y312" t="s">
        <v>1277</v>
      </c>
    </row>
    <row r="313" spans="1:25">
      <c r="A313" t="s">
        <v>362</v>
      </c>
      <c r="B313" t="s">
        <v>363</v>
      </c>
      <c r="D313">
        <v>53298</v>
      </c>
      <c r="E313" t="s">
        <v>27</v>
      </c>
      <c r="F313" t="s">
        <v>28</v>
      </c>
      <c r="G313">
        <v>2022</v>
      </c>
      <c r="H313" t="s">
        <v>29</v>
      </c>
      <c r="I313" t="s">
        <v>30</v>
      </c>
      <c r="J313" t="s">
        <v>1278</v>
      </c>
      <c r="K313" t="str">
        <f>"09/11/2022 02:51 PM AEST(SW"</f>
        <v>09/11/2022 02:51 PM AEST(SW</v>
      </c>
      <c r="L313" t="str">
        <f>"09/11/2022 02:52 PM AEST(SW"</f>
        <v>09/11/2022 02:52 PM AEST(SW</v>
      </c>
      <c r="M313">
        <v>1172745</v>
      </c>
      <c r="O313" t="s">
        <v>32</v>
      </c>
      <c r="P313" t="s">
        <v>86</v>
      </c>
      <c r="R313" t="s">
        <v>34</v>
      </c>
      <c r="T313" t="s">
        <v>174</v>
      </c>
      <c r="U313" t="s">
        <v>87</v>
      </c>
      <c r="V313" t="s">
        <v>465</v>
      </c>
      <c r="W313" s="1">
        <v>44879</v>
      </c>
      <c r="X313" s="1">
        <v>44883</v>
      </c>
      <c r="Y313" t="s">
        <v>55</v>
      </c>
    </row>
    <row r="314" spans="1:25">
      <c r="A314" t="s">
        <v>1279</v>
      </c>
      <c r="B314" t="s">
        <v>1280</v>
      </c>
      <c r="C314" t="s">
        <v>1281</v>
      </c>
      <c r="D314">
        <v>53231</v>
      </c>
      <c r="E314" t="s">
        <v>27</v>
      </c>
      <c r="F314" t="s">
        <v>28</v>
      </c>
      <c r="G314">
        <v>2022</v>
      </c>
      <c r="H314" t="s">
        <v>29</v>
      </c>
      <c r="I314" t="s">
        <v>30</v>
      </c>
      <c r="J314" t="s">
        <v>1282</v>
      </c>
      <c r="K314" t="str">
        <f>"07/11/2022 05:02 PM AEST(SW"</f>
        <v>07/11/2022 05:02 PM AEST(SW</v>
      </c>
      <c r="M314">
        <v>1307147</v>
      </c>
      <c r="O314" t="s">
        <v>32</v>
      </c>
      <c r="P314" t="s">
        <v>86</v>
      </c>
      <c r="R314" t="s">
        <v>34</v>
      </c>
      <c r="T314" t="s">
        <v>52</v>
      </c>
      <c r="U314" t="s">
        <v>87</v>
      </c>
      <c r="V314" t="s">
        <v>88</v>
      </c>
      <c r="W314" s="1">
        <v>44884</v>
      </c>
      <c r="X314" s="1">
        <v>44888</v>
      </c>
      <c r="Y314" t="s">
        <v>89</v>
      </c>
    </row>
    <row r="315" spans="1:25">
      <c r="A315" t="s">
        <v>1198</v>
      </c>
      <c r="B315" t="s">
        <v>289</v>
      </c>
      <c r="D315">
        <v>49439</v>
      </c>
      <c r="E315" t="s">
        <v>27</v>
      </c>
      <c r="F315" t="s">
        <v>28</v>
      </c>
      <c r="G315">
        <v>2022</v>
      </c>
      <c r="H315" t="s">
        <v>29</v>
      </c>
      <c r="I315" t="s">
        <v>30</v>
      </c>
      <c r="J315" t="s">
        <v>1199</v>
      </c>
      <c r="K315" t="s">
        <v>1200</v>
      </c>
      <c r="L315" t="s">
        <v>1200</v>
      </c>
      <c r="M315">
        <v>1241992</v>
      </c>
      <c r="O315" t="s">
        <v>32</v>
      </c>
      <c r="P315" t="s">
        <v>86</v>
      </c>
      <c r="R315" t="s">
        <v>34</v>
      </c>
      <c r="T315" t="s">
        <v>52</v>
      </c>
      <c r="U315" t="s">
        <v>87</v>
      </c>
      <c r="V315" t="s">
        <v>465</v>
      </c>
      <c r="W315" s="1">
        <v>44893</v>
      </c>
      <c r="X315" s="1">
        <v>44911</v>
      </c>
      <c r="Y315" t="s">
        <v>55</v>
      </c>
    </row>
    <row r="316" spans="1:25">
      <c r="A316" t="s">
        <v>1160</v>
      </c>
      <c r="B316" t="s">
        <v>1161</v>
      </c>
      <c r="C316" t="s">
        <v>1162</v>
      </c>
      <c r="D316">
        <v>53328</v>
      </c>
      <c r="E316" t="s">
        <v>27</v>
      </c>
      <c r="F316" t="s">
        <v>28</v>
      </c>
      <c r="G316">
        <v>2022</v>
      </c>
      <c r="H316" t="s">
        <v>29</v>
      </c>
      <c r="I316" t="s">
        <v>30</v>
      </c>
      <c r="J316" t="s">
        <v>1278</v>
      </c>
      <c r="K316" t="s">
        <v>1283</v>
      </c>
      <c r="M316">
        <v>1342344</v>
      </c>
      <c r="O316" t="s">
        <v>32</v>
      </c>
      <c r="P316" t="s">
        <v>86</v>
      </c>
      <c r="R316" t="s">
        <v>34</v>
      </c>
      <c r="T316" t="s">
        <v>52</v>
      </c>
      <c r="U316" t="s">
        <v>87</v>
      </c>
      <c r="V316" t="s">
        <v>475</v>
      </c>
      <c r="W316" s="1">
        <v>44879</v>
      </c>
      <c r="X316" s="1">
        <v>44883</v>
      </c>
      <c r="Y316" t="s">
        <v>615</v>
      </c>
    </row>
    <row r="317" spans="1:25">
      <c r="A317" t="s">
        <v>460</v>
      </c>
      <c r="B317" t="s">
        <v>461</v>
      </c>
      <c r="C317" t="s">
        <v>462</v>
      </c>
      <c r="D317">
        <v>53905</v>
      </c>
      <c r="E317" t="s">
        <v>27</v>
      </c>
      <c r="F317" t="s">
        <v>28</v>
      </c>
      <c r="G317">
        <v>2022</v>
      </c>
      <c r="H317" t="s">
        <v>29</v>
      </c>
      <c r="I317" t="s">
        <v>30</v>
      </c>
      <c r="J317" t="s">
        <v>463</v>
      </c>
      <c r="K317" t="s">
        <v>464</v>
      </c>
      <c r="M317">
        <v>993830</v>
      </c>
      <c r="O317" t="s">
        <v>32</v>
      </c>
      <c r="P317" t="s">
        <v>86</v>
      </c>
      <c r="R317" t="s">
        <v>34</v>
      </c>
      <c r="T317" t="s">
        <v>52</v>
      </c>
      <c r="U317" t="s">
        <v>87</v>
      </c>
      <c r="V317" t="s">
        <v>465</v>
      </c>
      <c r="W317" s="1">
        <v>44893</v>
      </c>
      <c r="X317" s="1">
        <v>44904</v>
      </c>
      <c r="Y317" t="s">
        <v>55</v>
      </c>
    </row>
    <row r="318" spans="1:25">
      <c r="A318" t="s">
        <v>1284</v>
      </c>
      <c r="B318" t="s">
        <v>613</v>
      </c>
      <c r="C318" t="s">
        <v>307</v>
      </c>
      <c r="D318">
        <v>47346</v>
      </c>
      <c r="E318" t="s">
        <v>27</v>
      </c>
      <c r="F318" t="s">
        <v>28</v>
      </c>
      <c r="G318">
        <v>2022</v>
      </c>
      <c r="H318" t="s">
        <v>29</v>
      </c>
      <c r="I318" t="s">
        <v>30</v>
      </c>
      <c r="J318" t="s">
        <v>1285</v>
      </c>
      <c r="K318" t="s">
        <v>1286</v>
      </c>
      <c r="L318" t="s">
        <v>1287</v>
      </c>
      <c r="M318">
        <v>761797</v>
      </c>
      <c r="O318" t="s">
        <v>32</v>
      </c>
      <c r="P318" t="s">
        <v>86</v>
      </c>
      <c r="R318" t="s">
        <v>34</v>
      </c>
      <c r="T318" t="s">
        <v>52</v>
      </c>
      <c r="U318" t="s">
        <v>87</v>
      </c>
      <c r="V318" t="s">
        <v>88</v>
      </c>
      <c r="W318" s="1">
        <v>44752</v>
      </c>
      <c r="X318" s="1">
        <v>44758</v>
      </c>
      <c r="Y318" t="s">
        <v>55</v>
      </c>
    </row>
    <row r="319" spans="1:25">
      <c r="A319" t="s">
        <v>1288</v>
      </c>
      <c r="B319" t="s">
        <v>1289</v>
      </c>
      <c r="C319" t="s">
        <v>1290</v>
      </c>
      <c r="D319">
        <v>47344</v>
      </c>
      <c r="E319" t="s">
        <v>27</v>
      </c>
      <c r="F319" t="s">
        <v>28</v>
      </c>
      <c r="G319">
        <v>2022</v>
      </c>
      <c r="H319" t="s">
        <v>29</v>
      </c>
      <c r="I319" t="s">
        <v>30</v>
      </c>
      <c r="J319" t="s">
        <v>1291</v>
      </c>
      <c r="K319" t="s">
        <v>1292</v>
      </c>
      <c r="M319">
        <v>1086153</v>
      </c>
      <c r="O319" t="s">
        <v>32</v>
      </c>
      <c r="P319" t="s">
        <v>86</v>
      </c>
      <c r="R319" t="s">
        <v>34</v>
      </c>
      <c r="T319" t="s">
        <v>52</v>
      </c>
      <c r="U319" t="s">
        <v>87</v>
      </c>
      <c r="V319" t="s">
        <v>88</v>
      </c>
      <c r="W319" s="1">
        <v>44745</v>
      </c>
      <c r="X319" s="1">
        <v>44751</v>
      </c>
      <c r="Y319" t="s">
        <v>55</v>
      </c>
    </row>
    <row r="320" spans="1:25">
      <c r="A320" t="s">
        <v>1246</v>
      </c>
      <c r="B320" t="s">
        <v>563</v>
      </c>
      <c r="D320">
        <v>46839</v>
      </c>
      <c r="E320" t="s">
        <v>27</v>
      </c>
      <c r="F320" t="s">
        <v>28</v>
      </c>
      <c r="G320">
        <v>2022</v>
      </c>
      <c r="H320" t="s">
        <v>29</v>
      </c>
      <c r="I320" t="s">
        <v>30</v>
      </c>
      <c r="J320" t="s">
        <v>1247</v>
      </c>
      <c r="K320" t="s">
        <v>1248</v>
      </c>
      <c r="L320" t="s">
        <v>1248</v>
      </c>
      <c r="M320">
        <v>1082917</v>
      </c>
      <c r="O320" t="s">
        <v>32</v>
      </c>
      <c r="P320" t="s">
        <v>86</v>
      </c>
      <c r="R320" t="s">
        <v>34</v>
      </c>
      <c r="T320" t="s">
        <v>52</v>
      </c>
      <c r="U320" t="s">
        <v>87</v>
      </c>
      <c r="V320" t="s">
        <v>88</v>
      </c>
      <c r="W320" s="1">
        <v>44738</v>
      </c>
      <c r="X320" s="1">
        <v>44743</v>
      </c>
      <c r="Y320" t="s">
        <v>55</v>
      </c>
    </row>
    <row r="321" spans="1:25">
      <c r="A321" t="s">
        <v>401</v>
      </c>
      <c r="B321" t="s">
        <v>230</v>
      </c>
      <c r="D321">
        <v>53477</v>
      </c>
      <c r="E321" t="s">
        <v>27</v>
      </c>
      <c r="F321" t="s">
        <v>28</v>
      </c>
      <c r="G321">
        <v>2022</v>
      </c>
      <c r="H321" t="s">
        <v>29</v>
      </c>
      <c r="I321" t="s">
        <v>30</v>
      </c>
      <c r="J321" t="s">
        <v>402</v>
      </c>
      <c r="K321" t="s">
        <v>403</v>
      </c>
      <c r="L321" t="s">
        <v>403</v>
      </c>
      <c r="M321">
        <v>1168840</v>
      </c>
      <c r="O321" t="s">
        <v>32</v>
      </c>
      <c r="P321" t="s">
        <v>86</v>
      </c>
      <c r="R321" t="s">
        <v>34</v>
      </c>
      <c r="T321" t="s">
        <v>52</v>
      </c>
      <c r="U321" t="s">
        <v>87</v>
      </c>
      <c r="V321" t="s">
        <v>88</v>
      </c>
      <c r="W321" s="1">
        <v>44886</v>
      </c>
      <c r="X321" s="1">
        <v>44904</v>
      </c>
      <c r="Y321" t="s">
        <v>55</v>
      </c>
    </row>
    <row r="322" spans="1:25">
      <c r="A322" t="s">
        <v>1293</v>
      </c>
      <c r="B322" t="s">
        <v>1294</v>
      </c>
      <c r="D322">
        <v>46743</v>
      </c>
      <c r="E322" t="s">
        <v>27</v>
      </c>
      <c r="F322" t="s">
        <v>28</v>
      </c>
      <c r="G322">
        <v>2022</v>
      </c>
      <c r="H322" t="s">
        <v>29</v>
      </c>
      <c r="I322" t="s">
        <v>30</v>
      </c>
      <c r="J322" t="s">
        <v>1295</v>
      </c>
      <c r="K322" t="s">
        <v>1296</v>
      </c>
      <c r="M322">
        <v>1334551</v>
      </c>
      <c r="O322" t="s">
        <v>32</v>
      </c>
      <c r="P322" t="s">
        <v>86</v>
      </c>
      <c r="R322" t="s">
        <v>34</v>
      </c>
      <c r="T322" t="s">
        <v>52</v>
      </c>
      <c r="U322" t="s">
        <v>87</v>
      </c>
      <c r="V322" t="s">
        <v>88</v>
      </c>
      <c r="W322" s="1">
        <v>44893</v>
      </c>
      <c r="X322" s="1">
        <v>44897</v>
      </c>
      <c r="Y322" t="s">
        <v>55</v>
      </c>
    </row>
    <row r="323" spans="1:25">
      <c r="A323" t="s">
        <v>1297</v>
      </c>
      <c r="B323" t="s">
        <v>1298</v>
      </c>
      <c r="C323" t="s">
        <v>307</v>
      </c>
      <c r="D323">
        <v>46838</v>
      </c>
      <c r="E323" t="s">
        <v>27</v>
      </c>
      <c r="F323" t="s">
        <v>28</v>
      </c>
      <c r="G323">
        <v>2022</v>
      </c>
      <c r="H323" t="s">
        <v>29</v>
      </c>
      <c r="I323" t="s">
        <v>30</v>
      </c>
      <c r="J323" t="s">
        <v>1299</v>
      </c>
      <c r="K323" t="s">
        <v>1300</v>
      </c>
      <c r="M323">
        <v>910250</v>
      </c>
      <c r="O323" t="s">
        <v>32</v>
      </c>
      <c r="P323" t="s">
        <v>86</v>
      </c>
      <c r="R323" t="s">
        <v>32</v>
      </c>
      <c r="S323" t="s">
        <v>32</v>
      </c>
      <c r="T323" t="s">
        <v>52</v>
      </c>
      <c r="U323" t="s">
        <v>87</v>
      </c>
      <c r="V323" t="s">
        <v>88</v>
      </c>
      <c r="W323" s="1">
        <v>44892</v>
      </c>
      <c r="X323" s="1">
        <v>44904</v>
      </c>
      <c r="Y323" t="s">
        <v>55</v>
      </c>
    </row>
    <row r="324" spans="1:25">
      <c r="A324" t="s">
        <v>481</v>
      </c>
      <c r="B324" t="s">
        <v>482</v>
      </c>
      <c r="C324" t="s">
        <v>483</v>
      </c>
      <c r="D324">
        <v>52909</v>
      </c>
      <c r="E324" t="s">
        <v>27</v>
      </c>
      <c r="F324" t="s">
        <v>28</v>
      </c>
      <c r="G324">
        <v>2022</v>
      </c>
      <c r="H324" t="s">
        <v>29</v>
      </c>
      <c r="I324" t="s">
        <v>30</v>
      </c>
      <c r="J324" t="s">
        <v>1266</v>
      </c>
      <c r="K324" t="s">
        <v>1267</v>
      </c>
      <c r="M324">
        <v>1181193</v>
      </c>
      <c r="O324" t="s">
        <v>32</v>
      </c>
      <c r="P324" t="s">
        <v>86</v>
      </c>
      <c r="R324" t="s">
        <v>34</v>
      </c>
      <c r="T324" t="s">
        <v>52</v>
      </c>
      <c r="U324" t="s">
        <v>87</v>
      </c>
      <c r="V324" t="s">
        <v>465</v>
      </c>
      <c r="W324" s="1">
        <v>44893</v>
      </c>
      <c r="X324" s="1">
        <v>44882</v>
      </c>
      <c r="Y324" t="s">
        <v>55</v>
      </c>
    </row>
    <row r="325" spans="1:25">
      <c r="A325" t="s">
        <v>811</v>
      </c>
      <c r="B325" t="s">
        <v>812</v>
      </c>
      <c r="C325" t="s">
        <v>594</v>
      </c>
      <c r="D325">
        <v>47688</v>
      </c>
      <c r="E325" t="s">
        <v>27</v>
      </c>
      <c r="F325" t="s">
        <v>28</v>
      </c>
      <c r="G325">
        <v>2022</v>
      </c>
      <c r="H325" t="s">
        <v>29</v>
      </c>
      <c r="I325" t="s">
        <v>30</v>
      </c>
      <c r="J325" t="s">
        <v>1301</v>
      </c>
      <c r="K325" t="s">
        <v>1302</v>
      </c>
      <c r="M325">
        <v>759797</v>
      </c>
      <c r="O325" t="s">
        <v>32</v>
      </c>
      <c r="P325" t="s">
        <v>68</v>
      </c>
      <c r="R325" t="s">
        <v>32</v>
      </c>
      <c r="S325" t="s">
        <v>32</v>
      </c>
      <c r="T325" t="s">
        <v>35</v>
      </c>
      <c r="U325" t="s">
        <v>43</v>
      </c>
      <c r="V325" t="s">
        <v>1303</v>
      </c>
      <c r="W325" s="1">
        <v>44735</v>
      </c>
      <c r="X325" s="1">
        <v>44743</v>
      </c>
      <c r="Y325" t="s">
        <v>55</v>
      </c>
    </row>
    <row r="326" spans="1:25">
      <c r="A326" t="s">
        <v>1304</v>
      </c>
      <c r="B326" t="s">
        <v>1305</v>
      </c>
      <c r="C326" t="s">
        <v>1306</v>
      </c>
      <c r="D326">
        <v>46694</v>
      </c>
      <c r="E326" t="s">
        <v>27</v>
      </c>
      <c r="F326" t="s">
        <v>28</v>
      </c>
      <c r="G326">
        <v>2022</v>
      </c>
      <c r="H326" t="s">
        <v>29</v>
      </c>
      <c r="I326" t="s">
        <v>30</v>
      </c>
      <c r="J326" t="s">
        <v>1307</v>
      </c>
      <c r="K326" t="s">
        <v>1308</v>
      </c>
      <c r="L326" t="s">
        <v>1309</v>
      </c>
      <c r="M326">
        <v>921260</v>
      </c>
      <c r="O326" t="s">
        <v>32</v>
      </c>
      <c r="P326" t="s">
        <v>33</v>
      </c>
      <c r="R326" t="s">
        <v>34</v>
      </c>
      <c r="T326" t="s">
        <v>35</v>
      </c>
      <c r="U326" t="s">
        <v>43</v>
      </c>
      <c r="V326" t="s">
        <v>1310</v>
      </c>
      <c r="W326" s="1">
        <v>44710</v>
      </c>
      <c r="X326" s="1">
        <v>44714</v>
      </c>
      <c r="Y326" t="s">
        <v>55</v>
      </c>
    </row>
    <row r="327" spans="1:25">
      <c r="A327" t="s">
        <v>1311</v>
      </c>
      <c r="B327" t="s">
        <v>912</v>
      </c>
      <c r="C327" t="s">
        <v>1312</v>
      </c>
      <c r="D327">
        <v>53863</v>
      </c>
      <c r="E327" t="s">
        <v>27</v>
      </c>
      <c r="F327" t="s">
        <v>28</v>
      </c>
      <c r="G327">
        <v>2022</v>
      </c>
      <c r="H327" t="s">
        <v>29</v>
      </c>
      <c r="I327" t="s">
        <v>30</v>
      </c>
      <c r="J327" t="s">
        <v>1313</v>
      </c>
      <c r="K327" t="s">
        <v>1314</v>
      </c>
      <c r="L327" t="s">
        <v>1315</v>
      </c>
      <c r="M327">
        <v>694975</v>
      </c>
      <c r="O327" t="s">
        <v>32</v>
      </c>
      <c r="P327" t="s">
        <v>371</v>
      </c>
      <c r="R327" t="s">
        <v>34</v>
      </c>
      <c r="T327" t="s">
        <v>35</v>
      </c>
      <c r="U327" t="s">
        <v>43</v>
      </c>
      <c r="V327" t="s">
        <v>1316</v>
      </c>
      <c r="W327" s="1">
        <v>44899</v>
      </c>
      <c r="X327" s="1">
        <v>44908</v>
      </c>
      <c r="Y327" t="s">
        <v>55</v>
      </c>
    </row>
    <row r="328" spans="1:25">
      <c r="A328" t="s">
        <v>1317</v>
      </c>
      <c r="B328" t="s">
        <v>508</v>
      </c>
      <c r="C328" t="s">
        <v>57</v>
      </c>
      <c r="D328">
        <v>47592</v>
      </c>
      <c r="E328" t="s">
        <v>27</v>
      </c>
      <c r="F328" t="s">
        <v>28</v>
      </c>
      <c r="G328">
        <v>2022</v>
      </c>
      <c r="H328" t="s">
        <v>29</v>
      </c>
      <c r="I328" t="s">
        <v>30</v>
      </c>
      <c r="J328" t="s">
        <v>1318</v>
      </c>
      <c r="K328" t="s">
        <v>1319</v>
      </c>
      <c r="M328">
        <v>1071951</v>
      </c>
      <c r="O328" t="s">
        <v>32</v>
      </c>
      <c r="P328" t="s">
        <v>42</v>
      </c>
      <c r="R328" t="s">
        <v>34</v>
      </c>
      <c r="T328" t="s">
        <v>35</v>
      </c>
      <c r="U328" t="s">
        <v>43</v>
      </c>
      <c r="V328" t="s">
        <v>158</v>
      </c>
      <c r="W328" s="1">
        <v>44739</v>
      </c>
      <c r="X328" s="1">
        <v>44744</v>
      </c>
      <c r="Y328" t="s">
        <v>55</v>
      </c>
    </row>
    <row r="329" spans="1:25">
      <c r="A329" t="s">
        <v>777</v>
      </c>
      <c r="B329" t="s">
        <v>1320</v>
      </c>
      <c r="C329" t="s">
        <v>1202</v>
      </c>
      <c r="D329">
        <v>47692</v>
      </c>
      <c r="E329" t="s">
        <v>27</v>
      </c>
      <c r="F329" t="s">
        <v>28</v>
      </c>
      <c r="G329">
        <v>2022</v>
      </c>
      <c r="H329" t="s">
        <v>29</v>
      </c>
      <c r="I329" t="s">
        <v>30</v>
      </c>
      <c r="J329" t="s">
        <v>1301</v>
      </c>
      <c r="K329" t="s">
        <v>1321</v>
      </c>
      <c r="M329">
        <v>834355</v>
      </c>
      <c r="O329" t="s">
        <v>32</v>
      </c>
      <c r="P329" t="s">
        <v>42</v>
      </c>
      <c r="R329" t="s">
        <v>34</v>
      </c>
      <c r="T329" t="s">
        <v>35</v>
      </c>
      <c r="U329" t="s">
        <v>43</v>
      </c>
      <c r="V329" t="s">
        <v>75</v>
      </c>
      <c r="W329" s="1">
        <v>44735</v>
      </c>
      <c r="X329" s="1">
        <v>44743</v>
      </c>
      <c r="Y329" t="s">
        <v>55</v>
      </c>
    </row>
    <row r="330" spans="1:25">
      <c r="A330" t="s">
        <v>1322</v>
      </c>
      <c r="B330" t="s">
        <v>1323</v>
      </c>
      <c r="D330">
        <v>47696</v>
      </c>
      <c r="E330" t="s">
        <v>27</v>
      </c>
      <c r="F330" t="s">
        <v>28</v>
      </c>
      <c r="G330">
        <v>2022</v>
      </c>
      <c r="H330" t="s">
        <v>29</v>
      </c>
      <c r="I330" t="s">
        <v>30</v>
      </c>
      <c r="J330" t="s">
        <v>1324</v>
      </c>
      <c r="K330" t="s">
        <v>1325</v>
      </c>
      <c r="M330">
        <v>1305161</v>
      </c>
      <c r="O330" t="s">
        <v>32</v>
      </c>
      <c r="P330" t="s">
        <v>68</v>
      </c>
      <c r="R330" t="s">
        <v>34</v>
      </c>
      <c r="T330" t="s">
        <v>52</v>
      </c>
      <c r="U330" t="s">
        <v>43</v>
      </c>
      <c r="V330" t="s">
        <v>244</v>
      </c>
      <c r="W330" s="1">
        <v>44735</v>
      </c>
      <c r="X330" s="1">
        <v>44745</v>
      </c>
      <c r="Y330" t="s">
        <v>245</v>
      </c>
    </row>
    <row r="331" spans="1:25">
      <c r="A331" t="s">
        <v>1326</v>
      </c>
      <c r="B331" t="s">
        <v>861</v>
      </c>
      <c r="D331">
        <v>47698</v>
      </c>
      <c r="E331" t="s">
        <v>27</v>
      </c>
      <c r="F331" t="s">
        <v>28</v>
      </c>
      <c r="G331">
        <v>2022</v>
      </c>
      <c r="H331" t="s">
        <v>29</v>
      </c>
      <c r="I331" t="s">
        <v>30</v>
      </c>
      <c r="J331" t="s">
        <v>1327</v>
      </c>
      <c r="K331" t="s">
        <v>1328</v>
      </c>
      <c r="M331">
        <v>1225025</v>
      </c>
      <c r="O331" t="s">
        <v>32</v>
      </c>
      <c r="P331" t="s">
        <v>42</v>
      </c>
      <c r="R331" t="s">
        <v>34</v>
      </c>
      <c r="T331" t="s">
        <v>35</v>
      </c>
      <c r="U331" t="s">
        <v>43</v>
      </c>
      <c r="V331" t="s">
        <v>1329</v>
      </c>
      <c r="W331" s="1">
        <v>44735</v>
      </c>
      <c r="X331" s="1">
        <v>44744</v>
      </c>
      <c r="Y331" t="s">
        <v>1330</v>
      </c>
    </row>
    <row r="332" spans="1:25">
      <c r="A332" t="s">
        <v>1331</v>
      </c>
      <c r="B332" t="s">
        <v>1332</v>
      </c>
      <c r="D332">
        <v>46706</v>
      </c>
      <c r="E332" t="s">
        <v>27</v>
      </c>
      <c r="F332" t="s">
        <v>28</v>
      </c>
      <c r="G332">
        <v>2022</v>
      </c>
      <c r="H332" t="s">
        <v>29</v>
      </c>
      <c r="I332" t="s">
        <v>30</v>
      </c>
      <c r="J332" t="s">
        <v>1333</v>
      </c>
      <c r="K332" t="s">
        <v>1334</v>
      </c>
      <c r="M332">
        <v>759607</v>
      </c>
      <c r="O332" t="s">
        <v>32</v>
      </c>
      <c r="P332" t="s">
        <v>68</v>
      </c>
      <c r="R332" t="s">
        <v>34</v>
      </c>
      <c r="T332" t="s">
        <v>52</v>
      </c>
      <c r="U332" t="s">
        <v>43</v>
      </c>
      <c r="V332" t="s">
        <v>158</v>
      </c>
      <c r="W332" s="1">
        <v>44710</v>
      </c>
      <c r="X332" s="1">
        <v>44714</v>
      </c>
      <c r="Y332" t="s">
        <v>55</v>
      </c>
    </row>
    <row r="333" spans="1:25">
      <c r="A333" t="s">
        <v>117</v>
      </c>
      <c r="B333" t="s">
        <v>118</v>
      </c>
      <c r="D333">
        <v>47691</v>
      </c>
      <c r="E333" t="s">
        <v>27</v>
      </c>
      <c r="F333" t="s">
        <v>28</v>
      </c>
      <c r="G333">
        <v>2022</v>
      </c>
      <c r="H333" t="s">
        <v>29</v>
      </c>
      <c r="I333" t="s">
        <v>30</v>
      </c>
      <c r="J333" t="s">
        <v>1324</v>
      </c>
      <c r="K333" t="s">
        <v>1321</v>
      </c>
      <c r="M333">
        <v>1135110</v>
      </c>
      <c r="O333" t="s">
        <v>32</v>
      </c>
      <c r="P333" t="s">
        <v>42</v>
      </c>
      <c r="R333" t="s">
        <v>34</v>
      </c>
      <c r="T333" t="s">
        <v>35</v>
      </c>
      <c r="U333" t="s">
        <v>43</v>
      </c>
      <c r="V333" t="s">
        <v>122</v>
      </c>
      <c r="W333" s="1">
        <v>44735</v>
      </c>
      <c r="X333" s="1">
        <v>44745</v>
      </c>
      <c r="Y333" t="s">
        <v>123</v>
      </c>
    </row>
    <row r="334" spans="1:25">
      <c r="A334" t="s">
        <v>1335</v>
      </c>
      <c r="B334" t="s">
        <v>603</v>
      </c>
      <c r="C334" t="s">
        <v>1045</v>
      </c>
      <c r="D334">
        <v>48260</v>
      </c>
      <c r="E334" t="s">
        <v>27</v>
      </c>
      <c r="F334" t="s">
        <v>28</v>
      </c>
      <c r="G334">
        <v>2022</v>
      </c>
      <c r="H334" t="s">
        <v>29</v>
      </c>
      <c r="I334" t="s">
        <v>30</v>
      </c>
      <c r="J334" t="s">
        <v>1336</v>
      </c>
      <c r="K334" t="s">
        <v>1337</v>
      </c>
      <c r="M334">
        <v>992986</v>
      </c>
      <c r="O334" t="s">
        <v>32</v>
      </c>
      <c r="P334" t="s">
        <v>86</v>
      </c>
      <c r="R334" t="s">
        <v>34</v>
      </c>
      <c r="T334" t="s">
        <v>52</v>
      </c>
      <c r="U334" t="s">
        <v>261</v>
      </c>
      <c r="V334" t="s">
        <v>426</v>
      </c>
      <c r="W334" s="1">
        <v>44757</v>
      </c>
      <c r="X334" s="1">
        <v>44793</v>
      </c>
      <c r="Y334" t="s">
        <v>55</v>
      </c>
    </row>
    <row r="335" spans="1:25">
      <c r="A335" t="s">
        <v>1338</v>
      </c>
      <c r="B335" t="s">
        <v>213</v>
      </c>
      <c r="C335" t="s">
        <v>65</v>
      </c>
      <c r="D335">
        <v>47687</v>
      </c>
      <c r="E335" t="s">
        <v>27</v>
      </c>
      <c r="F335" t="s">
        <v>28</v>
      </c>
      <c r="G335">
        <v>2022</v>
      </c>
      <c r="H335" t="s">
        <v>29</v>
      </c>
      <c r="I335" t="s">
        <v>30</v>
      </c>
      <c r="J335" t="s">
        <v>1324</v>
      </c>
      <c r="K335" t="s">
        <v>1339</v>
      </c>
      <c r="M335">
        <v>681260</v>
      </c>
      <c r="O335" t="s">
        <v>32</v>
      </c>
      <c r="P335" t="s">
        <v>68</v>
      </c>
      <c r="R335" t="s">
        <v>34</v>
      </c>
      <c r="T335" t="s">
        <v>35</v>
      </c>
      <c r="U335" t="s">
        <v>43</v>
      </c>
      <c r="V335" t="s">
        <v>1340</v>
      </c>
      <c r="W335" s="1">
        <v>44735</v>
      </c>
      <c r="X335" s="1">
        <v>44745</v>
      </c>
      <c r="Y335" t="s">
        <v>55</v>
      </c>
    </row>
    <row r="336" spans="1:25">
      <c r="A336" t="s">
        <v>1341</v>
      </c>
      <c r="B336" t="s">
        <v>833</v>
      </c>
      <c r="C336" t="s">
        <v>1342</v>
      </c>
      <c r="D336">
        <v>47077</v>
      </c>
      <c r="E336" t="s">
        <v>27</v>
      </c>
      <c r="F336" t="s">
        <v>28</v>
      </c>
      <c r="G336">
        <v>2022</v>
      </c>
      <c r="H336" t="s">
        <v>29</v>
      </c>
      <c r="I336" t="s">
        <v>30</v>
      </c>
      <c r="J336" t="s">
        <v>1301</v>
      </c>
      <c r="K336" t="s">
        <v>1343</v>
      </c>
      <c r="M336">
        <v>730674</v>
      </c>
      <c r="O336" t="s">
        <v>32</v>
      </c>
      <c r="P336" t="s">
        <v>61</v>
      </c>
      <c r="Q336" t="s">
        <v>1344</v>
      </c>
      <c r="R336" t="s">
        <v>34</v>
      </c>
      <c r="T336" t="s">
        <v>52</v>
      </c>
      <c r="U336" t="s">
        <v>43</v>
      </c>
      <c r="V336" t="s">
        <v>935</v>
      </c>
      <c r="W336" s="1">
        <v>44735</v>
      </c>
      <c r="X336" s="1">
        <v>44743</v>
      </c>
      <c r="Y336" t="s">
        <v>55</v>
      </c>
    </row>
    <row r="337" spans="1:25">
      <c r="A337" t="s">
        <v>1345</v>
      </c>
      <c r="B337" t="s">
        <v>1346</v>
      </c>
      <c r="D337">
        <v>49639</v>
      </c>
      <c r="E337" t="s">
        <v>27</v>
      </c>
      <c r="F337" t="s">
        <v>28</v>
      </c>
      <c r="G337">
        <v>2022</v>
      </c>
      <c r="H337" t="s">
        <v>29</v>
      </c>
      <c r="I337" t="s">
        <v>30</v>
      </c>
      <c r="J337" t="s">
        <v>1347</v>
      </c>
      <c r="K337" t="s">
        <v>1348</v>
      </c>
      <c r="L337" t="s">
        <v>1348</v>
      </c>
      <c r="M337">
        <v>996218</v>
      </c>
      <c r="O337" t="s">
        <v>32</v>
      </c>
      <c r="P337" t="s">
        <v>86</v>
      </c>
      <c r="R337" t="s">
        <v>34</v>
      </c>
      <c r="T337" t="s">
        <v>52</v>
      </c>
      <c r="U337" t="s">
        <v>261</v>
      </c>
      <c r="V337" t="s">
        <v>1349</v>
      </c>
      <c r="W337" s="1">
        <v>44862</v>
      </c>
      <c r="X337" s="1">
        <v>44898</v>
      </c>
      <c r="Y337" t="s">
        <v>55</v>
      </c>
    </row>
    <row r="338" spans="1:25">
      <c r="A338" t="s">
        <v>170</v>
      </c>
      <c r="B338" t="s">
        <v>171</v>
      </c>
      <c r="C338" t="s">
        <v>104</v>
      </c>
      <c r="D338">
        <v>48140</v>
      </c>
      <c r="E338" t="s">
        <v>27</v>
      </c>
      <c r="F338" t="s">
        <v>28</v>
      </c>
      <c r="G338">
        <v>2022</v>
      </c>
      <c r="H338" t="s">
        <v>29</v>
      </c>
      <c r="I338" t="s">
        <v>30</v>
      </c>
      <c r="J338" t="s">
        <v>172</v>
      </c>
      <c r="K338" t="str">
        <f>"06/07/2022 10:46 PM AEST(SW"</f>
        <v>06/07/2022 10:46 PM AEST(SW</v>
      </c>
      <c r="L338" t="s">
        <v>173</v>
      </c>
      <c r="M338">
        <v>1082492</v>
      </c>
      <c r="O338" t="s">
        <v>32</v>
      </c>
      <c r="P338" t="s">
        <v>145</v>
      </c>
      <c r="R338" t="s">
        <v>34</v>
      </c>
      <c r="T338" t="s">
        <v>174</v>
      </c>
      <c r="U338" t="s">
        <v>175</v>
      </c>
      <c r="V338" t="s">
        <v>176</v>
      </c>
      <c r="W338" s="1">
        <v>44765</v>
      </c>
      <c r="X338" s="1">
        <v>44795</v>
      </c>
      <c r="Y338" t="s">
        <v>55</v>
      </c>
    </row>
    <row r="339" spans="1:25">
      <c r="A339" t="s">
        <v>1350</v>
      </c>
      <c r="B339" t="s">
        <v>1351</v>
      </c>
      <c r="D339">
        <v>48179</v>
      </c>
      <c r="E339" t="s">
        <v>27</v>
      </c>
      <c r="F339" t="s">
        <v>28</v>
      </c>
      <c r="G339">
        <v>2022</v>
      </c>
      <c r="H339" t="s">
        <v>29</v>
      </c>
      <c r="I339" t="s">
        <v>30</v>
      </c>
      <c r="J339" t="s">
        <v>1352</v>
      </c>
      <c r="K339" t="s">
        <v>1353</v>
      </c>
      <c r="L339" t="s">
        <v>1353</v>
      </c>
      <c r="M339">
        <v>950883</v>
      </c>
      <c r="O339" t="s">
        <v>32</v>
      </c>
      <c r="P339" t="s">
        <v>86</v>
      </c>
      <c r="R339" t="s">
        <v>34</v>
      </c>
      <c r="T339" t="s">
        <v>52</v>
      </c>
      <c r="U339" t="s">
        <v>261</v>
      </c>
      <c r="V339" t="s">
        <v>426</v>
      </c>
      <c r="W339" s="1">
        <v>44759</v>
      </c>
      <c r="X339" s="1">
        <v>44792</v>
      </c>
      <c r="Y339" t="s">
        <v>220</v>
      </c>
    </row>
    <row r="340" spans="1:25">
      <c r="A340" t="s">
        <v>1354</v>
      </c>
      <c r="B340" t="s">
        <v>1355</v>
      </c>
      <c r="D340">
        <v>47693</v>
      </c>
      <c r="E340" t="s">
        <v>27</v>
      </c>
      <c r="F340" t="s">
        <v>28</v>
      </c>
      <c r="G340">
        <v>2022</v>
      </c>
      <c r="H340" t="s">
        <v>29</v>
      </c>
      <c r="I340" t="s">
        <v>30</v>
      </c>
      <c r="J340" t="s">
        <v>1324</v>
      </c>
      <c r="K340" t="s">
        <v>1356</v>
      </c>
      <c r="M340">
        <v>1307009</v>
      </c>
      <c r="O340" t="s">
        <v>32</v>
      </c>
      <c r="P340" t="s">
        <v>42</v>
      </c>
      <c r="R340" t="s">
        <v>34</v>
      </c>
      <c r="T340" t="s">
        <v>35</v>
      </c>
      <c r="U340" t="s">
        <v>43</v>
      </c>
      <c r="V340" t="s">
        <v>1357</v>
      </c>
      <c r="W340" s="1">
        <v>44735</v>
      </c>
      <c r="X340" s="1">
        <v>44745</v>
      </c>
      <c r="Y340" t="s">
        <v>204</v>
      </c>
    </row>
    <row r="341" spans="1:25">
      <c r="A341" t="s">
        <v>1358</v>
      </c>
      <c r="B341" t="s">
        <v>807</v>
      </c>
      <c r="C341" t="s">
        <v>1359</v>
      </c>
      <c r="D341">
        <v>47102</v>
      </c>
      <c r="E341" t="s">
        <v>27</v>
      </c>
      <c r="F341" t="s">
        <v>28</v>
      </c>
      <c r="G341">
        <v>2022</v>
      </c>
      <c r="H341" t="s">
        <v>29</v>
      </c>
      <c r="I341" t="s">
        <v>30</v>
      </c>
      <c r="J341" t="s">
        <v>1301</v>
      </c>
      <c r="K341" t="str">
        <f>"01/06/2022 04:46 PM AEST(SW"</f>
        <v>01/06/2022 04:46 PM AEST(SW</v>
      </c>
      <c r="M341">
        <v>915545</v>
      </c>
      <c r="O341" t="s">
        <v>32</v>
      </c>
      <c r="P341" t="s">
        <v>61</v>
      </c>
      <c r="Q341" t="s">
        <v>1360</v>
      </c>
      <c r="R341" t="s">
        <v>34</v>
      </c>
      <c r="T341" t="s">
        <v>52</v>
      </c>
      <c r="U341" t="s">
        <v>43</v>
      </c>
      <c r="V341" t="s">
        <v>1361</v>
      </c>
      <c r="W341" s="1">
        <v>44735</v>
      </c>
      <c r="X341" s="1">
        <v>44743</v>
      </c>
      <c r="Y341" t="s">
        <v>55</v>
      </c>
    </row>
    <row r="342" spans="1:25">
      <c r="A342" t="s">
        <v>508</v>
      </c>
      <c r="B342" t="s">
        <v>1362</v>
      </c>
      <c r="D342">
        <v>48474</v>
      </c>
      <c r="E342" t="s">
        <v>27</v>
      </c>
      <c r="F342" t="s">
        <v>28</v>
      </c>
      <c r="G342">
        <v>2022</v>
      </c>
      <c r="H342" t="s">
        <v>29</v>
      </c>
      <c r="I342" t="s">
        <v>30</v>
      </c>
      <c r="J342" t="s">
        <v>1363</v>
      </c>
      <c r="K342" t="s">
        <v>1364</v>
      </c>
      <c r="M342">
        <v>1251476</v>
      </c>
      <c r="O342" t="s">
        <v>32</v>
      </c>
      <c r="P342" t="s">
        <v>86</v>
      </c>
      <c r="R342" t="s">
        <v>34</v>
      </c>
      <c r="T342" t="s">
        <v>52</v>
      </c>
      <c r="U342" t="s">
        <v>87</v>
      </c>
      <c r="V342" t="s">
        <v>465</v>
      </c>
      <c r="W342" s="1">
        <v>44876</v>
      </c>
      <c r="X342" s="1">
        <v>44912</v>
      </c>
      <c r="Y342" t="s">
        <v>615</v>
      </c>
    </row>
    <row r="343" spans="1:25">
      <c r="A343" t="s">
        <v>224</v>
      </c>
      <c r="B343" t="s">
        <v>225</v>
      </c>
      <c r="D343">
        <v>48028</v>
      </c>
      <c r="E343" t="s">
        <v>27</v>
      </c>
      <c r="F343" t="s">
        <v>28</v>
      </c>
      <c r="G343">
        <v>2022</v>
      </c>
      <c r="H343" t="s">
        <v>29</v>
      </c>
      <c r="I343" t="s">
        <v>30</v>
      </c>
      <c r="J343" t="s">
        <v>1301</v>
      </c>
      <c r="K343" t="s">
        <v>1365</v>
      </c>
      <c r="M343">
        <v>1130108</v>
      </c>
      <c r="O343" t="s">
        <v>32</v>
      </c>
      <c r="P343" t="s">
        <v>42</v>
      </c>
      <c r="R343" t="s">
        <v>34</v>
      </c>
      <c r="T343" t="s">
        <v>52</v>
      </c>
      <c r="U343" t="s">
        <v>43</v>
      </c>
      <c r="V343" t="s">
        <v>115</v>
      </c>
      <c r="W343" s="1">
        <v>44735</v>
      </c>
      <c r="X343" s="1">
        <v>44745</v>
      </c>
      <c r="Y343" t="s">
        <v>204</v>
      </c>
    </row>
    <row r="344" spans="1:25">
      <c r="A344" t="s">
        <v>1366</v>
      </c>
      <c r="B344" t="s">
        <v>472</v>
      </c>
      <c r="C344" t="s">
        <v>104</v>
      </c>
      <c r="D344">
        <v>46487</v>
      </c>
      <c r="E344" t="s">
        <v>27</v>
      </c>
      <c r="F344" t="s">
        <v>28</v>
      </c>
      <c r="G344">
        <v>2022</v>
      </c>
      <c r="H344" t="s">
        <v>29</v>
      </c>
      <c r="I344" t="s">
        <v>30</v>
      </c>
      <c r="J344" t="s">
        <v>1367</v>
      </c>
      <c r="K344" t="str">
        <f>"06/05/2022 04:32 PM AEST(SW"</f>
        <v>06/05/2022 04:32 PM AEST(SW</v>
      </c>
      <c r="M344">
        <v>1217090</v>
      </c>
      <c r="O344" t="s">
        <v>32</v>
      </c>
      <c r="P344" t="s">
        <v>86</v>
      </c>
      <c r="R344" t="s">
        <v>34</v>
      </c>
      <c r="T344" t="s">
        <v>52</v>
      </c>
      <c r="U344" t="s">
        <v>261</v>
      </c>
      <c r="V344" t="s">
        <v>426</v>
      </c>
      <c r="W344" s="1">
        <v>44688</v>
      </c>
      <c r="X344" s="1">
        <v>44723</v>
      </c>
      <c r="Y344" t="s">
        <v>55</v>
      </c>
    </row>
    <row r="345" spans="1:25">
      <c r="A345" t="s">
        <v>1368</v>
      </c>
      <c r="B345" t="s">
        <v>1228</v>
      </c>
      <c r="D345">
        <v>48132</v>
      </c>
      <c r="E345" t="s">
        <v>27</v>
      </c>
      <c r="F345" t="s">
        <v>28</v>
      </c>
      <c r="G345">
        <v>2022</v>
      </c>
      <c r="H345" t="s">
        <v>29</v>
      </c>
      <c r="I345" t="s">
        <v>30</v>
      </c>
      <c r="J345" t="s">
        <v>1369</v>
      </c>
      <c r="K345" t="s">
        <v>1370</v>
      </c>
      <c r="L345" t="s">
        <v>1370</v>
      </c>
      <c r="M345">
        <v>1029826</v>
      </c>
      <c r="O345" t="s">
        <v>32</v>
      </c>
      <c r="P345" t="s">
        <v>86</v>
      </c>
      <c r="R345" t="s">
        <v>34</v>
      </c>
      <c r="T345" t="s">
        <v>52</v>
      </c>
      <c r="U345" t="s">
        <v>261</v>
      </c>
      <c r="V345" t="s">
        <v>426</v>
      </c>
      <c r="W345" s="1">
        <v>44862</v>
      </c>
      <c r="X345" s="1">
        <v>44898</v>
      </c>
      <c r="Y345" t="s">
        <v>55</v>
      </c>
    </row>
    <row r="346" spans="1:25">
      <c r="A346" t="s">
        <v>1371</v>
      </c>
      <c r="B346" t="s">
        <v>1372</v>
      </c>
      <c r="C346" t="s">
        <v>1373</v>
      </c>
      <c r="D346">
        <v>47689</v>
      </c>
      <c r="E346" t="s">
        <v>27</v>
      </c>
      <c r="F346" t="s">
        <v>28</v>
      </c>
      <c r="G346">
        <v>2022</v>
      </c>
      <c r="H346" t="s">
        <v>29</v>
      </c>
      <c r="I346" t="s">
        <v>30</v>
      </c>
      <c r="J346" t="s">
        <v>1324</v>
      </c>
      <c r="K346" t="s">
        <v>1374</v>
      </c>
      <c r="M346">
        <v>1020504</v>
      </c>
      <c r="O346" t="s">
        <v>32</v>
      </c>
      <c r="P346" t="s">
        <v>42</v>
      </c>
      <c r="R346" t="s">
        <v>34</v>
      </c>
      <c r="T346" t="s">
        <v>52</v>
      </c>
      <c r="U346" t="s">
        <v>43</v>
      </c>
      <c r="V346" t="s">
        <v>1303</v>
      </c>
      <c r="W346" s="1">
        <v>44735</v>
      </c>
      <c r="X346" s="1">
        <v>44745</v>
      </c>
      <c r="Y346" t="s">
        <v>181</v>
      </c>
    </row>
    <row r="347" spans="1:25">
      <c r="A347" t="s">
        <v>240</v>
      </c>
      <c r="B347" t="s">
        <v>241</v>
      </c>
      <c r="C347" t="s">
        <v>242</v>
      </c>
      <c r="D347">
        <v>47694</v>
      </c>
      <c r="E347" t="s">
        <v>27</v>
      </c>
      <c r="F347" t="s">
        <v>28</v>
      </c>
      <c r="G347">
        <v>2022</v>
      </c>
      <c r="H347" t="s">
        <v>29</v>
      </c>
      <c r="I347" t="s">
        <v>30</v>
      </c>
      <c r="J347" t="s">
        <v>1324</v>
      </c>
      <c r="K347" t="s">
        <v>1375</v>
      </c>
      <c r="M347">
        <v>1311880</v>
      </c>
      <c r="O347" t="s">
        <v>32</v>
      </c>
      <c r="P347" t="s">
        <v>42</v>
      </c>
      <c r="R347" t="s">
        <v>34</v>
      </c>
      <c r="T347" t="s">
        <v>52</v>
      </c>
      <c r="U347" t="s">
        <v>43</v>
      </c>
      <c r="V347" t="s">
        <v>244</v>
      </c>
      <c r="W347" s="1">
        <v>44735</v>
      </c>
      <c r="X347" s="1">
        <v>44745</v>
      </c>
      <c r="Y347" t="s">
        <v>245</v>
      </c>
    </row>
    <row r="348" spans="1:25">
      <c r="A348" t="s">
        <v>750</v>
      </c>
      <c r="B348" t="s">
        <v>610</v>
      </c>
      <c r="C348" t="s">
        <v>307</v>
      </c>
      <c r="D348">
        <v>47422</v>
      </c>
      <c r="E348" t="s">
        <v>27</v>
      </c>
      <c r="F348" t="s">
        <v>28</v>
      </c>
      <c r="G348">
        <v>2022</v>
      </c>
      <c r="H348" t="s">
        <v>29</v>
      </c>
      <c r="I348" t="s">
        <v>30</v>
      </c>
      <c r="J348" t="s">
        <v>1376</v>
      </c>
      <c r="K348" t="s">
        <v>1377</v>
      </c>
      <c r="L348" t="s">
        <v>1378</v>
      </c>
      <c r="M348">
        <v>911237</v>
      </c>
      <c r="O348" t="s">
        <v>32</v>
      </c>
      <c r="P348" t="s">
        <v>86</v>
      </c>
      <c r="R348" t="s">
        <v>34</v>
      </c>
      <c r="T348" t="s">
        <v>52</v>
      </c>
      <c r="U348" t="s">
        <v>87</v>
      </c>
      <c r="V348" t="s">
        <v>88</v>
      </c>
      <c r="W348" s="1">
        <v>44785</v>
      </c>
      <c r="X348" s="1">
        <v>44798</v>
      </c>
      <c r="Y348" t="s">
        <v>55</v>
      </c>
    </row>
    <row r="349" spans="1:25">
      <c r="A349" t="s">
        <v>380</v>
      </c>
      <c r="B349" t="s">
        <v>381</v>
      </c>
      <c r="D349">
        <v>53807</v>
      </c>
      <c r="E349" t="s">
        <v>27</v>
      </c>
      <c r="F349" t="s">
        <v>28</v>
      </c>
      <c r="G349">
        <v>2022</v>
      </c>
      <c r="H349" t="s">
        <v>29</v>
      </c>
      <c r="I349" t="s">
        <v>30</v>
      </c>
      <c r="J349" t="s">
        <v>382</v>
      </c>
      <c r="K349" t="s">
        <v>383</v>
      </c>
      <c r="M349">
        <v>1333729</v>
      </c>
      <c r="O349" t="s">
        <v>32</v>
      </c>
      <c r="P349" t="s">
        <v>86</v>
      </c>
      <c r="R349" t="s">
        <v>34</v>
      </c>
      <c r="T349" t="s">
        <v>52</v>
      </c>
      <c r="U349" t="s">
        <v>87</v>
      </c>
      <c r="V349" t="s">
        <v>88</v>
      </c>
      <c r="W349" s="1">
        <v>44893</v>
      </c>
      <c r="X349" s="1">
        <v>44984</v>
      </c>
      <c r="Y349" t="s">
        <v>384</v>
      </c>
    </row>
    <row r="350" spans="1:25">
      <c r="A350" t="s">
        <v>1379</v>
      </c>
      <c r="B350" t="s">
        <v>342</v>
      </c>
      <c r="D350">
        <v>48180</v>
      </c>
      <c r="E350" t="s">
        <v>27</v>
      </c>
      <c r="F350" t="s">
        <v>28</v>
      </c>
      <c r="G350">
        <v>2022</v>
      </c>
      <c r="H350" t="s">
        <v>29</v>
      </c>
      <c r="I350" t="s">
        <v>30</v>
      </c>
      <c r="J350" t="s">
        <v>1380</v>
      </c>
      <c r="K350" t="s">
        <v>1381</v>
      </c>
      <c r="M350">
        <v>884571</v>
      </c>
      <c r="O350" t="s">
        <v>32</v>
      </c>
      <c r="P350" t="s">
        <v>86</v>
      </c>
      <c r="R350" t="s">
        <v>34</v>
      </c>
      <c r="T350" t="s">
        <v>52</v>
      </c>
      <c r="U350" t="s">
        <v>87</v>
      </c>
      <c r="V350" t="s">
        <v>88</v>
      </c>
      <c r="W350" s="1">
        <v>44760</v>
      </c>
      <c r="X350" s="1">
        <v>44764</v>
      </c>
      <c r="Y350" t="s">
        <v>55</v>
      </c>
    </row>
    <row r="351" spans="1:25">
      <c r="A351" t="s">
        <v>1382</v>
      </c>
      <c r="B351" t="s">
        <v>1383</v>
      </c>
      <c r="C351" t="s">
        <v>574</v>
      </c>
      <c r="D351">
        <v>53427</v>
      </c>
      <c r="E351" t="s">
        <v>27</v>
      </c>
      <c r="F351" t="s">
        <v>28</v>
      </c>
      <c r="G351">
        <v>2022</v>
      </c>
      <c r="H351" t="s">
        <v>29</v>
      </c>
      <c r="I351" t="s">
        <v>30</v>
      </c>
      <c r="J351" t="s">
        <v>1384</v>
      </c>
      <c r="K351" t="s">
        <v>1385</v>
      </c>
      <c r="M351">
        <v>1333396</v>
      </c>
      <c r="O351" t="s">
        <v>32</v>
      </c>
      <c r="P351" t="s">
        <v>86</v>
      </c>
      <c r="R351" t="s">
        <v>34</v>
      </c>
      <c r="T351" t="s">
        <v>52</v>
      </c>
      <c r="U351" t="s">
        <v>87</v>
      </c>
      <c r="V351" t="s">
        <v>465</v>
      </c>
      <c r="W351" s="1">
        <v>44885</v>
      </c>
      <c r="X351" s="1">
        <v>44890</v>
      </c>
      <c r="Y351" t="s">
        <v>55</v>
      </c>
    </row>
    <row r="352" spans="1:25">
      <c r="A352" t="s">
        <v>1386</v>
      </c>
      <c r="B352" t="s">
        <v>1016</v>
      </c>
      <c r="C352" t="s">
        <v>987</v>
      </c>
      <c r="D352">
        <v>48708</v>
      </c>
      <c r="E352" t="s">
        <v>27</v>
      </c>
      <c r="F352" t="s">
        <v>28</v>
      </c>
      <c r="G352">
        <v>2022</v>
      </c>
      <c r="H352" t="s">
        <v>29</v>
      </c>
      <c r="I352" t="s">
        <v>30</v>
      </c>
      <c r="J352" t="s">
        <v>1387</v>
      </c>
      <c r="K352" t="s">
        <v>1388</v>
      </c>
      <c r="L352" t="s">
        <v>1388</v>
      </c>
      <c r="M352">
        <v>1105349</v>
      </c>
      <c r="O352" t="s">
        <v>32</v>
      </c>
      <c r="P352" t="s">
        <v>86</v>
      </c>
      <c r="R352" t="s">
        <v>34</v>
      </c>
      <c r="T352" t="s">
        <v>52</v>
      </c>
      <c r="U352" t="s">
        <v>87</v>
      </c>
      <c r="V352" t="s">
        <v>88</v>
      </c>
      <c r="W352" s="1">
        <v>44885</v>
      </c>
      <c r="X352" s="1">
        <v>44900</v>
      </c>
      <c r="Y352" t="s">
        <v>89</v>
      </c>
    </row>
    <row r="353" spans="1:25">
      <c r="A353" t="s">
        <v>1085</v>
      </c>
      <c r="B353" t="s">
        <v>1086</v>
      </c>
      <c r="D353">
        <v>46258</v>
      </c>
      <c r="E353" t="s">
        <v>27</v>
      </c>
      <c r="F353" t="s">
        <v>28</v>
      </c>
      <c r="G353">
        <v>2022</v>
      </c>
      <c r="H353" t="s">
        <v>29</v>
      </c>
      <c r="I353" t="s">
        <v>30</v>
      </c>
      <c r="J353" t="s">
        <v>1087</v>
      </c>
      <c r="K353" t="str">
        <f>"02/05/2022 09:04 AM AEST(SW"</f>
        <v>02/05/2022 09:04 AM AEST(SW</v>
      </c>
      <c r="L353" t="str">
        <f>"02/05/2022 09:04 AM AEST(SW"</f>
        <v>02/05/2022 09:04 AM AEST(SW</v>
      </c>
      <c r="M353">
        <v>1215662</v>
      </c>
      <c r="O353" t="s">
        <v>32</v>
      </c>
      <c r="P353" t="s">
        <v>86</v>
      </c>
      <c r="R353" t="s">
        <v>34</v>
      </c>
      <c r="T353" t="s">
        <v>52</v>
      </c>
      <c r="U353" t="s">
        <v>706</v>
      </c>
      <c r="V353" t="s">
        <v>271</v>
      </c>
      <c r="W353" s="1">
        <v>44703</v>
      </c>
      <c r="X353" s="1">
        <v>44834</v>
      </c>
      <c r="Y353" t="s">
        <v>55</v>
      </c>
    </row>
    <row r="354" spans="1:25">
      <c r="A354" t="s">
        <v>526</v>
      </c>
      <c r="B354" t="s">
        <v>1389</v>
      </c>
      <c r="D354">
        <v>45474</v>
      </c>
      <c r="E354" t="s">
        <v>27</v>
      </c>
      <c r="F354" t="s">
        <v>28</v>
      </c>
      <c r="G354">
        <v>2022</v>
      </c>
      <c r="H354" t="s">
        <v>29</v>
      </c>
      <c r="I354" t="s">
        <v>30</v>
      </c>
      <c r="J354" t="s">
        <v>1390</v>
      </c>
      <c r="K354" t="s">
        <v>1391</v>
      </c>
      <c r="M354">
        <v>1136060</v>
      </c>
      <c r="O354" t="s">
        <v>32</v>
      </c>
      <c r="P354" t="s">
        <v>86</v>
      </c>
      <c r="R354" t="s">
        <v>34</v>
      </c>
      <c r="T354" t="s">
        <v>52</v>
      </c>
      <c r="U354" t="s">
        <v>87</v>
      </c>
      <c r="V354" t="s">
        <v>1392</v>
      </c>
      <c r="W354" s="1">
        <v>44738</v>
      </c>
      <c r="X354" s="1">
        <v>44750</v>
      </c>
      <c r="Y354" t="s">
        <v>547</v>
      </c>
    </row>
    <row r="355" spans="1:25">
      <c r="A355" t="s">
        <v>1393</v>
      </c>
      <c r="B355" t="s">
        <v>1394</v>
      </c>
      <c r="C355" t="s">
        <v>1395</v>
      </c>
      <c r="D355">
        <v>48458</v>
      </c>
      <c r="E355" t="s">
        <v>27</v>
      </c>
      <c r="F355" t="s">
        <v>28</v>
      </c>
      <c r="G355">
        <v>2022</v>
      </c>
      <c r="H355" t="s">
        <v>29</v>
      </c>
      <c r="I355" t="s">
        <v>30</v>
      </c>
      <c r="J355" t="s">
        <v>1396</v>
      </c>
      <c r="K355" t="s">
        <v>1397</v>
      </c>
      <c r="M355">
        <v>910720</v>
      </c>
      <c r="O355" t="s">
        <v>32</v>
      </c>
      <c r="P355" t="s">
        <v>86</v>
      </c>
      <c r="R355" t="s">
        <v>34</v>
      </c>
      <c r="T355" t="s">
        <v>52</v>
      </c>
      <c r="U355" t="s">
        <v>261</v>
      </c>
      <c r="V355" t="s">
        <v>1398</v>
      </c>
      <c r="W355" s="1">
        <v>44794</v>
      </c>
      <c r="X355" s="1">
        <v>44814</v>
      </c>
      <c r="Y355" t="s">
        <v>55</v>
      </c>
    </row>
    <row r="356" spans="1:25">
      <c r="A356" t="s">
        <v>1399</v>
      </c>
      <c r="B356" t="s">
        <v>573</v>
      </c>
      <c r="C356" t="s">
        <v>312</v>
      </c>
      <c r="D356">
        <v>48625</v>
      </c>
      <c r="E356" t="s">
        <v>27</v>
      </c>
      <c r="F356" t="s">
        <v>28</v>
      </c>
      <c r="G356">
        <v>2022</v>
      </c>
      <c r="H356" t="s">
        <v>29</v>
      </c>
      <c r="I356" t="s">
        <v>30</v>
      </c>
      <c r="J356" t="s">
        <v>1400</v>
      </c>
      <c r="K356" t="s">
        <v>1401</v>
      </c>
      <c r="L356" t="s">
        <v>1402</v>
      </c>
      <c r="M356">
        <v>993289</v>
      </c>
      <c r="O356" t="s">
        <v>32</v>
      </c>
      <c r="P356" t="s">
        <v>86</v>
      </c>
      <c r="R356" t="s">
        <v>34</v>
      </c>
      <c r="T356" t="s">
        <v>52</v>
      </c>
      <c r="U356" t="s">
        <v>261</v>
      </c>
      <c r="V356" t="s">
        <v>426</v>
      </c>
      <c r="W356" s="1">
        <v>44814</v>
      </c>
      <c r="X356" s="1">
        <v>44834</v>
      </c>
      <c r="Y356" t="s">
        <v>55</v>
      </c>
    </row>
    <row r="357" spans="1:25">
      <c r="A357" t="s">
        <v>1399</v>
      </c>
      <c r="B357" t="s">
        <v>573</v>
      </c>
      <c r="C357" t="s">
        <v>312</v>
      </c>
      <c r="D357">
        <v>48627</v>
      </c>
      <c r="E357" t="s">
        <v>27</v>
      </c>
      <c r="F357" t="s">
        <v>28</v>
      </c>
      <c r="G357">
        <v>2022</v>
      </c>
      <c r="H357" t="s">
        <v>29</v>
      </c>
      <c r="I357" t="s">
        <v>30</v>
      </c>
      <c r="J357" t="s">
        <v>1400</v>
      </c>
      <c r="K357" t="s">
        <v>1403</v>
      </c>
      <c r="L357" t="s">
        <v>1404</v>
      </c>
      <c r="M357">
        <v>993289</v>
      </c>
      <c r="O357" t="s">
        <v>32</v>
      </c>
      <c r="P357" t="s">
        <v>86</v>
      </c>
      <c r="R357" t="s">
        <v>34</v>
      </c>
      <c r="T357" t="s">
        <v>52</v>
      </c>
      <c r="U357" t="s">
        <v>261</v>
      </c>
      <c r="V357" t="s">
        <v>426</v>
      </c>
      <c r="W357" s="1">
        <v>44814</v>
      </c>
      <c r="X357" s="1">
        <v>44834</v>
      </c>
      <c r="Y357" t="s">
        <v>55</v>
      </c>
    </row>
    <row r="358" spans="1:25">
      <c r="A358" t="s">
        <v>1405</v>
      </c>
      <c r="B358" t="s">
        <v>336</v>
      </c>
      <c r="C358" t="s">
        <v>307</v>
      </c>
      <c r="D358">
        <v>47095</v>
      </c>
      <c r="E358" t="s">
        <v>27</v>
      </c>
      <c r="F358" t="s">
        <v>28</v>
      </c>
      <c r="G358">
        <v>2022</v>
      </c>
      <c r="H358" t="s">
        <v>29</v>
      </c>
      <c r="I358" t="s">
        <v>30</v>
      </c>
      <c r="J358" t="s">
        <v>1406</v>
      </c>
      <c r="K358" t="str">
        <f>"01/06/2022 01:40 PM AEST(SW"</f>
        <v>01/06/2022 01:40 PM AEST(SW</v>
      </c>
      <c r="L358" t="str">
        <f>"01/06/2022 01:41 PM AEST(SW"</f>
        <v>01/06/2022 01:41 PM AEST(SW</v>
      </c>
      <c r="M358">
        <v>1082839</v>
      </c>
      <c r="O358" t="s">
        <v>32</v>
      </c>
      <c r="P358" t="s">
        <v>389</v>
      </c>
      <c r="R358" t="s">
        <v>34</v>
      </c>
      <c r="T358" t="s">
        <v>52</v>
      </c>
      <c r="U358" t="s">
        <v>87</v>
      </c>
      <c r="V358" t="s">
        <v>88</v>
      </c>
      <c r="W358" s="1">
        <v>44747</v>
      </c>
      <c r="X358" s="1">
        <v>44751</v>
      </c>
      <c r="Y358" t="s">
        <v>55</v>
      </c>
    </row>
    <row r="359" spans="1:25">
      <c r="A359" t="s">
        <v>362</v>
      </c>
      <c r="B359" t="s">
        <v>363</v>
      </c>
      <c r="D359">
        <v>49130</v>
      </c>
      <c r="E359" t="s">
        <v>27</v>
      </c>
      <c r="F359" t="s">
        <v>28</v>
      </c>
      <c r="G359">
        <v>2022</v>
      </c>
      <c r="H359" t="s">
        <v>29</v>
      </c>
      <c r="I359" t="s">
        <v>30</v>
      </c>
      <c r="J359" t="s">
        <v>1407</v>
      </c>
      <c r="K359" t="str">
        <f>"08/09/2022 11:30 AM AEST(SW"</f>
        <v>08/09/2022 11:30 AM AEST(SW</v>
      </c>
      <c r="L359" t="str">
        <f>"08/09/2022 11:31 AM AEST(SW"</f>
        <v>08/09/2022 11:31 AM AEST(SW</v>
      </c>
      <c r="M359">
        <v>1172745</v>
      </c>
      <c r="O359" t="s">
        <v>32</v>
      </c>
      <c r="P359" t="s">
        <v>86</v>
      </c>
      <c r="R359" t="s">
        <v>34</v>
      </c>
      <c r="T359" t="s">
        <v>174</v>
      </c>
      <c r="U359" t="s">
        <v>87</v>
      </c>
      <c r="V359" t="s">
        <v>88</v>
      </c>
      <c r="W359" s="1">
        <v>44885</v>
      </c>
      <c r="X359" s="1">
        <v>44890</v>
      </c>
      <c r="Y359" t="s">
        <v>55</v>
      </c>
    </row>
    <row r="360" spans="1:25">
      <c r="A360" t="s">
        <v>1408</v>
      </c>
      <c r="B360" t="s">
        <v>532</v>
      </c>
      <c r="C360" t="s">
        <v>1409</v>
      </c>
      <c r="D360">
        <v>48646</v>
      </c>
      <c r="E360" t="s">
        <v>27</v>
      </c>
      <c r="F360" t="s">
        <v>28</v>
      </c>
      <c r="G360">
        <v>2022</v>
      </c>
      <c r="H360" t="s">
        <v>29</v>
      </c>
      <c r="I360" t="s">
        <v>30</v>
      </c>
      <c r="J360" t="s">
        <v>1410</v>
      </c>
      <c r="K360" t="s">
        <v>1411</v>
      </c>
      <c r="L360" t="s">
        <v>1411</v>
      </c>
      <c r="M360">
        <v>792070</v>
      </c>
      <c r="O360" t="s">
        <v>32</v>
      </c>
      <c r="P360" t="s">
        <v>86</v>
      </c>
      <c r="R360" t="s">
        <v>34</v>
      </c>
      <c r="T360" t="s">
        <v>52</v>
      </c>
      <c r="U360" t="s">
        <v>261</v>
      </c>
      <c r="V360" t="s">
        <v>426</v>
      </c>
      <c r="W360" s="1">
        <v>44794</v>
      </c>
      <c r="X360" s="1">
        <v>44813</v>
      </c>
      <c r="Y360" t="s">
        <v>55</v>
      </c>
    </row>
    <row r="361" spans="1:25">
      <c r="A361" t="s">
        <v>975</v>
      </c>
      <c r="B361" t="s">
        <v>976</v>
      </c>
      <c r="D361">
        <v>45387</v>
      </c>
      <c r="E361" t="s">
        <v>27</v>
      </c>
      <c r="F361" t="s">
        <v>28</v>
      </c>
      <c r="G361">
        <v>2022</v>
      </c>
      <c r="H361" t="s">
        <v>29</v>
      </c>
      <c r="I361" t="s">
        <v>30</v>
      </c>
      <c r="J361" t="s">
        <v>977</v>
      </c>
      <c r="K361" t="s">
        <v>978</v>
      </c>
      <c r="M361">
        <v>1158812</v>
      </c>
      <c r="O361" t="s">
        <v>32</v>
      </c>
      <c r="P361" t="s">
        <v>86</v>
      </c>
      <c r="R361" t="s">
        <v>34</v>
      </c>
      <c r="T361" t="s">
        <v>52</v>
      </c>
      <c r="U361" t="s">
        <v>87</v>
      </c>
      <c r="V361" t="s">
        <v>979</v>
      </c>
      <c r="W361" s="1">
        <v>44738</v>
      </c>
      <c r="X361" s="1">
        <v>44752</v>
      </c>
      <c r="Y361" t="s">
        <v>615</v>
      </c>
    </row>
    <row r="362" spans="1:25">
      <c r="A362" t="s">
        <v>1412</v>
      </c>
      <c r="B362" t="s">
        <v>1413</v>
      </c>
      <c r="D362">
        <v>45307</v>
      </c>
      <c r="E362" t="s">
        <v>27</v>
      </c>
      <c r="F362" t="s">
        <v>28</v>
      </c>
      <c r="G362">
        <v>2022</v>
      </c>
      <c r="H362" t="s">
        <v>29</v>
      </c>
      <c r="I362" t="s">
        <v>30</v>
      </c>
      <c r="J362" t="s">
        <v>1414</v>
      </c>
      <c r="K362" t="str">
        <f>"08/03/2022 09:02 AM AEST(SW"</f>
        <v>08/03/2022 09:02 AM AEST(SW</v>
      </c>
      <c r="L362" t="str">
        <f>"08/03/2022 09:02 AM AEST(SW"</f>
        <v>08/03/2022 09:02 AM AEST(SW</v>
      </c>
      <c r="M362">
        <v>1088035</v>
      </c>
      <c r="O362" t="s">
        <v>32</v>
      </c>
      <c r="P362" t="s">
        <v>86</v>
      </c>
      <c r="R362" t="s">
        <v>34</v>
      </c>
      <c r="T362" t="s">
        <v>52</v>
      </c>
      <c r="U362" t="s">
        <v>87</v>
      </c>
      <c r="V362" t="s">
        <v>88</v>
      </c>
      <c r="W362" s="1">
        <v>44830</v>
      </c>
      <c r="X362" s="1">
        <v>44834</v>
      </c>
      <c r="Y362" t="s">
        <v>615</v>
      </c>
    </row>
    <row r="363" spans="1:25">
      <c r="A363" t="s">
        <v>1415</v>
      </c>
      <c r="B363" t="s">
        <v>861</v>
      </c>
      <c r="C363" t="s">
        <v>57</v>
      </c>
      <c r="D363">
        <v>47813</v>
      </c>
      <c r="E363" t="s">
        <v>27</v>
      </c>
      <c r="F363" t="s">
        <v>28</v>
      </c>
      <c r="G363">
        <v>2022</v>
      </c>
      <c r="H363" t="s">
        <v>29</v>
      </c>
      <c r="I363" t="s">
        <v>30</v>
      </c>
      <c r="J363" t="s">
        <v>1416</v>
      </c>
      <c r="K363" t="s">
        <v>1417</v>
      </c>
      <c r="L363" t="str">
        <f>"05/07/2022 08:20 AM AEST(SW"</f>
        <v>05/07/2022 08:20 AM AEST(SW</v>
      </c>
      <c r="M363">
        <v>992960</v>
      </c>
      <c r="O363" t="s">
        <v>32</v>
      </c>
      <c r="P363" t="s">
        <v>68</v>
      </c>
      <c r="R363" t="s">
        <v>34</v>
      </c>
      <c r="T363" t="s">
        <v>52</v>
      </c>
      <c r="U363" t="s">
        <v>1418</v>
      </c>
      <c r="V363" t="s">
        <v>1419</v>
      </c>
      <c r="W363" s="1">
        <v>44753</v>
      </c>
      <c r="X363" s="1">
        <v>44757</v>
      </c>
      <c r="Y363" t="s">
        <v>55</v>
      </c>
    </row>
    <row r="364" spans="1:25">
      <c r="A364" t="s">
        <v>526</v>
      </c>
      <c r="B364" t="s">
        <v>1420</v>
      </c>
      <c r="D364">
        <v>48124</v>
      </c>
      <c r="E364" t="s">
        <v>27</v>
      </c>
      <c r="F364" t="s">
        <v>28</v>
      </c>
      <c r="G364">
        <v>2022</v>
      </c>
      <c r="H364" t="s">
        <v>29</v>
      </c>
      <c r="I364" t="s">
        <v>30</v>
      </c>
      <c r="J364" t="s">
        <v>1421</v>
      </c>
      <c r="K364" t="str">
        <f>"03/07/2022 08:58 PM AEST(SW"</f>
        <v>03/07/2022 08:58 PM AEST(SW</v>
      </c>
      <c r="M364">
        <v>1175907</v>
      </c>
      <c r="O364" t="s">
        <v>32</v>
      </c>
      <c r="P364" t="s">
        <v>68</v>
      </c>
      <c r="R364" t="s">
        <v>34</v>
      </c>
      <c r="T364" t="s">
        <v>174</v>
      </c>
      <c r="U364" t="s">
        <v>1418</v>
      </c>
      <c r="V364" t="s">
        <v>1422</v>
      </c>
      <c r="W364" s="1">
        <v>44753</v>
      </c>
      <c r="X364" s="1">
        <v>44757</v>
      </c>
      <c r="Y364" t="s">
        <v>55</v>
      </c>
    </row>
    <row r="365" spans="1:25">
      <c r="A365" t="s">
        <v>1423</v>
      </c>
      <c r="B365" t="s">
        <v>1424</v>
      </c>
      <c r="C365" t="s">
        <v>1425</v>
      </c>
      <c r="D365">
        <v>47844</v>
      </c>
      <c r="E365" t="s">
        <v>27</v>
      </c>
      <c r="F365" t="s">
        <v>28</v>
      </c>
      <c r="G365">
        <v>2022</v>
      </c>
      <c r="H365" t="s">
        <v>29</v>
      </c>
      <c r="I365" t="s">
        <v>30</v>
      </c>
      <c r="J365" t="s">
        <v>1421</v>
      </c>
      <c r="K365" t="s">
        <v>1426</v>
      </c>
      <c r="M365">
        <v>1081169</v>
      </c>
      <c r="O365" t="s">
        <v>32</v>
      </c>
      <c r="P365" t="s">
        <v>68</v>
      </c>
      <c r="R365" t="s">
        <v>34</v>
      </c>
      <c r="T365" t="s">
        <v>52</v>
      </c>
      <c r="U365" t="s">
        <v>1418</v>
      </c>
      <c r="V365" t="s">
        <v>1427</v>
      </c>
      <c r="W365" s="1">
        <v>44753</v>
      </c>
      <c r="X365" s="1">
        <v>44757</v>
      </c>
      <c r="Y365" t="s">
        <v>55</v>
      </c>
    </row>
    <row r="366" spans="1:25">
      <c r="A366" t="s">
        <v>1428</v>
      </c>
      <c r="B366" t="s">
        <v>1429</v>
      </c>
      <c r="D366">
        <v>47835</v>
      </c>
      <c r="E366" t="s">
        <v>27</v>
      </c>
      <c r="F366" t="s">
        <v>28</v>
      </c>
      <c r="G366">
        <v>2022</v>
      </c>
      <c r="H366" t="s">
        <v>29</v>
      </c>
      <c r="I366" t="s">
        <v>30</v>
      </c>
      <c r="J366" t="s">
        <v>1421</v>
      </c>
      <c r="K366" t="s">
        <v>1430</v>
      </c>
      <c r="L366" t="s">
        <v>1430</v>
      </c>
      <c r="M366">
        <v>994176</v>
      </c>
      <c r="O366" t="s">
        <v>32</v>
      </c>
      <c r="P366" t="s">
        <v>68</v>
      </c>
      <c r="R366" t="s">
        <v>34</v>
      </c>
      <c r="T366" t="s">
        <v>52</v>
      </c>
      <c r="U366" t="s">
        <v>36</v>
      </c>
      <c r="V366" t="s">
        <v>1431</v>
      </c>
      <c r="W366" s="1">
        <v>44753</v>
      </c>
      <c r="X366" s="1">
        <v>44757</v>
      </c>
      <c r="Y366" t="s">
        <v>55</v>
      </c>
    </row>
    <row r="367" spans="1:25">
      <c r="A367" t="s">
        <v>1432</v>
      </c>
      <c r="B367" t="s">
        <v>1433</v>
      </c>
      <c r="D367">
        <v>47805</v>
      </c>
      <c r="E367" t="s">
        <v>27</v>
      </c>
      <c r="F367" t="s">
        <v>28</v>
      </c>
      <c r="G367">
        <v>2022</v>
      </c>
      <c r="H367" t="s">
        <v>29</v>
      </c>
      <c r="I367" t="s">
        <v>30</v>
      </c>
      <c r="J367" t="s">
        <v>1421</v>
      </c>
      <c r="K367" t="s">
        <v>1434</v>
      </c>
      <c r="M367">
        <v>997708</v>
      </c>
      <c r="O367" t="s">
        <v>32</v>
      </c>
      <c r="P367" t="s">
        <v>68</v>
      </c>
      <c r="R367" t="s">
        <v>34</v>
      </c>
      <c r="T367" t="s">
        <v>52</v>
      </c>
      <c r="U367" t="s">
        <v>1418</v>
      </c>
      <c r="V367" t="s">
        <v>1435</v>
      </c>
      <c r="W367" s="1">
        <v>44753</v>
      </c>
      <c r="X367" s="1">
        <v>44757</v>
      </c>
      <c r="Y367" t="s">
        <v>55</v>
      </c>
    </row>
    <row r="368" spans="1:25">
      <c r="A368" t="s">
        <v>1436</v>
      </c>
      <c r="B368" t="s">
        <v>1437</v>
      </c>
      <c r="D368">
        <v>47841</v>
      </c>
      <c r="E368" t="s">
        <v>27</v>
      </c>
      <c r="F368" t="s">
        <v>28</v>
      </c>
      <c r="G368">
        <v>2022</v>
      </c>
      <c r="H368" t="s">
        <v>29</v>
      </c>
      <c r="I368" t="s">
        <v>30</v>
      </c>
      <c r="J368" t="s">
        <v>1421</v>
      </c>
      <c r="K368" t="s">
        <v>1438</v>
      </c>
      <c r="L368" t="s">
        <v>1438</v>
      </c>
      <c r="M368">
        <v>1109590</v>
      </c>
      <c r="O368" t="s">
        <v>32</v>
      </c>
      <c r="P368" t="s">
        <v>68</v>
      </c>
      <c r="R368" t="s">
        <v>34</v>
      </c>
      <c r="T368" t="s">
        <v>174</v>
      </c>
      <c r="U368" t="s">
        <v>1418</v>
      </c>
      <c r="V368" t="s">
        <v>1439</v>
      </c>
      <c r="W368" s="1">
        <v>44753</v>
      </c>
      <c r="X368" s="1">
        <v>44757</v>
      </c>
      <c r="Y368" t="s">
        <v>140</v>
      </c>
    </row>
    <row r="369" spans="1:25">
      <c r="A369" t="s">
        <v>657</v>
      </c>
      <c r="B369" t="s">
        <v>1440</v>
      </c>
      <c r="D369">
        <v>47816</v>
      </c>
      <c r="E369" t="s">
        <v>27</v>
      </c>
      <c r="F369" t="s">
        <v>28</v>
      </c>
      <c r="G369">
        <v>2022</v>
      </c>
      <c r="H369" t="s">
        <v>29</v>
      </c>
      <c r="I369" t="s">
        <v>30</v>
      </c>
      <c r="J369" t="s">
        <v>1421</v>
      </c>
      <c r="K369" t="s">
        <v>1441</v>
      </c>
      <c r="L369" t="s">
        <v>1441</v>
      </c>
      <c r="M369">
        <v>1101245</v>
      </c>
      <c r="O369" t="s">
        <v>32</v>
      </c>
      <c r="P369" t="s">
        <v>68</v>
      </c>
      <c r="R369" t="s">
        <v>34</v>
      </c>
      <c r="T369" t="s">
        <v>52</v>
      </c>
      <c r="U369" t="s">
        <v>1418</v>
      </c>
      <c r="V369" t="s">
        <v>1442</v>
      </c>
      <c r="W369" s="1">
        <v>44753</v>
      </c>
      <c r="X369" s="1">
        <v>44757</v>
      </c>
      <c r="Y369" t="s">
        <v>55</v>
      </c>
    </row>
    <row r="370" spans="1:25">
      <c r="A370" t="s">
        <v>1443</v>
      </c>
      <c r="B370" t="s">
        <v>1444</v>
      </c>
      <c r="D370">
        <v>47681</v>
      </c>
      <c r="E370" t="s">
        <v>27</v>
      </c>
      <c r="F370" t="s">
        <v>28</v>
      </c>
      <c r="G370">
        <v>2022</v>
      </c>
      <c r="H370" t="s">
        <v>29</v>
      </c>
      <c r="I370" t="s">
        <v>30</v>
      </c>
      <c r="J370" t="s">
        <v>1421</v>
      </c>
      <c r="K370" t="s">
        <v>1445</v>
      </c>
      <c r="L370" t="s">
        <v>1445</v>
      </c>
      <c r="M370">
        <v>1174024</v>
      </c>
      <c r="O370" t="s">
        <v>32</v>
      </c>
      <c r="P370" t="s">
        <v>68</v>
      </c>
      <c r="R370" t="s">
        <v>34</v>
      </c>
      <c r="T370" t="s">
        <v>174</v>
      </c>
      <c r="U370" t="s">
        <v>1418</v>
      </c>
      <c r="V370" t="s">
        <v>785</v>
      </c>
      <c r="W370" s="1">
        <v>44753</v>
      </c>
      <c r="X370" s="1">
        <v>44757</v>
      </c>
      <c r="Y370" t="s">
        <v>547</v>
      </c>
    </row>
    <row r="371" spans="1:25">
      <c r="A371" t="s">
        <v>1446</v>
      </c>
      <c r="B371" t="s">
        <v>1447</v>
      </c>
      <c r="C371" t="s">
        <v>1448</v>
      </c>
      <c r="D371">
        <v>47811</v>
      </c>
      <c r="E371" t="s">
        <v>27</v>
      </c>
      <c r="F371" t="s">
        <v>28</v>
      </c>
      <c r="G371">
        <v>2022</v>
      </c>
      <c r="H371" t="s">
        <v>29</v>
      </c>
      <c r="I371" t="s">
        <v>30</v>
      </c>
      <c r="J371" t="s">
        <v>1421</v>
      </c>
      <c r="K371" t="s">
        <v>1449</v>
      </c>
      <c r="M371">
        <v>1074088</v>
      </c>
      <c r="O371" t="s">
        <v>32</v>
      </c>
      <c r="P371" t="s">
        <v>68</v>
      </c>
      <c r="R371" t="s">
        <v>34</v>
      </c>
      <c r="T371" t="s">
        <v>174</v>
      </c>
      <c r="U371" t="s">
        <v>1418</v>
      </c>
      <c r="V371" t="s">
        <v>785</v>
      </c>
      <c r="W371" s="1">
        <v>44753</v>
      </c>
      <c r="X371" s="1">
        <v>44757</v>
      </c>
      <c r="Y371" t="s">
        <v>97</v>
      </c>
    </row>
    <row r="372" spans="1:25">
      <c r="A372" t="s">
        <v>1450</v>
      </c>
      <c r="B372" t="s">
        <v>1451</v>
      </c>
      <c r="C372" t="s">
        <v>1452</v>
      </c>
      <c r="D372">
        <v>47817</v>
      </c>
      <c r="E372" t="s">
        <v>27</v>
      </c>
      <c r="F372" t="s">
        <v>28</v>
      </c>
      <c r="G372">
        <v>2022</v>
      </c>
      <c r="H372" t="s">
        <v>29</v>
      </c>
      <c r="I372" t="s">
        <v>30</v>
      </c>
      <c r="J372" t="s">
        <v>1421</v>
      </c>
      <c r="K372" t="s">
        <v>1441</v>
      </c>
      <c r="L372" t="s">
        <v>1441</v>
      </c>
      <c r="M372">
        <v>921215</v>
      </c>
      <c r="O372" t="s">
        <v>32</v>
      </c>
      <c r="P372" t="s">
        <v>68</v>
      </c>
      <c r="R372" t="s">
        <v>34</v>
      </c>
      <c r="T372" t="s">
        <v>52</v>
      </c>
      <c r="U372" t="s">
        <v>1418</v>
      </c>
      <c r="V372" t="s">
        <v>1453</v>
      </c>
      <c r="W372" s="1">
        <v>44753</v>
      </c>
      <c r="X372" s="1">
        <v>44757</v>
      </c>
      <c r="Y372" t="s">
        <v>55</v>
      </c>
    </row>
    <row r="373" spans="1:25">
      <c r="A373" t="s">
        <v>1454</v>
      </c>
      <c r="B373" t="s">
        <v>282</v>
      </c>
      <c r="C373" t="s">
        <v>1455</v>
      </c>
      <c r="D373">
        <v>47832</v>
      </c>
      <c r="E373" t="s">
        <v>27</v>
      </c>
      <c r="F373" t="s">
        <v>28</v>
      </c>
      <c r="G373">
        <v>2022</v>
      </c>
      <c r="H373" t="s">
        <v>29</v>
      </c>
      <c r="I373" t="s">
        <v>30</v>
      </c>
      <c r="J373" t="s">
        <v>1421</v>
      </c>
      <c r="K373" t="s">
        <v>1456</v>
      </c>
      <c r="L373" t="s">
        <v>1456</v>
      </c>
      <c r="M373">
        <v>1081057</v>
      </c>
      <c r="O373" t="s">
        <v>32</v>
      </c>
      <c r="P373" t="s">
        <v>68</v>
      </c>
      <c r="R373" t="s">
        <v>34</v>
      </c>
      <c r="T373" t="s">
        <v>52</v>
      </c>
      <c r="U373" t="s">
        <v>36</v>
      </c>
      <c r="V373" t="s">
        <v>1457</v>
      </c>
      <c r="W373" s="1">
        <v>44753</v>
      </c>
      <c r="X373" s="1">
        <v>44757</v>
      </c>
      <c r="Y373" t="s">
        <v>55</v>
      </c>
    </row>
    <row r="374" spans="1:25">
      <c r="A374" t="s">
        <v>1458</v>
      </c>
      <c r="B374" t="s">
        <v>1459</v>
      </c>
      <c r="D374">
        <v>48175</v>
      </c>
      <c r="E374" t="s">
        <v>27</v>
      </c>
      <c r="F374" t="s">
        <v>28</v>
      </c>
      <c r="G374">
        <v>2022</v>
      </c>
      <c r="H374" t="s">
        <v>29</v>
      </c>
      <c r="I374" t="s">
        <v>30</v>
      </c>
      <c r="J374" t="s">
        <v>1421</v>
      </c>
      <c r="K374" t="str">
        <f>"09/07/2022 10:24 PM AEST(SW"</f>
        <v>09/07/2022 10:24 PM AEST(SW</v>
      </c>
      <c r="M374">
        <v>995651</v>
      </c>
      <c r="O374" t="s">
        <v>32</v>
      </c>
      <c r="P374" t="s">
        <v>68</v>
      </c>
      <c r="R374" t="s">
        <v>34</v>
      </c>
      <c r="T374" t="s">
        <v>52</v>
      </c>
      <c r="U374" t="s">
        <v>1418</v>
      </c>
      <c r="V374" t="s">
        <v>1460</v>
      </c>
      <c r="W374" s="1">
        <v>44753</v>
      </c>
      <c r="X374" s="1">
        <v>44757</v>
      </c>
      <c r="Y374" t="s">
        <v>55</v>
      </c>
    </row>
    <row r="375" spans="1:25">
      <c r="A375" t="s">
        <v>965</v>
      </c>
      <c r="B375" t="s">
        <v>57</v>
      </c>
      <c r="D375">
        <v>48143</v>
      </c>
      <c r="E375" t="s">
        <v>27</v>
      </c>
      <c r="F375" t="s">
        <v>28</v>
      </c>
      <c r="G375">
        <v>2022</v>
      </c>
      <c r="H375" t="s">
        <v>29</v>
      </c>
      <c r="I375" t="s">
        <v>30</v>
      </c>
      <c r="J375" t="s">
        <v>1421</v>
      </c>
      <c r="K375" t="str">
        <f>"07/07/2022 09:30 AM AEST(SW"</f>
        <v>07/07/2022 09:30 AM AEST(SW</v>
      </c>
      <c r="M375">
        <v>996396</v>
      </c>
      <c r="O375" t="s">
        <v>32</v>
      </c>
      <c r="P375" t="s">
        <v>68</v>
      </c>
      <c r="R375" t="s">
        <v>34</v>
      </c>
      <c r="T375" t="s">
        <v>52</v>
      </c>
      <c r="U375" t="s">
        <v>1418</v>
      </c>
      <c r="V375" t="s">
        <v>1461</v>
      </c>
      <c r="W375" s="1">
        <v>44753</v>
      </c>
      <c r="X375" s="1">
        <v>44757</v>
      </c>
      <c r="Y375" t="s">
        <v>55</v>
      </c>
    </row>
    <row r="376" spans="1:25">
      <c r="A376" t="s">
        <v>1462</v>
      </c>
      <c r="B376" t="s">
        <v>1463</v>
      </c>
      <c r="D376">
        <v>47818</v>
      </c>
      <c r="E376" t="s">
        <v>27</v>
      </c>
      <c r="F376" t="s">
        <v>28</v>
      </c>
      <c r="G376">
        <v>2022</v>
      </c>
      <c r="H376" t="s">
        <v>29</v>
      </c>
      <c r="I376" t="s">
        <v>30</v>
      </c>
      <c r="J376" t="s">
        <v>1421</v>
      </c>
      <c r="K376" t="s">
        <v>1464</v>
      </c>
      <c r="M376">
        <v>1121166</v>
      </c>
      <c r="O376" t="s">
        <v>32</v>
      </c>
      <c r="P376" t="s">
        <v>68</v>
      </c>
      <c r="R376" t="s">
        <v>34</v>
      </c>
      <c r="T376" t="s">
        <v>52</v>
      </c>
      <c r="U376" t="s">
        <v>1418</v>
      </c>
      <c r="V376" t="s">
        <v>1442</v>
      </c>
      <c r="W376" s="1">
        <v>44753</v>
      </c>
      <c r="X376" s="1">
        <v>44757</v>
      </c>
      <c r="Y376" t="s">
        <v>55</v>
      </c>
    </row>
    <row r="377" spans="1:25">
      <c r="A377" t="s">
        <v>1465</v>
      </c>
      <c r="B377" t="s">
        <v>1045</v>
      </c>
      <c r="C377" t="s">
        <v>610</v>
      </c>
      <c r="D377">
        <v>47856</v>
      </c>
      <c r="E377" t="s">
        <v>27</v>
      </c>
      <c r="F377" t="s">
        <v>28</v>
      </c>
      <c r="G377">
        <v>2022</v>
      </c>
      <c r="H377" t="s">
        <v>29</v>
      </c>
      <c r="I377" t="s">
        <v>30</v>
      </c>
      <c r="J377" t="s">
        <v>1421</v>
      </c>
      <c r="K377" t="s">
        <v>1466</v>
      </c>
      <c r="M377">
        <v>1171492</v>
      </c>
      <c r="O377" t="s">
        <v>32</v>
      </c>
      <c r="P377" t="s">
        <v>68</v>
      </c>
      <c r="R377" t="s">
        <v>34</v>
      </c>
      <c r="T377" t="s">
        <v>174</v>
      </c>
      <c r="U377" t="s">
        <v>1418</v>
      </c>
      <c r="V377" t="s">
        <v>785</v>
      </c>
      <c r="W377" s="1">
        <v>44753</v>
      </c>
      <c r="X377" s="1">
        <v>44757</v>
      </c>
      <c r="Y377" t="s">
        <v>55</v>
      </c>
    </row>
    <row r="378" spans="1:25">
      <c r="A378" t="s">
        <v>479</v>
      </c>
      <c r="B378" t="s">
        <v>1467</v>
      </c>
      <c r="D378">
        <v>47894</v>
      </c>
      <c r="E378" t="s">
        <v>27</v>
      </c>
      <c r="F378" t="s">
        <v>28</v>
      </c>
      <c r="G378">
        <v>2022</v>
      </c>
      <c r="H378" t="s">
        <v>29</v>
      </c>
      <c r="I378" t="s">
        <v>30</v>
      </c>
      <c r="J378" t="s">
        <v>1421</v>
      </c>
      <c r="K378" t="s">
        <v>1468</v>
      </c>
      <c r="M378">
        <v>1003673</v>
      </c>
      <c r="O378" t="s">
        <v>32</v>
      </c>
      <c r="P378" t="s">
        <v>68</v>
      </c>
      <c r="R378" t="s">
        <v>34</v>
      </c>
      <c r="T378" t="s">
        <v>52</v>
      </c>
      <c r="U378" t="s">
        <v>1418</v>
      </c>
      <c r="V378" t="s">
        <v>1427</v>
      </c>
      <c r="W378" s="1">
        <v>44753</v>
      </c>
      <c r="X378" s="1">
        <v>44757</v>
      </c>
      <c r="Y378" t="s">
        <v>55</v>
      </c>
    </row>
    <row r="379" spans="1:25">
      <c r="A379" t="s">
        <v>1469</v>
      </c>
      <c r="B379" t="s">
        <v>1470</v>
      </c>
      <c r="D379">
        <v>48122</v>
      </c>
      <c r="E379" t="s">
        <v>27</v>
      </c>
      <c r="F379" t="s">
        <v>28</v>
      </c>
      <c r="G379">
        <v>2022</v>
      </c>
      <c r="H379" t="s">
        <v>29</v>
      </c>
      <c r="I379" t="s">
        <v>30</v>
      </c>
      <c r="J379" t="s">
        <v>1421</v>
      </c>
      <c r="K379" t="str">
        <f>"02/07/2022 03:09 PM AEST(SW"</f>
        <v>02/07/2022 03:09 PM AEST(SW</v>
      </c>
      <c r="L379" t="str">
        <f>"02/07/2022 03:09 PM AEST(SW"</f>
        <v>02/07/2022 03:09 PM AEST(SW</v>
      </c>
      <c r="M379">
        <v>1083134</v>
      </c>
      <c r="O379" t="s">
        <v>32</v>
      </c>
      <c r="P379" t="s">
        <v>68</v>
      </c>
      <c r="R379" t="s">
        <v>34</v>
      </c>
      <c r="T379" t="s">
        <v>174</v>
      </c>
      <c r="U379" t="s">
        <v>1418</v>
      </c>
      <c r="V379" t="s">
        <v>785</v>
      </c>
      <c r="W379" s="1">
        <v>44753</v>
      </c>
      <c r="X379" s="1">
        <v>44757</v>
      </c>
      <c r="Y379" t="s">
        <v>55</v>
      </c>
    </row>
    <row r="380" spans="1:25">
      <c r="A380" t="s">
        <v>1471</v>
      </c>
      <c r="B380" t="s">
        <v>1472</v>
      </c>
      <c r="C380" t="s">
        <v>1473</v>
      </c>
      <c r="D380">
        <v>45665</v>
      </c>
      <c r="E380" t="s">
        <v>27</v>
      </c>
      <c r="F380" t="s">
        <v>28</v>
      </c>
      <c r="G380">
        <v>2022</v>
      </c>
      <c r="H380" t="s">
        <v>29</v>
      </c>
      <c r="I380" t="s">
        <v>30</v>
      </c>
      <c r="J380" t="s">
        <v>1474</v>
      </c>
      <c r="K380" t="str">
        <f>"05/04/2022 06:05 PM AEST(SW"</f>
        <v>05/04/2022 06:05 PM AEST(SW</v>
      </c>
      <c r="L380" t="str">
        <f>"06/04/2022 06:45 PM AEST(SW"</f>
        <v>06/04/2022 06:45 PM AEST(SW</v>
      </c>
      <c r="M380">
        <v>993697</v>
      </c>
      <c r="O380" t="s">
        <v>32</v>
      </c>
      <c r="P380" t="s">
        <v>86</v>
      </c>
      <c r="R380" t="s">
        <v>34</v>
      </c>
      <c r="T380" t="s">
        <v>52</v>
      </c>
      <c r="U380" t="s">
        <v>261</v>
      </c>
      <c r="V380" t="s">
        <v>426</v>
      </c>
      <c r="W380" s="1">
        <v>44687</v>
      </c>
      <c r="X380" s="1">
        <v>44723</v>
      </c>
      <c r="Y380" t="s">
        <v>55</v>
      </c>
    </row>
    <row r="381" spans="1:25">
      <c r="A381" t="s">
        <v>1475</v>
      </c>
      <c r="B381" t="s">
        <v>322</v>
      </c>
      <c r="C381" t="s">
        <v>57</v>
      </c>
      <c r="D381">
        <v>45493</v>
      </c>
      <c r="E381" t="s">
        <v>27</v>
      </c>
      <c r="F381" t="s">
        <v>28</v>
      </c>
      <c r="G381">
        <v>2022</v>
      </c>
      <c r="H381" t="s">
        <v>29</v>
      </c>
      <c r="I381" t="s">
        <v>30</v>
      </c>
      <c r="J381" t="s">
        <v>1476</v>
      </c>
      <c r="K381" t="s">
        <v>1477</v>
      </c>
      <c r="M381">
        <v>685069</v>
      </c>
      <c r="O381" t="s">
        <v>32</v>
      </c>
      <c r="P381" t="s">
        <v>145</v>
      </c>
      <c r="R381" t="s">
        <v>34</v>
      </c>
      <c r="T381" t="s">
        <v>52</v>
      </c>
      <c r="U381" t="s">
        <v>53</v>
      </c>
      <c r="V381" t="s">
        <v>54</v>
      </c>
      <c r="W381" s="1">
        <v>44655</v>
      </c>
      <c r="X381" s="1">
        <v>44694</v>
      </c>
      <c r="Y381" t="s">
        <v>55</v>
      </c>
    </row>
    <row r="382" spans="1:25">
      <c r="A382" t="s">
        <v>1478</v>
      </c>
      <c r="B382" t="s">
        <v>1479</v>
      </c>
      <c r="D382">
        <v>46480</v>
      </c>
      <c r="E382" t="s">
        <v>27</v>
      </c>
      <c r="F382" t="s">
        <v>28</v>
      </c>
      <c r="G382">
        <v>2022</v>
      </c>
      <c r="H382" t="s">
        <v>29</v>
      </c>
      <c r="I382" t="s">
        <v>30</v>
      </c>
      <c r="J382" t="s">
        <v>1480</v>
      </c>
      <c r="K382" t="str">
        <f>"06/05/2022 08:45 PM AEST(SW"</f>
        <v>06/05/2022 08:45 PM AEST(SW</v>
      </c>
      <c r="M382">
        <v>1211084</v>
      </c>
      <c r="O382" t="s">
        <v>32</v>
      </c>
      <c r="P382" t="s">
        <v>86</v>
      </c>
      <c r="R382" t="s">
        <v>34</v>
      </c>
      <c r="T382" t="s">
        <v>52</v>
      </c>
      <c r="U382" t="s">
        <v>261</v>
      </c>
      <c r="V382" t="s">
        <v>426</v>
      </c>
      <c r="W382" s="1">
        <v>44687</v>
      </c>
      <c r="X382" s="1">
        <v>44723</v>
      </c>
      <c r="Y382" t="s">
        <v>55</v>
      </c>
    </row>
    <row r="383" spans="1:25">
      <c r="A383" t="s">
        <v>170</v>
      </c>
      <c r="B383" t="s">
        <v>171</v>
      </c>
      <c r="C383" t="s">
        <v>104</v>
      </c>
      <c r="D383">
        <v>48140</v>
      </c>
      <c r="E383" t="s">
        <v>27</v>
      </c>
      <c r="F383" t="s">
        <v>28</v>
      </c>
      <c r="G383">
        <v>2022</v>
      </c>
      <c r="H383" t="s">
        <v>29</v>
      </c>
      <c r="I383" t="s">
        <v>30</v>
      </c>
      <c r="J383" t="s">
        <v>172</v>
      </c>
      <c r="K383" t="str">
        <f>"06/07/2022 10:46 PM AEST(SW"</f>
        <v>06/07/2022 10:46 PM AEST(SW</v>
      </c>
      <c r="L383" t="s">
        <v>173</v>
      </c>
      <c r="M383">
        <v>1082492</v>
      </c>
      <c r="O383" t="s">
        <v>32</v>
      </c>
      <c r="P383" t="s">
        <v>145</v>
      </c>
      <c r="R383" t="s">
        <v>34</v>
      </c>
      <c r="T383" t="s">
        <v>174</v>
      </c>
      <c r="U383" t="s">
        <v>175</v>
      </c>
      <c r="V383" t="s">
        <v>176</v>
      </c>
      <c r="W383" s="1">
        <v>44765</v>
      </c>
      <c r="X383" s="1">
        <v>44795</v>
      </c>
      <c r="Y383" t="s">
        <v>55</v>
      </c>
    </row>
    <row r="384" spans="1:25">
      <c r="A384" t="s">
        <v>975</v>
      </c>
      <c r="B384" t="s">
        <v>312</v>
      </c>
      <c r="C384" t="s">
        <v>1481</v>
      </c>
      <c r="D384">
        <v>51380</v>
      </c>
      <c r="E384" t="s">
        <v>27</v>
      </c>
      <c r="F384" t="s">
        <v>28</v>
      </c>
      <c r="G384">
        <v>2022</v>
      </c>
      <c r="H384" t="s">
        <v>29</v>
      </c>
      <c r="I384" t="s">
        <v>30</v>
      </c>
      <c r="J384" t="s">
        <v>1482</v>
      </c>
      <c r="K384" t="str">
        <f>"04/10/2022 10:30 AM AEST(SW"</f>
        <v>04/10/2022 10:30 AM AEST(SW</v>
      </c>
      <c r="L384" t="str">
        <f>"04/10/2022 10:30 AM AEST(SW"</f>
        <v>04/10/2022 10:30 AM AEST(SW</v>
      </c>
      <c r="M384">
        <v>913029</v>
      </c>
      <c r="O384" t="s">
        <v>32</v>
      </c>
      <c r="P384" t="s">
        <v>86</v>
      </c>
      <c r="R384" t="s">
        <v>34</v>
      </c>
      <c r="T384" t="s">
        <v>52</v>
      </c>
      <c r="U384" t="s">
        <v>261</v>
      </c>
      <c r="V384" t="s">
        <v>426</v>
      </c>
      <c r="W384" s="1">
        <v>44899</v>
      </c>
      <c r="X384" s="1">
        <v>44919</v>
      </c>
      <c r="Y384" t="s">
        <v>55</v>
      </c>
    </row>
    <row r="385" spans="1:25">
      <c r="A385" t="s">
        <v>1483</v>
      </c>
      <c r="B385" t="s">
        <v>1484</v>
      </c>
      <c r="D385">
        <v>45823</v>
      </c>
      <c r="E385" t="s">
        <v>27</v>
      </c>
      <c r="F385" t="s">
        <v>28</v>
      </c>
      <c r="G385">
        <v>2022</v>
      </c>
      <c r="H385" t="s">
        <v>29</v>
      </c>
      <c r="I385" t="s">
        <v>30</v>
      </c>
      <c r="J385" t="s">
        <v>1485</v>
      </c>
      <c r="K385" t="s">
        <v>1486</v>
      </c>
      <c r="M385">
        <v>831950</v>
      </c>
      <c r="O385" t="s">
        <v>32</v>
      </c>
      <c r="P385" t="s">
        <v>86</v>
      </c>
      <c r="R385" t="s">
        <v>34</v>
      </c>
      <c r="T385" t="s">
        <v>52</v>
      </c>
      <c r="U385" t="s">
        <v>261</v>
      </c>
      <c r="V385" t="s">
        <v>426</v>
      </c>
      <c r="W385" s="1">
        <v>44689</v>
      </c>
      <c r="X385" s="1">
        <v>44723</v>
      </c>
      <c r="Y385" t="s">
        <v>55</v>
      </c>
    </row>
    <row r="386" spans="1:25">
      <c r="A386" t="s">
        <v>1487</v>
      </c>
      <c r="B386" t="s">
        <v>710</v>
      </c>
      <c r="C386" t="s">
        <v>48</v>
      </c>
      <c r="D386">
        <v>51399</v>
      </c>
      <c r="E386" t="s">
        <v>27</v>
      </c>
      <c r="F386" t="s">
        <v>28</v>
      </c>
      <c r="G386">
        <v>2022</v>
      </c>
      <c r="H386" t="s">
        <v>29</v>
      </c>
      <c r="I386" t="s">
        <v>30</v>
      </c>
      <c r="J386" t="s">
        <v>1482</v>
      </c>
      <c r="K386" t="str">
        <f>"04/10/2022 04:36 PM AEST(SW"</f>
        <v>04/10/2022 04:36 PM AEST(SW</v>
      </c>
      <c r="L386" t="str">
        <f>"04/10/2022 04:42 PM AEST(SW"</f>
        <v>04/10/2022 04:42 PM AEST(SW</v>
      </c>
      <c r="M386">
        <v>871206</v>
      </c>
      <c r="O386" t="s">
        <v>32</v>
      </c>
      <c r="P386" t="s">
        <v>86</v>
      </c>
      <c r="R386" t="s">
        <v>34</v>
      </c>
      <c r="T386" t="s">
        <v>52</v>
      </c>
      <c r="U386" t="s">
        <v>261</v>
      </c>
      <c r="V386" t="s">
        <v>426</v>
      </c>
      <c r="W386" s="1">
        <v>44899</v>
      </c>
      <c r="X386" s="1">
        <v>44919</v>
      </c>
      <c r="Y386" t="s">
        <v>55</v>
      </c>
    </row>
    <row r="387" spans="1:25">
      <c r="A387" t="s">
        <v>1488</v>
      </c>
      <c r="B387" t="s">
        <v>1489</v>
      </c>
      <c r="D387">
        <v>47504</v>
      </c>
      <c r="E387" t="s">
        <v>27</v>
      </c>
      <c r="F387" t="s">
        <v>28</v>
      </c>
      <c r="G387">
        <v>2022</v>
      </c>
      <c r="H387" t="s">
        <v>29</v>
      </c>
      <c r="I387" t="s">
        <v>30</v>
      </c>
      <c r="J387" t="s">
        <v>1490</v>
      </c>
      <c r="K387" t="s">
        <v>1491</v>
      </c>
      <c r="M387">
        <v>1024542</v>
      </c>
      <c r="O387" t="s">
        <v>32</v>
      </c>
      <c r="P387" t="s">
        <v>371</v>
      </c>
      <c r="R387" t="s">
        <v>34</v>
      </c>
      <c r="T387" t="s">
        <v>35</v>
      </c>
      <c r="U387" t="s">
        <v>36</v>
      </c>
      <c r="V387" t="s">
        <v>139</v>
      </c>
      <c r="W387" s="1">
        <v>44733</v>
      </c>
      <c r="X387" s="1">
        <v>44733</v>
      </c>
      <c r="Y387" t="s">
        <v>45</v>
      </c>
    </row>
    <row r="388" spans="1:25">
      <c r="A388" t="s">
        <v>1492</v>
      </c>
      <c r="B388" t="s">
        <v>1493</v>
      </c>
      <c r="D388">
        <v>45304</v>
      </c>
      <c r="E388" t="s">
        <v>27</v>
      </c>
      <c r="F388" t="s">
        <v>28</v>
      </c>
      <c r="G388">
        <v>2022</v>
      </c>
      <c r="H388" t="s">
        <v>29</v>
      </c>
      <c r="I388" t="s">
        <v>30</v>
      </c>
      <c r="J388" t="s">
        <v>1494</v>
      </c>
      <c r="K388" t="str">
        <f>"07/03/2022 02:59 PM AEST(SW"</f>
        <v>07/03/2022 02:59 PM AEST(SW</v>
      </c>
      <c r="L388" t="s">
        <v>1495</v>
      </c>
      <c r="M388">
        <v>959833</v>
      </c>
      <c r="O388" t="s">
        <v>32</v>
      </c>
      <c r="P388" t="s">
        <v>86</v>
      </c>
      <c r="R388" t="s">
        <v>34</v>
      </c>
      <c r="T388" t="s">
        <v>52</v>
      </c>
      <c r="U388" t="s">
        <v>261</v>
      </c>
      <c r="V388" t="s">
        <v>262</v>
      </c>
      <c r="W388" s="1">
        <v>44773</v>
      </c>
      <c r="X388" s="1">
        <v>44787</v>
      </c>
      <c r="Y388" t="s">
        <v>55</v>
      </c>
    </row>
    <row r="389" spans="1:25">
      <c r="A389" t="s">
        <v>1496</v>
      </c>
      <c r="B389" t="s">
        <v>1497</v>
      </c>
      <c r="D389">
        <v>48178</v>
      </c>
      <c r="E389" t="s">
        <v>27</v>
      </c>
      <c r="F389" t="s">
        <v>28</v>
      </c>
      <c r="G389">
        <v>2022</v>
      </c>
      <c r="H389" t="s">
        <v>29</v>
      </c>
      <c r="I389" t="s">
        <v>30</v>
      </c>
      <c r="J389" t="s">
        <v>1498</v>
      </c>
      <c r="K389" t="s">
        <v>1499</v>
      </c>
      <c r="L389" t="s">
        <v>1499</v>
      </c>
      <c r="M389">
        <v>834653</v>
      </c>
      <c r="O389" t="s">
        <v>32</v>
      </c>
      <c r="P389" t="s">
        <v>86</v>
      </c>
      <c r="R389" t="s">
        <v>34</v>
      </c>
      <c r="T389" t="s">
        <v>52</v>
      </c>
      <c r="U389" t="s">
        <v>261</v>
      </c>
      <c r="V389" t="s">
        <v>262</v>
      </c>
      <c r="W389" s="1">
        <v>44759</v>
      </c>
      <c r="X389" s="1">
        <v>44772</v>
      </c>
      <c r="Y389" t="s">
        <v>55</v>
      </c>
    </row>
    <row r="390" spans="1:25">
      <c r="A390" t="s">
        <v>1500</v>
      </c>
      <c r="B390" t="s">
        <v>1501</v>
      </c>
      <c r="D390">
        <v>48936</v>
      </c>
      <c r="E390" t="s">
        <v>27</v>
      </c>
      <c r="F390" t="s">
        <v>28</v>
      </c>
      <c r="G390">
        <v>2022</v>
      </c>
      <c r="H390" t="s">
        <v>29</v>
      </c>
      <c r="I390" t="s">
        <v>30</v>
      </c>
      <c r="J390" t="s">
        <v>1502</v>
      </c>
      <c r="K390" t="str">
        <f>"01/09/2022 11:36 AM AEST(SW"</f>
        <v>01/09/2022 11:36 AM AEST(SW</v>
      </c>
      <c r="M390">
        <v>833990</v>
      </c>
      <c r="O390" t="s">
        <v>32</v>
      </c>
      <c r="P390" t="s">
        <v>86</v>
      </c>
      <c r="R390" t="s">
        <v>34</v>
      </c>
      <c r="T390" t="s">
        <v>52</v>
      </c>
      <c r="U390" t="s">
        <v>261</v>
      </c>
      <c r="V390" t="s">
        <v>262</v>
      </c>
      <c r="W390" s="1">
        <v>44836</v>
      </c>
      <c r="X390" s="1">
        <v>44850</v>
      </c>
      <c r="Y390" t="s">
        <v>55</v>
      </c>
    </row>
    <row r="391" spans="1:25">
      <c r="A391" t="s">
        <v>871</v>
      </c>
      <c r="B391" t="s">
        <v>872</v>
      </c>
      <c r="C391" t="s">
        <v>791</v>
      </c>
      <c r="D391">
        <v>53414</v>
      </c>
      <c r="E391" t="s">
        <v>27</v>
      </c>
      <c r="F391" t="s">
        <v>28</v>
      </c>
      <c r="G391">
        <v>2022</v>
      </c>
      <c r="H391" t="s">
        <v>29</v>
      </c>
      <c r="I391" t="s">
        <v>30</v>
      </c>
      <c r="J391" t="s">
        <v>1503</v>
      </c>
      <c r="K391" t="s">
        <v>1504</v>
      </c>
      <c r="M391">
        <v>350151</v>
      </c>
      <c r="O391" t="s">
        <v>32</v>
      </c>
      <c r="P391" t="s">
        <v>68</v>
      </c>
      <c r="R391" t="s">
        <v>34</v>
      </c>
      <c r="T391" t="s">
        <v>35</v>
      </c>
      <c r="U391" t="s">
        <v>43</v>
      </c>
      <c r="V391" t="s">
        <v>115</v>
      </c>
      <c r="W391" s="1">
        <v>44879</v>
      </c>
      <c r="X391" s="1">
        <v>44882</v>
      </c>
      <c r="Y391" t="s">
        <v>55</v>
      </c>
    </row>
    <row r="392" spans="1:25">
      <c r="A392" t="s">
        <v>152</v>
      </c>
      <c r="B392" t="s">
        <v>153</v>
      </c>
      <c r="C392" t="s">
        <v>154</v>
      </c>
      <c r="D392">
        <v>53046</v>
      </c>
      <c r="E392" t="s">
        <v>27</v>
      </c>
      <c r="F392" t="s">
        <v>28</v>
      </c>
      <c r="G392">
        <v>2022</v>
      </c>
      <c r="H392" t="s">
        <v>29</v>
      </c>
      <c r="I392" t="s">
        <v>30</v>
      </c>
      <c r="J392" t="s">
        <v>1505</v>
      </c>
      <c r="K392" t="str">
        <f>"04/11/2022 08:45 AM AEST(SW"</f>
        <v>04/11/2022 08:45 AM AEST(SW</v>
      </c>
      <c r="L392" t="str">
        <f>"04/11/2022 08:53 AM AEST(SW"</f>
        <v>04/11/2022 08:53 AM AEST(SW</v>
      </c>
      <c r="M392">
        <v>1050012</v>
      </c>
      <c r="O392" t="s">
        <v>32</v>
      </c>
      <c r="P392" t="s">
        <v>42</v>
      </c>
      <c r="R392" t="s">
        <v>32</v>
      </c>
      <c r="S392" t="s">
        <v>32</v>
      </c>
      <c r="T392" t="s">
        <v>35</v>
      </c>
      <c r="U392" t="s">
        <v>43</v>
      </c>
      <c r="V392" t="str">
        <f>"056958E"</f>
        <v>056958E</v>
      </c>
      <c r="W392" s="1">
        <v>44879</v>
      </c>
      <c r="X392" s="1">
        <v>44883</v>
      </c>
      <c r="Y392" t="s">
        <v>159</v>
      </c>
    </row>
    <row r="393" spans="1:25">
      <c r="A393" t="s">
        <v>177</v>
      </c>
      <c r="B393" t="s">
        <v>178</v>
      </c>
      <c r="D393">
        <v>53388</v>
      </c>
      <c r="E393" t="s">
        <v>27</v>
      </c>
      <c r="F393" t="s">
        <v>28</v>
      </c>
      <c r="G393">
        <v>2022</v>
      </c>
      <c r="H393" t="s">
        <v>29</v>
      </c>
      <c r="I393" t="s">
        <v>30</v>
      </c>
      <c r="J393" t="s">
        <v>1503</v>
      </c>
      <c r="K393" t="s">
        <v>1506</v>
      </c>
      <c r="L393" t="s">
        <v>1506</v>
      </c>
      <c r="M393">
        <v>1136288</v>
      </c>
      <c r="O393" t="s">
        <v>32</v>
      </c>
      <c r="P393" t="s">
        <v>68</v>
      </c>
      <c r="R393" t="s">
        <v>34</v>
      </c>
      <c r="T393" t="s">
        <v>35</v>
      </c>
      <c r="U393" t="s">
        <v>43</v>
      </c>
      <c r="V393" t="s">
        <v>180</v>
      </c>
      <c r="W393" s="1">
        <v>44879</v>
      </c>
      <c r="X393" s="1">
        <v>44882</v>
      </c>
      <c r="Y393" t="s">
        <v>181</v>
      </c>
    </row>
    <row r="394" spans="1:25">
      <c r="A394" t="s">
        <v>1507</v>
      </c>
      <c r="B394" t="s">
        <v>1508</v>
      </c>
      <c r="C394" t="s">
        <v>1509</v>
      </c>
      <c r="D394">
        <v>48142</v>
      </c>
      <c r="E394" t="s">
        <v>27</v>
      </c>
      <c r="F394" t="s">
        <v>28</v>
      </c>
      <c r="G394">
        <v>2022</v>
      </c>
      <c r="H394" t="s">
        <v>29</v>
      </c>
      <c r="I394" t="s">
        <v>30</v>
      </c>
      <c r="J394" t="s">
        <v>1510</v>
      </c>
      <c r="K394" t="str">
        <f>"07/07/2022 08:13 AM AEST(SW"</f>
        <v>07/07/2022 08:13 AM AEST(SW</v>
      </c>
      <c r="L394" t="str">
        <f>"07/07/2022 08:14 AM AEST(SW"</f>
        <v>07/07/2022 08:14 AM AEST(SW</v>
      </c>
      <c r="M394">
        <v>832072</v>
      </c>
      <c r="O394" t="s">
        <v>32</v>
      </c>
      <c r="P394" t="s">
        <v>86</v>
      </c>
      <c r="R394" t="s">
        <v>34</v>
      </c>
      <c r="T394" t="s">
        <v>52</v>
      </c>
      <c r="U394" t="s">
        <v>261</v>
      </c>
      <c r="V394" t="s">
        <v>262</v>
      </c>
      <c r="W394" s="1">
        <v>44774</v>
      </c>
      <c r="X394" s="1">
        <v>44785</v>
      </c>
      <c r="Y394" t="s">
        <v>55</v>
      </c>
    </row>
    <row r="395" spans="1:25">
      <c r="A395" t="s">
        <v>1511</v>
      </c>
      <c r="B395" t="s">
        <v>1269</v>
      </c>
      <c r="C395" t="s">
        <v>953</v>
      </c>
      <c r="D395">
        <v>46637</v>
      </c>
      <c r="E395" t="s">
        <v>27</v>
      </c>
      <c r="F395" t="s">
        <v>28</v>
      </c>
      <c r="G395">
        <v>2022</v>
      </c>
      <c r="H395" t="s">
        <v>29</v>
      </c>
      <c r="I395" t="s">
        <v>30</v>
      </c>
      <c r="J395" t="s">
        <v>1512</v>
      </c>
      <c r="K395" t="s">
        <v>1513</v>
      </c>
      <c r="L395" t="s">
        <v>1514</v>
      </c>
      <c r="M395">
        <v>1079565</v>
      </c>
      <c r="O395" t="s">
        <v>32</v>
      </c>
      <c r="P395" t="s">
        <v>86</v>
      </c>
      <c r="R395" t="s">
        <v>34</v>
      </c>
      <c r="T395" t="s">
        <v>52</v>
      </c>
      <c r="U395" t="s">
        <v>87</v>
      </c>
      <c r="V395" t="s">
        <v>88</v>
      </c>
      <c r="W395" s="1">
        <v>44745</v>
      </c>
      <c r="X395" s="1">
        <v>44751</v>
      </c>
      <c r="Y395" t="s">
        <v>55</v>
      </c>
    </row>
    <row r="396" spans="1:25">
      <c r="A396" t="s">
        <v>1515</v>
      </c>
      <c r="B396" t="s">
        <v>1516</v>
      </c>
      <c r="D396">
        <v>46309</v>
      </c>
      <c r="E396" t="s">
        <v>27</v>
      </c>
      <c r="F396" t="s">
        <v>28</v>
      </c>
      <c r="G396">
        <v>2022</v>
      </c>
      <c r="H396" t="s">
        <v>29</v>
      </c>
      <c r="I396" t="s">
        <v>30</v>
      </c>
      <c r="J396" t="s">
        <v>1517</v>
      </c>
      <c r="K396" t="str">
        <f>"03/05/2022 10:53 AM AEST(SW"</f>
        <v>03/05/2022 10:53 AM AEST(SW</v>
      </c>
      <c r="L396" t="str">
        <f>"03/05/2022 10:54 AM AEST(SW"</f>
        <v>03/05/2022 10:54 AM AEST(SW</v>
      </c>
      <c r="M396">
        <v>1081202</v>
      </c>
      <c r="O396" t="s">
        <v>32</v>
      </c>
      <c r="P396" t="s">
        <v>86</v>
      </c>
      <c r="R396" t="s">
        <v>34</v>
      </c>
      <c r="T396" t="s">
        <v>52</v>
      </c>
      <c r="U396" t="s">
        <v>87</v>
      </c>
      <c r="V396" t="s">
        <v>88</v>
      </c>
      <c r="W396" s="1">
        <v>44745</v>
      </c>
      <c r="X396" s="1">
        <v>44751</v>
      </c>
      <c r="Y396" t="s">
        <v>55</v>
      </c>
    </row>
    <row r="397" spans="1:25">
      <c r="A397" t="s">
        <v>507</v>
      </c>
      <c r="B397" t="s">
        <v>508</v>
      </c>
      <c r="D397">
        <v>48244</v>
      </c>
      <c r="E397" t="s">
        <v>27</v>
      </c>
      <c r="F397" t="s">
        <v>28</v>
      </c>
      <c r="G397">
        <v>2022</v>
      </c>
      <c r="H397" t="s">
        <v>29</v>
      </c>
      <c r="I397" t="s">
        <v>30</v>
      </c>
      <c r="J397" t="s">
        <v>1518</v>
      </c>
      <c r="K397" t="s">
        <v>1519</v>
      </c>
      <c r="M397">
        <v>1326697</v>
      </c>
      <c r="O397" t="s">
        <v>32</v>
      </c>
      <c r="P397" t="s">
        <v>86</v>
      </c>
      <c r="R397" t="s">
        <v>34</v>
      </c>
      <c r="T397" t="s">
        <v>174</v>
      </c>
      <c r="U397" t="s">
        <v>87</v>
      </c>
      <c r="V397" t="s">
        <v>88</v>
      </c>
      <c r="W397" s="1">
        <v>44759</v>
      </c>
      <c r="X397" s="1">
        <v>44765</v>
      </c>
      <c r="Y397" t="s">
        <v>140</v>
      </c>
    </row>
    <row r="398" spans="1:25">
      <c r="A398" t="s">
        <v>1520</v>
      </c>
      <c r="B398" t="s">
        <v>1521</v>
      </c>
      <c r="C398" t="s">
        <v>1522</v>
      </c>
      <c r="D398">
        <v>48233</v>
      </c>
      <c r="E398" t="s">
        <v>27</v>
      </c>
      <c r="F398" t="s">
        <v>28</v>
      </c>
      <c r="G398">
        <v>2022</v>
      </c>
      <c r="H398" t="s">
        <v>29</v>
      </c>
      <c r="I398" t="s">
        <v>30</v>
      </c>
      <c r="J398" t="s">
        <v>1523</v>
      </c>
      <c r="K398" t="s">
        <v>1524</v>
      </c>
      <c r="M398">
        <v>1168716</v>
      </c>
      <c r="O398" t="s">
        <v>32</v>
      </c>
      <c r="P398" t="s">
        <v>389</v>
      </c>
      <c r="R398" t="s">
        <v>34</v>
      </c>
      <c r="T398" t="s">
        <v>52</v>
      </c>
      <c r="U398" t="s">
        <v>87</v>
      </c>
      <c r="V398" t="s">
        <v>88</v>
      </c>
      <c r="W398" s="1">
        <v>44759</v>
      </c>
      <c r="X398" s="1">
        <v>44765</v>
      </c>
      <c r="Y398" t="s">
        <v>55</v>
      </c>
    </row>
    <row r="399" spans="1:25">
      <c r="A399" t="s">
        <v>1525</v>
      </c>
      <c r="B399" t="s">
        <v>953</v>
      </c>
      <c r="C399" t="s">
        <v>434</v>
      </c>
      <c r="D399">
        <v>48247</v>
      </c>
      <c r="E399" t="s">
        <v>27</v>
      </c>
      <c r="F399" t="s">
        <v>28</v>
      </c>
      <c r="G399">
        <v>2022</v>
      </c>
      <c r="H399" t="s">
        <v>29</v>
      </c>
      <c r="I399" t="s">
        <v>30</v>
      </c>
      <c r="J399" t="s">
        <v>1523</v>
      </c>
      <c r="K399" t="s">
        <v>1526</v>
      </c>
      <c r="M399">
        <v>1172149</v>
      </c>
      <c r="O399" t="s">
        <v>32</v>
      </c>
      <c r="P399" t="s">
        <v>86</v>
      </c>
      <c r="R399" t="s">
        <v>32</v>
      </c>
      <c r="S399" t="s">
        <v>32</v>
      </c>
      <c r="T399" t="s">
        <v>52</v>
      </c>
      <c r="U399" t="s">
        <v>87</v>
      </c>
      <c r="V399" t="s">
        <v>88</v>
      </c>
      <c r="W399" s="1">
        <v>44759</v>
      </c>
      <c r="X399" s="1">
        <v>44765</v>
      </c>
      <c r="Y399" t="s">
        <v>55</v>
      </c>
    </row>
    <row r="400" spans="1:25">
      <c r="A400" t="s">
        <v>1527</v>
      </c>
      <c r="B400" t="s">
        <v>1528</v>
      </c>
      <c r="D400">
        <v>49446</v>
      </c>
      <c r="E400" t="s">
        <v>27</v>
      </c>
      <c r="F400" t="s">
        <v>28</v>
      </c>
      <c r="G400">
        <v>2022</v>
      </c>
      <c r="H400" t="s">
        <v>29</v>
      </c>
      <c r="I400" t="s">
        <v>30</v>
      </c>
      <c r="J400" t="s">
        <v>1529</v>
      </c>
      <c r="K400" t="s">
        <v>1530</v>
      </c>
      <c r="M400">
        <v>1062058</v>
      </c>
      <c r="O400" t="s">
        <v>32</v>
      </c>
      <c r="P400" t="s">
        <v>86</v>
      </c>
      <c r="R400" t="s">
        <v>34</v>
      </c>
      <c r="T400" t="s">
        <v>52</v>
      </c>
      <c r="U400" t="s">
        <v>87</v>
      </c>
      <c r="V400" t="s">
        <v>88</v>
      </c>
      <c r="W400" s="1">
        <v>44829</v>
      </c>
      <c r="X400" s="1">
        <v>44834</v>
      </c>
      <c r="Y400" t="s">
        <v>89</v>
      </c>
    </row>
    <row r="401" spans="1:25">
      <c r="A401" t="s">
        <v>1031</v>
      </c>
      <c r="B401" t="s">
        <v>1531</v>
      </c>
      <c r="C401" t="s">
        <v>1532</v>
      </c>
      <c r="D401">
        <v>53069</v>
      </c>
      <c r="E401" t="s">
        <v>27</v>
      </c>
      <c r="F401" t="s">
        <v>28</v>
      </c>
      <c r="G401">
        <v>2022</v>
      </c>
      <c r="H401" t="s">
        <v>29</v>
      </c>
      <c r="I401" t="s">
        <v>30</v>
      </c>
      <c r="J401" t="s">
        <v>1533</v>
      </c>
      <c r="K401" t="str">
        <f>"04/11/2022 05:51 PM AEST(SW"</f>
        <v>04/11/2022 05:51 PM AEST(SW</v>
      </c>
      <c r="M401">
        <v>1180770</v>
      </c>
      <c r="O401" t="s">
        <v>32</v>
      </c>
      <c r="P401" t="s">
        <v>86</v>
      </c>
      <c r="R401" t="s">
        <v>34</v>
      </c>
      <c r="T401" t="s">
        <v>52</v>
      </c>
      <c r="U401" t="s">
        <v>87</v>
      </c>
      <c r="V401" t="s">
        <v>88</v>
      </c>
      <c r="W401" s="1">
        <v>44877</v>
      </c>
      <c r="X401" s="1">
        <v>44911</v>
      </c>
      <c r="Y401" t="s">
        <v>55</v>
      </c>
    </row>
    <row r="402" spans="1:25">
      <c r="A402" t="s">
        <v>750</v>
      </c>
      <c r="B402" t="s">
        <v>610</v>
      </c>
      <c r="C402" t="s">
        <v>307</v>
      </c>
      <c r="D402">
        <v>47424</v>
      </c>
      <c r="E402" t="s">
        <v>27</v>
      </c>
      <c r="F402" t="s">
        <v>28</v>
      </c>
      <c r="G402">
        <v>2022</v>
      </c>
      <c r="H402" t="s">
        <v>29</v>
      </c>
      <c r="I402" t="s">
        <v>30</v>
      </c>
      <c r="J402" t="s">
        <v>1534</v>
      </c>
      <c r="K402" t="s">
        <v>1535</v>
      </c>
      <c r="M402">
        <v>911237</v>
      </c>
      <c r="O402" t="s">
        <v>32</v>
      </c>
      <c r="P402" t="s">
        <v>86</v>
      </c>
      <c r="R402" t="s">
        <v>34</v>
      </c>
      <c r="T402" t="s">
        <v>52</v>
      </c>
      <c r="U402" t="s">
        <v>87</v>
      </c>
      <c r="V402" t="s">
        <v>88</v>
      </c>
      <c r="W402" s="1">
        <v>44785</v>
      </c>
      <c r="X402" s="1">
        <v>44798</v>
      </c>
      <c r="Y402" t="s">
        <v>55</v>
      </c>
    </row>
    <row r="403" spans="1:25">
      <c r="A403" t="s">
        <v>380</v>
      </c>
      <c r="B403" t="s">
        <v>1128</v>
      </c>
      <c r="C403" t="s">
        <v>1129</v>
      </c>
      <c r="D403">
        <v>47649</v>
      </c>
      <c r="E403" t="s">
        <v>27</v>
      </c>
      <c r="F403" t="s">
        <v>28</v>
      </c>
      <c r="G403">
        <v>2022</v>
      </c>
      <c r="H403" t="s">
        <v>29</v>
      </c>
      <c r="I403" t="s">
        <v>30</v>
      </c>
      <c r="J403" t="s">
        <v>1130</v>
      </c>
      <c r="K403" t="s">
        <v>1131</v>
      </c>
      <c r="M403">
        <v>1171334</v>
      </c>
      <c r="O403" t="s">
        <v>32</v>
      </c>
      <c r="P403" t="s">
        <v>389</v>
      </c>
      <c r="R403" t="s">
        <v>34</v>
      </c>
      <c r="T403" t="s">
        <v>52</v>
      </c>
      <c r="U403" t="s">
        <v>87</v>
      </c>
      <c r="V403" t="s">
        <v>88</v>
      </c>
      <c r="W403" s="1">
        <v>44746</v>
      </c>
      <c r="X403" s="1">
        <v>44778</v>
      </c>
      <c r="Y403" t="s">
        <v>55</v>
      </c>
    </row>
    <row r="404" spans="1:25">
      <c r="A404" t="s">
        <v>1536</v>
      </c>
      <c r="B404" t="s">
        <v>446</v>
      </c>
      <c r="C404" t="s">
        <v>1537</v>
      </c>
      <c r="D404">
        <v>49395</v>
      </c>
      <c r="E404" t="s">
        <v>27</v>
      </c>
      <c r="F404" t="s">
        <v>28</v>
      </c>
      <c r="G404">
        <v>2022</v>
      </c>
      <c r="H404" t="s">
        <v>29</v>
      </c>
      <c r="I404" t="s">
        <v>30</v>
      </c>
      <c r="J404" t="s">
        <v>1538</v>
      </c>
      <c r="K404" t="s">
        <v>1539</v>
      </c>
      <c r="L404" t="s">
        <v>1539</v>
      </c>
      <c r="M404">
        <v>640565</v>
      </c>
      <c r="O404" t="s">
        <v>32</v>
      </c>
      <c r="P404" t="s">
        <v>695</v>
      </c>
      <c r="R404" t="s">
        <v>34</v>
      </c>
      <c r="T404" t="s">
        <v>174</v>
      </c>
      <c r="U404" t="s">
        <v>1540</v>
      </c>
      <c r="V404" t="s">
        <v>1541</v>
      </c>
      <c r="W404" s="1">
        <v>44830</v>
      </c>
      <c r="X404" s="1">
        <v>44830</v>
      </c>
      <c r="Y404" t="s">
        <v>55</v>
      </c>
    </row>
    <row r="405" spans="1:25">
      <c r="A405" t="s">
        <v>1542</v>
      </c>
      <c r="B405" t="s">
        <v>1543</v>
      </c>
      <c r="D405">
        <v>49058</v>
      </c>
      <c r="E405" t="s">
        <v>27</v>
      </c>
      <c r="F405" t="s">
        <v>28</v>
      </c>
      <c r="G405">
        <v>2022</v>
      </c>
      <c r="H405" t="s">
        <v>29</v>
      </c>
      <c r="I405" t="s">
        <v>30</v>
      </c>
      <c r="J405" t="s">
        <v>1544</v>
      </c>
      <c r="K405" t="str">
        <f>"06/09/2022 09:19 AM AEST(SW"</f>
        <v>06/09/2022 09:19 AM AEST(SW</v>
      </c>
      <c r="L405" t="str">
        <f>"06/09/2022 09:23 AM AEST(SW"</f>
        <v>06/09/2022 09:23 AM AEST(SW</v>
      </c>
      <c r="M405">
        <v>1396779</v>
      </c>
      <c r="O405" t="s">
        <v>32</v>
      </c>
      <c r="P405" t="s">
        <v>42</v>
      </c>
      <c r="R405" t="s">
        <v>34</v>
      </c>
      <c r="T405" t="s">
        <v>52</v>
      </c>
      <c r="U405" t="s">
        <v>650</v>
      </c>
      <c r="V405" t="s">
        <v>1545</v>
      </c>
      <c r="W405" s="1">
        <v>44837</v>
      </c>
      <c r="X405" s="1">
        <v>44841</v>
      </c>
      <c r="Y405" t="s">
        <v>55</v>
      </c>
    </row>
    <row r="406" spans="1:25">
      <c r="A406" t="s">
        <v>1546</v>
      </c>
      <c r="B406" t="s">
        <v>568</v>
      </c>
      <c r="D406">
        <v>47738</v>
      </c>
      <c r="E406" t="s">
        <v>27</v>
      </c>
      <c r="F406" t="s">
        <v>28</v>
      </c>
      <c r="G406">
        <v>2022</v>
      </c>
      <c r="H406" t="s">
        <v>29</v>
      </c>
      <c r="I406" t="s">
        <v>30</v>
      </c>
      <c r="J406" t="s">
        <v>1547</v>
      </c>
      <c r="K406" t="s">
        <v>1548</v>
      </c>
      <c r="M406">
        <v>753160</v>
      </c>
      <c r="O406" t="s">
        <v>32</v>
      </c>
      <c r="P406" t="s">
        <v>42</v>
      </c>
      <c r="R406" t="s">
        <v>34</v>
      </c>
      <c r="T406" t="s">
        <v>52</v>
      </c>
      <c r="U406" t="s">
        <v>650</v>
      </c>
      <c r="V406" t="s">
        <v>857</v>
      </c>
      <c r="W406" s="1">
        <v>44748</v>
      </c>
      <c r="X406" s="1">
        <v>44757</v>
      </c>
      <c r="Y406" t="s">
        <v>55</v>
      </c>
    </row>
    <row r="407" spans="1:25">
      <c r="A407" t="s">
        <v>1549</v>
      </c>
      <c r="B407" t="s">
        <v>1550</v>
      </c>
      <c r="D407">
        <v>47096</v>
      </c>
      <c r="E407" t="s">
        <v>27</v>
      </c>
      <c r="F407" t="s">
        <v>28</v>
      </c>
      <c r="G407">
        <v>2022</v>
      </c>
      <c r="H407" t="s">
        <v>29</v>
      </c>
      <c r="I407" t="s">
        <v>30</v>
      </c>
      <c r="J407" t="s">
        <v>1551</v>
      </c>
      <c r="K407" t="str">
        <f>"01/06/2022 01:49 PM AEST(SW"</f>
        <v>01/06/2022 01:49 PM AEST(SW</v>
      </c>
      <c r="M407">
        <v>1166325</v>
      </c>
      <c r="O407" t="s">
        <v>32</v>
      </c>
      <c r="P407" t="s">
        <v>86</v>
      </c>
      <c r="R407" t="s">
        <v>34</v>
      </c>
      <c r="T407" t="s">
        <v>174</v>
      </c>
      <c r="U407" t="s">
        <v>87</v>
      </c>
      <c r="V407" t="s">
        <v>88</v>
      </c>
      <c r="W407" s="1">
        <v>44728</v>
      </c>
      <c r="X407" s="1">
        <v>45093</v>
      </c>
      <c r="Y407" t="s">
        <v>220</v>
      </c>
    </row>
    <row r="408" spans="1:25">
      <c r="A408" t="s">
        <v>1172</v>
      </c>
      <c r="B408" t="s">
        <v>1552</v>
      </c>
      <c r="D408">
        <v>46832</v>
      </c>
      <c r="E408" t="s">
        <v>27</v>
      </c>
      <c r="F408" t="s">
        <v>28</v>
      </c>
      <c r="G408">
        <v>2022</v>
      </c>
      <c r="H408" t="s">
        <v>29</v>
      </c>
      <c r="I408" t="s">
        <v>30</v>
      </c>
      <c r="J408" t="s">
        <v>1553</v>
      </c>
      <c r="K408" t="s">
        <v>1554</v>
      </c>
      <c r="L408" t="s">
        <v>1554</v>
      </c>
      <c r="M408">
        <v>753033</v>
      </c>
      <c r="O408" t="s">
        <v>32</v>
      </c>
      <c r="P408" t="s">
        <v>86</v>
      </c>
      <c r="R408" t="s">
        <v>34</v>
      </c>
      <c r="T408" t="s">
        <v>52</v>
      </c>
      <c r="U408" t="s">
        <v>650</v>
      </c>
      <c r="V408" t="s">
        <v>1555</v>
      </c>
      <c r="W408" s="1">
        <v>44717</v>
      </c>
      <c r="X408" s="1">
        <v>44720</v>
      </c>
      <c r="Y408" t="s">
        <v>384</v>
      </c>
    </row>
    <row r="409" spans="1:25">
      <c r="A409" t="s">
        <v>1556</v>
      </c>
      <c r="B409" t="s">
        <v>1557</v>
      </c>
      <c r="C409" t="s">
        <v>231</v>
      </c>
      <c r="D409">
        <v>47501</v>
      </c>
      <c r="E409" t="s">
        <v>27</v>
      </c>
      <c r="F409" t="s">
        <v>28</v>
      </c>
      <c r="G409">
        <v>2022</v>
      </c>
      <c r="H409" t="s">
        <v>29</v>
      </c>
      <c r="I409" t="s">
        <v>30</v>
      </c>
      <c r="J409" t="s">
        <v>1558</v>
      </c>
      <c r="K409" t="s">
        <v>1559</v>
      </c>
      <c r="L409" t="s">
        <v>1560</v>
      </c>
      <c r="M409">
        <v>746226</v>
      </c>
      <c r="O409" t="s">
        <v>32</v>
      </c>
      <c r="P409" t="s">
        <v>33</v>
      </c>
      <c r="R409" t="s">
        <v>32</v>
      </c>
      <c r="S409" t="s">
        <v>32</v>
      </c>
      <c r="T409" t="s">
        <v>52</v>
      </c>
      <c r="U409" t="s">
        <v>650</v>
      </c>
      <c r="V409" t="s">
        <v>1561</v>
      </c>
      <c r="W409" s="1">
        <v>44753</v>
      </c>
      <c r="X409" s="1">
        <v>44766</v>
      </c>
      <c r="Y409" t="s">
        <v>55</v>
      </c>
    </row>
    <row r="410" spans="1:25">
      <c r="A410" t="s">
        <v>1556</v>
      </c>
      <c r="B410" t="s">
        <v>1557</v>
      </c>
      <c r="C410" t="s">
        <v>231</v>
      </c>
      <c r="D410">
        <v>47732</v>
      </c>
      <c r="E410" t="s">
        <v>27</v>
      </c>
      <c r="F410" t="s">
        <v>28</v>
      </c>
      <c r="G410">
        <v>2022</v>
      </c>
      <c r="H410" t="s">
        <v>29</v>
      </c>
      <c r="I410" t="s">
        <v>30</v>
      </c>
      <c r="J410" t="s">
        <v>1558</v>
      </c>
      <c r="K410" t="s">
        <v>1562</v>
      </c>
      <c r="M410">
        <v>746226</v>
      </c>
      <c r="O410" t="s">
        <v>32</v>
      </c>
      <c r="P410" t="s">
        <v>42</v>
      </c>
      <c r="R410" t="s">
        <v>34</v>
      </c>
      <c r="T410" t="s">
        <v>52</v>
      </c>
      <c r="U410" t="s">
        <v>650</v>
      </c>
      <c r="V410" t="s">
        <v>1561</v>
      </c>
      <c r="W410" s="1">
        <v>44753</v>
      </c>
      <c r="X410" s="1">
        <v>44757</v>
      </c>
      <c r="Y410" t="s">
        <v>55</v>
      </c>
    </row>
    <row r="411" spans="1:25">
      <c r="A411" t="s">
        <v>849</v>
      </c>
      <c r="B411" t="s">
        <v>850</v>
      </c>
      <c r="D411">
        <v>52794</v>
      </c>
      <c r="E411" t="s">
        <v>27</v>
      </c>
      <c r="F411" t="s">
        <v>28</v>
      </c>
      <c r="G411">
        <v>2022</v>
      </c>
      <c r="H411" t="s">
        <v>29</v>
      </c>
      <c r="I411" t="s">
        <v>30</v>
      </c>
      <c r="J411" t="s">
        <v>851</v>
      </c>
      <c r="K411" t="s">
        <v>852</v>
      </c>
      <c r="M411">
        <v>1074037</v>
      </c>
      <c r="O411" t="s">
        <v>32</v>
      </c>
      <c r="P411" t="s">
        <v>42</v>
      </c>
      <c r="R411" t="s">
        <v>34</v>
      </c>
      <c r="T411" t="s">
        <v>52</v>
      </c>
      <c r="U411" t="s">
        <v>43</v>
      </c>
      <c r="V411" t="s">
        <v>244</v>
      </c>
      <c r="W411" s="1">
        <v>44885</v>
      </c>
      <c r="X411" s="1">
        <v>44890</v>
      </c>
      <c r="Y411" t="s">
        <v>133</v>
      </c>
    </row>
    <row r="412" spans="1:25">
      <c r="A412" t="s">
        <v>853</v>
      </c>
      <c r="B412" t="s">
        <v>854</v>
      </c>
      <c r="C412" t="s">
        <v>653</v>
      </c>
      <c r="D412">
        <v>47599</v>
      </c>
      <c r="E412" t="s">
        <v>27</v>
      </c>
      <c r="F412" t="s">
        <v>28</v>
      </c>
      <c r="G412">
        <v>2022</v>
      </c>
      <c r="H412" t="s">
        <v>29</v>
      </c>
      <c r="I412" t="s">
        <v>30</v>
      </c>
      <c r="J412" t="s">
        <v>1558</v>
      </c>
      <c r="K412" t="s">
        <v>1563</v>
      </c>
      <c r="M412">
        <v>1194146</v>
      </c>
      <c r="O412" t="s">
        <v>32</v>
      </c>
      <c r="P412" t="s">
        <v>42</v>
      </c>
      <c r="R412" t="s">
        <v>34</v>
      </c>
      <c r="T412" t="s">
        <v>52</v>
      </c>
      <c r="U412" t="s">
        <v>650</v>
      </c>
      <c r="V412" t="s">
        <v>857</v>
      </c>
      <c r="W412" s="1">
        <v>44753</v>
      </c>
      <c r="X412" s="1">
        <v>44757</v>
      </c>
      <c r="Y412" t="s">
        <v>55</v>
      </c>
    </row>
    <row r="413" spans="1:25">
      <c r="A413" t="s">
        <v>1564</v>
      </c>
      <c r="B413" t="s">
        <v>1565</v>
      </c>
      <c r="C413" t="s">
        <v>473</v>
      </c>
      <c r="D413">
        <v>49589</v>
      </c>
      <c r="E413" t="s">
        <v>27</v>
      </c>
      <c r="F413" t="s">
        <v>28</v>
      </c>
      <c r="G413">
        <v>2022</v>
      </c>
      <c r="H413" t="s">
        <v>29</v>
      </c>
      <c r="I413" t="s">
        <v>30</v>
      </c>
      <c r="J413" t="s">
        <v>1544</v>
      </c>
      <c r="K413" t="s">
        <v>1566</v>
      </c>
      <c r="M413">
        <v>684990</v>
      </c>
      <c r="O413" t="s">
        <v>32</v>
      </c>
      <c r="P413" t="s">
        <v>42</v>
      </c>
      <c r="R413" t="s">
        <v>34</v>
      </c>
      <c r="T413" t="s">
        <v>35</v>
      </c>
      <c r="U413" t="s">
        <v>261</v>
      </c>
      <c r="V413" t="s">
        <v>1567</v>
      </c>
      <c r="W413" s="1">
        <v>44837</v>
      </c>
      <c r="X413" s="1">
        <v>44841</v>
      </c>
      <c r="Y413" t="s">
        <v>55</v>
      </c>
    </row>
    <row r="414" spans="1:25">
      <c r="A414" t="s">
        <v>1568</v>
      </c>
      <c r="B414" t="s">
        <v>1569</v>
      </c>
      <c r="C414" t="s">
        <v>653</v>
      </c>
      <c r="D414">
        <v>49059</v>
      </c>
      <c r="E414" t="s">
        <v>27</v>
      </c>
      <c r="F414" t="s">
        <v>28</v>
      </c>
      <c r="G414">
        <v>2022</v>
      </c>
      <c r="H414" t="s">
        <v>29</v>
      </c>
      <c r="I414" t="s">
        <v>30</v>
      </c>
      <c r="J414" t="s">
        <v>1544</v>
      </c>
      <c r="K414" t="str">
        <f>"06/09/2022 09:19 AM AEST(SW"</f>
        <v>06/09/2022 09:19 AM AEST(SW</v>
      </c>
      <c r="M414">
        <v>1395191</v>
      </c>
      <c r="O414" t="s">
        <v>32</v>
      </c>
      <c r="P414" t="s">
        <v>42</v>
      </c>
      <c r="R414" t="s">
        <v>34</v>
      </c>
      <c r="T414" t="s">
        <v>52</v>
      </c>
      <c r="U414" t="s">
        <v>650</v>
      </c>
      <c r="V414" t="s">
        <v>1570</v>
      </c>
      <c r="W414" s="1">
        <v>44837</v>
      </c>
      <c r="X414" s="1">
        <v>44841</v>
      </c>
      <c r="Y414" t="s">
        <v>55</v>
      </c>
    </row>
    <row r="415" spans="1:25">
      <c r="A415" t="s">
        <v>543</v>
      </c>
      <c r="B415" t="s">
        <v>544</v>
      </c>
      <c r="D415">
        <v>48346</v>
      </c>
      <c r="E415" t="s">
        <v>27</v>
      </c>
      <c r="F415" t="s">
        <v>28</v>
      </c>
      <c r="G415">
        <v>2022</v>
      </c>
      <c r="H415" t="s">
        <v>29</v>
      </c>
      <c r="I415" t="s">
        <v>30</v>
      </c>
      <c r="J415" t="s">
        <v>548</v>
      </c>
      <c r="K415" t="str">
        <f>"02/08/2022 10:21 PM AEST(SW"</f>
        <v>02/08/2022 10:21 PM AEST(SW</v>
      </c>
      <c r="M415">
        <v>1197053</v>
      </c>
      <c r="O415" t="s">
        <v>32</v>
      </c>
      <c r="P415" t="s">
        <v>371</v>
      </c>
      <c r="R415" t="s">
        <v>34</v>
      </c>
      <c r="T415" t="s">
        <v>35</v>
      </c>
      <c r="U415" t="s">
        <v>53</v>
      </c>
      <c r="V415" t="s">
        <v>549</v>
      </c>
      <c r="W415" s="1">
        <v>44776</v>
      </c>
      <c r="X415" s="1">
        <v>44778</v>
      </c>
      <c r="Y415" t="s">
        <v>547</v>
      </c>
    </row>
    <row r="416" spans="1:25">
      <c r="A416" t="s">
        <v>1571</v>
      </c>
      <c r="B416" t="s">
        <v>1572</v>
      </c>
      <c r="D416">
        <v>49098</v>
      </c>
      <c r="E416" t="s">
        <v>27</v>
      </c>
      <c r="F416" t="s">
        <v>28</v>
      </c>
      <c r="G416">
        <v>2022</v>
      </c>
      <c r="H416" t="s">
        <v>29</v>
      </c>
      <c r="I416" t="s">
        <v>30</v>
      </c>
      <c r="J416" t="s">
        <v>1544</v>
      </c>
      <c r="K416" t="str">
        <f>"07/09/2022 09:03 AM AEST(SW"</f>
        <v>07/09/2022 09:03 AM AEST(SW</v>
      </c>
      <c r="M416">
        <v>1327714</v>
      </c>
      <c r="O416" t="s">
        <v>32</v>
      </c>
      <c r="P416" t="s">
        <v>42</v>
      </c>
      <c r="R416" t="s">
        <v>34</v>
      </c>
      <c r="T416" t="s">
        <v>52</v>
      </c>
      <c r="U416" t="s">
        <v>650</v>
      </c>
      <c r="V416" t="s">
        <v>1545</v>
      </c>
      <c r="W416" s="1">
        <v>44837</v>
      </c>
      <c r="X416" s="1">
        <v>44841</v>
      </c>
      <c r="Y416" t="s">
        <v>55</v>
      </c>
    </row>
    <row r="417" spans="1:25">
      <c r="A417" t="s">
        <v>1121</v>
      </c>
      <c r="B417" t="s">
        <v>1122</v>
      </c>
      <c r="C417" t="s">
        <v>953</v>
      </c>
      <c r="D417">
        <v>45381</v>
      </c>
      <c r="E417" t="s">
        <v>27</v>
      </c>
      <c r="F417" t="s">
        <v>28</v>
      </c>
      <c r="G417">
        <v>2022</v>
      </c>
      <c r="H417" t="s">
        <v>29</v>
      </c>
      <c r="I417" t="s">
        <v>30</v>
      </c>
      <c r="J417" t="s">
        <v>1573</v>
      </c>
      <c r="K417" t="s">
        <v>1574</v>
      </c>
      <c r="M417">
        <v>1006236</v>
      </c>
      <c r="O417" t="s">
        <v>32</v>
      </c>
      <c r="P417" t="s">
        <v>86</v>
      </c>
      <c r="R417" t="s">
        <v>34</v>
      </c>
      <c r="T417" t="s">
        <v>52</v>
      </c>
      <c r="U417" t="s">
        <v>87</v>
      </c>
      <c r="V417" t="s">
        <v>88</v>
      </c>
      <c r="W417" s="1">
        <v>44658</v>
      </c>
      <c r="X417" s="1">
        <v>44675</v>
      </c>
      <c r="Y417" t="s">
        <v>55</v>
      </c>
    </row>
    <row r="418" spans="1:25">
      <c r="A418" t="s">
        <v>1575</v>
      </c>
      <c r="B418" t="s">
        <v>313</v>
      </c>
      <c r="D418">
        <v>45360</v>
      </c>
      <c r="E418" t="s">
        <v>27</v>
      </c>
      <c r="F418" t="s">
        <v>28</v>
      </c>
      <c r="G418">
        <v>2022</v>
      </c>
      <c r="H418" t="s">
        <v>29</v>
      </c>
      <c r="I418" t="s">
        <v>30</v>
      </c>
      <c r="J418" t="s">
        <v>1576</v>
      </c>
      <c r="K418" t="s">
        <v>1577</v>
      </c>
      <c r="M418">
        <v>1032395</v>
      </c>
      <c r="O418" t="s">
        <v>32</v>
      </c>
      <c r="P418" t="s">
        <v>695</v>
      </c>
      <c r="R418" t="s">
        <v>32</v>
      </c>
      <c r="S418" t="s">
        <v>32</v>
      </c>
      <c r="T418" t="s">
        <v>52</v>
      </c>
      <c r="U418" t="s">
        <v>1578</v>
      </c>
      <c r="V418" t="s">
        <v>1579</v>
      </c>
      <c r="W418" s="1">
        <v>44549</v>
      </c>
      <c r="X418" s="1">
        <v>44977</v>
      </c>
      <c r="Y418" t="s">
        <v>55</v>
      </c>
    </row>
    <row r="419" spans="1:25">
      <c r="A419" t="s">
        <v>645</v>
      </c>
      <c r="B419" t="s">
        <v>646</v>
      </c>
      <c r="C419" t="s">
        <v>647</v>
      </c>
      <c r="D419">
        <v>45410</v>
      </c>
      <c r="E419" t="s">
        <v>27</v>
      </c>
      <c r="F419" t="s">
        <v>28</v>
      </c>
      <c r="G419">
        <v>2022</v>
      </c>
      <c r="H419" t="s">
        <v>29</v>
      </c>
      <c r="I419" t="s">
        <v>30</v>
      </c>
      <c r="J419" t="s">
        <v>1580</v>
      </c>
      <c r="K419" t="s">
        <v>1581</v>
      </c>
      <c r="L419" t="s">
        <v>1581</v>
      </c>
      <c r="M419">
        <v>1338385</v>
      </c>
      <c r="O419" t="s">
        <v>32</v>
      </c>
      <c r="P419" t="s">
        <v>631</v>
      </c>
      <c r="R419" t="s">
        <v>34</v>
      </c>
      <c r="T419" t="s">
        <v>52</v>
      </c>
      <c r="U419" t="s">
        <v>650</v>
      </c>
      <c r="V419" t="s">
        <v>656</v>
      </c>
      <c r="W419" s="1">
        <v>44654</v>
      </c>
      <c r="X419" s="1">
        <v>44660</v>
      </c>
      <c r="Y419" t="s">
        <v>211</v>
      </c>
    </row>
    <row r="420" spans="1:25">
      <c r="A420" t="s">
        <v>645</v>
      </c>
      <c r="B420" t="s">
        <v>646</v>
      </c>
      <c r="C420" t="s">
        <v>647</v>
      </c>
      <c r="D420">
        <v>48347</v>
      </c>
      <c r="E420" t="s">
        <v>27</v>
      </c>
      <c r="F420" t="s">
        <v>28</v>
      </c>
      <c r="G420">
        <v>2022</v>
      </c>
      <c r="H420" t="s">
        <v>29</v>
      </c>
      <c r="I420" t="s">
        <v>30</v>
      </c>
      <c r="J420" t="s">
        <v>1582</v>
      </c>
      <c r="K420" t="str">
        <f>"03/08/2022 07:11 AM AEST(SW"</f>
        <v>03/08/2022 07:11 AM AEST(SW</v>
      </c>
      <c r="M420">
        <v>1338385</v>
      </c>
      <c r="O420" t="s">
        <v>32</v>
      </c>
      <c r="P420" t="s">
        <v>631</v>
      </c>
      <c r="R420" t="s">
        <v>34</v>
      </c>
      <c r="T420" t="s">
        <v>52</v>
      </c>
      <c r="U420" t="s">
        <v>650</v>
      </c>
      <c r="V420" t="s">
        <v>1583</v>
      </c>
      <c r="W420" s="1">
        <v>44779</v>
      </c>
      <c r="X420" s="1">
        <v>44786</v>
      </c>
      <c r="Y420" t="s">
        <v>211</v>
      </c>
    </row>
    <row r="421" spans="1:25">
      <c r="A421" t="s">
        <v>645</v>
      </c>
      <c r="B421" t="s">
        <v>646</v>
      </c>
      <c r="C421" t="s">
        <v>647</v>
      </c>
      <c r="D421">
        <v>53652</v>
      </c>
      <c r="E421" t="s">
        <v>27</v>
      </c>
      <c r="F421" t="s">
        <v>28</v>
      </c>
      <c r="G421">
        <v>2022</v>
      </c>
      <c r="H421" t="s">
        <v>29</v>
      </c>
      <c r="I421" t="s">
        <v>30</v>
      </c>
      <c r="J421" t="s">
        <v>1584</v>
      </c>
      <c r="K421" t="s">
        <v>1585</v>
      </c>
      <c r="L421" t="s">
        <v>1586</v>
      </c>
      <c r="M421">
        <v>1338385</v>
      </c>
      <c r="O421" t="s">
        <v>32</v>
      </c>
      <c r="P421" t="s">
        <v>631</v>
      </c>
      <c r="R421" t="s">
        <v>34</v>
      </c>
      <c r="T421" t="s">
        <v>52</v>
      </c>
      <c r="U421" t="s">
        <v>650</v>
      </c>
      <c r="V421" t="s">
        <v>1587</v>
      </c>
      <c r="W421" s="1">
        <v>44887</v>
      </c>
      <c r="X421" s="1">
        <v>44891</v>
      </c>
      <c r="Y421" t="s">
        <v>211</v>
      </c>
    </row>
    <row r="422" spans="1:25">
      <c r="A422" t="s">
        <v>652</v>
      </c>
      <c r="B422" t="s">
        <v>653</v>
      </c>
      <c r="D422">
        <v>53715</v>
      </c>
      <c r="E422" t="s">
        <v>27</v>
      </c>
      <c r="F422" t="s">
        <v>28</v>
      </c>
      <c r="G422">
        <v>2022</v>
      </c>
      <c r="H422" t="s">
        <v>29</v>
      </c>
      <c r="I422" t="s">
        <v>30</v>
      </c>
      <c r="J422" t="s">
        <v>1584</v>
      </c>
      <c r="K422" t="s">
        <v>1588</v>
      </c>
      <c r="M422">
        <v>1336287</v>
      </c>
      <c r="O422" t="s">
        <v>32</v>
      </c>
      <c r="P422" t="s">
        <v>33</v>
      </c>
      <c r="R422" t="s">
        <v>34</v>
      </c>
      <c r="T422" t="s">
        <v>52</v>
      </c>
      <c r="U422" t="s">
        <v>650</v>
      </c>
      <c r="V422" t="s">
        <v>656</v>
      </c>
      <c r="W422" s="1">
        <v>44887</v>
      </c>
      <c r="X422" s="1">
        <v>44891</v>
      </c>
      <c r="Y422" t="s">
        <v>211</v>
      </c>
    </row>
    <row r="423" spans="1:25">
      <c r="A423" t="s">
        <v>1589</v>
      </c>
      <c r="B423" t="s">
        <v>1590</v>
      </c>
      <c r="D423">
        <v>46455</v>
      </c>
      <c r="E423" t="s">
        <v>27</v>
      </c>
      <c r="F423" t="s">
        <v>28</v>
      </c>
      <c r="G423">
        <v>2022</v>
      </c>
      <c r="H423" t="s">
        <v>29</v>
      </c>
      <c r="I423" t="s">
        <v>30</v>
      </c>
      <c r="J423" t="s">
        <v>1591</v>
      </c>
      <c r="K423" t="str">
        <f>"05/05/2022 01:45 AM AEST(SW"</f>
        <v>05/05/2022 01:45 AM AEST(SW</v>
      </c>
      <c r="M423">
        <v>1105618</v>
      </c>
      <c r="O423" t="s">
        <v>32</v>
      </c>
      <c r="P423" t="s">
        <v>145</v>
      </c>
      <c r="R423" t="s">
        <v>34</v>
      </c>
      <c r="T423" t="s">
        <v>52</v>
      </c>
      <c r="U423" t="s">
        <v>261</v>
      </c>
      <c r="V423" t="s">
        <v>271</v>
      </c>
      <c r="W423" s="1">
        <v>44704</v>
      </c>
      <c r="X423" s="1">
        <v>44799</v>
      </c>
      <c r="Y423" t="s">
        <v>1592</v>
      </c>
    </row>
    <row r="424" spans="1:25">
      <c r="A424" t="s">
        <v>1593</v>
      </c>
      <c r="B424" t="s">
        <v>472</v>
      </c>
      <c r="C424" t="s">
        <v>104</v>
      </c>
      <c r="D424">
        <v>46729</v>
      </c>
      <c r="E424" t="s">
        <v>27</v>
      </c>
      <c r="F424" t="s">
        <v>28</v>
      </c>
      <c r="G424">
        <v>2022</v>
      </c>
      <c r="H424" t="s">
        <v>29</v>
      </c>
      <c r="I424" t="s">
        <v>30</v>
      </c>
      <c r="J424" t="s">
        <v>1594</v>
      </c>
      <c r="K424" t="s">
        <v>1595</v>
      </c>
      <c r="L424" t="s">
        <v>1596</v>
      </c>
      <c r="M424">
        <v>982172</v>
      </c>
      <c r="O424" t="s">
        <v>32</v>
      </c>
      <c r="P424" t="s">
        <v>878</v>
      </c>
      <c r="R424" t="s">
        <v>34</v>
      </c>
      <c r="T424" t="s">
        <v>52</v>
      </c>
      <c r="U424" t="s">
        <v>36</v>
      </c>
      <c r="V424" t="s">
        <v>1597</v>
      </c>
      <c r="W424" s="1">
        <v>44730</v>
      </c>
      <c r="X424" s="1">
        <v>44740</v>
      </c>
      <c r="Y424" t="s">
        <v>55</v>
      </c>
    </row>
    <row r="425" spans="1:25">
      <c r="A425" t="s">
        <v>1478</v>
      </c>
      <c r="B425" t="s">
        <v>1598</v>
      </c>
      <c r="D425">
        <v>53416</v>
      </c>
      <c r="E425" t="s">
        <v>27</v>
      </c>
      <c r="F425" t="s">
        <v>28</v>
      </c>
      <c r="G425">
        <v>2022</v>
      </c>
      <c r="H425" t="s">
        <v>29</v>
      </c>
      <c r="I425" t="s">
        <v>30</v>
      </c>
      <c r="J425" t="s">
        <v>1599</v>
      </c>
      <c r="K425" t="s">
        <v>1600</v>
      </c>
      <c r="L425" t="s">
        <v>1601</v>
      </c>
      <c r="M425">
        <v>1198209</v>
      </c>
      <c r="O425" t="s">
        <v>32</v>
      </c>
      <c r="P425" t="s">
        <v>389</v>
      </c>
      <c r="R425" t="s">
        <v>34</v>
      </c>
      <c r="T425" t="s">
        <v>174</v>
      </c>
      <c r="U425" t="s">
        <v>87</v>
      </c>
      <c r="V425" t="s">
        <v>88</v>
      </c>
      <c r="W425" s="1">
        <v>44885</v>
      </c>
      <c r="X425" s="1">
        <v>44891</v>
      </c>
      <c r="Y425" t="s">
        <v>140</v>
      </c>
    </row>
    <row r="426" spans="1:25">
      <c r="A426" t="s">
        <v>1602</v>
      </c>
      <c r="B426" t="s">
        <v>1603</v>
      </c>
      <c r="C426" t="s">
        <v>1604</v>
      </c>
      <c r="D426">
        <v>47585</v>
      </c>
      <c r="E426" t="s">
        <v>27</v>
      </c>
      <c r="F426" t="s">
        <v>28</v>
      </c>
      <c r="G426">
        <v>2022</v>
      </c>
      <c r="H426" t="s">
        <v>29</v>
      </c>
      <c r="I426" t="s">
        <v>30</v>
      </c>
      <c r="J426" t="s">
        <v>1605</v>
      </c>
      <c r="K426" t="s">
        <v>1606</v>
      </c>
      <c r="L426" t="s">
        <v>1606</v>
      </c>
      <c r="M426">
        <v>720564</v>
      </c>
      <c r="O426" t="s">
        <v>32</v>
      </c>
      <c r="P426" t="s">
        <v>42</v>
      </c>
      <c r="R426" t="s">
        <v>34</v>
      </c>
      <c r="T426" t="s">
        <v>52</v>
      </c>
      <c r="U426" t="s">
        <v>650</v>
      </c>
      <c r="V426" t="s">
        <v>857</v>
      </c>
      <c r="W426" s="1">
        <v>44749</v>
      </c>
      <c r="X426" s="1">
        <v>44757</v>
      </c>
      <c r="Y426" t="s">
        <v>55</v>
      </c>
    </row>
    <row r="427" spans="1:25">
      <c r="A427" t="s">
        <v>1607</v>
      </c>
      <c r="B427" t="s">
        <v>1608</v>
      </c>
      <c r="C427" t="s">
        <v>473</v>
      </c>
      <c r="D427">
        <v>49669</v>
      </c>
      <c r="E427" t="s">
        <v>27</v>
      </c>
      <c r="F427" t="s">
        <v>28</v>
      </c>
      <c r="G427">
        <v>2022</v>
      </c>
      <c r="H427" t="s">
        <v>29</v>
      </c>
      <c r="I427" t="s">
        <v>30</v>
      </c>
      <c r="J427" t="s">
        <v>1544</v>
      </c>
      <c r="K427" t="s">
        <v>1609</v>
      </c>
      <c r="L427" t="s">
        <v>1609</v>
      </c>
      <c r="M427">
        <v>1390728</v>
      </c>
      <c r="O427" t="s">
        <v>32</v>
      </c>
      <c r="P427" t="s">
        <v>42</v>
      </c>
      <c r="R427" t="s">
        <v>34</v>
      </c>
      <c r="T427" t="s">
        <v>52</v>
      </c>
      <c r="U427" t="s">
        <v>650</v>
      </c>
      <c r="V427" t="s">
        <v>1545</v>
      </c>
      <c r="W427" s="1">
        <v>44837</v>
      </c>
      <c r="X427" s="1">
        <v>44841</v>
      </c>
      <c r="Y427" t="s">
        <v>55</v>
      </c>
    </row>
    <row r="428" spans="1:25">
      <c r="A428" t="s">
        <v>1610</v>
      </c>
      <c r="B428" t="s">
        <v>113</v>
      </c>
      <c r="C428" t="s">
        <v>791</v>
      </c>
      <c r="D428">
        <v>47566</v>
      </c>
      <c r="E428" t="s">
        <v>27</v>
      </c>
      <c r="F428" t="s">
        <v>28</v>
      </c>
      <c r="G428">
        <v>2022</v>
      </c>
      <c r="H428" t="s">
        <v>29</v>
      </c>
      <c r="I428" t="s">
        <v>30</v>
      </c>
      <c r="J428" t="s">
        <v>1611</v>
      </c>
      <c r="K428" t="s">
        <v>1612</v>
      </c>
      <c r="M428">
        <v>93663</v>
      </c>
      <c r="O428" t="s">
        <v>32</v>
      </c>
      <c r="P428" t="s">
        <v>42</v>
      </c>
      <c r="R428" t="s">
        <v>34</v>
      </c>
      <c r="T428" t="s">
        <v>52</v>
      </c>
      <c r="U428" t="s">
        <v>298</v>
      </c>
      <c r="V428" t="s">
        <v>810</v>
      </c>
      <c r="W428" s="1">
        <v>44750</v>
      </c>
      <c r="X428" s="1">
        <v>44759</v>
      </c>
      <c r="Y428" t="s">
        <v>55</v>
      </c>
    </row>
    <row r="429" spans="1:25">
      <c r="A429" t="s">
        <v>1610</v>
      </c>
      <c r="B429" t="s">
        <v>113</v>
      </c>
      <c r="C429" t="s">
        <v>791</v>
      </c>
      <c r="D429">
        <v>47567</v>
      </c>
      <c r="E429" t="s">
        <v>27</v>
      </c>
      <c r="F429" t="s">
        <v>28</v>
      </c>
      <c r="G429">
        <v>2022</v>
      </c>
      <c r="H429" t="s">
        <v>29</v>
      </c>
      <c r="I429" t="s">
        <v>30</v>
      </c>
      <c r="J429" t="s">
        <v>1613</v>
      </c>
      <c r="K429" t="s">
        <v>1614</v>
      </c>
      <c r="M429">
        <v>93663</v>
      </c>
      <c r="O429" t="s">
        <v>32</v>
      </c>
      <c r="P429" t="s">
        <v>42</v>
      </c>
      <c r="R429" t="s">
        <v>34</v>
      </c>
      <c r="T429" t="s">
        <v>52</v>
      </c>
      <c r="U429" t="s">
        <v>298</v>
      </c>
      <c r="V429" t="s">
        <v>810</v>
      </c>
      <c r="W429" s="1">
        <v>44750</v>
      </c>
      <c r="X429" s="1">
        <v>44759</v>
      </c>
      <c r="Y429" t="s">
        <v>55</v>
      </c>
    </row>
    <row r="430" spans="1:25">
      <c r="A430" t="s">
        <v>1610</v>
      </c>
      <c r="B430" t="s">
        <v>113</v>
      </c>
      <c r="C430" t="s">
        <v>791</v>
      </c>
      <c r="D430">
        <v>47586</v>
      </c>
      <c r="E430" t="s">
        <v>27</v>
      </c>
      <c r="F430" t="s">
        <v>28</v>
      </c>
      <c r="G430">
        <v>2022</v>
      </c>
      <c r="H430" t="s">
        <v>29</v>
      </c>
      <c r="I430" t="s">
        <v>30</v>
      </c>
      <c r="J430" t="s">
        <v>1611</v>
      </c>
      <c r="K430" t="s">
        <v>1606</v>
      </c>
      <c r="M430">
        <v>93663</v>
      </c>
      <c r="O430" t="s">
        <v>32</v>
      </c>
      <c r="P430" t="s">
        <v>42</v>
      </c>
      <c r="R430" t="s">
        <v>34</v>
      </c>
      <c r="T430" t="s">
        <v>52</v>
      </c>
      <c r="U430" t="s">
        <v>298</v>
      </c>
      <c r="V430" t="s">
        <v>810</v>
      </c>
      <c r="W430" s="1">
        <v>44750</v>
      </c>
      <c r="X430" s="1">
        <v>44759</v>
      </c>
      <c r="Y430" t="s">
        <v>55</v>
      </c>
    </row>
    <row r="431" spans="1:25">
      <c r="A431" t="s">
        <v>666</v>
      </c>
      <c r="B431" t="s">
        <v>667</v>
      </c>
      <c r="D431">
        <v>45391</v>
      </c>
      <c r="E431" t="s">
        <v>27</v>
      </c>
      <c r="F431" t="s">
        <v>28</v>
      </c>
      <c r="G431">
        <v>2022</v>
      </c>
      <c r="H431" t="s">
        <v>29</v>
      </c>
      <c r="I431" t="s">
        <v>30</v>
      </c>
      <c r="J431" t="s">
        <v>1615</v>
      </c>
      <c r="K431" t="s">
        <v>1616</v>
      </c>
      <c r="M431">
        <v>1337970</v>
      </c>
      <c r="O431" t="s">
        <v>32</v>
      </c>
      <c r="P431" t="s">
        <v>631</v>
      </c>
      <c r="R431" t="s">
        <v>34</v>
      </c>
      <c r="T431" t="s">
        <v>52</v>
      </c>
      <c r="U431" t="s">
        <v>650</v>
      </c>
      <c r="V431" t="s">
        <v>1617</v>
      </c>
      <c r="W431" s="1">
        <v>44652</v>
      </c>
      <c r="X431" s="1">
        <v>44660</v>
      </c>
      <c r="Y431" t="s">
        <v>211</v>
      </c>
    </row>
    <row r="432" spans="1:25">
      <c r="A432" t="s">
        <v>666</v>
      </c>
      <c r="B432" t="s">
        <v>667</v>
      </c>
      <c r="D432">
        <v>48348</v>
      </c>
      <c r="E432" t="s">
        <v>27</v>
      </c>
      <c r="F432" t="s">
        <v>28</v>
      </c>
      <c r="G432">
        <v>2022</v>
      </c>
      <c r="H432" t="s">
        <v>29</v>
      </c>
      <c r="I432" t="s">
        <v>30</v>
      </c>
      <c r="J432" t="s">
        <v>1618</v>
      </c>
      <c r="K432" t="str">
        <f>"03/08/2022 07:57 AM AEST(SW"</f>
        <v>03/08/2022 07:57 AM AEST(SW</v>
      </c>
      <c r="M432">
        <v>1337970</v>
      </c>
      <c r="O432" t="s">
        <v>32</v>
      </c>
      <c r="P432" t="s">
        <v>631</v>
      </c>
      <c r="R432" t="s">
        <v>34</v>
      </c>
      <c r="T432" t="s">
        <v>52</v>
      </c>
      <c r="U432" t="s">
        <v>650</v>
      </c>
      <c r="V432" t="s">
        <v>668</v>
      </c>
      <c r="W432" s="1">
        <v>44780</v>
      </c>
      <c r="X432" s="1">
        <v>44787</v>
      </c>
      <c r="Y432" t="s">
        <v>211</v>
      </c>
    </row>
    <row r="433" spans="1:25">
      <c r="A433" t="s">
        <v>666</v>
      </c>
      <c r="B433" t="s">
        <v>667</v>
      </c>
      <c r="D433">
        <v>53680</v>
      </c>
      <c r="E433" t="s">
        <v>27</v>
      </c>
      <c r="F433" t="s">
        <v>28</v>
      </c>
      <c r="G433">
        <v>2022</v>
      </c>
      <c r="H433" t="s">
        <v>29</v>
      </c>
      <c r="I433" t="s">
        <v>30</v>
      </c>
      <c r="J433" t="s">
        <v>1619</v>
      </c>
      <c r="K433" t="s">
        <v>1620</v>
      </c>
      <c r="M433">
        <v>1337970</v>
      </c>
      <c r="O433" t="s">
        <v>32</v>
      </c>
      <c r="P433" t="s">
        <v>631</v>
      </c>
      <c r="R433" t="s">
        <v>34</v>
      </c>
      <c r="T433" t="s">
        <v>52</v>
      </c>
      <c r="U433" t="s">
        <v>650</v>
      </c>
      <c r="V433" t="s">
        <v>1617</v>
      </c>
      <c r="W433" s="1">
        <v>44887</v>
      </c>
      <c r="X433" s="1">
        <v>44899</v>
      </c>
      <c r="Y433" t="s">
        <v>211</v>
      </c>
    </row>
    <row r="434" spans="1:25">
      <c r="A434" t="s">
        <v>1621</v>
      </c>
      <c r="B434" t="s">
        <v>1622</v>
      </c>
      <c r="C434" t="s">
        <v>1623</v>
      </c>
      <c r="D434">
        <v>53430</v>
      </c>
      <c r="E434" t="s">
        <v>27</v>
      </c>
      <c r="F434" t="s">
        <v>28</v>
      </c>
      <c r="G434">
        <v>2022</v>
      </c>
      <c r="H434" t="s">
        <v>29</v>
      </c>
      <c r="I434" t="s">
        <v>30</v>
      </c>
      <c r="J434" t="s">
        <v>1624</v>
      </c>
      <c r="K434" t="s">
        <v>1625</v>
      </c>
      <c r="M434">
        <v>592378</v>
      </c>
      <c r="O434" t="s">
        <v>32</v>
      </c>
      <c r="P434" t="s">
        <v>33</v>
      </c>
      <c r="R434" t="s">
        <v>34</v>
      </c>
      <c r="T434" t="s">
        <v>52</v>
      </c>
      <c r="U434" t="s">
        <v>53</v>
      </c>
      <c r="V434" t="s">
        <v>1626</v>
      </c>
      <c r="W434" s="1">
        <v>44898</v>
      </c>
      <c r="X434" s="1">
        <v>44920</v>
      </c>
      <c r="Y434" t="s">
        <v>55</v>
      </c>
    </row>
    <row r="435" spans="1:25">
      <c r="A435" t="s">
        <v>682</v>
      </c>
      <c r="B435" t="s">
        <v>683</v>
      </c>
      <c r="C435" t="s">
        <v>684</v>
      </c>
      <c r="D435">
        <v>45401</v>
      </c>
      <c r="E435" t="s">
        <v>27</v>
      </c>
      <c r="F435" t="s">
        <v>28</v>
      </c>
      <c r="G435">
        <v>2022</v>
      </c>
      <c r="H435" t="s">
        <v>29</v>
      </c>
      <c r="I435" t="s">
        <v>30</v>
      </c>
      <c r="J435" t="s">
        <v>1580</v>
      </c>
      <c r="K435" t="s">
        <v>1627</v>
      </c>
      <c r="M435">
        <v>1336449</v>
      </c>
      <c r="O435" t="s">
        <v>32</v>
      </c>
      <c r="P435" t="s">
        <v>277</v>
      </c>
      <c r="R435" t="s">
        <v>34</v>
      </c>
      <c r="T435" t="s">
        <v>35</v>
      </c>
      <c r="U435" t="s">
        <v>650</v>
      </c>
      <c r="V435" t="s">
        <v>656</v>
      </c>
      <c r="W435" s="1">
        <v>44654</v>
      </c>
      <c r="X435" s="1">
        <v>44660</v>
      </c>
      <c r="Y435" t="s">
        <v>55</v>
      </c>
    </row>
    <row r="436" spans="1:25">
      <c r="A436" t="s">
        <v>682</v>
      </c>
      <c r="B436" t="s">
        <v>683</v>
      </c>
      <c r="C436" t="s">
        <v>684</v>
      </c>
      <c r="D436">
        <v>48364</v>
      </c>
      <c r="E436" t="s">
        <v>27</v>
      </c>
      <c r="F436" t="s">
        <v>28</v>
      </c>
      <c r="G436">
        <v>2022</v>
      </c>
      <c r="H436" t="s">
        <v>29</v>
      </c>
      <c r="I436" t="s">
        <v>30</v>
      </c>
      <c r="J436" t="s">
        <v>1582</v>
      </c>
      <c r="K436" t="str">
        <f>"06/08/2022 03:55 PM AEST(SW"</f>
        <v>06/08/2022 03:55 PM AEST(SW</v>
      </c>
      <c r="M436">
        <v>1336449</v>
      </c>
      <c r="O436" t="s">
        <v>32</v>
      </c>
      <c r="P436" t="s">
        <v>631</v>
      </c>
      <c r="R436" t="s">
        <v>34</v>
      </c>
      <c r="T436" t="s">
        <v>52</v>
      </c>
      <c r="U436" t="s">
        <v>650</v>
      </c>
      <c r="V436" t="s">
        <v>1583</v>
      </c>
      <c r="W436" s="1">
        <v>44779</v>
      </c>
      <c r="X436" s="1">
        <v>44786</v>
      </c>
      <c r="Y436" t="s">
        <v>55</v>
      </c>
    </row>
    <row r="437" spans="1:25">
      <c r="A437" t="s">
        <v>682</v>
      </c>
      <c r="B437" t="s">
        <v>683</v>
      </c>
      <c r="C437" t="s">
        <v>684</v>
      </c>
      <c r="D437">
        <v>53689</v>
      </c>
      <c r="E437" t="s">
        <v>27</v>
      </c>
      <c r="F437" t="s">
        <v>28</v>
      </c>
      <c r="G437">
        <v>2022</v>
      </c>
      <c r="H437" t="s">
        <v>29</v>
      </c>
      <c r="I437" t="s">
        <v>30</v>
      </c>
      <c r="J437" t="s">
        <v>1584</v>
      </c>
      <c r="K437" t="s">
        <v>1628</v>
      </c>
      <c r="M437">
        <v>1336449</v>
      </c>
      <c r="O437" t="s">
        <v>32</v>
      </c>
      <c r="P437" t="s">
        <v>33</v>
      </c>
      <c r="R437" t="s">
        <v>34</v>
      </c>
      <c r="T437" t="s">
        <v>52</v>
      </c>
      <c r="U437" t="s">
        <v>650</v>
      </c>
      <c r="V437" t="s">
        <v>656</v>
      </c>
      <c r="W437" s="1">
        <v>44887</v>
      </c>
      <c r="X437" s="1">
        <v>44891</v>
      </c>
      <c r="Y437" t="s">
        <v>55</v>
      </c>
    </row>
    <row r="438" spans="1:25">
      <c r="A438" t="s">
        <v>689</v>
      </c>
      <c r="B438" t="s">
        <v>690</v>
      </c>
      <c r="D438">
        <v>45406</v>
      </c>
      <c r="E438" t="s">
        <v>27</v>
      </c>
      <c r="F438" t="s">
        <v>28</v>
      </c>
      <c r="G438">
        <v>2022</v>
      </c>
      <c r="H438" t="s">
        <v>29</v>
      </c>
      <c r="I438" t="s">
        <v>30</v>
      </c>
      <c r="J438" t="s">
        <v>1615</v>
      </c>
      <c r="K438" t="s">
        <v>1629</v>
      </c>
      <c r="L438" t="s">
        <v>1629</v>
      </c>
      <c r="M438">
        <v>1338815</v>
      </c>
      <c r="O438" t="s">
        <v>32</v>
      </c>
      <c r="P438" t="s">
        <v>61</v>
      </c>
      <c r="Q438" t="s">
        <v>1630</v>
      </c>
      <c r="R438" t="s">
        <v>34</v>
      </c>
      <c r="T438" t="s">
        <v>35</v>
      </c>
      <c r="U438" t="s">
        <v>650</v>
      </c>
      <c r="V438" t="s">
        <v>1631</v>
      </c>
      <c r="W438" s="1">
        <v>44652</v>
      </c>
      <c r="X438" s="1">
        <v>44660</v>
      </c>
      <c r="Y438" t="s">
        <v>211</v>
      </c>
    </row>
    <row r="439" spans="1:25">
      <c r="A439" t="s">
        <v>689</v>
      </c>
      <c r="B439" t="s">
        <v>690</v>
      </c>
      <c r="D439">
        <v>48345</v>
      </c>
      <c r="E439" t="s">
        <v>27</v>
      </c>
      <c r="F439" t="s">
        <v>28</v>
      </c>
      <c r="G439">
        <v>2022</v>
      </c>
      <c r="H439" t="s">
        <v>29</v>
      </c>
      <c r="I439" t="s">
        <v>30</v>
      </c>
      <c r="J439" t="s">
        <v>1632</v>
      </c>
      <c r="K439" t="str">
        <f>"02/08/2022 09:46 PM AEST(SW"</f>
        <v>02/08/2022 09:46 PM AEST(SW</v>
      </c>
      <c r="M439">
        <v>1338815</v>
      </c>
      <c r="O439" t="s">
        <v>32</v>
      </c>
      <c r="P439" t="s">
        <v>61</v>
      </c>
      <c r="Q439" t="s">
        <v>1633</v>
      </c>
      <c r="R439" t="s">
        <v>34</v>
      </c>
      <c r="T439" t="s">
        <v>52</v>
      </c>
      <c r="U439" t="s">
        <v>650</v>
      </c>
      <c r="V439" t="s">
        <v>696</v>
      </c>
      <c r="W439" s="1">
        <v>44778</v>
      </c>
      <c r="X439" s="1">
        <v>44786</v>
      </c>
      <c r="Y439" t="s">
        <v>211</v>
      </c>
    </row>
    <row r="440" spans="1:25">
      <c r="A440" t="s">
        <v>689</v>
      </c>
      <c r="B440" t="s">
        <v>690</v>
      </c>
      <c r="D440">
        <v>53682</v>
      </c>
      <c r="E440" t="s">
        <v>27</v>
      </c>
      <c r="F440" t="s">
        <v>28</v>
      </c>
      <c r="G440">
        <v>2022</v>
      </c>
      <c r="H440" t="s">
        <v>29</v>
      </c>
      <c r="I440" t="s">
        <v>30</v>
      </c>
      <c r="J440" t="s">
        <v>1584</v>
      </c>
      <c r="K440" t="s">
        <v>1634</v>
      </c>
      <c r="M440">
        <v>1338815</v>
      </c>
      <c r="O440" t="s">
        <v>32</v>
      </c>
      <c r="P440" t="s">
        <v>277</v>
      </c>
      <c r="R440" t="s">
        <v>34</v>
      </c>
      <c r="T440" t="s">
        <v>35</v>
      </c>
      <c r="U440" t="s">
        <v>650</v>
      </c>
      <c r="V440" t="s">
        <v>693</v>
      </c>
      <c r="W440" s="1">
        <v>44887</v>
      </c>
      <c r="X440" s="1">
        <v>44891</v>
      </c>
      <c r="Y440" t="s">
        <v>211</v>
      </c>
    </row>
    <row r="441" spans="1:25">
      <c r="A441" t="s">
        <v>1188</v>
      </c>
      <c r="B441" t="s">
        <v>1635</v>
      </c>
      <c r="C441" t="s">
        <v>1636</v>
      </c>
      <c r="D441">
        <v>53458</v>
      </c>
      <c r="E441" t="s">
        <v>27</v>
      </c>
      <c r="F441" t="s">
        <v>28</v>
      </c>
      <c r="G441">
        <v>2022</v>
      </c>
      <c r="H441" t="s">
        <v>29</v>
      </c>
      <c r="I441" t="s">
        <v>30</v>
      </c>
      <c r="J441" t="s">
        <v>1599</v>
      </c>
      <c r="K441" t="s">
        <v>1637</v>
      </c>
      <c r="L441" t="s">
        <v>1638</v>
      </c>
      <c r="M441">
        <v>1334639</v>
      </c>
      <c r="O441" t="s">
        <v>32</v>
      </c>
      <c r="P441" t="s">
        <v>86</v>
      </c>
      <c r="R441" t="s">
        <v>34</v>
      </c>
      <c r="T441" t="s">
        <v>174</v>
      </c>
      <c r="U441" t="s">
        <v>87</v>
      </c>
      <c r="V441" t="s">
        <v>88</v>
      </c>
      <c r="W441" s="1">
        <v>44885</v>
      </c>
      <c r="X441" s="1">
        <v>44891</v>
      </c>
      <c r="Y441" t="s">
        <v>140</v>
      </c>
    </row>
    <row r="442" spans="1:25">
      <c r="A442" t="s">
        <v>725</v>
      </c>
      <c r="B442" t="s">
        <v>726</v>
      </c>
      <c r="D442">
        <v>45395</v>
      </c>
      <c r="E442" t="s">
        <v>27</v>
      </c>
      <c r="F442" t="s">
        <v>28</v>
      </c>
      <c r="G442">
        <v>2022</v>
      </c>
      <c r="H442" t="s">
        <v>29</v>
      </c>
      <c r="I442" t="s">
        <v>30</v>
      </c>
      <c r="J442" t="s">
        <v>1580</v>
      </c>
      <c r="K442" t="s">
        <v>1639</v>
      </c>
      <c r="L442" t="s">
        <v>1640</v>
      </c>
      <c r="M442">
        <v>1338415</v>
      </c>
      <c r="O442" t="s">
        <v>32</v>
      </c>
      <c r="P442" t="s">
        <v>631</v>
      </c>
      <c r="R442" t="s">
        <v>34</v>
      </c>
      <c r="T442" t="s">
        <v>35</v>
      </c>
      <c r="U442" t="s">
        <v>650</v>
      </c>
      <c r="V442" t="s">
        <v>656</v>
      </c>
      <c r="W442" s="1">
        <v>44654</v>
      </c>
      <c r="X442" s="1">
        <v>44660</v>
      </c>
      <c r="Y442" t="s">
        <v>211</v>
      </c>
    </row>
    <row r="443" spans="1:25">
      <c r="A443" t="s">
        <v>725</v>
      </c>
      <c r="B443" t="s">
        <v>726</v>
      </c>
      <c r="D443">
        <v>48362</v>
      </c>
      <c r="E443" t="s">
        <v>27</v>
      </c>
      <c r="F443" t="s">
        <v>28</v>
      </c>
      <c r="G443">
        <v>2022</v>
      </c>
      <c r="H443" t="s">
        <v>29</v>
      </c>
      <c r="I443" t="s">
        <v>30</v>
      </c>
      <c r="J443" t="s">
        <v>1582</v>
      </c>
      <c r="K443" t="str">
        <f>"06/08/2022 10:03 AM AEST(SW"</f>
        <v>06/08/2022 10:03 AM AEST(SW</v>
      </c>
      <c r="M443">
        <v>1338415</v>
      </c>
      <c r="O443" t="s">
        <v>32</v>
      </c>
      <c r="P443" t="s">
        <v>631</v>
      </c>
      <c r="R443" t="s">
        <v>34</v>
      </c>
      <c r="T443" t="s">
        <v>35</v>
      </c>
      <c r="U443" t="s">
        <v>650</v>
      </c>
      <c r="V443" t="s">
        <v>727</v>
      </c>
      <c r="W443" s="1">
        <v>44779</v>
      </c>
      <c r="X443" s="1">
        <v>44786</v>
      </c>
      <c r="Y443" t="s">
        <v>211</v>
      </c>
    </row>
    <row r="444" spans="1:25">
      <c r="A444" t="s">
        <v>725</v>
      </c>
      <c r="B444" t="s">
        <v>726</v>
      </c>
      <c r="D444">
        <v>53838</v>
      </c>
      <c r="E444" t="s">
        <v>27</v>
      </c>
      <c r="F444" t="s">
        <v>28</v>
      </c>
      <c r="G444">
        <v>2022</v>
      </c>
      <c r="H444" t="s">
        <v>29</v>
      </c>
      <c r="I444" t="s">
        <v>30</v>
      </c>
      <c r="J444" t="s">
        <v>1641</v>
      </c>
      <c r="K444" t="s">
        <v>1642</v>
      </c>
      <c r="M444">
        <v>1338415</v>
      </c>
      <c r="O444" t="s">
        <v>32</v>
      </c>
      <c r="P444" t="s">
        <v>631</v>
      </c>
      <c r="R444" t="s">
        <v>34</v>
      </c>
      <c r="T444" t="s">
        <v>35</v>
      </c>
      <c r="U444" t="s">
        <v>650</v>
      </c>
      <c r="V444" t="s">
        <v>656</v>
      </c>
      <c r="W444" s="1">
        <v>44889</v>
      </c>
      <c r="X444" s="1">
        <v>44892</v>
      </c>
      <c r="Y444" t="s">
        <v>211</v>
      </c>
    </row>
    <row r="445" spans="1:25">
      <c r="A445" t="s">
        <v>971</v>
      </c>
      <c r="B445" t="s">
        <v>499</v>
      </c>
      <c r="D445">
        <v>47743</v>
      </c>
      <c r="E445" t="s">
        <v>27</v>
      </c>
      <c r="F445" t="s">
        <v>28</v>
      </c>
      <c r="G445">
        <v>2022</v>
      </c>
      <c r="H445" t="s">
        <v>29</v>
      </c>
      <c r="I445" t="s">
        <v>30</v>
      </c>
      <c r="J445" t="s">
        <v>1558</v>
      </c>
      <c r="K445" t="s">
        <v>1643</v>
      </c>
      <c r="L445" t="s">
        <v>1643</v>
      </c>
      <c r="M445">
        <v>393596</v>
      </c>
      <c r="O445" t="s">
        <v>32</v>
      </c>
      <c r="P445" t="s">
        <v>42</v>
      </c>
      <c r="R445" t="s">
        <v>34</v>
      </c>
      <c r="T445" t="s">
        <v>52</v>
      </c>
      <c r="U445" t="s">
        <v>650</v>
      </c>
      <c r="V445" t="s">
        <v>857</v>
      </c>
      <c r="W445" s="1">
        <v>44753</v>
      </c>
      <c r="X445" s="1">
        <v>44757</v>
      </c>
      <c r="Y445" t="s">
        <v>55</v>
      </c>
    </row>
    <row r="446" spans="1:25">
      <c r="A446" t="s">
        <v>624</v>
      </c>
      <c r="B446" t="s">
        <v>1128</v>
      </c>
      <c r="C446" t="s">
        <v>57</v>
      </c>
      <c r="D446">
        <v>46011</v>
      </c>
      <c r="E446" t="s">
        <v>27</v>
      </c>
      <c r="F446" t="s">
        <v>28</v>
      </c>
      <c r="G446">
        <v>2022</v>
      </c>
      <c r="H446" t="s">
        <v>29</v>
      </c>
      <c r="I446" t="s">
        <v>30</v>
      </c>
      <c r="J446" t="s">
        <v>1644</v>
      </c>
      <c r="K446" t="s">
        <v>1645</v>
      </c>
      <c r="L446" t="s">
        <v>1646</v>
      </c>
      <c r="M446">
        <v>1079540</v>
      </c>
      <c r="O446" t="s">
        <v>32</v>
      </c>
      <c r="P446" t="s">
        <v>86</v>
      </c>
      <c r="R446" t="s">
        <v>34</v>
      </c>
      <c r="T446" t="s">
        <v>52</v>
      </c>
      <c r="U446" t="s">
        <v>87</v>
      </c>
      <c r="V446" t="s">
        <v>88</v>
      </c>
      <c r="W446" s="1">
        <v>44738</v>
      </c>
      <c r="X446" s="1">
        <v>44743</v>
      </c>
      <c r="Y446" t="s">
        <v>55</v>
      </c>
    </row>
    <row r="447" spans="1:25">
      <c r="A447" t="s">
        <v>624</v>
      </c>
      <c r="B447" t="s">
        <v>1128</v>
      </c>
      <c r="C447" t="s">
        <v>57</v>
      </c>
      <c r="D447">
        <v>47004</v>
      </c>
      <c r="E447" t="s">
        <v>27</v>
      </c>
      <c r="F447" t="s">
        <v>28</v>
      </c>
      <c r="G447">
        <v>2022</v>
      </c>
      <c r="H447" t="s">
        <v>29</v>
      </c>
      <c r="I447" t="s">
        <v>30</v>
      </c>
      <c r="J447" t="s">
        <v>1647</v>
      </c>
      <c r="K447" t="s">
        <v>1648</v>
      </c>
      <c r="M447">
        <v>1079540</v>
      </c>
      <c r="O447" t="s">
        <v>32</v>
      </c>
      <c r="P447" t="s">
        <v>86</v>
      </c>
      <c r="R447" t="s">
        <v>34</v>
      </c>
      <c r="T447" t="s">
        <v>52</v>
      </c>
      <c r="U447" t="s">
        <v>87</v>
      </c>
      <c r="V447" t="s">
        <v>475</v>
      </c>
      <c r="W447" s="1">
        <v>44739</v>
      </c>
      <c r="X447" s="1">
        <v>44743</v>
      </c>
      <c r="Y447" t="s">
        <v>55</v>
      </c>
    </row>
    <row r="448" spans="1:25">
      <c r="A448" t="s">
        <v>1649</v>
      </c>
      <c r="B448" t="s">
        <v>1650</v>
      </c>
      <c r="C448" t="s">
        <v>603</v>
      </c>
      <c r="D448">
        <v>53390</v>
      </c>
      <c r="E448" t="s">
        <v>27</v>
      </c>
      <c r="F448" t="s">
        <v>28</v>
      </c>
      <c r="G448">
        <v>2022</v>
      </c>
      <c r="H448" t="s">
        <v>29</v>
      </c>
      <c r="I448" t="s">
        <v>30</v>
      </c>
      <c r="J448" t="s">
        <v>1651</v>
      </c>
      <c r="K448" t="s">
        <v>1652</v>
      </c>
      <c r="M448">
        <v>992485</v>
      </c>
      <c r="O448" t="s">
        <v>32</v>
      </c>
      <c r="P448" t="s">
        <v>86</v>
      </c>
      <c r="R448" t="s">
        <v>34</v>
      </c>
      <c r="T448" t="s">
        <v>52</v>
      </c>
      <c r="U448" t="s">
        <v>87</v>
      </c>
      <c r="V448" t="s">
        <v>88</v>
      </c>
      <c r="W448" s="1">
        <v>44884</v>
      </c>
      <c r="X448" s="1">
        <v>44904</v>
      </c>
      <c r="Y448" t="s">
        <v>55</v>
      </c>
    </row>
    <row r="449" spans="1:25">
      <c r="A449" t="s">
        <v>990</v>
      </c>
      <c r="B449" t="s">
        <v>991</v>
      </c>
      <c r="C449" t="s">
        <v>992</v>
      </c>
      <c r="D449">
        <v>53334</v>
      </c>
      <c r="E449" t="s">
        <v>27</v>
      </c>
      <c r="F449" t="s">
        <v>28</v>
      </c>
      <c r="G449">
        <v>2022</v>
      </c>
      <c r="H449" t="s">
        <v>29</v>
      </c>
      <c r="I449" t="s">
        <v>30</v>
      </c>
      <c r="J449" t="s">
        <v>993</v>
      </c>
      <c r="K449" t="s">
        <v>994</v>
      </c>
      <c r="L449" t="s">
        <v>995</v>
      </c>
      <c r="M449">
        <v>995408</v>
      </c>
      <c r="O449" t="s">
        <v>32</v>
      </c>
      <c r="P449" t="s">
        <v>86</v>
      </c>
      <c r="R449" t="s">
        <v>34</v>
      </c>
      <c r="T449" t="s">
        <v>52</v>
      </c>
      <c r="U449" t="s">
        <v>87</v>
      </c>
      <c r="V449" t="s">
        <v>88</v>
      </c>
      <c r="W449" s="1">
        <v>44886</v>
      </c>
      <c r="X449" s="1">
        <v>44888</v>
      </c>
      <c r="Y449" t="s">
        <v>55</v>
      </c>
    </row>
    <row r="450" spans="1:25">
      <c r="A450" t="s">
        <v>990</v>
      </c>
      <c r="B450" t="s">
        <v>991</v>
      </c>
      <c r="C450" t="s">
        <v>992</v>
      </c>
      <c r="D450">
        <v>53336</v>
      </c>
      <c r="E450" t="s">
        <v>27</v>
      </c>
      <c r="F450" t="s">
        <v>28</v>
      </c>
      <c r="G450">
        <v>2022</v>
      </c>
      <c r="H450" t="s">
        <v>29</v>
      </c>
      <c r="I450" t="s">
        <v>30</v>
      </c>
      <c r="J450" t="s">
        <v>1653</v>
      </c>
      <c r="K450" t="s">
        <v>1654</v>
      </c>
      <c r="L450" t="s">
        <v>1654</v>
      </c>
      <c r="M450">
        <v>995408</v>
      </c>
      <c r="O450" t="s">
        <v>32</v>
      </c>
      <c r="P450" t="s">
        <v>86</v>
      </c>
      <c r="R450" t="s">
        <v>34</v>
      </c>
      <c r="T450" t="s">
        <v>52</v>
      </c>
      <c r="U450" t="s">
        <v>87</v>
      </c>
      <c r="V450" t="s">
        <v>88</v>
      </c>
      <c r="W450" s="1">
        <v>44899</v>
      </c>
      <c r="X450" s="1">
        <v>44904</v>
      </c>
      <c r="Y450" t="s">
        <v>55</v>
      </c>
    </row>
    <row r="451" spans="1:25">
      <c r="A451" t="s">
        <v>1655</v>
      </c>
      <c r="B451" t="s">
        <v>953</v>
      </c>
      <c r="C451" t="s">
        <v>381</v>
      </c>
      <c r="D451">
        <v>45298</v>
      </c>
      <c r="E451" t="s">
        <v>27</v>
      </c>
      <c r="F451" t="s">
        <v>28</v>
      </c>
      <c r="G451">
        <v>2022</v>
      </c>
      <c r="H451" t="s">
        <v>29</v>
      </c>
      <c r="I451" t="s">
        <v>30</v>
      </c>
      <c r="J451" t="s">
        <v>1656</v>
      </c>
      <c r="K451" t="str">
        <f>"03/03/2022 04:06 PM AEST(SW"</f>
        <v>03/03/2022 04:06 PM AEST(SW</v>
      </c>
      <c r="L451" t="str">
        <f>"03/03/2022 04:12 PM AEST(SW"</f>
        <v>03/03/2022 04:12 PM AEST(SW</v>
      </c>
      <c r="M451">
        <v>832108</v>
      </c>
      <c r="O451" t="s">
        <v>32</v>
      </c>
      <c r="P451" t="s">
        <v>86</v>
      </c>
      <c r="R451" t="s">
        <v>34</v>
      </c>
      <c r="T451" t="s">
        <v>52</v>
      </c>
      <c r="U451" t="s">
        <v>261</v>
      </c>
      <c r="V451" t="s">
        <v>262</v>
      </c>
      <c r="W451" s="1">
        <v>44758</v>
      </c>
      <c r="X451" s="1">
        <v>44773</v>
      </c>
      <c r="Y451" t="s">
        <v>55</v>
      </c>
    </row>
    <row r="452" spans="1:25">
      <c r="A452" t="s">
        <v>1657</v>
      </c>
      <c r="B452" t="s">
        <v>1189</v>
      </c>
      <c r="C452" t="s">
        <v>574</v>
      </c>
      <c r="D452">
        <v>47308</v>
      </c>
      <c r="E452" t="s">
        <v>27</v>
      </c>
      <c r="F452" t="s">
        <v>28</v>
      </c>
      <c r="G452">
        <v>2022</v>
      </c>
      <c r="H452" t="s">
        <v>29</v>
      </c>
      <c r="I452" t="s">
        <v>30</v>
      </c>
      <c r="J452" t="s">
        <v>1658</v>
      </c>
      <c r="K452" t="str">
        <f>"09/06/2022 11:05 AM AEST(SW"</f>
        <v>09/06/2022 11:05 AM AEST(SW</v>
      </c>
      <c r="L452" t="str">
        <f>"09/06/2022 11:05 AM AEST(SW"</f>
        <v>09/06/2022 11:05 AM AEST(SW</v>
      </c>
      <c r="M452">
        <v>1213312</v>
      </c>
      <c r="O452" t="s">
        <v>32</v>
      </c>
      <c r="P452" t="s">
        <v>33</v>
      </c>
      <c r="R452" t="s">
        <v>34</v>
      </c>
      <c r="T452" t="s">
        <v>52</v>
      </c>
      <c r="U452" t="s">
        <v>650</v>
      </c>
      <c r="V452" t="s">
        <v>1101</v>
      </c>
      <c r="W452" s="1">
        <v>44725</v>
      </c>
      <c r="X452" s="1">
        <v>44737</v>
      </c>
      <c r="Y452" t="s">
        <v>55</v>
      </c>
    </row>
    <row r="453" spans="1:25">
      <c r="A453" t="s">
        <v>267</v>
      </c>
      <c r="B453" t="s">
        <v>268</v>
      </c>
      <c r="C453" t="s">
        <v>269</v>
      </c>
      <c r="D453">
        <v>46473</v>
      </c>
      <c r="E453" t="s">
        <v>27</v>
      </c>
      <c r="F453" t="s">
        <v>28</v>
      </c>
      <c r="G453">
        <v>2022</v>
      </c>
      <c r="H453" t="s">
        <v>29</v>
      </c>
      <c r="I453" t="s">
        <v>30</v>
      </c>
      <c r="J453" t="s">
        <v>270</v>
      </c>
      <c r="K453" t="str">
        <f>"06/05/2022 09:02 AM AEST(SW"</f>
        <v>06/05/2022 09:02 AM AEST(SW</v>
      </c>
      <c r="L453" t="str">
        <f>"06/05/2022 09:02 AM AEST(SW"</f>
        <v>06/05/2022 09:02 AM AEST(SW</v>
      </c>
      <c r="M453">
        <v>685339</v>
      </c>
      <c r="O453" t="s">
        <v>32</v>
      </c>
      <c r="P453" t="s">
        <v>86</v>
      </c>
      <c r="R453" t="s">
        <v>34</v>
      </c>
      <c r="T453" t="s">
        <v>52</v>
      </c>
      <c r="U453" t="s">
        <v>261</v>
      </c>
      <c r="V453" t="s">
        <v>271</v>
      </c>
      <c r="W453" s="1">
        <v>44699</v>
      </c>
      <c r="X453" s="1">
        <v>44806</v>
      </c>
      <c r="Y453" t="s">
        <v>55</v>
      </c>
    </row>
    <row r="454" spans="1:25">
      <c r="A454" t="s">
        <v>1659</v>
      </c>
      <c r="B454" t="s">
        <v>1239</v>
      </c>
      <c r="C454" t="s">
        <v>1660</v>
      </c>
      <c r="D454">
        <v>46109</v>
      </c>
      <c r="E454" t="s">
        <v>27</v>
      </c>
      <c r="F454" t="s">
        <v>28</v>
      </c>
      <c r="G454">
        <v>2022</v>
      </c>
      <c r="H454" t="s">
        <v>29</v>
      </c>
      <c r="I454" t="s">
        <v>30</v>
      </c>
      <c r="J454" t="s">
        <v>1661</v>
      </c>
      <c r="K454" t="s">
        <v>1662</v>
      </c>
      <c r="M454">
        <v>1136909</v>
      </c>
      <c r="O454" t="s">
        <v>32</v>
      </c>
      <c r="P454" t="s">
        <v>631</v>
      </c>
      <c r="R454" t="s">
        <v>34</v>
      </c>
      <c r="T454" t="s">
        <v>52</v>
      </c>
      <c r="U454" t="s">
        <v>261</v>
      </c>
      <c r="V454" t="s">
        <v>271</v>
      </c>
      <c r="W454" s="1">
        <v>44684</v>
      </c>
      <c r="X454" s="1">
        <v>44685</v>
      </c>
      <c r="Y454" t="s">
        <v>55</v>
      </c>
    </row>
    <row r="455" spans="1:25">
      <c r="A455" t="s">
        <v>1663</v>
      </c>
      <c r="B455" t="s">
        <v>323</v>
      </c>
      <c r="C455" t="s">
        <v>1664</v>
      </c>
      <c r="D455">
        <v>47055</v>
      </c>
      <c r="E455" t="s">
        <v>27</v>
      </c>
      <c r="F455" t="s">
        <v>28</v>
      </c>
      <c r="G455">
        <v>2022</v>
      </c>
      <c r="H455" t="s">
        <v>29</v>
      </c>
      <c r="I455" t="s">
        <v>30</v>
      </c>
      <c r="J455" t="s">
        <v>1658</v>
      </c>
      <c r="K455" t="s">
        <v>1665</v>
      </c>
      <c r="M455">
        <v>891724</v>
      </c>
      <c r="O455" t="s">
        <v>32</v>
      </c>
      <c r="P455" t="s">
        <v>33</v>
      </c>
      <c r="R455" t="s">
        <v>34</v>
      </c>
      <c r="T455" t="s">
        <v>52</v>
      </c>
      <c r="U455" t="s">
        <v>650</v>
      </c>
      <c r="V455" t="s">
        <v>1666</v>
      </c>
      <c r="W455" s="1">
        <v>44725</v>
      </c>
      <c r="X455" s="1">
        <v>44737</v>
      </c>
      <c r="Y455" t="s">
        <v>55</v>
      </c>
    </row>
    <row r="456" spans="1:25">
      <c r="A456" t="s">
        <v>1667</v>
      </c>
      <c r="B456" t="s">
        <v>1668</v>
      </c>
      <c r="C456" t="s">
        <v>1669</v>
      </c>
      <c r="D456">
        <v>47180</v>
      </c>
      <c r="E456" t="s">
        <v>27</v>
      </c>
      <c r="F456" t="s">
        <v>28</v>
      </c>
      <c r="G456">
        <v>2022</v>
      </c>
      <c r="H456" t="s">
        <v>29</v>
      </c>
      <c r="I456" t="s">
        <v>30</v>
      </c>
      <c r="J456" t="s">
        <v>1670</v>
      </c>
      <c r="K456" t="str">
        <f>"06/06/2022 07:38 PM AEST(SW"</f>
        <v>06/06/2022 07:38 PM AEST(SW</v>
      </c>
      <c r="M456">
        <v>1237993</v>
      </c>
      <c r="O456" t="s">
        <v>32</v>
      </c>
      <c r="P456" t="s">
        <v>86</v>
      </c>
      <c r="R456" t="s">
        <v>34</v>
      </c>
      <c r="T456" t="s">
        <v>52</v>
      </c>
      <c r="U456" t="s">
        <v>650</v>
      </c>
      <c r="V456" t="s">
        <v>1671</v>
      </c>
      <c r="W456" s="1">
        <v>44725</v>
      </c>
      <c r="X456" s="1">
        <v>44736</v>
      </c>
      <c r="Y456" t="s">
        <v>55</v>
      </c>
    </row>
    <row r="457" spans="1:25">
      <c r="A457" t="s">
        <v>1672</v>
      </c>
      <c r="B457" t="s">
        <v>307</v>
      </c>
      <c r="C457" t="s">
        <v>1673</v>
      </c>
      <c r="D457">
        <v>46108</v>
      </c>
      <c r="E457" t="s">
        <v>27</v>
      </c>
      <c r="F457" t="s">
        <v>28</v>
      </c>
      <c r="G457">
        <v>2022</v>
      </c>
      <c r="H457" t="s">
        <v>29</v>
      </c>
      <c r="I457" t="s">
        <v>30</v>
      </c>
      <c r="J457" t="s">
        <v>1661</v>
      </c>
      <c r="K457" t="s">
        <v>1674</v>
      </c>
      <c r="M457">
        <v>582746</v>
      </c>
      <c r="O457" t="s">
        <v>32</v>
      </c>
      <c r="P457" t="s">
        <v>631</v>
      </c>
      <c r="R457" t="s">
        <v>34</v>
      </c>
      <c r="T457" t="s">
        <v>52</v>
      </c>
      <c r="U457" t="s">
        <v>261</v>
      </c>
      <c r="V457" t="s">
        <v>1675</v>
      </c>
      <c r="W457" s="1">
        <v>44684</v>
      </c>
      <c r="X457" s="1">
        <v>44685</v>
      </c>
      <c r="Y457" t="s">
        <v>55</v>
      </c>
    </row>
    <row r="458" spans="1:25">
      <c r="A458" t="s">
        <v>1676</v>
      </c>
      <c r="B458" t="s">
        <v>1046</v>
      </c>
      <c r="C458" t="s">
        <v>1677</v>
      </c>
      <c r="D458">
        <v>45854</v>
      </c>
      <c r="E458" t="s">
        <v>27</v>
      </c>
      <c r="F458" t="s">
        <v>28</v>
      </c>
      <c r="G458">
        <v>2022</v>
      </c>
      <c r="H458" t="s">
        <v>29</v>
      </c>
      <c r="I458" t="s">
        <v>30</v>
      </c>
      <c r="J458" t="s">
        <v>1678</v>
      </c>
      <c r="K458" t="s">
        <v>1679</v>
      </c>
      <c r="L458" t="s">
        <v>1679</v>
      </c>
      <c r="M458">
        <v>694661</v>
      </c>
      <c r="O458" t="s">
        <v>32</v>
      </c>
      <c r="P458" t="s">
        <v>86</v>
      </c>
      <c r="R458" t="s">
        <v>34</v>
      </c>
      <c r="T458" t="s">
        <v>52</v>
      </c>
      <c r="U458" t="s">
        <v>298</v>
      </c>
      <c r="V458" t="s">
        <v>262</v>
      </c>
      <c r="W458" s="1">
        <v>44787</v>
      </c>
      <c r="X458" s="1">
        <v>44799</v>
      </c>
      <c r="Y458" t="s">
        <v>55</v>
      </c>
    </row>
    <row r="459" spans="1:25">
      <c r="A459" t="s">
        <v>170</v>
      </c>
      <c r="B459" t="s">
        <v>171</v>
      </c>
      <c r="C459" t="s">
        <v>104</v>
      </c>
      <c r="D459">
        <v>48140</v>
      </c>
      <c r="E459" t="s">
        <v>27</v>
      </c>
      <c r="F459" t="s">
        <v>28</v>
      </c>
      <c r="G459">
        <v>2022</v>
      </c>
      <c r="H459" t="s">
        <v>29</v>
      </c>
      <c r="I459" t="s">
        <v>30</v>
      </c>
      <c r="J459" t="s">
        <v>172</v>
      </c>
      <c r="K459" t="str">
        <f>"06/07/2022 10:46 PM AEST(SW"</f>
        <v>06/07/2022 10:46 PM AEST(SW</v>
      </c>
      <c r="L459" t="s">
        <v>173</v>
      </c>
      <c r="M459">
        <v>1082492</v>
      </c>
      <c r="O459" t="s">
        <v>32</v>
      </c>
      <c r="P459" t="s">
        <v>145</v>
      </c>
      <c r="R459" t="s">
        <v>34</v>
      </c>
      <c r="T459" t="s">
        <v>174</v>
      </c>
      <c r="U459" t="s">
        <v>175</v>
      </c>
      <c r="V459" t="s">
        <v>176</v>
      </c>
      <c r="W459" s="1">
        <v>44765</v>
      </c>
      <c r="X459" s="1">
        <v>44795</v>
      </c>
      <c r="Y459" t="s">
        <v>55</v>
      </c>
    </row>
    <row r="460" spans="1:25">
      <c r="A460" t="s">
        <v>1680</v>
      </c>
      <c r="B460" t="s">
        <v>1681</v>
      </c>
      <c r="D460">
        <v>47157</v>
      </c>
      <c r="E460" t="s">
        <v>27</v>
      </c>
      <c r="F460" t="s">
        <v>28</v>
      </c>
      <c r="G460">
        <v>2022</v>
      </c>
      <c r="H460" t="s">
        <v>29</v>
      </c>
      <c r="I460" t="s">
        <v>30</v>
      </c>
      <c r="J460" t="s">
        <v>1658</v>
      </c>
      <c r="K460" t="str">
        <f>"05/06/2022 09:30 AM AEST(SW"</f>
        <v>05/06/2022 09:30 AM AEST(SW</v>
      </c>
      <c r="L460" t="s">
        <v>1682</v>
      </c>
      <c r="M460">
        <v>925968</v>
      </c>
      <c r="O460" t="s">
        <v>32</v>
      </c>
      <c r="P460" t="s">
        <v>33</v>
      </c>
      <c r="R460" t="s">
        <v>34</v>
      </c>
      <c r="T460" t="s">
        <v>52</v>
      </c>
      <c r="U460" t="s">
        <v>650</v>
      </c>
      <c r="V460" t="s">
        <v>1666</v>
      </c>
      <c r="W460" s="1">
        <v>44725</v>
      </c>
      <c r="X460" s="1">
        <v>44737</v>
      </c>
      <c r="Y460" t="s">
        <v>204</v>
      </c>
    </row>
    <row r="461" spans="1:25">
      <c r="A461" t="s">
        <v>674</v>
      </c>
      <c r="B461" t="s">
        <v>1683</v>
      </c>
      <c r="C461" t="s">
        <v>1684</v>
      </c>
      <c r="D461">
        <v>48259</v>
      </c>
      <c r="E461" t="s">
        <v>27</v>
      </c>
      <c r="F461" t="s">
        <v>28</v>
      </c>
      <c r="G461">
        <v>2022</v>
      </c>
      <c r="H461" t="s">
        <v>29</v>
      </c>
      <c r="I461" t="s">
        <v>30</v>
      </c>
      <c r="J461" t="s">
        <v>1685</v>
      </c>
      <c r="K461" t="s">
        <v>1686</v>
      </c>
      <c r="M461">
        <v>758254</v>
      </c>
      <c r="O461" t="s">
        <v>32</v>
      </c>
      <c r="P461" t="s">
        <v>86</v>
      </c>
      <c r="R461" t="s">
        <v>34</v>
      </c>
      <c r="T461" t="s">
        <v>52</v>
      </c>
      <c r="U461" t="s">
        <v>261</v>
      </c>
      <c r="V461" t="s">
        <v>1687</v>
      </c>
      <c r="W461" s="1">
        <v>44773</v>
      </c>
      <c r="X461" s="1">
        <v>44786</v>
      </c>
      <c r="Y461" t="s">
        <v>55</v>
      </c>
    </row>
    <row r="462" spans="1:25">
      <c r="A462" t="s">
        <v>674</v>
      </c>
      <c r="B462" t="s">
        <v>1683</v>
      </c>
      <c r="C462" t="s">
        <v>1684</v>
      </c>
      <c r="D462">
        <v>48294</v>
      </c>
      <c r="E462" t="s">
        <v>27</v>
      </c>
      <c r="F462" t="s">
        <v>28</v>
      </c>
      <c r="G462">
        <v>2022</v>
      </c>
      <c r="H462" t="s">
        <v>29</v>
      </c>
      <c r="I462" t="s">
        <v>30</v>
      </c>
      <c r="J462" t="s">
        <v>1688</v>
      </c>
      <c r="K462" t="s">
        <v>1689</v>
      </c>
      <c r="M462">
        <v>758254</v>
      </c>
      <c r="O462" t="s">
        <v>32</v>
      </c>
      <c r="P462" t="s">
        <v>86</v>
      </c>
      <c r="R462" t="s">
        <v>34</v>
      </c>
      <c r="T462" t="s">
        <v>52</v>
      </c>
      <c r="U462" t="s">
        <v>261</v>
      </c>
      <c r="V462" t="s">
        <v>1687</v>
      </c>
      <c r="W462" s="1">
        <v>44773</v>
      </c>
      <c r="X462" s="1">
        <v>44786</v>
      </c>
      <c r="Y462" t="s">
        <v>55</v>
      </c>
    </row>
    <row r="463" spans="1:25">
      <c r="A463" t="s">
        <v>674</v>
      </c>
      <c r="B463" t="s">
        <v>792</v>
      </c>
      <c r="D463">
        <v>45290</v>
      </c>
      <c r="E463" t="s">
        <v>27</v>
      </c>
      <c r="F463" t="s">
        <v>28</v>
      </c>
      <c r="G463">
        <v>2022</v>
      </c>
      <c r="H463" t="s">
        <v>29</v>
      </c>
      <c r="I463" t="s">
        <v>30</v>
      </c>
      <c r="J463" t="s">
        <v>1690</v>
      </c>
      <c r="K463" t="s">
        <v>1691</v>
      </c>
      <c r="L463" t="s">
        <v>1692</v>
      </c>
      <c r="M463">
        <v>832127</v>
      </c>
      <c r="O463" t="s">
        <v>32</v>
      </c>
      <c r="P463" t="s">
        <v>86</v>
      </c>
      <c r="R463" t="s">
        <v>34</v>
      </c>
      <c r="T463" t="s">
        <v>52</v>
      </c>
      <c r="U463" t="s">
        <v>261</v>
      </c>
      <c r="V463" t="s">
        <v>262</v>
      </c>
      <c r="W463" s="1">
        <v>44704</v>
      </c>
      <c r="X463" s="1">
        <v>44715</v>
      </c>
      <c r="Y463" t="s">
        <v>55</v>
      </c>
    </row>
    <row r="464" spans="1:25">
      <c r="A464" t="s">
        <v>1693</v>
      </c>
      <c r="B464" t="s">
        <v>1694</v>
      </c>
      <c r="D464">
        <v>47318</v>
      </c>
      <c r="E464" t="s">
        <v>27</v>
      </c>
      <c r="F464" t="s">
        <v>28</v>
      </c>
      <c r="G464">
        <v>2022</v>
      </c>
      <c r="H464" t="s">
        <v>29</v>
      </c>
      <c r="I464" t="s">
        <v>30</v>
      </c>
      <c r="J464" t="s">
        <v>1670</v>
      </c>
      <c r="K464" t="str">
        <f>"09/06/2022 02:33 PM AEST(SW"</f>
        <v>09/06/2022 02:33 PM AEST(SW</v>
      </c>
      <c r="M464">
        <v>913384</v>
      </c>
      <c r="O464" t="s">
        <v>32</v>
      </c>
      <c r="P464" t="s">
        <v>33</v>
      </c>
      <c r="R464" t="s">
        <v>34</v>
      </c>
      <c r="T464" t="s">
        <v>52</v>
      </c>
      <c r="U464" t="s">
        <v>650</v>
      </c>
      <c r="V464" t="s">
        <v>1101</v>
      </c>
      <c r="W464" s="1">
        <v>44725</v>
      </c>
      <c r="X464" s="1">
        <v>44736</v>
      </c>
      <c r="Y464" t="s">
        <v>55</v>
      </c>
    </row>
    <row r="465" spans="1:25">
      <c r="A465" t="s">
        <v>1695</v>
      </c>
      <c r="B465" t="s">
        <v>667</v>
      </c>
      <c r="D465">
        <v>47188</v>
      </c>
      <c r="E465" t="s">
        <v>27</v>
      </c>
      <c r="F465" t="s">
        <v>28</v>
      </c>
      <c r="G465">
        <v>2022</v>
      </c>
      <c r="H465" t="s">
        <v>29</v>
      </c>
      <c r="I465" t="s">
        <v>30</v>
      </c>
      <c r="J465" t="s">
        <v>1658</v>
      </c>
      <c r="K465" t="str">
        <f>"07/06/2022 01:42 PM AEST(SW"</f>
        <v>07/06/2022 01:42 PM AEST(SW</v>
      </c>
      <c r="M465">
        <v>1245733</v>
      </c>
      <c r="O465" t="s">
        <v>32</v>
      </c>
      <c r="P465" t="s">
        <v>33</v>
      </c>
      <c r="R465" t="s">
        <v>34</v>
      </c>
      <c r="T465" t="s">
        <v>52</v>
      </c>
      <c r="U465" t="s">
        <v>650</v>
      </c>
      <c r="V465" t="s">
        <v>1696</v>
      </c>
      <c r="W465" s="1">
        <v>44724</v>
      </c>
      <c r="X465" s="1">
        <v>44737</v>
      </c>
      <c r="Y465" t="s">
        <v>55</v>
      </c>
    </row>
    <row r="466" spans="1:25">
      <c r="A466" t="s">
        <v>229</v>
      </c>
      <c r="B466" t="s">
        <v>230</v>
      </c>
      <c r="C466" t="s">
        <v>231</v>
      </c>
      <c r="D466">
        <v>48908</v>
      </c>
      <c r="E466" t="s">
        <v>27</v>
      </c>
      <c r="F466" t="s">
        <v>28</v>
      </c>
      <c r="G466">
        <v>2022</v>
      </c>
      <c r="H466" t="s">
        <v>29</v>
      </c>
      <c r="I466" t="s">
        <v>30</v>
      </c>
      <c r="J466" t="s">
        <v>1697</v>
      </c>
      <c r="K466" t="s">
        <v>1698</v>
      </c>
      <c r="M466">
        <v>639443</v>
      </c>
      <c r="O466" t="s">
        <v>32</v>
      </c>
      <c r="P466" t="s">
        <v>371</v>
      </c>
      <c r="R466" t="s">
        <v>34</v>
      </c>
      <c r="T466" t="s">
        <v>35</v>
      </c>
      <c r="U466" t="s">
        <v>43</v>
      </c>
      <c r="V466" t="s">
        <v>233</v>
      </c>
      <c r="W466" s="1">
        <v>44809</v>
      </c>
      <c r="X466" s="1">
        <v>44813</v>
      </c>
      <c r="Y466" t="s">
        <v>55</v>
      </c>
    </row>
    <row r="467" spans="1:25">
      <c r="A467" t="s">
        <v>1368</v>
      </c>
      <c r="B467" t="s">
        <v>1699</v>
      </c>
      <c r="D467">
        <v>45289</v>
      </c>
      <c r="E467" t="s">
        <v>27</v>
      </c>
      <c r="F467" t="s">
        <v>28</v>
      </c>
      <c r="G467">
        <v>2022</v>
      </c>
      <c r="H467" t="s">
        <v>29</v>
      </c>
      <c r="I467" t="s">
        <v>30</v>
      </c>
      <c r="J467" t="s">
        <v>1700</v>
      </c>
      <c r="K467" t="s">
        <v>1701</v>
      </c>
      <c r="M467">
        <v>833035</v>
      </c>
      <c r="O467" t="s">
        <v>32</v>
      </c>
      <c r="P467" t="s">
        <v>86</v>
      </c>
      <c r="R467" t="s">
        <v>34</v>
      </c>
      <c r="T467" t="s">
        <v>52</v>
      </c>
      <c r="U467" t="s">
        <v>869</v>
      </c>
      <c r="V467" t="s">
        <v>262</v>
      </c>
      <c r="W467" s="1">
        <v>44704</v>
      </c>
      <c r="X467" s="1">
        <v>44715</v>
      </c>
      <c r="Y467" t="s">
        <v>55</v>
      </c>
    </row>
    <row r="468" spans="1:25">
      <c r="A468" t="s">
        <v>1702</v>
      </c>
      <c r="B468" t="s">
        <v>1703</v>
      </c>
      <c r="D468">
        <v>45296</v>
      </c>
      <c r="E468" t="s">
        <v>27</v>
      </c>
      <c r="F468" t="s">
        <v>28</v>
      </c>
      <c r="G468">
        <v>2022</v>
      </c>
      <c r="H468" t="s">
        <v>29</v>
      </c>
      <c r="I468" t="s">
        <v>30</v>
      </c>
      <c r="J468" t="s">
        <v>1704</v>
      </c>
      <c r="K468" t="str">
        <f>"03/03/2022 08:20 AM AEST(SW"</f>
        <v>03/03/2022 08:20 AM AEST(SW</v>
      </c>
      <c r="L468" t="s">
        <v>1705</v>
      </c>
      <c r="M468">
        <v>834086</v>
      </c>
      <c r="O468" t="s">
        <v>32</v>
      </c>
      <c r="P468" t="s">
        <v>86</v>
      </c>
      <c r="R468" t="s">
        <v>34</v>
      </c>
      <c r="T468" t="s">
        <v>52</v>
      </c>
      <c r="U468" t="s">
        <v>261</v>
      </c>
      <c r="V468" t="s">
        <v>262</v>
      </c>
      <c r="W468" s="1">
        <v>44759</v>
      </c>
      <c r="X468" s="1">
        <v>44772</v>
      </c>
      <c r="Y468" t="s">
        <v>55</v>
      </c>
    </row>
    <row r="469" spans="1:25">
      <c r="A469" t="s">
        <v>1706</v>
      </c>
      <c r="B469" t="s">
        <v>1707</v>
      </c>
      <c r="D469">
        <v>47550</v>
      </c>
      <c r="E469" t="s">
        <v>27</v>
      </c>
      <c r="F469" t="s">
        <v>28</v>
      </c>
      <c r="G469">
        <v>2022</v>
      </c>
      <c r="H469" t="s">
        <v>29</v>
      </c>
      <c r="I469" t="s">
        <v>30</v>
      </c>
      <c r="J469" t="s">
        <v>1708</v>
      </c>
      <c r="K469" t="s">
        <v>1709</v>
      </c>
      <c r="L469" t="s">
        <v>1709</v>
      </c>
      <c r="M469">
        <v>928533</v>
      </c>
      <c r="O469" t="s">
        <v>32</v>
      </c>
      <c r="P469" t="s">
        <v>86</v>
      </c>
      <c r="R469" t="s">
        <v>34</v>
      </c>
      <c r="T469" t="s">
        <v>52</v>
      </c>
      <c r="U469" t="s">
        <v>87</v>
      </c>
      <c r="V469" t="s">
        <v>88</v>
      </c>
      <c r="W469" s="1">
        <v>44892</v>
      </c>
      <c r="X469" s="1">
        <v>44898</v>
      </c>
      <c r="Y469" t="s">
        <v>140</v>
      </c>
    </row>
    <row r="470" spans="1:25">
      <c r="A470" t="s">
        <v>1710</v>
      </c>
      <c r="B470" t="s">
        <v>1711</v>
      </c>
      <c r="D470">
        <v>49278</v>
      </c>
      <c r="E470" t="s">
        <v>27</v>
      </c>
      <c r="F470" t="s">
        <v>28</v>
      </c>
      <c r="G470">
        <v>2022</v>
      </c>
      <c r="H470" t="s">
        <v>29</v>
      </c>
      <c r="I470" t="s">
        <v>30</v>
      </c>
      <c r="J470" t="s">
        <v>1708</v>
      </c>
      <c r="K470" t="s">
        <v>1712</v>
      </c>
      <c r="L470" t="s">
        <v>1713</v>
      </c>
      <c r="M470">
        <v>925789</v>
      </c>
      <c r="O470" t="s">
        <v>32</v>
      </c>
      <c r="P470" t="s">
        <v>86</v>
      </c>
      <c r="R470" t="s">
        <v>34</v>
      </c>
      <c r="T470" t="s">
        <v>52</v>
      </c>
      <c r="U470" t="s">
        <v>87</v>
      </c>
      <c r="V470" t="s">
        <v>88</v>
      </c>
      <c r="W470" s="1">
        <v>44892</v>
      </c>
      <c r="X470" s="1">
        <v>44898</v>
      </c>
      <c r="Y470" t="s">
        <v>140</v>
      </c>
    </row>
    <row r="471" spans="1:25">
      <c r="A471" t="s">
        <v>1714</v>
      </c>
      <c r="B471" t="s">
        <v>1715</v>
      </c>
      <c r="C471" t="s">
        <v>1716</v>
      </c>
      <c r="D471">
        <v>47686</v>
      </c>
      <c r="E471" t="s">
        <v>27</v>
      </c>
      <c r="F471" t="s">
        <v>28</v>
      </c>
      <c r="G471">
        <v>2022</v>
      </c>
      <c r="H471" t="s">
        <v>29</v>
      </c>
      <c r="I471" t="s">
        <v>30</v>
      </c>
      <c r="J471" t="s">
        <v>1717</v>
      </c>
      <c r="K471" t="s">
        <v>1718</v>
      </c>
      <c r="M471">
        <v>1137126</v>
      </c>
      <c r="O471" t="s">
        <v>32</v>
      </c>
      <c r="P471" t="s">
        <v>86</v>
      </c>
      <c r="R471" t="s">
        <v>34</v>
      </c>
      <c r="T471" t="s">
        <v>52</v>
      </c>
      <c r="U471" t="s">
        <v>87</v>
      </c>
      <c r="V471" t="s">
        <v>88</v>
      </c>
      <c r="W471" s="1">
        <v>44738</v>
      </c>
      <c r="X471" s="1">
        <v>44743</v>
      </c>
      <c r="Y471" t="s">
        <v>615</v>
      </c>
    </row>
    <row r="472" spans="1:25">
      <c r="A472" t="s">
        <v>526</v>
      </c>
      <c r="B472" t="s">
        <v>1389</v>
      </c>
      <c r="D472">
        <v>45474</v>
      </c>
      <c r="E472" t="s">
        <v>27</v>
      </c>
      <c r="F472" t="s">
        <v>28</v>
      </c>
      <c r="G472">
        <v>2022</v>
      </c>
      <c r="H472" t="s">
        <v>29</v>
      </c>
      <c r="I472" t="s">
        <v>30</v>
      </c>
      <c r="J472" t="s">
        <v>1390</v>
      </c>
      <c r="K472" t="s">
        <v>1391</v>
      </c>
      <c r="M472">
        <v>1136060</v>
      </c>
      <c r="O472" t="s">
        <v>32</v>
      </c>
      <c r="P472" t="s">
        <v>86</v>
      </c>
      <c r="R472" t="s">
        <v>34</v>
      </c>
      <c r="T472" t="s">
        <v>52</v>
      </c>
      <c r="U472" t="s">
        <v>87</v>
      </c>
      <c r="V472" t="s">
        <v>1392</v>
      </c>
      <c r="W472" s="1">
        <v>44738</v>
      </c>
      <c r="X472" s="1">
        <v>44750</v>
      </c>
      <c r="Y472" t="s">
        <v>547</v>
      </c>
    </row>
    <row r="473" spans="1:25">
      <c r="A473" t="s">
        <v>958</v>
      </c>
      <c r="B473" t="s">
        <v>959</v>
      </c>
      <c r="D473">
        <v>54125</v>
      </c>
      <c r="E473" t="s">
        <v>27</v>
      </c>
      <c r="F473" t="s">
        <v>28</v>
      </c>
      <c r="G473">
        <v>2022</v>
      </c>
      <c r="H473" t="s">
        <v>29</v>
      </c>
      <c r="I473" t="s">
        <v>30</v>
      </c>
      <c r="J473" t="s">
        <v>1719</v>
      </c>
      <c r="K473" t="s">
        <v>1720</v>
      </c>
      <c r="L473" t="s">
        <v>1721</v>
      </c>
      <c r="M473">
        <v>1148313</v>
      </c>
      <c r="O473" t="s">
        <v>32</v>
      </c>
      <c r="P473" t="s">
        <v>86</v>
      </c>
      <c r="R473" t="s">
        <v>34</v>
      </c>
      <c r="T473" t="s">
        <v>52</v>
      </c>
      <c r="U473" t="s">
        <v>87</v>
      </c>
      <c r="V473" t="s">
        <v>88</v>
      </c>
      <c r="W473" s="1">
        <v>44906</v>
      </c>
      <c r="X473" s="1">
        <v>44918</v>
      </c>
      <c r="Y473" t="s">
        <v>89</v>
      </c>
    </row>
    <row r="474" spans="1:25">
      <c r="A474" t="s">
        <v>947</v>
      </c>
      <c r="B474" t="s">
        <v>948</v>
      </c>
      <c r="D474">
        <v>54144</v>
      </c>
      <c r="E474" t="s">
        <v>27</v>
      </c>
      <c r="F474" t="s">
        <v>28</v>
      </c>
      <c r="G474">
        <v>2022</v>
      </c>
      <c r="H474" t="s">
        <v>29</v>
      </c>
      <c r="I474" t="s">
        <v>30</v>
      </c>
      <c r="J474" t="s">
        <v>1722</v>
      </c>
      <c r="K474" t="str">
        <f>"01/12/2022 05:05 PM AEST(SW"</f>
        <v>01/12/2022 05:05 PM AEST(SW</v>
      </c>
      <c r="M474">
        <v>1147259</v>
      </c>
      <c r="O474" t="s">
        <v>32</v>
      </c>
      <c r="P474" t="s">
        <v>86</v>
      </c>
      <c r="R474" t="s">
        <v>34</v>
      </c>
      <c r="T474" t="s">
        <v>52</v>
      </c>
      <c r="U474" t="s">
        <v>87</v>
      </c>
      <c r="V474" t="s">
        <v>88</v>
      </c>
      <c r="W474" s="1">
        <v>44906</v>
      </c>
      <c r="X474" s="1">
        <v>44919</v>
      </c>
      <c r="Y474" t="s">
        <v>123</v>
      </c>
    </row>
    <row r="475" spans="1:25">
      <c r="A475" t="s">
        <v>1723</v>
      </c>
      <c r="B475" t="s">
        <v>1724</v>
      </c>
      <c r="C475" t="s">
        <v>104</v>
      </c>
      <c r="D475">
        <v>45393</v>
      </c>
      <c r="E475" t="s">
        <v>27</v>
      </c>
      <c r="F475" t="s">
        <v>28</v>
      </c>
      <c r="G475">
        <v>2022</v>
      </c>
      <c r="H475" t="s">
        <v>29</v>
      </c>
      <c r="I475" t="s">
        <v>30</v>
      </c>
      <c r="J475" t="s">
        <v>1725</v>
      </c>
      <c r="K475" t="s">
        <v>1726</v>
      </c>
      <c r="L475" t="str">
        <f>"03/04/2022 12:58 AM AEST(SW"</f>
        <v>03/04/2022 12:58 AM AEST(SW</v>
      </c>
      <c r="M475">
        <v>830957</v>
      </c>
      <c r="O475" t="s">
        <v>32</v>
      </c>
      <c r="P475" t="s">
        <v>86</v>
      </c>
      <c r="R475" t="s">
        <v>34</v>
      </c>
      <c r="T475" t="s">
        <v>52</v>
      </c>
      <c r="U475" t="s">
        <v>650</v>
      </c>
      <c r="V475" t="s">
        <v>1696</v>
      </c>
      <c r="W475" s="1">
        <v>44682</v>
      </c>
      <c r="X475" s="1">
        <v>44711</v>
      </c>
      <c r="Y475" t="s">
        <v>55</v>
      </c>
    </row>
    <row r="476" spans="1:25">
      <c r="A476" t="s">
        <v>1727</v>
      </c>
      <c r="B476" t="s">
        <v>667</v>
      </c>
      <c r="D476">
        <v>45412</v>
      </c>
      <c r="E476" t="s">
        <v>27</v>
      </c>
      <c r="F476" t="s">
        <v>28</v>
      </c>
      <c r="G476">
        <v>2022</v>
      </c>
      <c r="H476" t="s">
        <v>29</v>
      </c>
      <c r="I476" t="s">
        <v>30</v>
      </c>
      <c r="J476" t="s">
        <v>1728</v>
      </c>
      <c r="K476" t="s">
        <v>1729</v>
      </c>
      <c r="M476">
        <v>834740</v>
      </c>
      <c r="O476" t="s">
        <v>32</v>
      </c>
      <c r="P476" t="s">
        <v>86</v>
      </c>
      <c r="R476" t="s">
        <v>34</v>
      </c>
      <c r="T476" t="s">
        <v>52</v>
      </c>
      <c r="U476" t="s">
        <v>650</v>
      </c>
      <c r="V476" t="s">
        <v>1101</v>
      </c>
      <c r="W476" s="1">
        <v>44679</v>
      </c>
      <c r="X476" s="1">
        <v>44712</v>
      </c>
      <c r="Y476" t="s">
        <v>55</v>
      </c>
    </row>
    <row r="477" spans="1:25">
      <c r="A477" t="s">
        <v>1730</v>
      </c>
      <c r="B477" t="s">
        <v>473</v>
      </c>
      <c r="C477" t="s">
        <v>1731</v>
      </c>
      <c r="D477">
        <v>46859</v>
      </c>
      <c r="E477" t="s">
        <v>27</v>
      </c>
      <c r="F477" t="s">
        <v>28</v>
      </c>
      <c r="G477">
        <v>2022</v>
      </c>
      <c r="H477" t="s">
        <v>29</v>
      </c>
      <c r="I477" t="s">
        <v>30</v>
      </c>
      <c r="J477" t="s">
        <v>1732</v>
      </c>
      <c r="K477" t="s">
        <v>1733</v>
      </c>
      <c r="M477">
        <v>1231462</v>
      </c>
      <c r="O477" t="s">
        <v>32</v>
      </c>
      <c r="P477" t="s">
        <v>86</v>
      </c>
      <c r="R477" t="s">
        <v>34</v>
      </c>
      <c r="T477" t="s">
        <v>52</v>
      </c>
      <c r="U477" t="s">
        <v>650</v>
      </c>
      <c r="V477" t="s">
        <v>1171</v>
      </c>
      <c r="W477" s="1">
        <v>44717</v>
      </c>
      <c r="X477" s="1">
        <v>44720</v>
      </c>
      <c r="Y477" t="s">
        <v>55</v>
      </c>
    </row>
    <row r="478" spans="1:25">
      <c r="A478" t="s">
        <v>1734</v>
      </c>
      <c r="B478" t="s">
        <v>1735</v>
      </c>
      <c r="D478">
        <v>53519</v>
      </c>
      <c r="E478" t="s">
        <v>27</v>
      </c>
      <c r="F478" t="s">
        <v>28</v>
      </c>
      <c r="G478">
        <v>2022</v>
      </c>
      <c r="H478" t="s">
        <v>29</v>
      </c>
      <c r="I478" t="s">
        <v>30</v>
      </c>
      <c r="J478" t="s">
        <v>1736</v>
      </c>
      <c r="K478" t="s">
        <v>1737</v>
      </c>
      <c r="L478" t="str">
        <f>"01/12/2022 10:23 AM AEST(SW"</f>
        <v>01/12/2022 10:23 AM AEST(SW</v>
      </c>
      <c r="M478">
        <v>1281122</v>
      </c>
      <c r="O478" t="s">
        <v>32</v>
      </c>
      <c r="P478" t="s">
        <v>86</v>
      </c>
      <c r="R478" t="s">
        <v>34</v>
      </c>
      <c r="T478" t="s">
        <v>52</v>
      </c>
      <c r="U478" t="s">
        <v>87</v>
      </c>
      <c r="V478" t="s">
        <v>88</v>
      </c>
      <c r="W478" s="1">
        <v>44900</v>
      </c>
      <c r="X478" s="1">
        <v>44904</v>
      </c>
      <c r="Y478" t="s">
        <v>89</v>
      </c>
    </row>
    <row r="479" spans="1:25">
      <c r="A479" t="s">
        <v>1738</v>
      </c>
      <c r="B479" t="s">
        <v>1293</v>
      </c>
      <c r="C479" t="s">
        <v>326</v>
      </c>
      <c r="D479">
        <v>53420</v>
      </c>
      <c r="E479" t="s">
        <v>27</v>
      </c>
      <c r="F479" t="s">
        <v>28</v>
      </c>
      <c r="G479">
        <v>2022</v>
      </c>
      <c r="H479" t="s">
        <v>29</v>
      </c>
      <c r="I479" t="s">
        <v>30</v>
      </c>
      <c r="J479" t="s">
        <v>1739</v>
      </c>
      <c r="K479" t="s">
        <v>1740</v>
      </c>
      <c r="M479">
        <v>1182254</v>
      </c>
      <c r="O479" t="s">
        <v>32</v>
      </c>
      <c r="P479" t="s">
        <v>86</v>
      </c>
      <c r="R479" t="s">
        <v>34</v>
      </c>
      <c r="T479" t="s">
        <v>174</v>
      </c>
      <c r="U479" t="s">
        <v>87</v>
      </c>
      <c r="V479" t="s">
        <v>88</v>
      </c>
      <c r="W479" s="1">
        <v>44886</v>
      </c>
      <c r="X479" s="1">
        <v>44890</v>
      </c>
      <c r="Y479" t="s">
        <v>55</v>
      </c>
    </row>
    <row r="480" spans="1:25">
      <c r="A480" t="s">
        <v>1741</v>
      </c>
      <c r="B480" t="s">
        <v>1742</v>
      </c>
      <c r="D480">
        <v>48138</v>
      </c>
      <c r="E480" t="s">
        <v>27</v>
      </c>
      <c r="F480" t="s">
        <v>28</v>
      </c>
      <c r="G480">
        <v>2022</v>
      </c>
      <c r="H480" t="s">
        <v>29</v>
      </c>
      <c r="I480" t="s">
        <v>30</v>
      </c>
      <c r="J480" t="s">
        <v>1743</v>
      </c>
      <c r="K480" t="str">
        <f>"06/07/2022 06:02 AM AEST(SW"</f>
        <v>06/07/2022 06:02 AM AEST(SW</v>
      </c>
      <c r="M480">
        <v>1341479</v>
      </c>
      <c r="O480" t="s">
        <v>32</v>
      </c>
      <c r="P480" t="s">
        <v>86</v>
      </c>
      <c r="R480" t="s">
        <v>34</v>
      </c>
      <c r="T480" t="s">
        <v>52</v>
      </c>
      <c r="U480" t="s">
        <v>87</v>
      </c>
      <c r="V480" t="s">
        <v>88</v>
      </c>
      <c r="W480" s="1">
        <v>44753</v>
      </c>
      <c r="X480" s="1">
        <v>44765</v>
      </c>
      <c r="Y480" t="s">
        <v>615</v>
      </c>
    </row>
    <row r="481" spans="1:25">
      <c r="A481" t="s">
        <v>1138</v>
      </c>
      <c r="B481" t="s">
        <v>897</v>
      </c>
      <c r="C481" t="s">
        <v>104</v>
      </c>
      <c r="D481">
        <v>53006</v>
      </c>
      <c r="E481" t="s">
        <v>27</v>
      </c>
      <c r="F481" t="s">
        <v>28</v>
      </c>
      <c r="G481">
        <v>2022</v>
      </c>
      <c r="H481" t="s">
        <v>29</v>
      </c>
      <c r="I481" t="s">
        <v>30</v>
      </c>
      <c r="J481" t="s">
        <v>1744</v>
      </c>
      <c r="K481" t="str">
        <f>"01/11/2022 09:31 AM AEST(SW"</f>
        <v>01/11/2022 09:31 AM AEST(SW</v>
      </c>
      <c r="L481" t="s">
        <v>1745</v>
      </c>
      <c r="M481">
        <v>1080256</v>
      </c>
      <c r="O481" t="s">
        <v>32</v>
      </c>
      <c r="P481" t="s">
        <v>86</v>
      </c>
      <c r="R481" t="s">
        <v>34</v>
      </c>
      <c r="T481" t="s">
        <v>52</v>
      </c>
      <c r="U481" t="s">
        <v>87</v>
      </c>
      <c r="V481" t="s">
        <v>1141</v>
      </c>
      <c r="W481" s="1">
        <v>44881</v>
      </c>
      <c r="X481" s="1">
        <v>44887</v>
      </c>
      <c r="Y481" t="s">
        <v>55</v>
      </c>
    </row>
    <row r="482" spans="1:25">
      <c r="A482" t="s">
        <v>1741</v>
      </c>
      <c r="B482" t="s">
        <v>1742</v>
      </c>
      <c r="D482">
        <v>53469</v>
      </c>
      <c r="E482" t="s">
        <v>27</v>
      </c>
      <c r="F482" t="s">
        <v>28</v>
      </c>
      <c r="G482">
        <v>2022</v>
      </c>
      <c r="H482" t="s">
        <v>29</v>
      </c>
      <c r="I482" t="s">
        <v>30</v>
      </c>
      <c r="J482" t="s">
        <v>1746</v>
      </c>
      <c r="K482" t="s">
        <v>1747</v>
      </c>
      <c r="M482">
        <v>1341479</v>
      </c>
      <c r="O482" t="s">
        <v>32</v>
      </c>
      <c r="P482" t="s">
        <v>86</v>
      </c>
      <c r="R482" t="s">
        <v>34</v>
      </c>
      <c r="T482" t="s">
        <v>52</v>
      </c>
      <c r="U482" t="s">
        <v>87</v>
      </c>
      <c r="V482" t="s">
        <v>88</v>
      </c>
      <c r="W482" s="1">
        <v>44880</v>
      </c>
      <c r="X482" s="1">
        <v>44885</v>
      </c>
      <c r="Y482" t="s">
        <v>615</v>
      </c>
    </row>
    <row r="483" spans="1:25">
      <c r="A483" t="s">
        <v>1748</v>
      </c>
      <c r="B483" t="s">
        <v>1749</v>
      </c>
      <c r="D483">
        <v>52983</v>
      </c>
      <c r="E483" t="s">
        <v>27</v>
      </c>
      <c r="F483" t="s">
        <v>28</v>
      </c>
      <c r="G483">
        <v>2022</v>
      </c>
      <c r="H483" t="s">
        <v>29</v>
      </c>
      <c r="I483" t="s">
        <v>30</v>
      </c>
      <c r="J483" t="s">
        <v>1744</v>
      </c>
      <c r="K483" t="s">
        <v>1750</v>
      </c>
      <c r="L483" t="str">
        <f>"02/11/2022 08:41 AM AEST(SW"</f>
        <v>02/11/2022 08:41 AM AEST(SW</v>
      </c>
      <c r="M483">
        <v>1173987</v>
      </c>
      <c r="O483" t="s">
        <v>32</v>
      </c>
      <c r="P483" t="s">
        <v>86</v>
      </c>
      <c r="R483" t="s">
        <v>34</v>
      </c>
      <c r="T483" t="s">
        <v>52</v>
      </c>
      <c r="U483" t="s">
        <v>87</v>
      </c>
      <c r="V483" t="s">
        <v>465</v>
      </c>
      <c r="W483" s="1">
        <v>44881</v>
      </c>
      <c r="X483" s="1">
        <v>44887</v>
      </c>
      <c r="Y483" t="s">
        <v>133</v>
      </c>
    </row>
    <row r="484" spans="1:25">
      <c r="A484" t="s">
        <v>1153</v>
      </c>
      <c r="B484" t="s">
        <v>603</v>
      </c>
      <c r="C484" t="s">
        <v>1154</v>
      </c>
      <c r="D484">
        <v>47412</v>
      </c>
      <c r="E484" t="s">
        <v>27</v>
      </c>
      <c r="F484" t="s">
        <v>28</v>
      </c>
      <c r="G484">
        <v>2022</v>
      </c>
      <c r="H484" t="s">
        <v>29</v>
      </c>
      <c r="I484" t="s">
        <v>30</v>
      </c>
      <c r="J484" t="s">
        <v>1155</v>
      </c>
      <c r="K484" t="s">
        <v>1156</v>
      </c>
      <c r="M484">
        <v>1172294</v>
      </c>
      <c r="O484" t="s">
        <v>32</v>
      </c>
      <c r="P484" t="s">
        <v>86</v>
      </c>
      <c r="R484" t="s">
        <v>34</v>
      </c>
      <c r="T484" t="s">
        <v>52</v>
      </c>
      <c r="U484" t="s">
        <v>87</v>
      </c>
      <c r="V484" t="s">
        <v>88</v>
      </c>
      <c r="W484" s="1">
        <v>44732</v>
      </c>
      <c r="X484" s="1">
        <v>44759</v>
      </c>
      <c r="Y484" t="s">
        <v>55</v>
      </c>
    </row>
    <row r="485" spans="1:25">
      <c r="A485" t="s">
        <v>1751</v>
      </c>
      <c r="B485" t="s">
        <v>1752</v>
      </c>
      <c r="D485">
        <v>46381</v>
      </c>
      <c r="E485" t="s">
        <v>27</v>
      </c>
      <c r="F485" t="s">
        <v>28</v>
      </c>
      <c r="G485">
        <v>2022</v>
      </c>
      <c r="H485" t="s">
        <v>29</v>
      </c>
      <c r="I485" t="s">
        <v>30</v>
      </c>
      <c r="J485" t="s">
        <v>1753</v>
      </c>
      <c r="K485" t="s">
        <v>1754</v>
      </c>
      <c r="M485">
        <v>994616</v>
      </c>
      <c r="O485" t="s">
        <v>32</v>
      </c>
      <c r="P485" t="s">
        <v>86</v>
      </c>
      <c r="R485" t="s">
        <v>34</v>
      </c>
      <c r="T485" t="s">
        <v>52</v>
      </c>
      <c r="U485" t="s">
        <v>87</v>
      </c>
      <c r="V485" t="s">
        <v>88</v>
      </c>
      <c r="W485" s="1">
        <v>44899</v>
      </c>
      <c r="X485" s="1">
        <v>44905</v>
      </c>
      <c r="Y485" t="s">
        <v>55</v>
      </c>
    </row>
    <row r="486" spans="1:25">
      <c r="A486" t="s">
        <v>1751</v>
      </c>
      <c r="B486" t="s">
        <v>1752</v>
      </c>
      <c r="D486">
        <v>53861</v>
      </c>
      <c r="E486" t="s">
        <v>27</v>
      </c>
      <c r="F486" t="s">
        <v>28</v>
      </c>
      <c r="G486">
        <v>2022</v>
      </c>
      <c r="H486" t="s">
        <v>29</v>
      </c>
      <c r="I486" t="s">
        <v>30</v>
      </c>
      <c r="J486" t="s">
        <v>1755</v>
      </c>
      <c r="K486" t="s">
        <v>1756</v>
      </c>
      <c r="L486" t="str">
        <f>"02/12/2022 07:58 AM AEST(SW"</f>
        <v>02/12/2022 07:58 AM AEST(SW</v>
      </c>
      <c r="M486">
        <v>994616</v>
      </c>
      <c r="O486" t="s">
        <v>32</v>
      </c>
      <c r="P486" t="s">
        <v>86</v>
      </c>
      <c r="R486" t="s">
        <v>34</v>
      </c>
      <c r="T486" t="s">
        <v>52</v>
      </c>
      <c r="U486" t="s">
        <v>87</v>
      </c>
      <c r="V486" t="s">
        <v>88</v>
      </c>
      <c r="W486" s="1">
        <v>44899</v>
      </c>
      <c r="X486" s="1">
        <v>44905</v>
      </c>
      <c r="Y486" t="s">
        <v>55</v>
      </c>
    </row>
    <row r="487" spans="1:25">
      <c r="A487" t="s">
        <v>1142</v>
      </c>
      <c r="B487" t="s">
        <v>1143</v>
      </c>
      <c r="C487" t="s">
        <v>1144</v>
      </c>
      <c r="D487">
        <v>54142</v>
      </c>
      <c r="E487" t="s">
        <v>27</v>
      </c>
      <c r="F487" t="s">
        <v>28</v>
      </c>
      <c r="G487">
        <v>2022</v>
      </c>
      <c r="H487" t="s">
        <v>29</v>
      </c>
      <c r="I487" t="s">
        <v>30</v>
      </c>
      <c r="J487" t="s">
        <v>1757</v>
      </c>
      <c r="K487" t="str">
        <f>"01/12/2022 11:19 AM AEST(SW"</f>
        <v>01/12/2022 11:19 AM AEST(SW</v>
      </c>
      <c r="M487">
        <v>1082937</v>
      </c>
      <c r="O487" t="s">
        <v>32</v>
      </c>
      <c r="P487" t="s">
        <v>86</v>
      </c>
      <c r="R487" t="s">
        <v>34</v>
      </c>
      <c r="T487" t="s">
        <v>52</v>
      </c>
      <c r="U487" t="s">
        <v>87</v>
      </c>
      <c r="V487" t="s">
        <v>88</v>
      </c>
      <c r="W487" s="1">
        <v>44969</v>
      </c>
      <c r="X487" s="1">
        <v>44974</v>
      </c>
      <c r="Y487" t="s">
        <v>55</v>
      </c>
    </row>
    <row r="488" spans="1:25">
      <c r="A488" t="s">
        <v>1758</v>
      </c>
      <c r="B488" t="s">
        <v>1759</v>
      </c>
      <c r="C488" t="s">
        <v>1760</v>
      </c>
      <c r="D488">
        <v>52967</v>
      </c>
      <c r="E488" t="s">
        <v>27</v>
      </c>
      <c r="F488" t="s">
        <v>28</v>
      </c>
      <c r="G488">
        <v>2022</v>
      </c>
      <c r="H488" t="s">
        <v>29</v>
      </c>
      <c r="I488" t="s">
        <v>30</v>
      </c>
      <c r="J488" t="s">
        <v>1761</v>
      </c>
      <c r="K488" t="s">
        <v>1762</v>
      </c>
      <c r="M488">
        <v>1180858</v>
      </c>
      <c r="O488" t="s">
        <v>32</v>
      </c>
      <c r="P488" t="s">
        <v>371</v>
      </c>
      <c r="R488" t="s">
        <v>34</v>
      </c>
      <c r="T488" t="s">
        <v>174</v>
      </c>
      <c r="U488" t="s">
        <v>43</v>
      </c>
      <c r="V488" t="s">
        <v>1763</v>
      </c>
      <c r="W488" s="1">
        <v>44878</v>
      </c>
      <c r="X488" s="1">
        <v>44881</v>
      </c>
      <c r="Y488" t="s">
        <v>55</v>
      </c>
    </row>
    <row r="489" spans="1:25">
      <c r="A489" t="s">
        <v>624</v>
      </c>
      <c r="B489" t="s">
        <v>1764</v>
      </c>
      <c r="D489">
        <v>47088</v>
      </c>
      <c r="E489" t="s">
        <v>27</v>
      </c>
      <c r="F489" t="s">
        <v>28</v>
      </c>
      <c r="G489">
        <v>2022</v>
      </c>
      <c r="H489" t="s">
        <v>29</v>
      </c>
      <c r="I489" t="s">
        <v>30</v>
      </c>
      <c r="J489" t="s">
        <v>1765</v>
      </c>
      <c r="K489" t="str">
        <f>"01/06/2022 09:53 AM AEST(SW"</f>
        <v>01/06/2022 09:53 AM AEST(SW</v>
      </c>
      <c r="L489" t="str">
        <f>"01/06/2022 09:53 AM AEST(SW"</f>
        <v>01/06/2022 09:53 AM AEST(SW</v>
      </c>
      <c r="M489">
        <v>1122379</v>
      </c>
      <c r="O489" t="s">
        <v>32</v>
      </c>
      <c r="P489" t="s">
        <v>86</v>
      </c>
      <c r="R489" t="s">
        <v>34</v>
      </c>
      <c r="T489" t="s">
        <v>174</v>
      </c>
      <c r="U489" t="s">
        <v>87</v>
      </c>
      <c r="V489" t="s">
        <v>1766</v>
      </c>
      <c r="W489" s="1">
        <v>44731</v>
      </c>
      <c r="X489" s="1">
        <v>44736</v>
      </c>
      <c r="Y489" t="s">
        <v>384</v>
      </c>
    </row>
    <row r="490" spans="1:25">
      <c r="A490" t="s">
        <v>624</v>
      </c>
      <c r="B490" t="s">
        <v>1767</v>
      </c>
      <c r="D490">
        <v>47087</v>
      </c>
      <c r="E490" t="s">
        <v>27</v>
      </c>
      <c r="F490" t="s">
        <v>28</v>
      </c>
      <c r="G490">
        <v>2022</v>
      </c>
      <c r="H490" t="s">
        <v>29</v>
      </c>
      <c r="I490" t="s">
        <v>30</v>
      </c>
      <c r="J490" t="s">
        <v>1765</v>
      </c>
      <c r="K490" t="str">
        <f>"01/06/2022 09:48 AM AEST(SW"</f>
        <v>01/06/2022 09:48 AM AEST(SW</v>
      </c>
      <c r="L490" t="str">
        <f>"01/06/2022 09:51 AM AEST(SW"</f>
        <v>01/06/2022 09:51 AM AEST(SW</v>
      </c>
      <c r="M490">
        <v>1121964</v>
      </c>
      <c r="O490" t="s">
        <v>32</v>
      </c>
      <c r="P490" t="s">
        <v>86</v>
      </c>
      <c r="R490" t="s">
        <v>34</v>
      </c>
      <c r="T490" t="s">
        <v>174</v>
      </c>
      <c r="U490" t="s">
        <v>87</v>
      </c>
      <c r="V490" t="s">
        <v>1768</v>
      </c>
      <c r="W490" s="1">
        <v>44731</v>
      </c>
      <c r="X490" s="1">
        <v>44736</v>
      </c>
      <c r="Y490" t="s">
        <v>384</v>
      </c>
    </row>
    <row r="491" spans="1:25">
      <c r="A491" t="s">
        <v>1769</v>
      </c>
      <c r="B491" t="s">
        <v>1770</v>
      </c>
      <c r="D491">
        <v>47414</v>
      </c>
      <c r="E491" t="s">
        <v>27</v>
      </c>
      <c r="F491" t="s">
        <v>28</v>
      </c>
      <c r="G491">
        <v>2022</v>
      </c>
      <c r="H491" t="s">
        <v>29</v>
      </c>
      <c r="I491" t="s">
        <v>30</v>
      </c>
      <c r="J491" t="s">
        <v>1771</v>
      </c>
      <c r="K491" t="s">
        <v>1772</v>
      </c>
      <c r="L491" t="s">
        <v>1773</v>
      </c>
      <c r="M491">
        <v>1112978</v>
      </c>
      <c r="O491" t="s">
        <v>32</v>
      </c>
      <c r="P491" t="s">
        <v>86</v>
      </c>
      <c r="R491" t="s">
        <v>34</v>
      </c>
      <c r="T491" t="s">
        <v>174</v>
      </c>
      <c r="U491" t="s">
        <v>87</v>
      </c>
      <c r="V491" t="s">
        <v>88</v>
      </c>
      <c r="W491" s="1">
        <v>44739</v>
      </c>
      <c r="X491" s="1">
        <v>44743</v>
      </c>
      <c r="Y491" t="s">
        <v>220</v>
      </c>
    </row>
    <row r="492" spans="1:25">
      <c r="A492" t="s">
        <v>1774</v>
      </c>
      <c r="B492" t="s">
        <v>1775</v>
      </c>
      <c r="C492" t="s">
        <v>318</v>
      </c>
      <c r="D492">
        <v>46935</v>
      </c>
      <c r="E492" t="s">
        <v>27</v>
      </c>
      <c r="F492" t="s">
        <v>28</v>
      </c>
      <c r="G492">
        <v>2022</v>
      </c>
      <c r="H492" t="s">
        <v>29</v>
      </c>
      <c r="I492" t="s">
        <v>30</v>
      </c>
      <c r="J492" t="s">
        <v>1765</v>
      </c>
      <c r="K492" t="s">
        <v>1776</v>
      </c>
      <c r="M492">
        <v>1277227</v>
      </c>
      <c r="O492" t="s">
        <v>32</v>
      </c>
      <c r="P492" t="s">
        <v>86</v>
      </c>
      <c r="R492" t="s">
        <v>34</v>
      </c>
      <c r="T492" t="s">
        <v>52</v>
      </c>
      <c r="U492" t="s">
        <v>87</v>
      </c>
      <c r="V492" t="s">
        <v>1777</v>
      </c>
      <c r="W492" s="1">
        <v>44731</v>
      </c>
      <c r="X492" s="1">
        <v>44736</v>
      </c>
      <c r="Y492" t="s">
        <v>89</v>
      </c>
    </row>
    <row r="493" spans="1:25">
      <c r="A493" t="s">
        <v>1778</v>
      </c>
      <c r="B493" t="s">
        <v>1779</v>
      </c>
      <c r="C493" t="s">
        <v>574</v>
      </c>
      <c r="D493">
        <v>47828</v>
      </c>
      <c r="E493" t="s">
        <v>27</v>
      </c>
      <c r="F493" t="s">
        <v>28</v>
      </c>
      <c r="G493">
        <v>2022</v>
      </c>
      <c r="H493" t="s">
        <v>29</v>
      </c>
      <c r="I493" t="s">
        <v>30</v>
      </c>
      <c r="J493" t="s">
        <v>1780</v>
      </c>
      <c r="K493" t="s">
        <v>1781</v>
      </c>
      <c r="M493">
        <v>1085661</v>
      </c>
      <c r="O493" t="s">
        <v>32</v>
      </c>
      <c r="P493" t="s">
        <v>86</v>
      </c>
      <c r="R493" t="s">
        <v>34</v>
      </c>
      <c r="T493" t="s">
        <v>52</v>
      </c>
      <c r="U493" t="s">
        <v>87</v>
      </c>
      <c r="V493" t="s">
        <v>88</v>
      </c>
      <c r="W493" s="1">
        <v>44746</v>
      </c>
      <c r="X493" s="1">
        <v>44750</v>
      </c>
      <c r="Y493" t="s">
        <v>55</v>
      </c>
    </row>
    <row r="494" spans="1:25">
      <c r="A494" t="s">
        <v>1515</v>
      </c>
      <c r="B494" t="s">
        <v>1516</v>
      </c>
      <c r="D494">
        <v>47098</v>
      </c>
      <c r="E494" t="s">
        <v>27</v>
      </c>
      <c r="F494" t="s">
        <v>28</v>
      </c>
      <c r="G494">
        <v>2022</v>
      </c>
      <c r="H494" t="s">
        <v>29</v>
      </c>
      <c r="I494" t="s">
        <v>30</v>
      </c>
      <c r="J494" t="s">
        <v>1782</v>
      </c>
      <c r="K494" t="s">
        <v>1783</v>
      </c>
      <c r="M494">
        <v>1081202</v>
      </c>
      <c r="O494" t="s">
        <v>32</v>
      </c>
      <c r="P494" t="s">
        <v>86</v>
      </c>
      <c r="R494" t="s">
        <v>34</v>
      </c>
      <c r="T494" t="s">
        <v>52</v>
      </c>
      <c r="U494" t="s">
        <v>87</v>
      </c>
      <c r="V494" t="s">
        <v>88</v>
      </c>
      <c r="W494" s="1">
        <v>44731</v>
      </c>
      <c r="X494" s="1">
        <v>44736</v>
      </c>
      <c r="Y494" t="s">
        <v>55</v>
      </c>
    </row>
    <row r="495" spans="1:25">
      <c r="A495" t="s">
        <v>1515</v>
      </c>
      <c r="B495" t="s">
        <v>1516</v>
      </c>
      <c r="D495">
        <v>47099</v>
      </c>
      <c r="E495" t="s">
        <v>27</v>
      </c>
      <c r="F495" t="s">
        <v>28</v>
      </c>
      <c r="G495">
        <v>2022</v>
      </c>
      <c r="H495" t="s">
        <v>29</v>
      </c>
      <c r="I495" t="s">
        <v>30</v>
      </c>
      <c r="J495" t="s">
        <v>1765</v>
      </c>
      <c r="K495" t="str">
        <f>"01/06/2022 02:33 PM AEST(SW"</f>
        <v>01/06/2022 02:33 PM AEST(SW</v>
      </c>
      <c r="M495">
        <v>1081202</v>
      </c>
      <c r="O495" t="s">
        <v>32</v>
      </c>
      <c r="P495" t="s">
        <v>86</v>
      </c>
      <c r="R495" t="s">
        <v>34</v>
      </c>
      <c r="T495" t="s">
        <v>52</v>
      </c>
      <c r="U495" t="s">
        <v>87</v>
      </c>
      <c r="V495" t="s">
        <v>88</v>
      </c>
      <c r="W495" s="1">
        <v>44731</v>
      </c>
      <c r="X495" s="1">
        <v>44736</v>
      </c>
      <c r="Y495" t="s">
        <v>55</v>
      </c>
    </row>
    <row r="496" spans="1:25">
      <c r="A496" t="s">
        <v>1784</v>
      </c>
      <c r="B496" t="s">
        <v>1785</v>
      </c>
      <c r="D496">
        <v>47438</v>
      </c>
      <c r="E496" t="s">
        <v>27</v>
      </c>
      <c r="F496" t="s">
        <v>28</v>
      </c>
      <c r="G496">
        <v>2022</v>
      </c>
      <c r="H496" t="s">
        <v>29</v>
      </c>
      <c r="I496" t="s">
        <v>30</v>
      </c>
      <c r="J496" t="s">
        <v>1771</v>
      </c>
      <c r="K496" t="s">
        <v>1786</v>
      </c>
      <c r="L496" t="s">
        <v>1786</v>
      </c>
      <c r="M496">
        <v>1298918</v>
      </c>
      <c r="O496" t="s">
        <v>32</v>
      </c>
      <c r="P496" t="s">
        <v>86</v>
      </c>
      <c r="R496" t="s">
        <v>34</v>
      </c>
      <c r="T496" t="s">
        <v>52</v>
      </c>
      <c r="U496" t="s">
        <v>87</v>
      </c>
      <c r="V496" t="s">
        <v>88</v>
      </c>
      <c r="W496" s="1">
        <v>44739</v>
      </c>
      <c r="X496" s="1">
        <v>44743</v>
      </c>
      <c r="Y496" t="s">
        <v>133</v>
      </c>
    </row>
    <row r="497" spans="1:25">
      <c r="A497" t="s">
        <v>657</v>
      </c>
      <c r="B497" t="s">
        <v>658</v>
      </c>
      <c r="D497">
        <v>47439</v>
      </c>
      <c r="E497" t="s">
        <v>27</v>
      </c>
      <c r="F497" t="s">
        <v>28</v>
      </c>
      <c r="G497">
        <v>2022</v>
      </c>
      <c r="H497" t="s">
        <v>29</v>
      </c>
      <c r="I497" t="s">
        <v>30</v>
      </c>
      <c r="J497" t="s">
        <v>1771</v>
      </c>
      <c r="K497" t="s">
        <v>1787</v>
      </c>
      <c r="M497">
        <v>1173825</v>
      </c>
      <c r="O497" t="s">
        <v>32</v>
      </c>
      <c r="P497" t="s">
        <v>86</v>
      </c>
      <c r="R497" t="s">
        <v>34</v>
      </c>
      <c r="T497" t="s">
        <v>174</v>
      </c>
      <c r="U497" t="s">
        <v>87</v>
      </c>
      <c r="V497" t="s">
        <v>88</v>
      </c>
      <c r="W497" s="1">
        <v>44739</v>
      </c>
      <c r="X497" s="1">
        <v>44743</v>
      </c>
      <c r="Y497" t="s">
        <v>133</v>
      </c>
    </row>
    <row r="498" spans="1:25">
      <c r="A498" t="s">
        <v>1379</v>
      </c>
      <c r="B498" t="s">
        <v>342</v>
      </c>
      <c r="D498">
        <v>47733</v>
      </c>
      <c r="E498" t="s">
        <v>27</v>
      </c>
      <c r="F498" t="s">
        <v>28</v>
      </c>
      <c r="G498">
        <v>2022</v>
      </c>
      <c r="H498" t="s">
        <v>29</v>
      </c>
      <c r="I498" t="s">
        <v>30</v>
      </c>
      <c r="J498" t="s">
        <v>1780</v>
      </c>
      <c r="K498" t="s">
        <v>1788</v>
      </c>
      <c r="M498">
        <v>884571</v>
      </c>
      <c r="O498" t="s">
        <v>32</v>
      </c>
      <c r="P498" t="s">
        <v>86</v>
      </c>
      <c r="R498" t="s">
        <v>34</v>
      </c>
      <c r="T498" t="s">
        <v>52</v>
      </c>
      <c r="U498" t="s">
        <v>87</v>
      </c>
      <c r="V498" t="s">
        <v>88</v>
      </c>
      <c r="W498" s="1">
        <v>44746</v>
      </c>
      <c r="X498" s="1">
        <v>44750</v>
      </c>
      <c r="Y498" t="s">
        <v>55</v>
      </c>
    </row>
    <row r="499" spans="1:25">
      <c r="A499" t="s">
        <v>1789</v>
      </c>
      <c r="B499" t="s">
        <v>953</v>
      </c>
      <c r="C499" t="s">
        <v>349</v>
      </c>
      <c r="D499">
        <v>46615</v>
      </c>
      <c r="E499" t="s">
        <v>27</v>
      </c>
      <c r="F499" t="s">
        <v>28</v>
      </c>
      <c r="G499">
        <v>2022</v>
      </c>
      <c r="H499" t="s">
        <v>29</v>
      </c>
      <c r="I499" t="s">
        <v>30</v>
      </c>
      <c r="J499" t="s">
        <v>1790</v>
      </c>
      <c r="K499" t="s">
        <v>1791</v>
      </c>
      <c r="M499">
        <v>1295476</v>
      </c>
      <c r="O499" t="s">
        <v>32</v>
      </c>
      <c r="P499" t="s">
        <v>86</v>
      </c>
      <c r="R499" t="s">
        <v>34</v>
      </c>
      <c r="T499" t="s">
        <v>52</v>
      </c>
      <c r="U499" t="s">
        <v>87</v>
      </c>
      <c r="V499" t="s">
        <v>1792</v>
      </c>
      <c r="W499" s="1">
        <v>44752</v>
      </c>
      <c r="X499" s="1">
        <v>44758</v>
      </c>
      <c r="Y499" t="s">
        <v>89</v>
      </c>
    </row>
    <row r="500" spans="1:25">
      <c r="A500" t="s">
        <v>1793</v>
      </c>
      <c r="B500" t="s">
        <v>1794</v>
      </c>
      <c r="D500">
        <v>46614</v>
      </c>
      <c r="E500" t="s">
        <v>27</v>
      </c>
      <c r="F500" t="s">
        <v>28</v>
      </c>
      <c r="G500">
        <v>2022</v>
      </c>
      <c r="H500" t="s">
        <v>29</v>
      </c>
      <c r="I500" t="s">
        <v>30</v>
      </c>
      <c r="J500" t="s">
        <v>1795</v>
      </c>
      <c r="K500" t="s">
        <v>1796</v>
      </c>
      <c r="M500">
        <v>1295485</v>
      </c>
      <c r="O500" t="s">
        <v>32</v>
      </c>
      <c r="P500" t="s">
        <v>86</v>
      </c>
      <c r="R500" t="s">
        <v>34</v>
      </c>
      <c r="T500" t="s">
        <v>52</v>
      </c>
      <c r="U500" t="s">
        <v>87</v>
      </c>
      <c r="V500" t="s">
        <v>88</v>
      </c>
      <c r="W500" s="1">
        <v>44692</v>
      </c>
      <c r="X500" s="1">
        <v>44696</v>
      </c>
      <c r="Y500" t="s">
        <v>89</v>
      </c>
    </row>
    <row r="501" spans="1:25">
      <c r="A501" t="s">
        <v>1797</v>
      </c>
      <c r="B501" t="s">
        <v>1798</v>
      </c>
      <c r="C501" t="s">
        <v>1779</v>
      </c>
      <c r="D501">
        <v>46616</v>
      </c>
      <c r="E501" t="s">
        <v>27</v>
      </c>
      <c r="F501" t="s">
        <v>28</v>
      </c>
      <c r="G501">
        <v>2022</v>
      </c>
      <c r="H501" t="s">
        <v>29</v>
      </c>
      <c r="I501" t="s">
        <v>30</v>
      </c>
      <c r="J501" t="s">
        <v>1799</v>
      </c>
      <c r="K501" t="s">
        <v>1791</v>
      </c>
      <c r="L501" t="s">
        <v>1800</v>
      </c>
      <c r="M501">
        <v>1291980</v>
      </c>
      <c r="O501" t="s">
        <v>32</v>
      </c>
      <c r="P501" t="s">
        <v>86</v>
      </c>
      <c r="R501" t="s">
        <v>34</v>
      </c>
      <c r="T501" t="s">
        <v>52</v>
      </c>
      <c r="U501" t="s">
        <v>87</v>
      </c>
      <c r="V501" t="s">
        <v>1801</v>
      </c>
      <c r="W501" s="1">
        <v>44691</v>
      </c>
      <c r="X501" s="1">
        <v>44697</v>
      </c>
      <c r="Y501" t="s">
        <v>89</v>
      </c>
    </row>
    <row r="502" spans="1:25">
      <c r="A502" t="s">
        <v>1802</v>
      </c>
      <c r="B502" t="s">
        <v>1803</v>
      </c>
      <c r="C502" t="s">
        <v>1048</v>
      </c>
      <c r="D502">
        <v>53018</v>
      </c>
      <c r="E502" t="s">
        <v>27</v>
      </c>
      <c r="F502" t="s">
        <v>28</v>
      </c>
      <c r="G502">
        <v>2022</v>
      </c>
      <c r="H502" t="s">
        <v>29</v>
      </c>
      <c r="I502" t="s">
        <v>30</v>
      </c>
      <c r="J502" t="s">
        <v>1804</v>
      </c>
      <c r="K502" t="str">
        <f>"02/11/2022 03:51 PM AEST(SW"</f>
        <v>02/11/2022 03:51 PM AEST(SW</v>
      </c>
      <c r="M502">
        <v>1217241</v>
      </c>
      <c r="O502" t="s">
        <v>32</v>
      </c>
      <c r="P502" t="s">
        <v>371</v>
      </c>
      <c r="R502" t="s">
        <v>34</v>
      </c>
      <c r="T502" t="s">
        <v>35</v>
      </c>
      <c r="U502" t="s">
        <v>43</v>
      </c>
      <c r="V502" t="s">
        <v>905</v>
      </c>
      <c r="W502" s="1">
        <v>44870</v>
      </c>
      <c r="X502" s="1">
        <v>44885</v>
      </c>
      <c r="Y502" t="s">
        <v>55</v>
      </c>
    </row>
    <row r="503" spans="1:25">
      <c r="A503" t="s">
        <v>234</v>
      </c>
      <c r="B503" t="s">
        <v>235</v>
      </c>
      <c r="C503" t="s">
        <v>236</v>
      </c>
      <c r="D503">
        <v>49554</v>
      </c>
      <c r="E503" t="s">
        <v>27</v>
      </c>
      <c r="F503" t="s">
        <v>28</v>
      </c>
      <c r="G503">
        <v>2022</v>
      </c>
      <c r="H503" t="s">
        <v>29</v>
      </c>
      <c r="I503" t="s">
        <v>30</v>
      </c>
      <c r="J503" t="s">
        <v>1805</v>
      </c>
      <c r="K503" t="s">
        <v>1806</v>
      </c>
      <c r="L503" t="s">
        <v>1807</v>
      </c>
      <c r="M503">
        <v>912331</v>
      </c>
      <c r="O503" t="s">
        <v>32</v>
      </c>
      <c r="P503" t="s">
        <v>42</v>
      </c>
      <c r="R503" t="s">
        <v>32</v>
      </c>
      <c r="S503" t="s">
        <v>32</v>
      </c>
      <c r="T503" t="s">
        <v>35</v>
      </c>
      <c r="U503" t="s">
        <v>43</v>
      </c>
      <c r="V503" t="s">
        <v>151</v>
      </c>
      <c r="W503" s="1">
        <v>44887</v>
      </c>
      <c r="X503" s="1">
        <v>44890</v>
      </c>
      <c r="Y503" t="s">
        <v>55</v>
      </c>
    </row>
    <row r="504" spans="1:25">
      <c r="A504" t="s">
        <v>553</v>
      </c>
      <c r="B504" t="s">
        <v>554</v>
      </c>
      <c r="C504" t="s">
        <v>307</v>
      </c>
      <c r="D504">
        <v>48988</v>
      </c>
      <c r="E504" t="s">
        <v>27</v>
      </c>
      <c r="F504" t="s">
        <v>28</v>
      </c>
      <c r="G504">
        <v>2022</v>
      </c>
      <c r="H504" t="s">
        <v>29</v>
      </c>
      <c r="I504" t="s">
        <v>30</v>
      </c>
      <c r="J504" t="s">
        <v>1808</v>
      </c>
      <c r="K504" t="str">
        <f>"03/09/2022 06:47 PM AEST(SW"</f>
        <v>03/09/2022 06:47 PM AEST(SW</v>
      </c>
      <c r="M504">
        <v>1211102</v>
      </c>
      <c r="O504" t="s">
        <v>32</v>
      </c>
      <c r="P504" t="s">
        <v>145</v>
      </c>
      <c r="R504" t="s">
        <v>34</v>
      </c>
      <c r="T504" t="s">
        <v>52</v>
      </c>
      <c r="U504" t="s">
        <v>53</v>
      </c>
      <c r="V504" t="s">
        <v>54</v>
      </c>
      <c r="W504" s="1">
        <v>44849</v>
      </c>
      <c r="X504" s="1">
        <v>44883</v>
      </c>
      <c r="Y504" t="s">
        <v>55</v>
      </c>
    </row>
    <row r="505" spans="1:25">
      <c r="A505" t="s">
        <v>57</v>
      </c>
      <c r="B505" t="s">
        <v>1809</v>
      </c>
      <c r="C505" t="s">
        <v>78</v>
      </c>
      <c r="D505">
        <v>48435</v>
      </c>
      <c r="E505" t="s">
        <v>27</v>
      </c>
      <c r="F505" t="s">
        <v>28</v>
      </c>
      <c r="G505">
        <v>2022</v>
      </c>
      <c r="H505" t="s">
        <v>29</v>
      </c>
      <c r="I505" t="s">
        <v>30</v>
      </c>
      <c r="J505" t="s">
        <v>1810</v>
      </c>
      <c r="K505" t="str">
        <f>"09/08/2022 12:45 PM AEST(SW"</f>
        <v>09/08/2022 12:45 PM AEST(SW</v>
      </c>
      <c r="M505">
        <v>1181243</v>
      </c>
      <c r="O505" t="s">
        <v>32</v>
      </c>
      <c r="P505" t="s">
        <v>389</v>
      </c>
      <c r="R505" t="s">
        <v>34</v>
      </c>
      <c r="T505" t="s">
        <v>174</v>
      </c>
      <c r="U505" t="s">
        <v>87</v>
      </c>
      <c r="V505" t="s">
        <v>1811</v>
      </c>
      <c r="W505" s="1">
        <v>44788</v>
      </c>
      <c r="X505" s="1">
        <v>44849</v>
      </c>
      <c r="Y505" t="s">
        <v>55</v>
      </c>
    </row>
    <row r="506" spans="1:25">
      <c r="A506" t="s">
        <v>1132</v>
      </c>
      <c r="B506" t="s">
        <v>1133</v>
      </c>
      <c r="C506" t="s">
        <v>1134</v>
      </c>
      <c r="D506">
        <v>53725</v>
      </c>
      <c r="E506" t="s">
        <v>27</v>
      </c>
      <c r="F506" t="s">
        <v>28</v>
      </c>
      <c r="G506">
        <v>2022</v>
      </c>
      <c r="H506" t="s">
        <v>29</v>
      </c>
      <c r="I506" t="s">
        <v>30</v>
      </c>
      <c r="J506" t="s">
        <v>1812</v>
      </c>
      <c r="K506" t="s">
        <v>1813</v>
      </c>
      <c r="M506">
        <v>1171716</v>
      </c>
      <c r="O506" t="s">
        <v>32</v>
      </c>
      <c r="P506" t="s">
        <v>86</v>
      </c>
      <c r="R506" t="s">
        <v>34</v>
      </c>
      <c r="T506" t="s">
        <v>174</v>
      </c>
      <c r="U506" t="s">
        <v>87</v>
      </c>
      <c r="V506" t="s">
        <v>785</v>
      </c>
      <c r="W506" s="1">
        <v>44914</v>
      </c>
      <c r="X506" s="1">
        <v>44918</v>
      </c>
      <c r="Y506" t="s">
        <v>55</v>
      </c>
    </row>
    <row r="507" spans="1:25">
      <c r="A507" t="s">
        <v>1814</v>
      </c>
      <c r="B507" t="s">
        <v>1815</v>
      </c>
      <c r="D507">
        <v>52838</v>
      </c>
      <c r="E507" t="s">
        <v>27</v>
      </c>
      <c r="F507" t="s">
        <v>28</v>
      </c>
      <c r="G507">
        <v>2022</v>
      </c>
      <c r="H507" t="s">
        <v>29</v>
      </c>
      <c r="I507" t="s">
        <v>30</v>
      </c>
      <c r="J507" t="s">
        <v>1816</v>
      </c>
      <c r="K507" t="s">
        <v>1817</v>
      </c>
      <c r="M507">
        <v>1143225</v>
      </c>
      <c r="O507" t="s">
        <v>32</v>
      </c>
      <c r="P507" t="s">
        <v>371</v>
      </c>
      <c r="R507" t="s">
        <v>34</v>
      </c>
      <c r="T507" t="s">
        <v>35</v>
      </c>
      <c r="U507" t="s">
        <v>43</v>
      </c>
      <c r="V507" t="s">
        <v>1818</v>
      </c>
      <c r="W507" s="1">
        <v>44854</v>
      </c>
      <c r="X507" s="1">
        <v>44872</v>
      </c>
      <c r="Y507" t="s">
        <v>140</v>
      </c>
    </row>
    <row r="508" spans="1:25">
      <c r="A508" t="s">
        <v>1819</v>
      </c>
      <c r="B508" t="s">
        <v>1820</v>
      </c>
      <c r="D508">
        <v>49394</v>
      </c>
      <c r="E508" t="s">
        <v>27</v>
      </c>
      <c r="F508" t="s">
        <v>28</v>
      </c>
      <c r="G508">
        <v>2022</v>
      </c>
      <c r="H508" t="s">
        <v>29</v>
      </c>
      <c r="I508" t="s">
        <v>30</v>
      </c>
      <c r="J508" t="s">
        <v>1821</v>
      </c>
      <c r="K508" t="s">
        <v>1822</v>
      </c>
      <c r="L508" t="s">
        <v>1823</v>
      </c>
      <c r="M508">
        <v>859996</v>
      </c>
      <c r="O508" t="s">
        <v>32</v>
      </c>
      <c r="P508" t="s">
        <v>42</v>
      </c>
      <c r="R508" t="s">
        <v>34</v>
      </c>
      <c r="T508" t="s">
        <v>35</v>
      </c>
      <c r="U508" t="s">
        <v>278</v>
      </c>
      <c r="V508" t="s">
        <v>1824</v>
      </c>
      <c r="W508" s="1">
        <v>44863</v>
      </c>
      <c r="X508" s="1">
        <v>44867</v>
      </c>
      <c r="Y508" t="s">
        <v>547</v>
      </c>
    </row>
    <row r="509" spans="1:25">
      <c r="A509" t="s">
        <v>326</v>
      </c>
      <c r="B509" t="s">
        <v>1825</v>
      </c>
      <c r="C509" t="s">
        <v>1826</v>
      </c>
      <c r="D509">
        <v>45626</v>
      </c>
      <c r="E509" t="s">
        <v>27</v>
      </c>
      <c r="F509" t="s">
        <v>28</v>
      </c>
      <c r="G509">
        <v>2022</v>
      </c>
      <c r="H509" t="s">
        <v>29</v>
      </c>
      <c r="I509" t="s">
        <v>30</v>
      </c>
      <c r="J509" t="s">
        <v>1827</v>
      </c>
      <c r="K509" t="str">
        <f>"04/04/2022 07:46 PM AEST(SW"</f>
        <v>04/04/2022 07:46 PM AEST(SW</v>
      </c>
      <c r="M509">
        <v>833039</v>
      </c>
      <c r="O509" t="s">
        <v>32</v>
      </c>
      <c r="P509" t="s">
        <v>371</v>
      </c>
      <c r="R509" t="s">
        <v>34</v>
      </c>
      <c r="T509" t="s">
        <v>35</v>
      </c>
      <c r="U509" t="s">
        <v>579</v>
      </c>
      <c r="V509" t="s">
        <v>194</v>
      </c>
      <c r="W509" s="1">
        <v>44656</v>
      </c>
      <c r="X509" s="1">
        <v>44660</v>
      </c>
      <c r="Y509" t="s">
        <v>55</v>
      </c>
    </row>
    <row r="510" spans="1:25">
      <c r="A510" t="s">
        <v>326</v>
      </c>
      <c r="B510" t="s">
        <v>1825</v>
      </c>
      <c r="C510" t="s">
        <v>1826</v>
      </c>
      <c r="D510">
        <v>49089</v>
      </c>
      <c r="E510" t="s">
        <v>27</v>
      </c>
      <c r="F510" t="s">
        <v>28</v>
      </c>
      <c r="G510">
        <v>2022</v>
      </c>
      <c r="H510" t="s">
        <v>29</v>
      </c>
      <c r="I510" t="s">
        <v>30</v>
      </c>
      <c r="J510" t="s">
        <v>1828</v>
      </c>
      <c r="K510" t="str">
        <f>"06/09/2022 09:35 PM AEST(SW"</f>
        <v>06/09/2022 09:35 PM AEST(SW</v>
      </c>
      <c r="M510">
        <v>833039</v>
      </c>
      <c r="O510" t="s">
        <v>32</v>
      </c>
      <c r="P510" t="s">
        <v>371</v>
      </c>
      <c r="R510" t="s">
        <v>34</v>
      </c>
      <c r="T510" t="s">
        <v>35</v>
      </c>
      <c r="U510" t="s">
        <v>579</v>
      </c>
      <c r="V510" t="s">
        <v>194</v>
      </c>
      <c r="W510" s="1">
        <v>44812</v>
      </c>
      <c r="X510" s="1">
        <v>44898</v>
      </c>
      <c r="Y510" t="s">
        <v>55</v>
      </c>
    </row>
    <row r="511" spans="1:25">
      <c r="A511" t="s">
        <v>750</v>
      </c>
      <c r="B511" t="s">
        <v>610</v>
      </c>
      <c r="C511" t="s">
        <v>307</v>
      </c>
      <c r="D511">
        <v>45287</v>
      </c>
      <c r="E511" t="s">
        <v>27</v>
      </c>
      <c r="F511" t="s">
        <v>28</v>
      </c>
      <c r="G511">
        <v>2022</v>
      </c>
      <c r="H511" t="s">
        <v>29</v>
      </c>
      <c r="I511" t="s">
        <v>30</v>
      </c>
      <c r="J511" t="s">
        <v>751</v>
      </c>
      <c r="K511" t="s">
        <v>752</v>
      </c>
      <c r="L511" t="s">
        <v>753</v>
      </c>
      <c r="M511">
        <v>911237</v>
      </c>
      <c r="O511" t="s">
        <v>32</v>
      </c>
      <c r="P511" t="s">
        <v>86</v>
      </c>
      <c r="R511" t="s">
        <v>34</v>
      </c>
      <c r="T511" t="s">
        <v>52</v>
      </c>
      <c r="U511" t="s">
        <v>87</v>
      </c>
      <c r="V511" t="s">
        <v>88</v>
      </c>
      <c r="W511" s="1">
        <v>44633</v>
      </c>
      <c r="X511" s="1">
        <v>44689</v>
      </c>
      <c r="Y511" t="s">
        <v>55</v>
      </c>
    </row>
    <row r="512" spans="1:25">
      <c r="A512" t="s">
        <v>1829</v>
      </c>
      <c r="B512" t="s">
        <v>1830</v>
      </c>
      <c r="C512" t="s">
        <v>1831</v>
      </c>
      <c r="D512">
        <v>45437</v>
      </c>
      <c r="E512" t="s">
        <v>27</v>
      </c>
      <c r="F512" t="s">
        <v>28</v>
      </c>
      <c r="G512">
        <v>2022</v>
      </c>
      <c r="H512" t="s">
        <v>29</v>
      </c>
      <c r="I512" t="s">
        <v>30</v>
      </c>
      <c r="J512" t="s">
        <v>1832</v>
      </c>
      <c r="K512" t="s">
        <v>1833</v>
      </c>
      <c r="M512">
        <v>821959</v>
      </c>
      <c r="O512" t="s">
        <v>32</v>
      </c>
      <c r="P512" t="s">
        <v>86</v>
      </c>
      <c r="R512" t="s">
        <v>34</v>
      </c>
      <c r="T512" t="s">
        <v>52</v>
      </c>
      <c r="U512" t="s">
        <v>87</v>
      </c>
      <c r="V512" t="s">
        <v>88</v>
      </c>
      <c r="W512" s="1">
        <v>44662</v>
      </c>
      <c r="X512" s="1">
        <v>44665</v>
      </c>
      <c r="Y512" t="s">
        <v>1834</v>
      </c>
    </row>
    <row r="513" spans="1:25">
      <c r="A513" t="s">
        <v>1835</v>
      </c>
      <c r="B513" t="s">
        <v>1836</v>
      </c>
      <c r="C513" t="s">
        <v>1837</v>
      </c>
      <c r="D513">
        <v>45359</v>
      </c>
      <c r="E513" t="s">
        <v>27</v>
      </c>
      <c r="F513" t="s">
        <v>28</v>
      </c>
      <c r="G513">
        <v>2022</v>
      </c>
      <c r="H513" t="s">
        <v>29</v>
      </c>
      <c r="I513" t="s">
        <v>30</v>
      </c>
      <c r="J513" t="s">
        <v>1838</v>
      </c>
      <c r="K513" t="s">
        <v>1839</v>
      </c>
      <c r="M513">
        <v>1105084</v>
      </c>
      <c r="O513" t="s">
        <v>32</v>
      </c>
      <c r="P513" t="s">
        <v>86</v>
      </c>
      <c r="R513" t="s">
        <v>34</v>
      </c>
      <c r="T513" t="s">
        <v>52</v>
      </c>
      <c r="U513" t="s">
        <v>87</v>
      </c>
      <c r="V513" t="s">
        <v>1840</v>
      </c>
      <c r="W513" s="1">
        <v>44662</v>
      </c>
      <c r="X513" s="1">
        <v>44676</v>
      </c>
      <c r="Y513" t="s">
        <v>89</v>
      </c>
    </row>
    <row r="514" spans="1:25">
      <c r="A514" t="s">
        <v>1841</v>
      </c>
      <c r="B514" t="s">
        <v>981</v>
      </c>
      <c r="D514">
        <v>45291</v>
      </c>
      <c r="E514" t="s">
        <v>27</v>
      </c>
      <c r="F514" t="s">
        <v>28</v>
      </c>
      <c r="G514">
        <v>2022</v>
      </c>
      <c r="H514" t="s">
        <v>29</v>
      </c>
      <c r="I514" t="s">
        <v>30</v>
      </c>
      <c r="J514" t="s">
        <v>1842</v>
      </c>
      <c r="K514" t="str">
        <f>"01/03/2022 08:27 AM AEST(SW"</f>
        <v>01/03/2022 08:27 AM AEST(SW</v>
      </c>
      <c r="M514">
        <v>1235712</v>
      </c>
      <c r="O514" t="s">
        <v>32</v>
      </c>
      <c r="P514" t="s">
        <v>86</v>
      </c>
      <c r="R514" t="s">
        <v>34</v>
      </c>
      <c r="T514" t="s">
        <v>52</v>
      </c>
      <c r="U514" t="s">
        <v>579</v>
      </c>
      <c r="V514" t="s">
        <v>590</v>
      </c>
      <c r="W514" s="1">
        <v>44619</v>
      </c>
      <c r="X514" s="1">
        <v>44631</v>
      </c>
      <c r="Y514" t="s">
        <v>55</v>
      </c>
    </row>
    <row r="515" spans="1:25">
      <c r="A515" t="s">
        <v>906</v>
      </c>
      <c r="B515" t="s">
        <v>1843</v>
      </c>
      <c r="C515" t="s">
        <v>791</v>
      </c>
      <c r="D515">
        <v>46423</v>
      </c>
      <c r="E515" t="s">
        <v>27</v>
      </c>
      <c r="F515" t="s">
        <v>28</v>
      </c>
      <c r="G515">
        <v>2022</v>
      </c>
      <c r="H515" t="s">
        <v>29</v>
      </c>
      <c r="I515" t="s">
        <v>30</v>
      </c>
      <c r="J515" t="s">
        <v>1844</v>
      </c>
      <c r="K515" t="str">
        <f>"04/05/2022 03:26 PM AEST(SW"</f>
        <v>04/05/2022 03:26 PM AEST(SW</v>
      </c>
      <c r="L515" t="str">
        <f>"04/05/2022 03:26 PM AEST(SW"</f>
        <v>04/05/2022 03:26 PM AEST(SW</v>
      </c>
      <c r="M515">
        <v>1081852</v>
      </c>
      <c r="O515" t="s">
        <v>32</v>
      </c>
      <c r="P515" t="s">
        <v>145</v>
      </c>
      <c r="R515" t="s">
        <v>34</v>
      </c>
      <c r="T515" t="s">
        <v>52</v>
      </c>
      <c r="U515" t="s">
        <v>261</v>
      </c>
      <c r="V515" t="s">
        <v>271</v>
      </c>
      <c r="W515" s="1">
        <v>44703</v>
      </c>
      <c r="X515" s="1">
        <v>44799</v>
      </c>
      <c r="Y515" t="s">
        <v>55</v>
      </c>
    </row>
    <row r="516" spans="1:25">
      <c r="A516" t="s">
        <v>1829</v>
      </c>
      <c r="B516" t="s">
        <v>1830</v>
      </c>
      <c r="C516" t="s">
        <v>1831</v>
      </c>
      <c r="D516">
        <v>49436</v>
      </c>
      <c r="E516" t="s">
        <v>27</v>
      </c>
      <c r="F516" t="s">
        <v>28</v>
      </c>
      <c r="G516">
        <v>2022</v>
      </c>
      <c r="H516" t="s">
        <v>29</v>
      </c>
      <c r="I516" t="s">
        <v>30</v>
      </c>
      <c r="J516" t="s">
        <v>1845</v>
      </c>
      <c r="K516" t="s">
        <v>1846</v>
      </c>
      <c r="M516">
        <v>821959</v>
      </c>
      <c r="O516" t="s">
        <v>32</v>
      </c>
      <c r="P516" t="s">
        <v>86</v>
      </c>
      <c r="R516" t="s">
        <v>34</v>
      </c>
      <c r="T516" t="s">
        <v>52</v>
      </c>
      <c r="U516" t="s">
        <v>87</v>
      </c>
      <c r="V516" t="s">
        <v>88</v>
      </c>
      <c r="W516" s="1">
        <v>44828</v>
      </c>
      <c r="X516" s="1">
        <v>44835</v>
      </c>
      <c r="Y516" t="s">
        <v>1834</v>
      </c>
    </row>
    <row r="517" spans="1:25">
      <c r="A517" t="s">
        <v>1847</v>
      </c>
      <c r="B517" t="s">
        <v>1092</v>
      </c>
      <c r="D517">
        <v>45460</v>
      </c>
      <c r="E517" t="s">
        <v>27</v>
      </c>
      <c r="F517" t="s">
        <v>28</v>
      </c>
      <c r="G517">
        <v>2022</v>
      </c>
      <c r="H517" t="s">
        <v>29</v>
      </c>
      <c r="I517" t="s">
        <v>30</v>
      </c>
      <c r="J517" t="s">
        <v>1848</v>
      </c>
      <c r="K517" t="s">
        <v>1849</v>
      </c>
      <c r="L517" t="str">
        <f>"06/04/2022 08:17 AM AEST(SW"</f>
        <v>06/04/2022 08:17 AM AEST(SW</v>
      </c>
      <c r="M517">
        <v>888931</v>
      </c>
      <c r="O517" t="s">
        <v>32</v>
      </c>
      <c r="P517" t="s">
        <v>86</v>
      </c>
      <c r="R517" t="s">
        <v>34</v>
      </c>
      <c r="T517" t="s">
        <v>52</v>
      </c>
      <c r="U517" t="s">
        <v>650</v>
      </c>
      <c r="V517" t="s">
        <v>1696</v>
      </c>
      <c r="W517" s="1">
        <v>44682</v>
      </c>
      <c r="X517" s="1">
        <v>44711</v>
      </c>
      <c r="Y517" t="s">
        <v>55</v>
      </c>
    </row>
    <row r="518" spans="1:25">
      <c r="A518" t="s">
        <v>1850</v>
      </c>
      <c r="B518" t="s">
        <v>442</v>
      </c>
      <c r="C518" t="s">
        <v>1851</v>
      </c>
      <c r="D518">
        <v>45417</v>
      </c>
      <c r="E518" t="s">
        <v>27</v>
      </c>
      <c r="F518" t="s">
        <v>28</v>
      </c>
      <c r="G518">
        <v>2022</v>
      </c>
      <c r="H518" t="s">
        <v>29</v>
      </c>
      <c r="I518" t="s">
        <v>30</v>
      </c>
      <c r="J518" t="s">
        <v>1848</v>
      </c>
      <c r="K518" t="s">
        <v>1852</v>
      </c>
      <c r="M518">
        <v>685507</v>
      </c>
      <c r="O518" t="s">
        <v>32</v>
      </c>
      <c r="P518" t="s">
        <v>86</v>
      </c>
      <c r="R518" t="s">
        <v>34</v>
      </c>
      <c r="T518" t="s">
        <v>52</v>
      </c>
      <c r="U518" t="s">
        <v>650</v>
      </c>
      <c r="V518" t="s">
        <v>1853</v>
      </c>
      <c r="W518" s="1">
        <v>44682</v>
      </c>
      <c r="X518" s="1">
        <v>44711</v>
      </c>
      <c r="Y518" t="s">
        <v>55</v>
      </c>
    </row>
    <row r="519" spans="1:25">
      <c r="A519" t="s">
        <v>985</v>
      </c>
      <c r="B519" t="s">
        <v>986</v>
      </c>
      <c r="C519" t="s">
        <v>987</v>
      </c>
      <c r="D519">
        <v>47168</v>
      </c>
      <c r="E519" t="s">
        <v>27</v>
      </c>
      <c r="F519" t="s">
        <v>28</v>
      </c>
      <c r="G519">
        <v>2022</v>
      </c>
      <c r="H519" t="s">
        <v>29</v>
      </c>
      <c r="I519" t="s">
        <v>30</v>
      </c>
      <c r="J519" t="s">
        <v>1854</v>
      </c>
      <c r="K519" t="str">
        <f>"06/06/2022 02:22 PM AEST(SW"</f>
        <v>06/06/2022 02:22 PM AEST(SW</v>
      </c>
      <c r="L519" t="str">
        <f>"06/06/2022 02:22 PM AEST(SW"</f>
        <v>06/06/2022 02:22 PM AEST(SW</v>
      </c>
      <c r="M519">
        <v>1287531</v>
      </c>
      <c r="O519" t="s">
        <v>32</v>
      </c>
      <c r="P519" t="s">
        <v>86</v>
      </c>
      <c r="R519" t="s">
        <v>34</v>
      </c>
      <c r="T519" t="s">
        <v>52</v>
      </c>
      <c r="U519" t="s">
        <v>87</v>
      </c>
      <c r="V519" t="s">
        <v>1855</v>
      </c>
      <c r="W519" s="1">
        <v>44726</v>
      </c>
      <c r="X519" s="1">
        <v>44734</v>
      </c>
      <c r="Y519" t="s">
        <v>615</v>
      </c>
    </row>
    <row r="520" spans="1:25">
      <c r="A520" t="s">
        <v>1856</v>
      </c>
      <c r="B520" t="s">
        <v>313</v>
      </c>
      <c r="D520">
        <v>45676</v>
      </c>
      <c r="E520" t="s">
        <v>27</v>
      </c>
      <c r="F520" t="s">
        <v>28</v>
      </c>
      <c r="G520">
        <v>2022</v>
      </c>
      <c r="H520" t="s">
        <v>29</v>
      </c>
      <c r="I520" t="s">
        <v>30</v>
      </c>
      <c r="J520" t="s">
        <v>1857</v>
      </c>
      <c r="K520" t="str">
        <f>"05/04/2022 09:48 PM AEST(SW"</f>
        <v>05/04/2022 09:48 PM AEST(SW</v>
      </c>
      <c r="L520" t="s">
        <v>1858</v>
      </c>
      <c r="M520">
        <v>918710</v>
      </c>
      <c r="O520" t="s">
        <v>32</v>
      </c>
      <c r="P520" t="s">
        <v>86</v>
      </c>
      <c r="R520" t="s">
        <v>34</v>
      </c>
      <c r="T520" t="s">
        <v>52</v>
      </c>
      <c r="U520" t="s">
        <v>53</v>
      </c>
      <c r="V520" t="s">
        <v>1859</v>
      </c>
      <c r="W520" s="1">
        <v>44680</v>
      </c>
      <c r="X520" s="1">
        <v>44717</v>
      </c>
      <c r="Y520" t="s">
        <v>55</v>
      </c>
    </row>
    <row r="521" spans="1:25">
      <c r="A521" t="s">
        <v>1860</v>
      </c>
      <c r="B521" t="s">
        <v>1861</v>
      </c>
      <c r="D521">
        <v>48249</v>
      </c>
      <c r="E521" t="s">
        <v>27</v>
      </c>
      <c r="F521" t="s">
        <v>28</v>
      </c>
      <c r="G521">
        <v>2022</v>
      </c>
      <c r="H521" t="s">
        <v>29</v>
      </c>
      <c r="I521" t="s">
        <v>30</v>
      </c>
      <c r="J521" t="s">
        <v>1862</v>
      </c>
      <c r="K521" t="s">
        <v>1863</v>
      </c>
      <c r="L521" t="s">
        <v>1863</v>
      </c>
      <c r="M521">
        <v>1226311</v>
      </c>
      <c r="O521" t="s">
        <v>32</v>
      </c>
      <c r="P521" t="s">
        <v>86</v>
      </c>
      <c r="R521" t="s">
        <v>34</v>
      </c>
      <c r="T521" t="s">
        <v>52</v>
      </c>
      <c r="U521" t="s">
        <v>193</v>
      </c>
      <c r="V521" t="s">
        <v>1864</v>
      </c>
      <c r="W521" s="1">
        <v>44786</v>
      </c>
      <c r="X521" s="1">
        <v>44793</v>
      </c>
      <c r="Y521" t="s">
        <v>55</v>
      </c>
    </row>
    <row r="522" spans="1:25">
      <c r="A522" t="s">
        <v>1865</v>
      </c>
      <c r="B522" t="s">
        <v>1866</v>
      </c>
      <c r="C522" t="s">
        <v>1867</v>
      </c>
      <c r="D522">
        <v>46868</v>
      </c>
      <c r="E522" t="s">
        <v>27</v>
      </c>
      <c r="F522" t="s">
        <v>28</v>
      </c>
      <c r="G522">
        <v>2022</v>
      </c>
      <c r="H522" t="s">
        <v>29</v>
      </c>
      <c r="I522" t="s">
        <v>30</v>
      </c>
      <c r="J522" t="s">
        <v>1868</v>
      </c>
      <c r="K522" t="s">
        <v>1869</v>
      </c>
      <c r="M522">
        <v>1063063</v>
      </c>
      <c r="O522" t="s">
        <v>32</v>
      </c>
      <c r="P522" t="s">
        <v>42</v>
      </c>
      <c r="R522" t="s">
        <v>32</v>
      </c>
      <c r="S522" t="s">
        <v>32</v>
      </c>
      <c r="T522" t="s">
        <v>35</v>
      </c>
      <c r="U522" t="s">
        <v>43</v>
      </c>
      <c r="V522" t="s">
        <v>1870</v>
      </c>
      <c r="W522" s="1">
        <v>44703</v>
      </c>
      <c r="X522" s="1">
        <v>44708</v>
      </c>
      <c r="Y522" t="s">
        <v>1871</v>
      </c>
    </row>
    <row r="523" spans="1:25">
      <c r="A523" t="s">
        <v>1872</v>
      </c>
      <c r="B523" t="s">
        <v>613</v>
      </c>
      <c r="C523" t="s">
        <v>1873</v>
      </c>
      <c r="D523">
        <v>54009</v>
      </c>
      <c r="E523" t="s">
        <v>27</v>
      </c>
      <c r="F523" t="s">
        <v>28</v>
      </c>
      <c r="G523">
        <v>2022</v>
      </c>
      <c r="H523" t="s">
        <v>29</v>
      </c>
      <c r="I523" t="s">
        <v>30</v>
      </c>
      <c r="J523" t="s">
        <v>1874</v>
      </c>
      <c r="K523" t="s">
        <v>1875</v>
      </c>
      <c r="M523">
        <v>832416</v>
      </c>
      <c r="O523" t="s">
        <v>32</v>
      </c>
      <c r="P523" t="s">
        <v>86</v>
      </c>
      <c r="R523" t="s">
        <v>34</v>
      </c>
      <c r="T523" t="s">
        <v>52</v>
      </c>
      <c r="U523" t="s">
        <v>261</v>
      </c>
      <c r="V523" t="s">
        <v>426</v>
      </c>
      <c r="W523" s="1">
        <v>44892</v>
      </c>
      <c r="X523" s="1">
        <v>44918</v>
      </c>
      <c r="Y523" t="s">
        <v>55</v>
      </c>
    </row>
    <row r="524" spans="1:25">
      <c r="A524" t="s">
        <v>1876</v>
      </c>
      <c r="B524" t="s">
        <v>268</v>
      </c>
      <c r="C524" t="s">
        <v>1877</v>
      </c>
      <c r="D524">
        <v>53516</v>
      </c>
      <c r="E524" t="s">
        <v>27</v>
      </c>
      <c r="F524" t="s">
        <v>28</v>
      </c>
      <c r="G524">
        <v>2022</v>
      </c>
      <c r="H524" t="s">
        <v>29</v>
      </c>
      <c r="I524" t="s">
        <v>30</v>
      </c>
      <c r="J524" t="s">
        <v>1878</v>
      </c>
      <c r="K524" t="s">
        <v>1879</v>
      </c>
      <c r="M524">
        <v>761312</v>
      </c>
      <c r="O524" t="s">
        <v>32</v>
      </c>
      <c r="P524" t="s">
        <v>42</v>
      </c>
      <c r="R524" t="s">
        <v>34</v>
      </c>
      <c r="T524" t="s">
        <v>35</v>
      </c>
      <c r="U524" t="s">
        <v>43</v>
      </c>
      <c r="V524" t="s">
        <v>1880</v>
      </c>
      <c r="W524" s="1">
        <v>44899</v>
      </c>
      <c r="X524" s="1">
        <v>44912</v>
      </c>
      <c r="Y524" t="s">
        <v>55</v>
      </c>
    </row>
    <row r="525" spans="1:25">
      <c r="A525" t="s">
        <v>1881</v>
      </c>
      <c r="B525" t="s">
        <v>1882</v>
      </c>
      <c r="D525">
        <v>53386</v>
      </c>
      <c r="E525" t="s">
        <v>27</v>
      </c>
      <c r="F525" t="s">
        <v>28</v>
      </c>
      <c r="G525">
        <v>2022</v>
      </c>
      <c r="H525" t="s">
        <v>29</v>
      </c>
      <c r="I525" t="s">
        <v>30</v>
      </c>
      <c r="J525" t="s">
        <v>1883</v>
      </c>
      <c r="K525" t="s">
        <v>1884</v>
      </c>
      <c r="M525">
        <v>1170924</v>
      </c>
      <c r="O525" t="s">
        <v>32</v>
      </c>
      <c r="P525" t="s">
        <v>86</v>
      </c>
      <c r="R525" t="s">
        <v>34</v>
      </c>
      <c r="T525" t="s">
        <v>174</v>
      </c>
      <c r="U525" t="s">
        <v>87</v>
      </c>
      <c r="V525" t="s">
        <v>88</v>
      </c>
      <c r="W525" s="1">
        <v>44886</v>
      </c>
      <c r="X525" s="1">
        <v>44890</v>
      </c>
      <c r="Y525" t="s">
        <v>55</v>
      </c>
    </row>
    <row r="526" spans="1:25">
      <c r="A526" t="s">
        <v>267</v>
      </c>
      <c r="B526" t="s">
        <v>268</v>
      </c>
      <c r="C526" t="s">
        <v>269</v>
      </c>
      <c r="D526">
        <v>46473</v>
      </c>
      <c r="E526" t="s">
        <v>27</v>
      </c>
      <c r="F526" t="s">
        <v>28</v>
      </c>
      <c r="G526">
        <v>2022</v>
      </c>
      <c r="H526" t="s">
        <v>29</v>
      </c>
      <c r="I526" t="s">
        <v>30</v>
      </c>
      <c r="J526" t="s">
        <v>270</v>
      </c>
      <c r="K526" t="str">
        <f>"06/05/2022 09:02 AM AEST(SW"</f>
        <v>06/05/2022 09:02 AM AEST(SW</v>
      </c>
      <c r="L526" t="str">
        <f>"06/05/2022 09:02 AM AEST(SW"</f>
        <v>06/05/2022 09:02 AM AEST(SW</v>
      </c>
      <c r="M526">
        <v>685339</v>
      </c>
      <c r="O526" t="s">
        <v>32</v>
      </c>
      <c r="P526" t="s">
        <v>86</v>
      </c>
      <c r="R526" t="s">
        <v>34</v>
      </c>
      <c r="T526" t="s">
        <v>52</v>
      </c>
      <c r="U526" t="s">
        <v>261</v>
      </c>
      <c r="V526" t="s">
        <v>271</v>
      </c>
      <c r="W526" s="1">
        <v>44699</v>
      </c>
      <c r="X526" s="1">
        <v>44806</v>
      </c>
      <c r="Y526" t="s">
        <v>55</v>
      </c>
    </row>
    <row r="527" spans="1:25">
      <c r="A527" t="s">
        <v>408</v>
      </c>
      <c r="B527" t="s">
        <v>409</v>
      </c>
      <c r="C527" t="s">
        <v>410</v>
      </c>
      <c r="D527">
        <v>48176</v>
      </c>
      <c r="E527" t="s">
        <v>27</v>
      </c>
      <c r="F527" t="s">
        <v>28</v>
      </c>
      <c r="G527">
        <v>2022</v>
      </c>
      <c r="H527" t="s">
        <v>29</v>
      </c>
      <c r="I527" t="s">
        <v>30</v>
      </c>
      <c r="J527" t="s">
        <v>411</v>
      </c>
      <c r="K527" t="s">
        <v>412</v>
      </c>
      <c r="M527">
        <v>910236</v>
      </c>
      <c r="O527" t="s">
        <v>32</v>
      </c>
      <c r="P527" t="s">
        <v>86</v>
      </c>
      <c r="R527" t="s">
        <v>34</v>
      </c>
      <c r="T527" t="s">
        <v>52</v>
      </c>
      <c r="U527" t="s">
        <v>87</v>
      </c>
      <c r="V527" t="s">
        <v>413</v>
      </c>
      <c r="W527" s="1">
        <v>44759</v>
      </c>
      <c r="X527" s="1">
        <v>44772</v>
      </c>
      <c r="Y527" t="s">
        <v>55</v>
      </c>
    </row>
    <row r="528" spans="1:25">
      <c r="A528" t="s">
        <v>418</v>
      </c>
      <c r="B528" t="s">
        <v>419</v>
      </c>
      <c r="D528">
        <v>47642</v>
      </c>
      <c r="E528" t="s">
        <v>27</v>
      </c>
      <c r="F528" t="s">
        <v>28</v>
      </c>
      <c r="G528">
        <v>2022</v>
      </c>
      <c r="H528" t="s">
        <v>29</v>
      </c>
      <c r="I528" t="s">
        <v>30</v>
      </c>
      <c r="J528" t="s">
        <v>420</v>
      </c>
      <c r="K528" t="s">
        <v>421</v>
      </c>
      <c r="M528">
        <v>689550</v>
      </c>
      <c r="O528" t="s">
        <v>32</v>
      </c>
      <c r="P528" t="s">
        <v>86</v>
      </c>
      <c r="R528" t="s">
        <v>34</v>
      </c>
      <c r="T528" t="s">
        <v>52</v>
      </c>
      <c r="U528" t="s">
        <v>87</v>
      </c>
      <c r="V528" t="s">
        <v>422</v>
      </c>
      <c r="W528" s="1">
        <v>44745</v>
      </c>
      <c r="X528" s="1">
        <v>44862</v>
      </c>
      <c r="Y528" t="s">
        <v>384</v>
      </c>
    </row>
    <row r="529" spans="1:25">
      <c r="A529" t="s">
        <v>1885</v>
      </c>
      <c r="B529" t="s">
        <v>1886</v>
      </c>
      <c r="D529">
        <v>48293</v>
      </c>
      <c r="E529" t="s">
        <v>27</v>
      </c>
      <c r="F529" t="s">
        <v>28</v>
      </c>
      <c r="G529">
        <v>2022</v>
      </c>
      <c r="H529" t="s">
        <v>29</v>
      </c>
      <c r="I529" t="s">
        <v>30</v>
      </c>
      <c r="J529" t="s">
        <v>1887</v>
      </c>
      <c r="K529" t="s">
        <v>1888</v>
      </c>
      <c r="M529">
        <v>832951</v>
      </c>
      <c r="O529" t="s">
        <v>32</v>
      </c>
      <c r="P529" t="s">
        <v>86</v>
      </c>
      <c r="R529" t="s">
        <v>34</v>
      </c>
      <c r="T529" t="s">
        <v>52</v>
      </c>
      <c r="U529" t="s">
        <v>87</v>
      </c>
      <c r="V529" t="s">
        <v>465</v>
      </c>
      <c r="W529" s="1">
        <v>44780</v>
      </c>
      <c r="X529" s="1">
        <v>44785</v>
      </c>
      <c r="Y529" t="s">
        <v>55</v>
      </c>
    </row>
    <row r="530" spans="1:25">
      <c r="A530" t="s">
        <v>1889</v>
      </c>
      <c r="B530" t="s">
        <v>148</v>
      </c>
      <c r="C530" t="s">
        <v>1890</v>
      </c>
      <c r="D530">
        <v>48467</v>
      </c>
      <c r="E530" t="s">
        <v>27</v>
      </c>
      <c r="F530" t="s">
        <v>28</v>
      </c>
      <c r="G530">
        <v>2022</v>
      </c>
      <c r="H530" t="s">
        <v>29</v>
      </c>
      <c r="I530" t="s">
        <v>30</v>
      </c>
      <c r="J530" t="s">
        <v>1891</v>
      </c>
      <c r="K530" t="s">
        <v>1892</v>
      </c>
      <c r="M530">
        <v>999125</v>
      </c>
      <c r="O530" t="s">
        <v>32</v>
      </c>
      <c r="P530" t="s">
        <v>33</v>
      </c>
      <c r="R530" t="s">
        <v>34</v>
      </c>
      <c r="T530" t="s">
        <v>174</v>
      </c>
      <c r="U530" t="s">
        <v>43</v>
      </c>
      <c r="V530" t="s">
        <v>1893</v>
      </c>
      <c r="W530" s="1">
        <v>44830</v>
      </c>
      <c r="X530" s="1">
        <v>44836</v>
      </c>
      <c r="Y530" t="s">
        <v>55</v>
      </c>
    </row>
    <row r="531" spans="1:25">
      <c r="A531" t="s">
        <v>1894</v>
      </c>
      <c r="B531" t="s">
        <v>1724</v>
      </c>
      <c r="C531" t="s">
        <v>1779</v>
      </c>
      <c r="D531">
        <v>48545</v>
      </c>
      <c r="E531" t="s">
        <v>27</v>
      </c>
      <c r="F531" t="s">
        <v>28</v>
      </c>
      <c r="G531">
        <v>2022</v>
      </c>
      <c r="H531" t="s">
        <v>29</v>
      </c>
      <c r="I531" t="s">
        <v>30</v>
      </c>
      <c r="J531" t="s">
        <v>1891</v>
      </c>
      <c r="K531" t="s">
        <v>1895</v>
      </c>
      <c r="M531">
        <v>1170858</v>
      </c>
      <c r="O531" t="s">
        <v>32</v>
      </c>
      <c r="P531" t="s">
        <v>33</v>
      </c>
      <c r="R531" t="s">
        <v>34</v>
      </c>
      <c r="T531" t="s">
        <v>174</v>
      </c>
      <c r="U531" t="s">
        <v>43</v>
      </c>
      <c r="V531" t="s">
        <v>1896</v>
      </c>
      <c r="W531" s="1">
        <v>44830</v>
      </c>
      <c r="X531" s="1">
        <v>44836</v>
      </c>
      <c r="Y531" t="s">
        <v>55</v>
      </c>
    </row>
    <row r="532" spans="1:25">
      <c r="A532" t="s">
        <v>1040</v>
      </c>
      <c r="B532" t="s">
        <v>1897</v>
      </c>
      <c r="C532" t="s">
        <v>1898</v>
      </c>
      <c r="D532">
        <v>48470</v>
      </c>
      <c r="E532" t="s">
        <v>27</v>
      </c>
      <c r="F532" t="s">
        <v>28</v>
      </c>
      <c r="G532">
        <v>2022</v>
      </c>
      <c r="H532" t="s">
        <v>29</v>
      </c>
      <c r="I532" t="s">
        <v>30</v>
      </c>
      <c r="J532" t="s">
        <v>1891</v>
      </c>
      <c r="K532" t="s">
        <v>1899</v>
      </c>
      <c r="L532" t="s">
        <v>1899</v>
      </c>
      <c r="M532">
        <v>1172967</v>
      </c>
      <c r="O532" t="s">
        <v>32</v>
      </c>
      <c r="P532" t="s">
        <v>371</v>
      </c>
      <c r="R532" t="s">
        <v>34</v>
      </c>
      <c r="T532" t="s">
        <v>174</v>
      </c>
      <c r="U532" t="s">
        <v>43</v>
      </c>
      <c r="V532" t="s">
        <v>785</v>
      </c>
      <c r="W532" s="1">
        <v>44830</v>
      </c>
      <c r="X532" s="1">
        <v>44836</v>
      </c>
      <c r="Y532" t="s">
        <v>55</v>
      </c>
    </row>
    <row r="533" spans="1:25">
      <c r="A533" t="s">
        <v>1900</v>
      </c>
      <c r="B533" t="s">
        <v>1901</v>
      </c>
      <c r="C533" t="s">
        <v>368</v>
      </c>
      <c r="D533">
        <v>48675</v>
      </c>
      <c r="E533" t="s">
        <v>27</v>
      </c>
      <c r="F533" t="s">
        <v>28</v>
      </c>
      <c r="G533">
        <v>2022</v>
      </c>
      <c r="H533" t="s">
        <v>29</v>
      </c>
      <c r="I533" t="s">
        <v>30</v>
      </c>
      <c r="J533" t="s">
        <v>1891</v>
      </c>
      <c r="K533" t="s">
        <v>1902</v>
      </c>
      <c r="L533" t="s">
        <v>1902</v>
      </c>
      <c r="M533">
        <v>1181941</v>
      </c>
      <c r="O533" t="s">
        <v>32</v>
      </c>
      <c r="P533" t="s">
        <v>33</v>
      </c>
      <c r="R533" t="s">
        <v>34</v>
      </c>
      <c r="T533" t="s">
        <v>174</v>
      </c>
      <c r="U533" t="s">
        <v>43</v>
      </c>
      <c r="V533" t="s">
        <v>785</v>
      </c>
      <c r="W533" s="1">
        <v>44830</v>
      </c>
      <c r="X533" s="1">
        <v>44836</v>
      </c>
      <c r="Y533" t="s">
        <v>55</v>
      </c>
    </row>
    <row r="534" spans="1:25">
      <c r="A534" t="s">
        <v>1903</v>
      </c>
      <c r="B534" t="s">
        <v>1904</v>
      </c>
      <c r="C534" t="s">
        <v>1905</v>
      </c>
      <c r="D534">
        <v>48290</v>
      </c>
      <c r="E534" t="s">
        <v>27</v>
      </c>
      <c r="F534" t="s">
        <v>28</v>
      </c>
      <c r="G534">
        <v>2022</v>
      </c>
      <c r="H534" t="s">
        <v>29</v>
      </c>
      <c r="I534" t="s">
        <v>30</v>
      </c>
      <c r="J534" t="s">
        <v>1906</v>
      </c>
      <c r="K534" t="s">
        <v>1907</v>
      </c>
      <c r="L534" t="str">
        <f>"04/09/2022 02:58 PM AEST(SW"</f>
        <v>04/09/2022 02:58 PM AEST(SW</v>
      </c>
      <c r="M534">
        <v>517867</v>
      </c>
      <c r="O534" t="s">
        <v>32</v>
      </c>
      <c r="P534" t="s">
        <v>86</v>
      </c>
      <c r="R534" t="s">
        <v>34</v>
      </c>
      <c r="T534" t="s">
        <v>52</v>
      </c>
      <c r="U534" t="s">
        <v>87</v>
      </c>
      <c r="V534" t="s">
        <v>88</v>
      </c>
      <c r="W534" s="1">
        <v>44885</v>
      </c>
      <c r="X534" s="1">
        <v>44901</v>
      </c>
      <c r="Y534" t="s">
        <v>55</v>
      </c>
    </row>
    <row r="535" spans="1:25">
      <c r="A535" t="s">
        <v>326</v>
      </c>
      <c r="B535" t="s">
        <v>1908</v>
      </c>
      <c r="D535">
        <v>48460</v>
      </c>
      <c r="E535" t="s">
        <v>27</v>
      </c>
      <c r="F535" t="s">
        <v>28</v>
      </c>
      <c r="G535">
        <v>2022</v>
      </c>
      <c r="H535" t="s">
        <v>29</v>
      </c>
      <c r="I535" t="s">
        <v>30</v>
      </c>
      <c r="J535" t="s">
        <v>1891</v>
      </c>
      <c r="K535" t="s">
        <v>1909</v>
      </c>
      <c r="L535" t="s">
        <v>1910</v>
      </c>
      <c r="M535">
        <v>1068191</v>
      </c>
      <c r="O535" t="s">
        <v>32</v>
      </c>
      <c r="P535" t="s">
        <v>371</v>
      </c>
      <c r="R535" t="s">
        <v>34</v>
      </c>
      <c r="T535" t="s">
        <v>174</v>
      </c>
      <c r="U535" t="s">
        <v>43</v>
      </c>
      <c r="V535" t="s">
        <v>1911</v>
      </c>
      <c r="W535" s="1">
        <v>44830</v>
      </c>
      <c r="X535" s="1">
        <v>44836</v>
      </c>
      <c r="Y535" t="s">
        <v>220</v>
      </c>
    </row>
    <row r="536" spans="1:25">
      <c r="A536" t="s">
        <v>1912</v>
      </c>
      <c r="B536" t="s">
        <v>1913</v>
      </c>
      <c r="D536">
        <v>48465</v>
      </c>
      <c r="E536" t="s">
        <v>27</v>
      </c>
      <c r="F536" t="s">
        <v>28</v>
      </c>
      <c r="G536">
        <v>2022</v>
      </c>
      <c r="H536" t="s">
        <v>29</v>
      </c>
      <c r="I536" t="s">
        <v>30</v>
      </c>
      <c r="J536" t="s">
        <v>1891</v>
      </c>
      <c r="K536" t="s">
        <v>1892</v>
      </c>
      <c r="L536" t="s">
        <v>1914</v>
      </c>
      <c r="M536">
        <v>1136977</v>
      </c>
      <c r="O536" t="s">
        <v>32</v>
      </c>
      <c r="P536" t="s">
        <v>371</v>
      </c>
      <c r="R536" t="s">
        <v>34</v>
      </c>
      <c r="T536" t="s">
        <v>174</v>
      </c>
      <c r="U536" t="s">
        <v>43</v>
      </c>
      <c r="V536" t="s">
        <v>785</v>
      </c>
      <c r="W536" s="1">
        <v>44830</v>
      </c>
      <c r="X536" s="1">
        <v>44836</v>
      </c>
      <c r="Y536" t="s">
        <v>140</v>
      </c>
    </row>
    <row r="537" spans="1:25">
      <c r="A537" t="s">
        <v>1915</v>
      </c>
      <c r="B537" t="s">
        <v>1916</v>
      </c>
      <c r="C537" t="s">
        <v>1917</v>
      </c>
      <c r="D537">
        <v>48760</v>
      </c>
      <c r="E537" t="s">
        <v>27</v>
      </c>
      <c r="F537" t="s">
        <v>28</v>
      </c>
      <c r="G537">
        <v>2022</v>
      </c>
      <c r="H537" t="s">
        <v>29</v>
      </c>
      <c r="I537" t="s">
        <v>30</v>
      </c>
      <c r="J537" t="s">
        <v>1891</v>
      </c>
      <c r="K537" t="s">
        <v>1918</v>
      </c>
      <c r="L537" t="str">
        <f>"03/09/2022 11:26 AM AEST(SW"</f>
        <v>03/09/2022 11:26 AM AEST(SW</v>
      </c>
      <c r="M537">
        <v>1172211</v>
      </c>
      <c r="O537" t="s">
        <v>32</v>
      </c>
      <c r="P537" t="s">
        <v>371</v>
      </c>
      <c r="R537" t="s">
        <v>34</v>
      </c>
      <c r="T537" t="s">
        <v>174</v>
      </c>
      <c r="U537" t="s">
        <v>43</v>
      </c>
      <c r="V537" t="s">
        <v>785</v>
      </c>
      <c r="W537" s="1">
        <v>44830</v>
      </c>
      <c r="X537" s="1">
        <v>44836</v>
      </c>
      <c r="Y537" t="s">
        <v>55</v>
      </c>
    </row>
    <row r="538" spans="1:25">
      <c r="A538" t="s">
        <v>1919</v>
      </c>
      <c r="B538" t="s">
        <v>1920</v>
      </c>
      <c r="C538" t="s">
        <v>1921</v>
      </c>
      <c r="D538">
        <v>49415</v>
      </c>
      <c r="E538" t="s">
        <v>27</v>
      </c>
      <c r="F538" t="s">
        <v>28</v>
      </c>
      <c r="G538">
        <v>2022</v>
      </c>
      <c r="H538" t="s">
        <v>29</v>
      </c>
      <c r="I538" t="s">
        <v>30</v>
      </c>
      <c r="J538" t="s">
        <v>1922</v>
      </c>
      <c r="K538" t="s">
        <v>1923</v>
      </c>
      <c r="L538" t="s">
        <v>1923</v>
      </c>
      <c r="M538">
        <v>1270637</v>
      </c>
      <c r="O538" t="s">
        <v>32</v>
      </c>
      <c r="P538" t="s">
        <v>371</v>
      </c>
      <c r="R538" t="s">
        <v>34</v>
      </c>
      <c r="T538" t="s">
        <v>174</v>
      </c>
      <c r="U538" t="s">
        <v>43</v>
      </c>
      <c r="V538" t="s">
        <v>1924</v>
      </c>
      <c r="W538" s="1">
        <v>44829</v>
      </c>
      <c r="X538" s="1">
        <v>44836</v>
      </c>
      <c r="Y538" t="s">
        <v>55</v>
      </c>
    </row>
    <row r="539" spans="1:25">
      <c r="A539" t="s">
        <v>1925</v>
      </c>
      <c r="B539" t="s">
        <v>1926</v>
      </c>
      <c r="C539" t="s">
        <v>831</v>
      </c>
      <c r="D539">
        <v>48521</v>
      </c>
      <c r="E539" t="s">
        <v>27</v>
      </c>
      <c r="F539" t="s">
        <v>28</v>
      </c>
      <c r="G539">
        <v>2022</v>
      </c>
      <c r="H539" t="s">
        <v>29</v>
      </c>
      <c r="I539" t="s">
        <v>30</v>
      </c>
      <c r="J539" t="s">
        <v>1891</v>
      </c>
      <c r="K539" t="s">
        <v>1927</v>
      </c>
      <c r="L539" t="s">
        <v>1927</v>
      </c>
      <c r="M539">
        <v>1273397</v>
      </c>
      <c r="O539" t="s">
        <v>32</v>
      </c>
      <c r="P539" t="s">
        <v>33</v>
      </c>
      <c r="R539" t="s">
        <v>34</v>
      </c>
      <c r="T539" t="s">
        <v>174</v>
      </c>
      <c r="U539" t="s">
        <v>43</v>
      </c>
      <c r="V539" t="s">
        <v>1893</v>
      </c>
      <c r="W539" s="1">
        <v>44830</v>
      </c>
      <c r="X539" s="1">
        <v>44836</v>
      </c>
      <c r="Y539" t="s">
        <v>55</v>
      </c>
    </row>
    <row r="540" spans="1:25">
      <c r="A540" t="s">
        <v>1928</v>
      </c>
      <c r="B540" t="s">
        <v>1929</v>
      </c>
      <c r="D540">
        <v>49431</v>
      </c>
      <c r="E540" t="s">
        <v>27</v>
      </c>
      <c r="F540" t="s">
        <v>28</v>
      </c>
      <c r="G540">
        <v>2022</v>
      </c>
      <c r="H540" t="s">
        <v>29</v>
      </c>
      <c r="I540" t="s">
        <v>30</v>
      </c>
      <c r="J540" t="s">
        <v>1930</v>
      </c>
      <c r="K540" t="s">
        <v>1931</v>
      </c>
      <c r="M540">
        <v>1202341</v>
      </c>
      <c r="O540" t="s">
        <v>32</v>
      </c>
      <c r="P540" t="s">
        <v>86</v>
      </c>
      <c r="R540" t="s">
        <v>34</v>
      </c>
      <c r="T540" t="s">
        <v>52</v>
      </c>
      <c r="U540" t="s">
        <v>87</v>
      </c>
      <c r="V540" t="s">
        <v>88</v>
      </c>
      <c r="W540" s="1">
        <v>44828</v>
      </c>
      <c r="X540" s="1">
        <v>44837</v>
      </c>
      <c r="Y540" t="s">
        <v>89</v>
      </c>
    </row>
    <row r="541" spans="1:25">
      <c r="A541" t="s">
        <v>1932</v>
      </c>
      <c r="B541" t="s">
        <v>1933</v>
      </c>
      <c r="D541">
        <v>48466</v>
      </c>
      <c r="E541" t="s">
        <v>27</v>
      </c>
      <c r="F541" t="s">
        <v>28</v>
      </c>
      <c r="G541">
        <v>2022</v>
      </c>
      <c r="H541" t="s">
        <v>29</v>
      </c>
      <c r="I541" t="s">
        <v>30</v>
      </c>
      <c r="J541" t="s">
        <v>1891</v>
      </c>
      <c r="K541" t="s">
        <v>1934</v>
      </c>
      <c r="M541">
        <v>845454</v>
      </c>
      <c r="O541" t="s">
        <v>32</v>
      </c>
      <c r="P541" t="s">
        <v>371</v>
      </c>
      <c r="R541" t="s">
        <v>34</v>
      </c>
      <c r="T541" t="s">
        <v>174</v>
      </c>
      <c r="U541" t="s">
        <v>43</v>
      </c>
      <c r="V541" t="s">
        <v>785</v>
      </c>
      <c r="W541" s="1">
        <v>44830</v>
      </c>
      <c r="X541" s="1">
        <v>44836</v>
      </c>
      <c r="Y541" t="s">
        <v>140</v>
      </c>
    </row>
    <row r="542" spans="1:25">
      <c r="A542" t="s">
        <v>1935</v>
      </c>
      <c r="B542" t="s">
        <v>1936</v>
      </c>
      <c r="D542">
        <v>48377</v>
      </c>
      <c r="E542" t="s">
        <v>27</v>
      </c>
      <c r="F542" t="s">
        <v>28</v>
      </c>
      <c r="G542">
        <v>2022</v>
      </c>
      <c r="H542" t="s">
        <v>29</v>
      </c>
      <c r="I542" t="s">
        <v>30</v>
      </c>
      <c r="J542" t="s">
        <v>1891</v>
      </c>
      <c r="K542" t="str">
        <f>"08/08/2022 11:15 PM AEST(SW"</f>
        <v>08/08/2022 11:15 PM AEST(SW</v>
      </c>
      <c r="L542" t="s">
        <v>1937</v>
      </c>
      <c r="M542">
        <v>1147849</v>
      </c>
      <c r="O542" t="s">
        <v>32</v>
      </c>
      <c r="P542" t="s">
        <v>371</v>
      </c>
      <c r="R542" t="s">
        <v>34</v>
      </c>
      <c r="T542" t="s">
        <v>174</v>
      </c>
      <c r="U542" t="s">
        <v>43</v>
      </c>
      <c r="V542" t="s">
        <v>1938</v>
      </c>
      <c r="W542" s="1">
        <v>44830</v>
      </c>
      <c r="X542" s="1">
        <v>44836</v>
      </c>
      <c r="Y542" t="s">
        <v>220</v>
      </c>
    </row>
    <row r="543" spans="1:25">
      <c r="A543" t="s">
        <v>1939</v>
      </c>
      <c r="B543" t="s">
        <v>1940</v>
      </c>
      <c r="D543">
        <v>47396</v>
      </c>
      <c r="E543" t="s">
        <v>27</v>
      </c>
      <c r="F543" t="s">
        <v>28</v>
      </c>
      <c r="G543">
        <v>2022</v>
      </c>
      <c r="H543" t="s">
        <v>29</v>
      </c>
      <c r="I543" t="s">
        <v>30</v>
      </c>
      <c r="J543" t="s">
        <v>1941</v>
      </c>
      <c r="K543" t="s">
        <v>1942</v>
      </c>
      <c r="M543">
        <v>1196403</v>
      </c>
      <c r="O543" t="s">
        <v>32</v>
      </c>
      <c r="P543" t="s">
        <v>86</v>
      </c>
      <c r="R543" t="s">
        <v>34</v>
      </c>
      <c r="T543" t="s">
        <v>52</v>
      </c>
      <c r="U543" t="s">
        <v>87</v>
      </c>
      <c r="V543" t="s">
        <v>88</v>
      </c>
      <c r="W543" s="1">
        <v>44739</v>
      </c>
      <c r="X543" s="1">
        <v>44743</v>
      </c>
      <c r="Y543" t="s">
        <v>615</v>
      </c>
    </row>
    <row r="544" spans="1:25">
      <c r="A544" t="s">
        <v>1386</v>
      </c>
      <c r="B544" t="s">
        <v>1016</v>
      </c>
      <c r="C544" t="s">
        <v>987</v>
      </c>
      <c r="D544">
        <v>48705</v>
      </c>
      <c r="E544" t="s">
        <v>27</v>
      </c>
      <c r="F544" t="s">
        <v>28</v>
      </c>
      <c r="G544">
        <v>2022</v>
      </c>
      <c r="H544" t="s">
        <v>29</v>
      </c>
      <c r="I544" t="s">
        <v>30</v>
      </c>
      <c r="J544" t="s">
        <v>1387</v>
      </c>
      <c r="K544" t="s">
        <v>1943</v>
      </c>
      <c r="M544">
        <v>1105349</v>
      </c>
      <c r="O544" t="s">
        <v>32</v>
      </c>
      <c r="P544" t="s">
        <v>86</v>
      </c>
      <c r="R544" t="s">
        <v>32</v>
      </c>
      <c r="S544" t="s">
        <v>32</v>
      </c>
      <c r="T544" t="s">
        <v>52</v>
      </c>
      <c r="U544" t="s">
        <v>87</v>
      </c>
      <c r="V544" t="s">
        <v>88</v>
      </c>
      <c r="W544" s="1">
        <v>44886</v>
      </c>
      <c r="X544" s="1">
        <v>44899</v>
      </c>
      <c r="Y544" t="s">
        <v>89</v>
      </c>
    </row>
    <row r="545" spans="1:25">
      <c r="A545" t="s">
        <v>1386</v>
      </c>
      <c r="B545" t="s">
        <v>1016</v>
      </c>
      <c r="C545" t="s">
        <v>987</v>
      </c>
      <c r="D545">
        <v>48708</v>
      </c>
      <c r="E545" t="s">
        <v>27</v>
      </c>
      <c r="F545" t="s">
        <v>28</v>
      </c>
      <c r="G545">
        <v>2022</v>
      </c>
      <c r="H545" t="s">
        <v>29</v>
      </c>
      <c r="I545" t="s">
        <v>30</v>
      </c>
      <c r="J545" t="s">
        <v>1387</v>
      </c>
      <c r="K545" t="s">
        <v>1388</v>
      </c>
      <c r="L545" t="s">
        <v>1388</v>
      </c>
      <c r="M545">
        <v>1105349</v>
      </c>
      <c r="O545" t="s">
        <v>32</v>
      </c>
      <c r="P545" t="s">
        <v>86</v>
      </c>
      <c r="R545" t="s">
        <v>34</v>
      </c>
      <c r="T545" t="s">
        <v>52</v>
      </c>
      <c r="U545" t="s">
        <v>87</v>
      </c>
      <c r="V545" t="s">
        <v>88</v>
      </c>
      <c r="W545" s="1">
        <v>44885</v>
      </c>
      <c r="X545" s="1">
        <v>44900</v>
      </c>
      <c r="Y545" t="s">
        <v>89</v>
      </c>
    </row>
    <row r="546" spans="1:25">
      <c r="A546" t="s">
        <v>1272</v>
      </c>
      <c r="B546" t="s">
        <v>1273</v>
      </c>
      <c r="D546">
        <v>52976</v>
      </c>
      <c r="E546" t="s">
        <v>27</v>
      </c>
      <c r="F546" t="s">
        <v>28</v>
      </c>
      <c r="G546">
        <v>2022</v>
      </c>
      <c r="H546" t="s">
        <v>29</v>
      </c>
      <c r="I546" t="s">
        <v>30</v>
      </c>
      <c r="J546" t="s">
        <v>1944</v>
      </c>
      <c r="K546" t="s">
        <v>1945</v>
      </c>
      <c r="M546">
        <v>1178546</v>
      </c>
      <c r="O546" t="s">
        <v>32</v>
      </c>
      <c r="P546" t="s">
        <v>86</v>
      </c>
      <c r="R546" t="s">
        <v>34</v>
      </c>
      <c r="T546" t="s">
        <v>52</v>
      </c>
      <c r="U546" t="s">
        <v>87</v>
      </c>
      <c r="V546" t="s">
        <v>88</v>
      </c>
      <c r="W546" s="1">
        <v>44912</v>
      </c>
      <c r="X546" s="1">
        <v>44917</v>
      </c>
      <c r="Y546" t="s">
        <v>1277</v>
      </c>
    </row>
    <row r="547" spans="1:25">
      <c r="A547" t="s">
        <v>1946</v>
      </c>
      <c r="B547" t="s">
        <v>1016</v>
      </c>
      <c r="C547" t="s">
        <v>1947</v>
      </c>
      <c r="D547">
        <v>53247</v>
      </c>
      <c r="E547" t="s">
        <v>27</v>
      </c>
      <c r="F547" t="s">
        <v>28</v>
      </c>
      <c r="G547">
        <v>2022</v>
      </c>
      <c r="H547" t="s">
        <v>29</v>
      </c>
      <c r="I547" t="s">
        <v>30</v>
      </c>
      <c r="J547" t="s">
        <v>1948</v>
      </c>
      <c r="K547" t="str">
        <f>"08/11/2022 10:32 AM AEST(SW"</f>
        <v>08/11/2022 10:32 AM AEST(SW</v>
      </c>
      <c r="M547">
        <v>1170891</v>
      </c>
      <c r="O547" t="s">
        <v>32</v>
      </c>
      <c r="P547" t="s">
        <v>86</v>
      </c>
      <c r="R547" t="s">
        <v>34</v>
      </c>
      <c r="T547" t="s">
        <v>52</v>
      </c>
      <c r="U547" t="s">
        <v>87</v>
      </c>
      <c r="V547" t="s">
        <v>88</v>
      </c>
      <c r="W547" s="1">
        <v>44885</v>
      </c>
      <c r="X547" s="1">
        <v>44892</v>
      </c>
      <c r="Y547" t="s">
        <v>55</v>
      </c>
    </row>
    <row r="548" spans="1:25">
      <c r="A548" t="s">
        <v>609</v>
      </c>
      <c r="B548" t="s">
        <v>610</v>
      </c>
      <c r="D548">
        <v>47423</v>
      </c>
      <c r="E548" t="s">
        <v>27</v>
      </c>
      <c r="F548" t="s">
        <v>28</v>
      </c>
      <c r="G548">
        <v>2022</v>
      </c>
      <c r="H548" t="s">
        <v>29</v>
      </c>
      <c r="I548" t="s">
        <v>30</v>
      </c>
      <c r="J548" t="s">
        <v>1949</v>
      </c>
      <c r="K548" t="s">
        <v>1950</v>
      </c>
      <c r="L548" t="s">
        <v>1951</v>
      </c>
      <c r="M548">
        <v>1169295</v>
      </c>
      <c r="O548" t="s">
        <v>32</v>
      </c>
      <c r="P548" t="s">
        <v>389</v>
      </c>
      <c r="R548" t="s">
        <v>34</v>
      </c>
      <c r="T548" t="s">
        <v>52</v>
      </c>
      <c r="U548" t="s">
        <v>87</v>
      </c>
      <c r="V548" t="s">
        <v>88</v>
      </c>
      <c r="W548" s="1">
        <v>44913</v>
      </c>
      <c r="X548" s="1">
        <v>44917</v>
      </c>
      <c r="Y548" t="s">
        <v>55</v>
      </c>
    </row>
    <row r="549" spans="1:25">
      <c r="A549" t="s">
        <v>1748</v>
      </c>
      <c r="B549" t="s">
        <v>1749</v>
      </c>
      <c r="D549">
        <v>46311</v>
      </c>
      <c r="E549" t="s">
        <v>27</v>
      </c>
      <c r="F549" t="s">
        <v>28</v>
      </c>
      <c r="G549">
        <v>2022</v>
      </c>
      <c r="H549" t="s">
        <v>29</v>
      </c>
      <c r="I549" t="s">
        <v>30</v>
      </c>
      <c r="J549" t="s">
        <v>1952</v>
      </c>
      <c r="K549" t="str">
        <f>"03/05/2022 12:18 PM AEST(SW"</f>
        <v>03/05/2022 12:18 PM AEST(SW</v>
      </c>
      <c r="L549" t="str">
        <f>"06/05/2022 11:10 AM AEST(SW"</f>
        <v>06/05/2022 11:10 AM AEST(SW</v>
      </c>
      <c r="M549">
        <v>1173987</v>
      </c>
      <c r="O549" t="s">
        <v>32</v>
      </c>
      <c r="P549" t="s">
        <v>86</v>
      </c>
      <c r="R549" t="s">
        <v>34</v>
      </c>
      <c r="T549" t="s">
        <v>52</v>
      </c>
      <c r="U549" t="s">
        <v>87</v>
      </c>
      <c r="V549" t="s">
        <v>465</v>
      </c>
      <c r="W549" s="1">
        <v>44759</v>
      </c>
      <c r="X549" s="1">
        <v>44765</v>
      </c>
      <c r="Y549" t="s">
        <v>133</v>
      </c>
    </row>
    <row r="550" spans="1:25">
      <c r="A550" t="s">
        <v>1953</v>
      </c>
      <c r="B550" t="s">
        <v>1954</v>
      </c>
      <c r="C550" t="s">
        <v>1843</v>
      </c>
      <c r="D550">
        <v>53248</v>
      </c>
      <c r="E550" t="s">
        <v>27</v>
      </c>
      <c r="F550" t="s">
        <v>28</v>
      </c>
      <c r="G550">
        <v>2022</v>
      </c>
      <c r="H550" t="s">
        <v>29</v>
      </c>
      <c r="I550" t="s">
        <v>30</v>
      </c>
      <c r="J550" t="s">
        <v>1948</v>
      </c>
      <c r="K550" t="str">
        <f>"08/11/2022 10:46 AM AEST(SW"</f>
        <v>08/11/2022 10:46 AM AEST(SW</v>
      </c>
      <c r="M550">
        <v>1120625</v>
      </c>
      <c r="O550" t="s">
        <v>32</v>
      </c>
      <c r="P550" t="s">
        <v>86</v>
      </c>
      <c r="R550" t="s">
        <v>34</v>
      </c>
      <c r="T550" t="s">
        <v>52</v>
      </c>
      <c r="U550" t="s">
        <v>87</v>
      </c>
      <c r="V550" t="s">
        <v>1955</v>
      </c>
      <c r="W550" s="1">
        <v>44885</v>
      </c>
      <c r="X550" s="1">
        <v>44892</v>
      </c>
      <c r="Y550" t="s">
        <v>384</v>
      </c>
    </row>
    <row r="551" spans="1:25">
      <c r="A551" t="s">
        <v>1031</v>
      </c>
      <c r="B551" t="s">
        <v>1531</v>
      </c>
      <c r="C551" t="s">
        <v>1532</v>
      </c>
      <c r="D551">
        <v>47563</v>
      </c>
      <c r="E551" t="s">
        <v>27</v>
      </c>
      <c r="F551" t="s">
        <v>28</v>
      </c>
      <c r="G551">
        <v>2022</v>
      </c>
      <c r="H551" t="s">
        <v>29</v>
      </c>
      <c r="I551" t="s">
        <v>30</v>
      </c>
      <c r="J551" t="s">
        <v>1956</v>
      </c>
      <c r="K551" t="s">
        <v>1957</v>
      </c>
      <c r="L551" t="s">
        <v>1958</v>
      </c>
      <c r="M551">
        <v>1180770</v>
      </c>
      <c r="O551" t="s">
        <v>32</v>
      </c>
      <c r="P551" t="s">
        <v>86</v>
      </c>
      <c r="R551" t="s">
        <v>34</v>
      </c>
      <c r="T551" t="s">
        <v>52</v>
      </c>
      <c r="U551" t="s">
        <v>87</v>
      </c>
      <c r="V551" t="s">
        <v>88</v>
      </c>
      <c r="W551" s="1">
        <v>44731</v>
      </c>
      <c r="X551" s="1">
        <v>44736</v>
      </c>
      <c r="Y551" t="s">
        <v>55</v>
      </c>
    </row>
    <row r="552" spans="1:25">
      <c r="A552" t="s">
        <v>1706</v>
      </c>
      <c r="B552" t="s">
        <v>1707</v>
      </c>
      <c r="D552">
        <v>47551</v>
      </c>
      <c r="E552" t="s">
        <v>27</v>
      </c>
      <c r="F552" t="s">
        <v>28</v>
      </c>
      <c r="G552">
        <v>2022</v>
      </c>
      <c r="H552" t="s">
        <v>29</v>
      </c>
      <c r="I552" t="s">
        <v>30</v>
      </c>
      <c r="J552" t="s">
        <v>1959</v>
      </c>
      <c r="K552" t="s">
        <v>1960</v>
      </c>
      <c r="L552" t="s">
        <v>1961</v>
      </c>
      <c r="M552">
        <v>928533</v>
      </c>
      <c r="O552" t="s">
        <v>32</v>
      </c>
      <c r="P552" t="s">
        <v>86</v>
      </c>
      <c r="R552" t="s">
        <v>34</v>
      </c>
      <c r="T552" t="s">
        <v>52</v>
      </c>
      <c r="U552" t="s">
        <v>87</v>
      </c>
      <c r="V552" t="s">
        <v>88</v>
      </c>
      <c r="W552" s="1">
        <v>44899</v>
      </c>
      <c r="X552" s="1">
        <v>44912</v>
      </c>
      <c r="Y552" t="s">
        <v>140</v>
      </c>
    </row>
    <row r="553" spans="1:25">
      <c r="A553" t="s">
        <v>323</v>
      </c>
      <c r="B553" t="s">
        <v>1962</v>
      </c>
      <c r="C553" t="s">
        <v>1963</v>
      </c>
      <c r="D553">
        <v>48478</v>
      </c>
      <c r="E553" t="s">
        <v>27</v>
      </c>
      <c r="F553" t="s">
        <v>28</v>
      </c>
      <c r="G553">
        <v>2022</v>
      </c>
      <c r="H553" t="s">
        <v>29</v>
      </c>
      <c r="I553" t="s">
        <v>30</v>
      </c>
      <c r="J553" t="s">
        <v>1964</v>
      </c>
      <c r="K553" t="s">
        <v>1965</v>
      </c>
      <c r="M553">
        <v>1218216</v>
      </c>
      <c r="O553" t="s">
        <v>32</v>
      </c>
      <c r="P553" t="s">
        <v>86</v>
      </c>
      <c r="R553" t="s">
        <v>34</v>
      </c>
      <c r="T553" t="s">
        <v>52</v>
      </c>
      <c r="U553" t="s">
        <v>261</v>
      </c>
      <c r="V553" t="s">
        <v>426</v>
      </c>
      <c r="W553" s="1">
        <v>44842</v>
      </c>
      <c r="X553" s="1">
        <v>44864</v>
      </c>
      <c r="Y553" t="s">
        <v>55</v>
      </c>
    </row>
    <row r="554" spans="1:25">
      <c r="A554" t="s">
        <v>1710</v>
      </c>
      <c r="B554" t="s">
        <v>1711</v>
      </c>
      <c r="D554">
        <v>49279</v>
      </c>
      <c r="E554" t="s">
        <v>27</v>
      </c>
      <c r="F554" t="s">
        <v>28</v>
      </c>
      <c r="G554">
        <v>2022</v>
      </c>
      <c r="H554" t="s">
        <v>29</v>
      </c>
      <c r="I554" t="s">
        <v>30</v>
      </c>
      <c r="J554" t="s">
        <v>1959</v>
      </c>
      <c r="K554" t="s">
        <v>1966</v>
      </c>
      <c r="L554" t="s">
        <v>1967</v>
      </c>
      <c r="M554">
        <v>925789</v>
      </c>
      <c r="O554" t="s">
        <v>32</v>
      </c>
      <c r="P554" t="s">
        <v>86</v>
      </c>
      <c r="R554" t="s">
        <v>34</v>
      </c>
      <c r="T554" t="s">
        <v>52</v>
      </c>
      <c r="U554" t="s">
        <v>87</v>
      </c>
      <c r="V554" t="s">
        <v>88</v>
      </c>
      <c r="W554" s="1">
        <v>44899</v>
      </c>
      <c r="X554" s="1">
        <v>44912</v>
      </c>
      <c r="Y554" t="s">
        <v>140</v>
      </c>
    </row>
    <row r="555" spans="1:25">
      <c r="A555" t="s">
        <v>1968</v>
      </c>
      <c r="B555" t="s">
        <v>1969</v>
      </c>
      <c r="D555">
        <v>49718</v>
      </c>
      <c r="E555" t="s">
        <v>27</v>
      </c>
      <c r="F555" t="s">
        <v>28</v>
      </c>
      <c r="G555">
        <v>2022</v>
      </c>
      <c r="H555" t="s">
        <v>29</v>
      </c>
      <c r="I555" t="s">
        <v>30</v>
      </c>
      <c r="J555" t="s">
        <v>1970</v>
      </c>
      <c r="K555" t="str">
        <f>"02/10/2022 04:12 PM AEST(SW"</f>
        <v>02/10/2022 04:12 PM AEST(SW</v>
      </c>
      <c r="L555" t="str">
        <f>"02/10/2022 04:13 PM AEST(SW"</f>
        <v>02/10/2022 04:13 PM AEST(SW</v>
      </c>
      <c r="M555">
        <v>1124290</v>
      </c>
      <c r="O555" t="s">
        <v>32</v>
      </c>
      <c r="P555" t="s">
        <v>86</v>
      </c>
      <c r="R555" t="s">
        <v>34</v>
      </c>
      <c r="T555" t="s">
        <v>52</v>
      </c>
      <c r="U555" t="s">
        <v>261</v>
      </c>
      <c r="V555" t="s">
        <v>426</v>
      </c>
      <c r="W555" s="1">
        <v>44843</v>
      </c>
      <c r="X555" s="1">
        <v>44865</v>
      </c>
      <c r="Y555" t="s">
        <v>55</v>
      </c>
    </row>
    <row r="556" spans="1:25">
      <c r="A556" t="s">
        <v>1971</v>
      </c>
      <c r="B556" t="s">
        <v>1972</v>
      </c>
      <c r="D556">
        <v>48359</v>
      </c>
      <c r="E556" t="s">
        <v>27</v>
      </c>
      <c r="F556" t="s">
        <v>28</v>
      </c>
      <c r="G556">
        <v>2022</v>
      </c>
      <c r="H556" t="s">
        <v>29</v>
      </c>
      <c r="I556" t="s">
        <v>30</v>
      </c>
      <c r="J556" t="s">
        <v>1973</v>
      </c>
      <c r="K556" t="str">
        <f>"05/08/2022 02:10 PM AEST(SW"</f>
        <v>05/08/2022 02:10 PM AEST(SW</v>
      </c>
      <c r="M556">
        <v>1220798</v>
      </c>
      <c r="O556" t="s">
        <v>32</v>
      </c>
      <c r="P556" t="s">
        <v>86</v>
      </c>
      <c r="R556" t="s">
        <v>34</v>
      </c>
      <c r="T556" t="s">
        <v>52</v>
      </c>
      <c r="U556" t="s">
        <v>261</v>
      </c>
      <c r="V556" t="s">
        <v>426</v>
      </c>
      <c r="W556" s="1">
        <v>44794</v>
      </c>
      <c r="X556" s="1">
        <v>44812</v>
      </c>
      <c r="Y556" t="s">
        <v>55</v>
      </c>
    </row>
    <row r="557" spans="1:25">
      <c r="A557" t="s">
        <v>1974</v>
      </c>
      <c r="B557" t="s">
        <v>1975</v>
      </c>
      <c r="D557">
        <v>49525</v>
      </c>
      <c r="E557" t="s">
        <v>27</v>
      </c>
      <c r="F557" t="s">
        <v>28</v>
      </c>
      <c r="G557">
        <v>2022</v>
      </c>
      <c r="H557" t="s">
        <v>29</v>
      </c>
      <c r="I557" t="s">
        <v>30</v>
      </c>
      <c r="J557" t="s">
        <v>1976</v>
      </c>
      <c r="K557" t="s">
        <v>1977</v>
      </c>
      <c r="L557" t="s">
        <v>1977</v>
      </c>
      <c r="M557">
        <v>994043</v>
      </c>
      <c r="O557" t="s">
        <v>32</v>
      </c>
      <c r="P557" t="s">
        <v>86</v>
      </c>
      <c r="R557" t="s">
        <v>34</v>
      </c>
      <c r="T557" t="s">
        <v>52</v>
      </c>
      <c r="U557" t="s">
        <v>261</v>
      </c>
      <c r="V557" t="s">
        <v>426</v>
      </c>
      <c r="W557" s="1">
        <v>44842</v>
      </c>
      <c r="X557" s="1">
        <v>44862</v>
      </c>
      <c r="Y557" t="s">
        <v>55</v>
      </c>
    </row>
    <row r="558" spans="1:25">
      <c r="A558" t="s">
        <v>958</v>
      </c>
      <c r="B558" t="s">
        <v>959</v>
      </c>
      <c r="D558">
        <v>47458</v>
      </c>
      <c r="E558" t="s">
        <v>27</v>
      </c>
      <c r="F558" t="s">
        <v>28</v>
      </c>
      <c r="G558">
        <v>2022</v>
      </c>
      <c r="H558" t="s">
        <v>29</v>
      </c>
      <c r="I558" t="s">
        <v>30</v>
      </c>
      <c r="J558" t="s">
        <v>1978</v>
      </c>
      <c r="K558" t="s">
        <v>1979</v>
      </c>
      <c r="L558" t="s">
        <v>1980</v>
      </c>
      <c r="M558">
        <v>1148313</v>
      </c>
      <c r="O558" t="s">
        <v>32</v>
      </c>
      <c r="P558" t="s">
        <v>86</v>
      </c>
      <c r="R558" t="s">
        <v>34</v>
      </c>
      <c r="T558" t="s">
        <v>52</v>
      </c>
      <c r="U558" t="s">
        <v>87</v>
      </c>
      <c r="V558" t="s">
        <v>88</v>
      </c>
      <c r="W558" s="1">
        <v>44738</v>
      </c>
      <c r="X558" s="1">
        <v>44750</v>
      </c>
      <c r="Y558" t="s">
        <v>89</v>
      </c>
    </row>
    <row r="559" spans="1:25">
      <c r="A559" t="s">
        <v>1885</v>
      </c>
      <c r="B559" t="s">
        <v>1886</v>
      </c>
      <c r="D559">
        <v>48293</v>
      </c>
      <c r="E559" t="s">
        <v>27</v>
      </c>
      <c r="F559" t="s">
        <v>28</v>
      </c>
      <c r="G559">
        <v>2022</v>
      </c>
      <c r="H559" t="s">
        <v>29</v>
      </c>
      <c r="I559" t="s">
        <v>30</v>
      </c>
      <c r="J559" t="s">
        <v>1887</v>
      </c>
      <c r="K559" t="s">
        <v>1888</v>
      </c>
      <c r="M559">
        <v>832951</v>
      </c>
      <c r="O559" t="s">
        <v>32</v>
      </c>
      <c r="P559" t="s">
        <v>86</v>
      </c>
      <c r="R559" t="s">
        <v>34</v>
      </c>
      <c r="T559" t="s">
        <v>52</v>
      </c>
      <c r="U559" t="s">
        <v>87</v>
      </c>
      <c r="V559" t="s">
        <v>465</v>
      </c>
      <c r="W559" s="1">
        <v>44780</v>
      </c>
      <c r="X559" s="1">
        <v>44785</v>
      </c>
      <c r="Y559" t="s">
        <v>55</v>
      </c>
    </row>
    <row r="560" spans="1:25">
      <c r="A560" t="s">
        <v>1981</v>
      </c>
      <c r="B560" t="s">
        <v>47</v>
      </c>
      <c r="C560" t="s">
        <v>313</v>
      </c>
      <c r="D560">
        <v>46049</v>
      </c>
      <c r="E560" t="s">
        <v>27</v>
      </c>
      <c r="F560" t="s">
        <v>28</v>
      </c>
      <c r="G560">
        <v>2022</v>
      </c>
      <c r="H560" t="s">
        <v>29</v>
      </c>
      <c r="I560" t="s">
        <v>30</v>
      </c>
      <c r="J560" t="s">
        <v>1982</v>
      </c>
      <c r="K560" t="s">
        <v>1983</v>
      </c>
      <c r="L560" t="s">
        <v>1983</v>
      </c>
      <c r="M560">
        <v>996173</v>
      </c>
      <c r="O560" t="s">
        <v>32</v>
      </c>
      <c r="P560" t="s">
        <v>86</v>
      </c>
      <c r="R560" t="s">
        <v>34</v>
      </c>
      <c r="T560" t="s">
        <v>52</v>
      </c>
      <c r="U560" t="s">
        <v>579</v>
      </c>
      <c r="V560" t="s">
        <v>590</v>
      </c>
      <c r="W560" s="1">
        <v>44759</v>
      </c>
      <c r="X560" s="1">
        <v>44793</v>
      </c>
      <c r="Y560" t="s">
        <v>55</v>
      </c>
    </row>
    <row r="561" spans="1:25">
      <c r="A561" t="s">
        <v>1984</v>
      </c>
      <c r="B561" t="s">
        <v>1985</v>
      </c>
      <c r="D561">
        <v>47441</v>
      </c>
      <c r="E561" t="s">
        <v>27</v>
      </c>
      <c r="F561" t="s">
        <v>28</v>
      </c>
      <c r="G561">
        <v>2022</v>
      </c>
      <c r="H561" t="s">
        <v>29</v>
      </c>
      <c r="I561" t="s">
        <v>30</v>
      </c>
      <c r="J561" t="s">
        <v>1978</v>
      </c>
      <c r="K561" t="s">
        <v>1986</v>
      </c>
      <c r="M561">
        <v>1107754</v>
      </c>
      <c r="O561" t="s">
        <v>32</v>
      </c>
      <c r="P561" t="s">
        <v>86</v>
      </c>
      <c r="R561" t="s">
        <v>34</v>
      </c>
      <c r="T561" t="s">
        <v>52</v>
      </c>
      <c r="U561" t="s">
        <v>87</v>
      </c>
      <c r="V561" t="s">
        <v>1987</v>
      </c>
      <c r="W561" s="1">
        <v>44738</v>
      </c>
      <c r="X561" s="1">
        <v>44750</v>
      </c>
      <c r="Y561" t="s">
        <v>417</v>
      </c>
    </row>
    <row r="562" spans="1:25">
      <c r="A562" t="s">
        <v>1268</v>
      </c>
      <c r="B562" t="s">
        <v>1269</v>
      </c>
      <c r="C562" t="s">
        <v>313</v>
      </c>
      <c r="D562">
        <v>45384</v>
      </c>
      <c r="E562" t="s">
        <v>27</v>
      </c>
      <c r="F562" t="s">
        <v>28</v>
      </c>
      <c r="G562">
        <v>2022</v>
      </c>
      <c r="H562" t="s">
        <v>29</v>
      </c>
      <c r="I562" t="s">
        <v>30</v>
      </c>
      <c r="J562" t="s">
        <v>1988</v>
      </c>
      <c r="K562" t="s">
        <v>1989</v>
      </c>
      <c r="L562" t="s">
        <v>1990</v>
      </c>
      <c r="M562">
        <v>1222977</v>
      </c>
      <c r="O562" t="s">
        <v>32</v>
      </c>
      <c r="P562" t="s">
        <v>389</v>
      </c>
      <c r="R562" t="s">
        <v>34</v>
      </c>
      <c r="T562" t="s">
        <v>52</v>
      </c>
      <c r="U562" t="s">
        <v>87</v>
      </c>
      <c r="V562" t="s">
        <v>88</v>
      </c>
      <c r="W562" s="1">
        <v>44668</v>
      </c>
      <c r="X562" s="1">
        <v>44674</v>
      </c>
      <c r="Y562" t="s">
        <v>89</v>
      </c>
    </row>
    <row r="563" spans="1:25">
      <c r="A563" t="s">
        <v>1939</v>
      </c>
      <c r="B563" t="s">
        <v>1940</v>
      </c>
      <c r="D563">
        <v>45882</v>
      </c>
      <c r="E563" t="s">
        <v>27</v>
      </c>
      <c r="F563" t="s">
        <v>28</v>
      </c>
      <c r="G563">
        <v>2022</v>
      </c>
      <c r="H563" t="s">
        <v>29</v>
      </c>
      <c r="I563" t="s">
        <v>30</v>
      </c>
      <c r="J563" t="s">
        <v>1991</v>
      </c>
      <c r="K563" t="s">
        <v>1992</v>
      </c>
      <c r="M563">
        <v>1196403</v>
      </c>
      <c r="O563" t="s">
        <v>32</v>
      </c>
      <c r="P563" t="s">
        <v>86</v>
      </c>
      <c r="R563" t="s">
        <v>34</v>
      </c>
      <c r="T563" t="s">
        <v>52</v>
      </c>
      <c r="U563" t="s">
        <v>87</v>
      </c>
      <c r="V563" t="s">
        <v>88</v>
      </c>
      <c r="W563" s="1">
        <v>44669</v>
      </c>
      <c r="X563" s="1">
        <v>44673</v>
      </c>
      <c r="Y563" t="s">
        <v>615</v>
      </c>
    </row>
    <row r="564" spans="1:25">
      <c r="A564" t="s">
        <v>1993</v>
      </c>
      <c r="B564" t="s">
        <v>1994</v>
      </c>
      <c r="C564" t="s">
        <v>1825</v>
      </c>
      <c r="D564">
        <v>49126</v>
      </c>
      <c r="E564" t="s">
        <v>27</v>
      </c>
      <c r="F564" t="s">
        <v>28</v>
      </c>
      <c r="G564">
        <v>2022</v>
      </c>
      <c r="H564" t="s">
        <v>29</v>
      </c>
      <c r="I564" t="s">
        <v>30</v>
      </c>
      <c r="J564" t="s">
        <v>1995</v>
      </c>
      <c r="K564" t="str">
        <f>"07/09/2022 11:19 PM AEST(SW"</f>
        <v>07/09/2022 11:19 PM AEST(SW</v>
      </c>
      <c r="L564" t="s">
        <v>1996</v>
      </c>
      <c r="M564">
        <v>1320765</v>
      </c>
      <c r="O564" t="s">
        <v>32</v>
      </c>
      <c r="P564" t="s">
        <v>86</v>
      </c>
      <c r="R564" t="s">
        <v>34</v>
      </c>
      <c r="T564" t="s">
        <v>52</v>
      </c>
      <c r="U564" t="s">
        <v>87</v>
      </c>
      <c r="V564" t="s">
        <v>1997</v>
      </c>
      <c r="W564" s="1">
        <v>44885</v>
      </c>
      <c r="X564" s="1">
        <v>44890</v>
      </c>
      <c r="Y564" t="s">
        <v>89</v>
      </c>
    </row>
    <row r="565" spans="1:25">
      <c r="A565" t="s">
        <v>1998</v>
      </c>
      <c r="B565" t="s">
        <v>281</v>
      </c>
      <c r="C565" t="s">
        <v>898</v>
      </c>
      <c r="D565">
        <v>49120</v>
      </c>
      <c r="E565" t="s">
        <v>27</v>
      </c>
      <c r="F565" t="s">
        <v>28</v>
      </c>
      <c r="G565">
        <v>2022</v>
      </c>
      <c r="H565" t="s">
        <v>29</v>
      </c>
      <c r="I565" t="s">
        <v>30</v>
      </c>
      <c r="J565" t="s">
        <v>1995</v>
      </c>
      <c r="K565" t="str">
        <f>"07/09/2022 06:48 PM AEST(SW"</f>
        <v>07/09/2022 06:48 PM AEST(SW</v>
      </c>
      <c r="L565" t="str">
        <f>"07/09/2022 07:35 PM AEST(SW"</f>
        <v>07/09/2022 07:35 PM AEST(SW</v>
      </c>
      <c r="M565">
        <v>1082904</v>
      </c>
      <c r="O565" t="s">
        <v>32</v>
      </c>
      <c r="P565" t="s">
        <v>86</v>
      </c>
      <c r="R565" t="s">
        <v>34</v>
      </c>
      <c r="T565" t="s">
        <v>52</v>
      </c>
      <c r="U565" t="s">
        <v>87</v>
      </c>
      <c r="V565" t="s">
        <v>88</v>
      </c>
      <c r="W565" s="1">
        <v>44885</v>
      </c>
      <c r="X565" s="1">
        <v>44890</v>
      </c>
      <c r="Y565" t="s">
        <v>55</v>
      </c>
    </row>
    <row r="566" spans="1:25">
      <c r="A566" t="s">
        <v>1802</v>
      </c>
      <c r="B566" t="s">
        <v>1803</v>
      </c>
      <c r="C566" t="s">
        <v>1048</v>
      </c>
      <c r="D566">
        <v>48494</v>
      </c>
      <c r="E566" t="s">
        <v>27</v>
      </c>
      <c r="F566" t="s">
        <v>28</v>
      </c>
      <c r="G566">
        <v>2022</v>
      </c>
      <c r="H566" t="s">
        <v>29</v>
      </c>
      <c r="I566" t="s">
        <v>30</v>
      </c>
      <c r="J566" t="s">
        <v>1999</v>
      </c>
      <c r="K566" t="s">
        <v>2000</v>
      </c>
      <c r="L566" t="s">
        <v>2001</v>
      </c>
      <c r="M566">
        <v>1217241</v>
      </c>
      <c r="O566" t="s">
        <v>32</v>
      </c>
      <c r="P566" t="s">
        <v>371</v>
      </c>
      <c r="R566" t="s">
        <v>34</v>
      </c>
      <c r="T566" t="s">
        <v>35</v>
      </c>
      <c r="U566" t="s">
        <v>43</v>
      </c>
      <c r="V566" t="s">
        <v>2002</v>
      </c>
      <c r="W566" s="1">
        <v>44792</v>
      </c>
      <c r="X566" s="1">
        <v>44798</v>
      </c>
      <c r="Y566" t="s">
        <v>55</v>
      </c>
    </row>
    <row r="567" spans="1:25">
      <c r="A567" t="s">
        <v>1802</v>
      </c>
      <c r="B567" t="s">
        <v>1803</v>
      </c>
      <c r="C567" t="s">
        <v>1048</v>
      </c>
      <c r="D567">
        <v>49162</v>
      </c>
      <c r="E567" t="s">
        <v>27</v>
      </c>
      <c r="F567" t="s">
        <v>28</v>
      </c>
      <c r="G567">
        <v>2022</v>
      </c>
      <c r="H567" t="s">
        <v>29</v>
      </c>
      <c r="I567" t="s">
        <v>30</v>
      </c>
      <c r="J567" t="s">
        <v>2003</v>
      </c>
      <c r="K567" t="str">
        <f>"08/09/2022 08:59 PM AEST(SW"</f>
        <v>08/09/2022 08:59 PM AEST(SW</v>
      </c>
      <c r="M567">
        <v>1217241</v>
      </c>
      <c r="O567" t="s">
        <v>32</v>
      </c>
      <c r="P567" t="s">
        <v>371</v>
      </c>
      <c r="R567" t="s">
        <v>34</v>
      </c>
      <c r="T567" t="s">
        <v>52</v>
      </c>
      <c r="U567" t="s">
        <v>43</v>
      </c>
      <c r="V567" t="s">
        <v>2002</v>
      </c>
      <c r="W567" s="1">
        <v>44825</v>
      </c>
      <c r="X567" s="1">
        <v>44828</v>
      </c>
      <c r="Y567" t="s">
        <v>55</v>
      </c>
    </row>
    <row r="568" spans="1:25">
      <c r="A568" t="s">
        <v>1802</v>
      </c>
      <c r="B568" t="s">
        <v>1803</v>
      </c>
      <c r="C568" t="s">
        <v>1048</v>
      </c>
      <c r="D568">
        <v>53018</v>
      </c>
      <c r="E568" t="s">
        <v>27</v>
      </c>
      <c r="F568" t="s">
        <v>28</v>
      </c>
      <c r="G568">
        <v>2022</v>
      </c>
      <c r="H568" t="s">
        <v>29</v>
      </c>
      <c r="I568" t="s">
        <v>30</v>
      </c>
      <c r="J568" t="s">
        <v>1804</v>
      </c>
      <c r="K568" t="str">
        <f>"02/11/2022 03:51 PM AEST(SW"</f>
        <v>02/11/2022 03:51 PM AEST(SW</v>
      </c>
      <c r="M568">
        <v>1217241</v>
      </c>
      <c r="O568" t="s">
        <v>32</v>
      </c>
      <c r="P568" t="s">
        <v>371</v>
      </c>
      <c r="R568" t="s">
        <v>34</v>
      </c>
      <c r="T568" t="s">
        <v>35</v>
      </c>
      <c r="U568" t="s">
        <v>43</v>
      </c>
      <c r="V568" t="s">
        <v>905</v>
      </c>
      <c r="W568" s="1">
        <v>44870</v>
      </c>
      <c r="X568" s="1">
        <v>44885</v>
      </c>
      <c r="Y568" t="s">
        <v>55</v>
      </c>
    </row>
    <row r="569" spans="1:25">
      <c r="A569" t="s">
        <v>1802</v>
      </c>
      <c r="B569" t="s">
        <v>1803</v>
      </c>
      <c r="C569" t="s">
        <v>1048</v>
      </c>
      <c r="D569">
        <v>55170</v>
      </c>
      <c r="E569" t="s">
        <v>27</v>
      </c>
      <c r="F569" t="s">
        <v>28</v>
      </c>
      <c r="G569">
        <v>2022</v>
      </c>
      <c r="H569" t="s">
        <v>29</v>
      </c>
      <c r="I569" t="s">
        <v>30</v>
      </c>
      <c r="J569" t="s">
        <v>2004</v>
      </c>
      <c r="K569" t="str">
        <f>"05/12/2022 10:24 AM AEST(SW"</f>
        <v>05/12/2022 10:24 AM AEST(SW</v>
      </c>
      <c r="M569">
        <v>1217241</v>
      </c>
      <c r="O569" t="s">
        <v>32</v>
      </c>
      <c r="P569" t="s">
        <v>371</v>
      </c>
      <c r="R569" t="s">
        <v>34</v>
      </c>
      <c r="T569" t="s">
        <v>35</v>
      </c>
      <c r="U569" t="s">
        <v>43</v>
      </c>
      <c r="V569" t="s">
        <v>2005</v>
      </c>
      <c r="W569" s="1">
        <v>44901</v>
      </c>
      <c r="X569" s="1">
        <v>44908</v>
      </c>
      <c r="Y569" t="s">
        <v>55</v>
      </c>
    </row>
    <row r="570" spans="1:25">
      <c r="A570" t="s">
        <v>385</v>
      </c>
      <c r="B570" t="s">
        <v>386</v>
      </c>
      <c r="D570">
        <v>53407</v>
      </c>
      <c r="E570" t="s">
        <v>27</v>
      </c>
      <c r="F570" t="s">
        <v>28</v>
      </c>
      <c r="G570">
        <v>2022</v>
      </c>
      <c r="H570" t="s">
        <v>29</v>
      </c>
      <c r="I570" t="s">
        <v>30</v>
      </c>
      <c r="J570" t="s">
        <v>2006</v>
      </c>
      <c r="K570" t="s">
        <v>2007</v>
      </c>
      <c r="O570" t="s">
        <v>32</v>
      </c>
      <c r="P570" t="s">
        <v>389</v>
      </c>
      <c r="R570" t="s">
        <v>34</v>
      </c>
      <c r="T570" t="s">
        <v>35</v>
      </c>
      <c r="U570" t="s">
        <v>87</v>
      </c>
      <c r="V570" t="s">
        <v>2008</v>
      </c>
      <c r="W570" s="1">
        <v>44879</v>
      </c>
      <c r="X570" s="1">
        <v>44885</v>
      </c>
      <c r="Y570" t="s">
        <v>55</v>
      </c>
    </row>
    <row r="571" spans="1:25">
      <c r="A571" t="s">
        <v>2009</v>
      </c>
      <c r="B571" t="s">
        <v>2010</v>
      </c>
      <c r="C571" t="s">
        <v>2011</v>
      </c>
      <c r="D571">
        <v>53394</v>
      </c>
      <c r="E571" t="s">
        <v>27</v>
      </c>
      <c r="F571" t="s">
        <v>28</v>
      </c>
      <c r="G571">
        <v>2022</v>
      </c>
      <c r="H571" t="s">
        <v>29</v>
      </c>
      <c r="I571" t="s">
        <v>30</v>
      </c>
      <c r="J571" t="s">
        <v>2012</v>
      </c>
      <c r="K571" t="s">
        <v>2013</v>
      </c>
      <c r="M571">
        <v>1251491</v>
      </c>
      <c r="O571" t="s">
        <v>32</v>
      </c>
      <c r="P571" t="s">
        <v>86</v>
      </c>
      <c r="R571" t="s">
        <v>34</v>
      </c>
      <c r="T571" t="s">
        <v>52</v>
      </c>
      <c r="U571" t="s">
        <v>87</v>
      </c>
      <c r="V571" t="s">
        <v>88</v>
      </c>
      <c r="W571" s="1">
        <v>44883</v>
      </c>
      <c r="X571" s="1">
        <v>44889</v>
      </c>
      <c r="Y571" t="s">
        <v>615</v>
      </c>
    </row>
    <row r="572" spans="1:25">
      <c r="A572" t="s">
        <v>2014</v>
      </c>
      <c r="B572" t="s">
        <v>1293</v>
      </c>
      <c r="C572" t="s">
        <v>2015</v>
      </c>
      <c r="D572">
        <v>46649</v>
      </c>
      <c r="E572" t="s">
        <v>27</v>
      </c>
      <c r="F572" t="s">
        <v>28</v>
      </c>
      <c r="G572">
        <v>2022</v>
      </c>
      <c r="H572" t="s">
        <v>29</v>
      </c>
      <c r="I572" t="s">
        <v>30</v>
      </c>
      <c r="J572" t="s">
        <v>2016</v>
      </c>
      <c r="K572" t="s">
        <v>2017</v>
      </c>
      <c r="L572" t="s">
        <v>2018</v>
      </c>
      <c r="M572">
        <v>1303904</v>
      </c>
      <c r="O572" t="s">
        <v>32</v>
      </c>
      <c r="P572" t="s">
        <v>86</v>
      </c>
      <c r="R572" t="s">
        <v>34</v>
      </c>
      <c r="T572" t="s">
        <v>52</v>
      </c>
      <c r="U572" t="s">
        <v>87</v>
      </c>
      <c r="V572" t="s">
        <v>88</v>
      </c>
      <c r="W572" s="1">
        <v>44728</v>
      </c>
      <c r="X572" s="1">
        <v>44737</v>
      </c>
      <c r="Y572" t="s">
        <v>89</v>
      </c>
    </row>
    <row r="573" spans="1:25">
      <c r="A573" t="s">
        <v>2019</v>
      </c>
      <c r="B573" t="s">
        <v>2020</v>
      </c>
      <c r="D573">
        <v>48320</v>
      </c>
      <c r="E573" t="s">
        <v>27</v>
      </c>
      <c r="F573" t="s">
        <v>28</v>
      </c>
      <c r="G573">
        <v>2022</v>
      </c>
      <c r="H573" t="s">
        <v>29</v>
      </c>
      <c r="I573" t="s">
        <v>30</v>
      </c>
      <c r="J573" t="s">
        <v>2021</v>
      </c>
      <c r="K573" t="s">
        <v>2022</v>
      </c>
      <c r="M573">
        <v>551296</v>
      </c>
      <c r="O573" t="s">
        <v>32</v>
      </c>
      <c r="P573" t="s">
        <v>86</v>
      </c>
      <c r="R573" t="s">
        <v>34</v>
      </c>
      <c r="T573" t="s">
        <v>52</v>
      </c>
      <c r="U573" t="s">
        <v>261</v>
      </c>
      <c r="V573" t="s">
        <v>2023</v>
      </c>
      <c r="W573" s="1">
        <v>44809</v>
      </c>
      <c r="X573" s="1">
        <v>44904</v>
      </c>
      <c r="Y573" t="s">
        <v>55</v>
      </c>
    </row>
    <row r="574" spans="1:25">
      <c r="A574" t="s">
        <v>64</v>
      </c>
      <c r="B574" t="s">
        <v>2024</v>
      </c>
      <c r="C574" t="s">
        <v>307</v>
      </c>
      <c r="D574">
        <v>45909</v>
      </c>
      <c r="E574" t="s">
        <v>27</v>
      </c>
      <c r="F574" t="s">
        <v>28</v>
      </c>
      <c r="G574">
        <v>2022</v>
      </c>
      <c r="H574" t="s">
        <v>29</v>
      </c>
      <c r="I574" t="s">
        <v>30</v>
      </c>
      <c r="J574" t="s">
        <v>2025</v>
      </c>
      <c r="K574" t="s">
        <v>2026</v>
      </c>
      <c r="M574">
        <v>911578</v>
      </c>
      <c r="O574" t="s">
        <v>32</v>
      </c>
      <c r="P574" t="s">
        <v>61</v>
      </c>
      <c r="Q574" t="s">
        <v>2027</v>
      </c>
      <c r="R574" t="s">
        <v>34</v>
      </c>
      <c r="T574" t="s">
        <v>52</v>
      </c>
      <c r="U574" t="s">
        <v>278</v>
      </c>
      <c r="V574" t="s">
        <v>2028</v>
      </c>
      <c r="W574" s="1">
        <v>44671</v>
      </c>
      <c r="X574" s="1">
        <v>44672</v>
      </c>
      <c r="Y574" t="s">
        <v>55</v>
      </c>
    </row>
    <row r="575" spans="1:25">
      <c r="A575" t="s">
        <v>2029</v>
      </c>
      <c r="B575" t="s">
        <v>891</v>
      </c>
      <c r="C575" t="s">
        <v>610</v>
      </c>
      <c r="D575">
        <v>46574</v>
      </c>
      <c r="E575" t="s">
        <v>27</v>
      </c>
      <c r="F575" t="s">
        <v>28</v>
      </c>
      <c r="G575">
        <v>2022</v>
      </c>
      <c r="H575" t="s">
        <v>29</v>
      </c>
      <c r="I575" t="s">
        <v>30</v>
      </c>
      <c r="J575" t="s">
        <v>2030</v>
      </c>
      <c r="K575" t="str">
        <f>"09/05/2022 02:30 PM AEST(SW"</f>
        <v>09/05/2022 02:30 PM AEST(SW</v>
      </c>
      <c r="M575">
        <v>748185</v>
      </c>
      <c r="O575" t="s">
        <v>32</v>
      </c>
      <c r="P575" t="s">
        <v>86</v>
      </c>
      <c r="R575" t="s">
        <v>34</v>
      </c>
      <c r="T575" t="s">
        <v>52</v>
      </c>
      <c r="U575" t="s">
        <v>261</v>
      </c>
      <c r="V575" t="s">
        <v>271</v>
      </c>
      <c r="W575" s="1">
        <v>44703</v>
      </c>
      <c r="X575" s="1">
        <v>44800</v>
      </c>
      <c r="Y575" t="s">
        <v>55</v>
      </c>
    </row>
    <row r="576" spans="1:25">
      <c r="A576" t="s">
        <v>2031</v>
      </c>
      <c r="B576" t="s">
        <v>2032</v>
      </c>
      <c r="C576" t="s">
        <v>231</v>
      </c>
      <c r="D576">
        <v>46213</v>
      </c>
      <c r="E576" t="s">
        <v>27</v>
      </c>
      <c r="F576" t="s">
        <v>28</v>
      </c>
      <c r="G576">
        <v>2022</v>
      </c>
      <c r="H576" t="s">
        <v>29</v>
      </c>
      <c r="I576" t="s">
        <v>30</v>
      </c>
      <c r="J576" t="s">
        <v>2033</v>
      </c>
      <c r="K576" t="s">
        <v>2034</v>
      </c>
      <c r="L576" t="s">
        <v>2034</v>
      </c>
      <c r="M576">
        <v>325645</v>
      </c>
      <c r="O576" t="s">
        <v>32</v>
      </c>
      <c r="P576" t="s">
        <v>277</v>
      </c>
      <c r="R576" t="s">
        <v>34</v>
      </c>
      <c r="T576" t="s">
        <v>52</v>
      </c>
      <c r="U576" t="s">
        <v>579</v>
      </c>
      <c r="V576" t="s">
        <v>2035</v>
      </c>
      <c r="W576" s="1">
        <v>44690</v>
      </c>
      <c r="X576" s="1">
        <v>44834</v>
      </c>
      <c r="Y576" t="s">
        <v>55</v>
      </c>
    </row>
    <row r="577" spans="1:25">
      <c r="A577" t="s">
        <v>1826</v>
      </c>
      <c r="B577" t="s">
        <v>2036</v>
      </c>
      <c r="D577">
        <v>48380</v>
      </c>
      <c r="E577" t="s">
        <v>27</v>
      </c>
      <c r="F577" t="s">
        <v>28</v>
      </c>
      <c r="G577">
        <v>2022</v>
      </c>
      <c r="H577" t="s">
        <v>29</v>
      </c>
      <c r="I577" t="s">
        <v>30</v>
      </c>
      <c r="J577" t="s">
        <v>2037</v>
      </c>
      <c r="K577" t="str">
        <f>"09/08/2022 10:22 AM AEST(SW"</f>
        <v>09/08/2022 10:22 AM AEST(SW</v>
      </c>
      <c r="L577" t="str">
        <f>"09/08/2022 10:23 AM AEST(SW"</f>
        <v>09/08/2022 10:23 AM AEST(SW</v>
      </c>
      <c r="M577">
        <v>1070910</v>
      </c>
      <c r="O577" t="s">
        <v>32</v>
      </c>
      <c r="P577" t="s">
        <v>86</v>
      </c>
      <c r="R577" t="s">
        <v>34</v>
      </c>
      <c r="T577" t="s">
        <v>52</v>
      </c>
      <c r="U577" t="s">
        <v>298</v>
      </c>
      <c r="V577" t="s">
        <v>2038</v>
      </c>
      <c r="W577" s="1">
        <v>44794</v>
      </c>
      <c r="X577" s="1">
        <v>44813</v>
      </c>
      <c r="Y577" t="s">
        <v>133</v>
      </c>
    </row>
    <row r="578" spans="1:25">
      <c r="A578" t="s">
        <v>2039</v>
      </c>
      <c r="B578" t="s">
        <v>2040</v>
      </c>
      <c r="D578">
        <v>48378</v>
      </c>
      <c r="E578" t="s">
        <v>27</v>
      </c>
      <c r="F578" t="s">
        <v>28</v>
      </c>
      <c r="G578">
        <v>2022</v>
      </c>
      <c r="H578" t="s">
        <v>29</v>
      </c>
      <c r="I578" t="s">
        <v>30</v>
      </c>
      <c r="J578" t="s">
        <v>2041</v>
      </c>
      <c r="K578" t="s">
        <v>2042</v>
      </c>
      <c r="L578" t="s">
        <v>2043</v>
      </c>
      <c r="M578">
        <v>1146120</v>
      </c>
      <c r="O578" t="s">
        <v>32</v>
      </c>
      <c r="P578" t="s">
        <v>86</v>
      </c>
      <c r="R578" t="s">
        <v>34</v>
      </c>
      <c r="T578" t="s">
        <v>52</v>
      </c>
      <c r="U578" t="s">
        <v>261</v>
      </c>
      <c r="V578" t="s">
        <v>2044</v>
      </c>
      <c r="W578" s="1">
        <v>44843</v>
      </c>
      <c r="X578" s="1">
        <v>44863</v>
      </c>
      <c r="Y578" t="s">
        <v>55</v>
      </c>
    </row>
    <row r="579" spans="1:25">
      <c r="A579" t="s">
        <v>1885</v>
      </c>
      <c r="B579" t="s">
        <v>1886</v>
      </c>
      <c r="D579">
        <v>48293</v>
      </c>
      <c r="E579" t="s">
        <v>27</v>
      </c>
      <c r="F579" t="s">
        <v>28</v>
      </c>
      <c r="G579">
        <v>2022</v>
      </c>
      <c r="H579" t="s">
        <v>29</v>
      </c>
      <c r="I579" t="s">
        <v>30</v>
      </c>
      <c r="J579" t="s">
        <v>1887</v>
      </c>
      <c r="K579" t="s">
        <v>1888</v>
      </c>
      <c r="M579">
        <v>832951</v>
      </c>
      <c r="O579" t="s">
        <v>32</v>
      </c>
      <c r="P579" t="s">
        <v>86</v>
      </c>
      <c r="R579" t="s">
        <v>34</v>
      </c>
      <c r="T579" t="s">
        <v>52</v>
      </c>
      <c r="U579" t="s">
        <v>87</v>
      </c>
      <c r="V579" t="s">
        <v>465</v>
      </c>
      <c r="W579" s="1">
        <v>44780</v>
      </c>
      <c r="X579" s="1">
        <v>44785</v>
      </c>
      <c r="Y579" t="s">
        <v>55</v>
      </c>
    </row>
    <row r="580" spans="1:25">
      <c r="A580" t="s">
        <v>2045</v>
      </c>
      <c r="B580" t="s">
        <v>1269</v>
      </c>
      <c r="C580" t="s">
        <v>2046</v>
      </c>
      <c r="D580">
        <v>46050</v>
      </c>
      <c r="E580" t="s">
        <v>27</v>
      </c>
      <c r="F580" t="s">
        <v>28</v>
      </c>
      <c r="G580">
        <v>2022</v>
      </c>
      <c r="H580" t="s">
        <v>29</v>
      </c>
      <c r="I580" t="s">
        <v>30</v>
      </c>
      <c r="J580" t="s">
        <v>2047</v>
      </c>
      <c r="K580" t="s">
        <v>2048</v>
      </c>
      <c r="M580">
        <v>1053037</v>
      </c>
      <c r="O580" t="s">
        <v>32</v>
      </c>
      <c r="P580" t="s">
        <v>86</v>
      </c>
      <c r="R580" t="s">
        <v>34</v>
      </c>
      <c r="T580" t="s">
        <v>52</v>
      </c>
      <c r="U580" t="s">
        <v>706</v>
      </c>
      <c r="V580" t="s">
        <v>262</v>
      </c>
      <c r="W580" s="1">
        <v>44759</v>
      </c>
      <c r="X580" s="1">
        <v>44772</v>
      </c>
      <c r="Y580" t="s">
        <v>55</v>
      </c>
    </row>
    <row r="581" spans="1:25">
      <c r="A581" t="s">
        <v>2045</v>
      </c>
      <c r="B581" t="s">
        <v>1269</v>
      </c>
      <c r="C581" t="s">
        <v>2046</v>
      </c>
      <c r="D581">
        <v>47775</v>
      </c>
      <c r="E581" t="s">
        <v>27</v>
      </c>
      <c r="F581" t="s">
        <v>28</v>
      </c>
      <c r="G581">
        <v>2022</v>
      </c>
      <c r="H581" t="s">
        <v>29</v>
      </c>
      <c r="I581" t="s">
        <v>30</v>
      </c>
      <c r="J581" t="s">
        <v>2049</v>
      </c>
      <c r="K581" t="s">
        <v>2050</v>
      </c>
      <c r="M581">
        <v>1053037</v>
      </c>
      <c r="O581" t="s">
        <v>32</v>
      </c>
      <c r="P581" t="s">
        <v>86</v>
      </c>
      <c r="R581" t="s">
        <v>34</v>
      </c>
      <c r="T581" t="s">
        <v>52</v>
      </c>
      <c r="U581" t="s">
        <v>193</v>
      </c>
      <c r="V581" t="s">
        <v>2051</v>
      </c>
      <c r="W581" s="1">
        <v>44759</v>
      </c>
      <c r="X581" s="1">
        <v>44772</v>
      </c>
      <c r="Y581" t="s">
        <v>55</v>
      </c>
    </row>
    <row r="582" spans="1:25">
      <c r="A582" t="s">
        <v>2052</v>
      </c>
      <c r="B582" t="s">
        <v>2053</v>
      </c>
      <c r="D582">
        <v>48447</v>
      </c>
      <c r="E582" t="s">
        <v>27</v>
      </c>
      <c r="F582" t="s">
        <v>28</v>
      </c>
      <c r="G582">
        <v>2022</v>
      </c>
      <c r="H582" t="s">
        <v>29</v>
      </c>
      <c r="I582" t="s">
        <v>30</v>
      </c>
      <c r="J582" t="s">
        <v>2054</v>
      </c>
      <c r="K582" t="s">
        <v>2055</v>
      </c>
      <c r="M582">
        <v>965493</v>
      </c>
      <c r="O582" t="s">
        <v>32</v>
      </c>
      <c r="P582" t="s">
        <v>86</v>
      </c>
      <c r="R582" t="s">
        <v>34</v>
      </c>
      <c r="T582" t="s">
        <v>52</v>
      </c>
      <c r="U582" t="s">
        <v>87</v>
      </c>
      <c r="V582" t="s">
        <v>2056</v>
      </c>
      <c r="W582" s="1">
        <v>44790</v>
      </c>
      <c r="X582" s="1">
        <v>44791</v>
      </c>
      <c r="Y582" t="s">
        <v>133</v>
      </c>
    </row>
    <row r="583" spans="1:25">
      <c r="A583" t="s">
        <v>750</v>
      </c>
      <c r="B583" t="s">
        <v>610</v>
      </c>
      <c r="C583" t="s">
        <v>307</v>
      </c>
      <c r="D583">
        <v>45287</v>
      </c>
      <c r="E583" t="s">
        <v>27</v>
      </c>
      <c r="F583" t="s">
        <v>28</v>
      </c>
      <c r="G583">
        <v>2022</v>
      </c>
      <c r="H583" t="s">
        <v>29</v>
      </c>
      <c r="I583" t="s">
        <v>30</v>
      </c>
      <c r="J583" t="s">
        <v>751</v>
      </c>
      <c r="K583" t="s">
        <v>752</v>
      </c>
      <c r="L583" t="s">
        <v>753</v>
      </c>
      <c r="M583">
        <v>911237</v>
      </c>
      <c r="O583" t="s">
        <v>32</v>
      </c>
      <c r="P583" t="s">
        <v>86</v>
      </c>
      <c r="R583" t="s">
        <v>34</v>
      </c>
      <c r="T583" t="s">
        <v>52</v>
      </c>
      <c r="U583" t="s">
        <v>87</v>
      </c>
      <c r="V583" t="s">
        <v>88</v>
      </c>
      <c r="W583" s="1">
        <v>44633</v>
      </c>
      <c r="X583" s="1">
        <v>44689</v>
      </c>
      <c r="Y583" t="s">
        <v>55</v>
      </c>
    </row>
    <row r="584" spans="1:25">
      <c r="A584" t="s">
        <v>2057</v>
      </c>
      <c r="B584" t="s">
        <v>2058</v>
      </c>
      <c r="C584" t="s">
        <v>2059</v>
      </c>
      <c r="D584">
        <v>45620</v>
      </c>
      <c r="E584" t="s">
        <v>27</v>
      </c>
      <c r="F584" t="s">
        <v>28</v>
      </c>
      <c r="G584">
        <v>2022</v>
      </c>
      <c r="H584" t="s">
        <v>29</v>
      </c>
      <c r="I584" t="s">
        <v>30</v>
      </c>
      <c r="J584" t="s">
        <v>2060</v>
      </c>
      <c r="K584" t="str">
        <f>"04/04/2022 05:23 PM AEST(SW"</f>
        <v>04/04/2022 05:23 PM AEST(SW</v>
      </c>
      <c r="L584" t="str">
        <f>"04/04/2022 05:25 PM AEST(SW"</f>
        <v>04/04/2022 05:25 PM AEST(SW</v>
      </c>
      <c r="M584">
        <v>816922</v>
      </c>
      <c r="O584" t="s">
        <v>32</v>
      </c>
      <c r="P584" t="s">
        <v>86</v>
      </c>
      <c r="R584" t="s">
        <v>34</v>
      </c>
      <c r="T584" t="s">
        <v>52</v>
      </c>
      <c r="U584" t="s">
        <v>87</v>
      </c>
      <c r="V584" t="s">
        <v>88</v>
      </c>
      <c r="W584" s="1">
        <v>44661</v>
      </c>
      <c r="X584" s="1">
        <v>44666</v>
      </c>
      <c r="Y584" t="s">
        <v>774</v>
      </c>
    </row>
    <row r="585" spans="1:25">
      <c r="A585" t="s">
        <v>2061</v>
      </c>
      <c r="B585" t="s">
        <v>613</v>
      </c>
      <c r="D585">
        <v>49271</v>
      </c>
      <c r="E585" t="s">
        <v>27</v>
      </c>
      <c r="F585" t="s">
        <v>28</v>
      </c>
      <c r="G585">
        <v>2022</v>
      </c>
      <c r="H585" t="s">
        <v>29</v>
      </c>
      <c r="I585" t="s">
        <v>30</v>
      </c>
      <c r="J585" t="s">
        <v>2062</v>
      </c>
      <c r="K585" t="s">
        <v>2063</v>
      </c>
      <c r="M585">
        <v>960803</v>
      </c>
      <c r="O585" t="s">
        <v>32</v>
      </c>
      <c r="P585" t="s">
        <v>86</v>
      </c>
      <c r="R585" t="s">
        <v>34</v>
      </c>
      <c r="T585" t="s">
        <v>52</v>
      </c>
      <c r="U585" t="s">
        <v>53</v>
      </c>
      <c r="V585" t="s">
        <v>2064</v>
      </c>
      <c r="W585" s="1">
        <v>44865</v>
      </c>
      <c r="X585" s="1">
        <v>44883</v>
      </c>
      <c r="Y585" t="s">
        <v>55</v>
      </c>
    </row>
    <row r="586" spans="1:25">
      <c r="A586" t="s">
        <v>1233</v>
      </c>
      <c r="B586" t="s">
        <v>1089</v>
      </c>
      <c r="C586" t="s">
        <v>1234</v>
      </c>
      <c r="D586">
        <v>53487</v>
      </c>
      <c r="E586" t="s">
        <v>27</v>
      </c>
      <c r="F586" t="s">
        <v>28</v>
      </c>
      <c r="G586">
        <v>2022</v>
      </c>
      <c r="H586" t="s">
        <v>29</v>
      </c>
      <c r="I586" t="s">
        <v>30</v>
      </c>
      <c r="J586" t="s">
        <v>1235</v>
      </c>
      <c r="K586" t="s">
        <v>1236</v>
      </c>
      <c r="M586">
        <v>1052462</v>
      </c>
      <c r="O586" t="s">
        <v>32</v>
      </c>
      <c r="P586" t="s">
        <v>86</v>
      </c>
      <c r="R586" t="s">
        <v>34</v>
      </c>
      <c r="T586" t="s">
        <v>52</v>
      </c>
      <c r="U586" t="s">
        <v>87</v>
      </c>
      <c r="V586" t="s">
        <v>88</v>
      </c>
      <c r="W586" s="1">
        <v>44886</v>
      </c>
      <c r="X586" s="1">
        <v>44936</v>
      </c>
      <c r="Y586" t="s">
        <v>55</v>
      </c>
    </row>
    <row r="587" spans="1:25">
      <c r="A587" t="s">
        <v>2065</v>
      </c>
      <c r="B587" t="s">
        <v>833</v>
      </c>
      <c r="D587">
        <v>46895</v>
      </c>
      <c r="E587" t="s">
        <v>27</v>
      </c>
      <c r="F587" t="s">
        <v>28</v>
      </c>
      <c r="G587">
        <v>2022</v>
      </c>
      <c r="H587" t="s">
        <v>29</v>
      </c>
      <c r="I587" t="s">
        <v>30</v>
      </c>
      <c r="J587" t="s">
        <v>2066</v>
      </c>
      <c r="K587" t="s">
        <v>2067</v>
      </c>
      <c r="L587" t="s">
        <v>2067</v>
      </c>
      <c r="M587">
        <v>1251480</v>
      </c>
      <c r="O587" t="s">
        <v>32</v>
      </c>
      <c r="P587" t="s">
        <v>86</v>
      </c>
      <c r="R587" t="s">
        <v>34</v>
      </c>
      <c r="T587" t="s">
        <v>52</v>
      </c>
      <c r="U587" t="s">
        <v>87</v>
      </c>
      <c r="V587" t="s">
        <v>88</v>
      </c>
      <c r="W587" s="1">
        <v>44739</v>
      </c>
      <c r="X587" s="1">
        <v>44745</v>
      </c>
      <c r="Y587" t="s">
        <v>89</v>
      </c>
    </row>
    <row r="588" spans="1:25">
      <c r="A588" t="s">
        <v>1102</v>
      </c>
      <c r="B588" t="s">
        <v>2068</v>
      </c>
      <c r="C588" t="s">
        <v>1660</v>
      </c>
      <c r="D588">
        <v>45382</v>
      </c>
      <c r="E588" t="s">
        <v>27</v>
      </c>
      <c r="F588" t="s">
        <v>28</v>
      </c>
      <c r="G588">
        <v>2022</v>
      </c>
      <c r="H588" t="s">
        <v>29</v>
      </c>
      <c r="I588" t="s">
        <v>30</v>
      </c>
      <c r="J588" t="s">
        <v>2069</v>
      </c>
      <c r="K588" t="s">
        <v>2070</v>
      </c>
      <c r="L588" t="s">
        <v>2070</v>
      </c>
      <c r="M588">
        <v>994980</v>
      </c>
      <c r="O588" t="s">
        <v>32</v>
      </c>
      <c r="P588" t="s">
        <v>695</v>
      </c>
      <c r="R588" t="s">
        <v>34</v>
      </c>
      <c r="T588" t="s">
        <v>35</v>
      </c>
      <c r="U588" t="s">
        <v>43</v>
      </c>
      <c r="V588" t="s">
        <v>2071</v>
      </c>
      <c r="W588" s="1">
        <v>44669</v>
      </c>
      <c r="X588" s="1">
        <v>44683</v>
      </c>
      <c r="Y588" t="s">
        <v>55</v>
      </c>
    </row>
    <row r="589" spans="1:25">
      <c r="A589" t="s">
        <v>1272</v>
      </c>
      <c r="B589" t="s">
        <v>1273</v>
      </c>
      <c r="D589">
        <v>52701</v>
      </c>
      <c r="E589" t="s">
        <v>27</v>
      </c>
      <c r="F589" t="s">
        <v>28</v>
      </c>
      <c r="G589">
        <v>2022</v>
      </c>
      <c r="H589" t="s">
        <v>29</v>
      </c>
      <c r="I589" t="s">
        <v>30</v>
      </c>
      <c r="J589" t="s">
        <v>1274</v>
      </c>
      <c r="K589" t="s">
        <v>1275</v>
      </c>
      <c r="L589" t="s">
        <v>1276</v>
      </c>
      <c r="M589">
        <v>1178546</v>
      </c>
      <c r="O589" t="s">
        <v>32</v>
      </c>
      <c r="P589" t="s">
        <v>86</v>
      </c>
      <c r="R589" t="s">
        <v>34</v>
      </c>
      <c r="T589" t="s">
        <v>52</v>
      </c>
      <c r="U589" t="s">
        <v>87</v>
      </c>
      <c r="V589" t="s">
        <v>88</v>
      </c>
      <c r="W589" s="1">
        <v>44885</v>
      </c>
      <c r="X589" s="1">
        <v>44874</v>
      </c>
      <c r="Y589" t="s">
        <v>1277</v>
      </c>
    </row>
    <row r="590" spans="1:25">
      <c r="A590" t="s">
        <v>2072</v>
      </c>
      <c r="B590" t="s">
        <v>1089</v>
      </c>
      <c r="D590">
        <v>48246</v>
      </c>
      <c r="E590" t="s">
        <v>27</v>
      </c>
      <c r="F590" t="s">
        <v>28</v>
      </c>
      <c r="G590">
        <v>2022</v>
      </c>
      <c r="H590" t="s">
        <v>29</v>
      </c>
      <c r="I590" t="s">
        <v>30</v>
      </c>
      <c r="J590" t="s">
        <v>2073</v>
      </c>
      <c r="K590" t="s">
        <v>2074</v>
      </c>
      <c r="L590" t="str">
        <f>"07/10/2022 10:23 AM AEST(SW"</f>
        <v>07/10/2022 10:23 AM AEST(SW</v>
      </c>
      <c r="M590">
        <v>993500</v>
      </c>
      <c r="O590" t="s">
        <v>32</v>
      </c>
      <c r="P590" t="s">
        <v>86</v>
      </c>
      <c r="R590" t="s">
        <v>34</v>
      </c>
      <c r="T590" t="s">
        <v>52</v>
      </c>
      <c r="U590" t="s">
        <v>87</v>
      </c>
      <c r="V590" t="s">
        <v>88</v>
      </c>
      <c r="W590" s="1">
        <v>44922</v>
      </c>
      <c r="X590" s="1">
        <v>44925</v>
      </c>
      <c r="Y590" t="s">
        <v>123</v>
      </c>
    </row>
    <row r="591" spans="1:25">
      <c r="A591" t="s">
        <v>1571</v>
      </c>
      <c r="B591" t="s">
        <v>1572</v>
      </c>
      <c r="D591">
        <v>48148</v>
      </c>
      <c r="E591" t="s">
        <v>27</v>
      </c>
      <c r="F591" t="s">
        <v>28</v>
      </c>
      <c r="G591">
        <v>2022</v>
      </c>
      <c r="H591" t="s">
        <v>29</v>
      </c>
      <c r="I591" t="s">
        <v>30</v>
      </c>
      <c r="J591" t="s">
        <v>2075</v>
      </c>
      <c r="K591" t="str">
        <f>"07/07/2022 03:12 PM AEST(SW"</f>
        <v>07/07/2022 03:12 PM AEST(SW</v>
      </c>
      <c r="L591" t="str">
        <f>"07/07/2022 03:12 PM AEST(SW"</f>
        <v>07/07/2022 03:12 PM AEST(SW</v>
      </c>
      <c r="M591">
        <v>1327714</v>
      </c>
      <c r="O591" t="s">
        <v>32</v>
      </c>
      <c r="P591" t="s">
        <v>42</v>
      </c>
      <c r="R591" t="s">
        <v>34</v>
      </c>
      <c r="T591" t="s">
        <v>35</v>
      </c>
      <c r="U591" t="s">
        <v>298</v>
      </c>
      <c r="V591" t="s">
        <v>2076</v>
      </c>
      <c r="W591" s="1">
        <v>44801</v>
      </c>
      <c r="X591" s="1">
        <v>44806</v>
      </c>
      <c r="Y591" t="s">
        <v>55</v>
      </c>
    </row>
    <row r="592" spans="1:25">
      <c r="A592" t="s">
        <v>2077</v>
      </c>
      <c r="B592" t="s">
        <v>2024</v>
      </c>
      <c r="D592">
        <v>45755</v>
      </c>
      <c r="E592" t="s">
        <v>27</v>
      </c>
      <c r="F592" t="s">
        <v>28</v>
      </c>
      <c r="G592">
        <v>2022</v>
      </c>
      <c r="H592" t="s">
        <v>29</v>
      </c>
      <c r="I592" t="s">
        <v>30</v>
      </c>
      <c r="J592" t="s">
        <v>2078</v>
      </c>
      <c r="K592" t="str">
        <f>"08/04/2022 05:12 PM AEST(SW"</f>
        <v>08/04/2022 05:12 PM AEST(SW</v>
      </c>
      <c r="L592" t="str">
        <f>"08/04/2022 05:12 PM AEST(SW"</f>
        <v>08/04/2022 05:12 PM AEST(SW</v>
      </c>
      <c r="M592">
        <v>1050053</v>
      </c>
      <c r="O592" t="s">
        <v>32</v>
      </c>
      <c r="P592" t="s">
        <v>86</v>
      </c>
      <c r="R592" t="s">
        <v>34</v>
      </c>
      <c r="T592" t="s">
        <v>52</v>
      </c>
      <c r="U592" t="s">
        <v>87</v>
      </c>
      <c r="V592" t="s">
        <v>2079</v>
      </c>
      <c r="W592" s="1">
        <v>44666</v>
      </c>
      <c r="X592" s="1">
        <v>44682</v>
      </c>
      <c r="Y592" t="s">
        <v>55</v>
      </c>
    </row>
    <row r="593" spans="1:25">
      <c r="A593" t="s">
        <v>2080</v>
      </c>
      <c r="B593" t="s">
        <v>2081</v>
      </c>
      <c r="D593">
        <v>49426</v>
      </c>
      <c r="E593" t="s">
        <v>27</v>
      </c>
      <c r="F593" t="s">
        <v>28</v>
      </c>
      <c r="G593">
        <v>2022</v>
      </c>
      <c r="H593" t="s">
        <v>29</v>
      </c>
      <c r="I593" t="s">
        <v>30</v>
      </c>
      <c r="J593" t="s">
        <v>2082</v>
      </c>
      <c r="K593" t="s">
        <v>2083</v>
      </c>
      <c r="L593" t="s">
        <v>2084</v>
      </c>
      <c r="M593">
        <v>1158810</v>
      </c>
      <c r="O593" t="s">
        <v>32</v>
      </c>
      <c r="P593" t="s">
        <v>86</v>
      </c>
      <c r="R593" t="s">
        <v>34</v>
      </c>
      <c r="T593" t="s">
        <v>52</v>
      </c>
      <c r="U593" t="s">
        <v>87</v>
      </c>
      <c r="V593" t="s">
        <v>521</v>
      </c>
      <c r="W593" s="1">
        <v>44828</v>
      </c>
      <c r="X593" s="1">
        <v>44837</v>
      </c>
      <c r="Y593" t="s">
        <v>615</v>
      </c>
    </row>
    <row r="594" spans="1:25">
      <c r="A594" t="s">
        <v>2085</v>
      </c>
      <c r="B594" t="s">
        <v>2086</v>
      </c>
      <c r="D594">
        <v>49430</v>
      </c>
      <c r="E594" t="s">
        <v>27</v>
      </c>
      <c r="F594" t="s">
        <v>28</v>
      </c>
      <c r="G594">
        <v>2022</v>
      </c>
      <c r="H594" t="s">
        <v>29</v>
      </c>
      <c r="I594" t="s">
        <v>30</v>
      </c>
      <c r="J594" t="s">
        <v>2082</v>
      </c>
      <c r="K594" t="s">
        <v>2087</v>
      </c>
      <c r="M594">
        <v>1251483</v>
      </c>
      <c r="O594" t="s">
        <v>32</v>
      </c>
      <c r="P594" t="s">
        <v>86</v>
      </c>
      <c r="R594" t="s">
        <v>34</v>
      </c>
      <c r="T594" t="s">
        <v>52</v>
      </c>
      <c r="U594" t="s">
        <v>87</v>
      </c>
      <c r="V594" t="s">
        <v>88</v>
      </c>
      <c r="W594" s="1">
        <v>44828</v>
      </c>
      <c r="X594" s="1">
        <v>44837</v>
      </c>
      <c r="Y594" t="s">
        <v>89</v>
      </c>
    </row>
    <row r="595" spans="1:25">
      <c r="A595" t="s">
        <v>1031</v>
      </c>
      <c r="B595" t="s">
        <v>1531</v>
      </c>
      <c r="C595" t="s">
        <v>1532</v>
      </c>
      <c r="D595">
        <v>46667</v>
      </c>
      <c r="E595" t="s">
        <v>27</v>
      </c>
      <c r="F595" t="s">
        <v>28</v>
      </c>
      <c r="G595">
        <v>2022</v>
      </c>
      <c r="H595" t="s">
        <v>29</v>
      </c>
      <c r="I595" t="s">
        <v>30</v>
      </c>
      <c r="J595" t="s">
        <v>2088</v>
      </c>
      <c r="K595" t="str">
        <f>"01/06/2022 09:46 AM AEST(SW"</f>
        <v>01/06/2022 09:46 AM AEST(SW</v>
      </c>
      <c r="L595" t="str">
        <f>"01/06/2022 09:46 AM AEST(SW"</f>
        <v>01/06/2022 09:46 AM AEST(SW</v>
      </c>
      <c r="M595">
        <v>1180770</v>
      </c>
      <c r="O595" t="s">
        <v>32</v>
      </c>
      <c r="P595" t="s">
        <v>86</v>
      </c>
      <c r="R595" t="s">
        <v>34</v>
      </c>
      <c r="T595" t="s">
        <v>52</v>
      </c>
      <c r="U595" t="s">
        <v>87</v>
      </c>
      <c r="V595" t="s">
        <v>88</v>
      </c>
      <c r="W595" s="1">
        <v>44732</v>
      </c>
      <c r="X595" s="1">
        <v>44736</v>
      </c>
      <c r="Y595" t="s">
        <v>55</v>
      </c>
    </row>
    <row r="596" spans="1:25">
      <c r="A596" t="s">
        <v>1031</v>
      </c>
      <c r="B596" t="s">
        <v>1531</v>
      </c>
      <c r="C596" t="s">
        <v>1532</v>
      </c>
      <c r="D596">
        <v>53069</v>
      </c>
      <c r="E596" t="s">
        <v>27</v>
      </c>
      <c r="F596" t="s">
        <v>28</v>
      </c>
      <c r="G596">
        <v>2022</v>
      </c>
      <c r="H596" t="s">
        <v>29</v>
      </c>
      <c r="I596" t="s">
        <v>30</v>
      </c>
      <c r="J596" t="s">
        <v>1533</v>
      </c>
      <c r="K596" t="str">
        <f>"04/11/2022 05:51 PM AEST(SW"</f>
        <v>04/11/2022 05:51 PM AEST(SW</v>
      </c>
      <c r="M596">
        <v>1180770</v>
      </c>
      <c r="O596" t="s">
        <v>32</v>
      </c>
      <c r="P596" t="s">
        <v>86</v>
      </c>
      <c r="R596" t="s">
        <v>34</v>
      </c>
      <c r="T596" t="s">
        <v>52</v>
      </c>
      <c r="U596" t="s">
        <v>87</v>
      </c>
      <c r="V596" t="s">
        <v>88</v>
      </c>
      <c r="W596" s="1">
        <v>44877</v>
      </c>
      <c r="X596" s="1">
        <v>44911</v>
      </c>
      <c r="Y596" t="s">
        <v>55</v>
      </c>
    </row>
    <row r="597" spans="1:25">
      <c r="A597" t="s">
        <v>2089</v>
      </c>
      <c r="B597" t="s">
        <v>912</v>
      </c>
      <c r="C597" t="s">
        <v>846</v>
      </c>
      <c r="D597">
        <v>46666</v>
      </c>
      <c r="E597" t="s">
        <v>27</v>
      </c>
      <c r="F597" t="s">
        <v>28</v>
      </c>
      <c r="G597">
        <v>2022</v>
      </c>
      <c r="H597" t="s">
        <v>29</v>
      </c>
      <c r="I597" t="s">
        <v>30</v>
      </c>
      <c r="J597" t="s">
        <v>2088</v>
      </c>
      <c r="K597" t="s">
        <v>2090</v>
      </c>
      <c r="M597">
        <v>1171038</v>
      </c>
      <c r="O597" t="s">
        <v>32</v>
      </c>
      <c r="P597" t="s">
        <v>86</v>
      </c>
      <c r="R597" t="s">
        <v>34</v>
      </c>
      <c r="T597" t="s">
        <v>52</v>
      </c>
      <c r="U597" t="s">
        <v>87</v>
      </c>
      <c r="V597" t="s">
        <v>475</v>
      </c>
      <c r="W597" s="1">
        <v>44830</v>
      </c>
      <c r="X597" s="1">
        <v>44832</v>
      </c>
      <c r="Y597" t="s">
        <v>55</v>
      </c>
    </row>
    <row r="598" spans="1:25">
      <c r="A598" t="s">
        <v>2091</v>
      </c>
      <c r="B598" t="s">
        <v>494</v>
      </c>
      <c r="C598" t="s">
        <v>791</v>
      </c>
      <c r="D598">
        <v>52918</v>
      </c>
      <c r="E598" t="s">
        <v>27</v>
      </c>
      <c r="F598" t="s">
        <v>28</v>
      </c>
      <c r="G598">
        <v>2022</v>
      </c>
      <c r="H598" t="s">
        <v>29</v>
      </c>
      <c r="I598" t="s">
        <v>30</v>
      </c>
      <c r="J598" t="s">
        <v>2092</v>
      </c>
      <c r="K598" t="s">
        <v>2093</v>
      </c>
      <c r="M598">
        <v>835008</v>
      </c>
      <c r="O598" t="s">
        <v>32</v>
      </c>
      <c r="P598" t="s">
        <v>42</v>
      </c>
      <c r="R598" t="s">
        <v>34</v>
      </c>
      <c r="T598" t="s">
        <v>35</v>
      </c>
      <c r="U598" t="s">
        <v>87</v>
      </c>
      <c r="V598" t="s">
        <v>2094</v>
      </c>
      <c r="W598" s="1">
        <v>44899</v>
      </c>
      <c r="X598" s="1">
        <v>44904</v>
      </c>
      <c r="Y598" t="s">
        <v>55</v>
      </c>
    </row>
    <row r="599" spans="1:25">
      <c r="A599" t="s">
        <v>1132</v>
      </c>
      <c r="B599" t="s">
        <v>2095</v>
      </c>
      <c r="D599">
        <v>45293</v>
      </c>
      <c r="E599" t="s">
        <v>27</v>
      </c>
      <c r="F599" t="s">
        <v>28</v>
      </c>
      <c r="G599">
        <v>2022</v>
      </c>
      <c r="H599" t="s">
        <v>29</v>
      </c>
      <c r="I599" t="s">
        <v>30</v>
      </c>
      <c r="J599" t="s">
        <v>2096</v>
      </c>
      <c r="K599" t="str">
        <f>"01/03/2022 03:57 PM AEST(SW"</f>
        <v>01/03/2022 03:57 PM AEST(SW</v>
      </c>
      <c r="M599">
        <v>760993</v>
      </c>
      <c r="O599" t="s">
        <v>32</v>
      </c>
      <c r="P599" t="s">
        <v>86</v>
      </c>
      <c r="R599" t="s">
        <v>34</v>
      </c>
      <c r="T599" t="s">
        <v>52</v>
      </c>
      <c r="U599" t="s">
        <v>261</v>
      </c>
      <c r="V599" t="s">
        <v>262</v>
      </c>
      <c r="W599" s="1">
        <v>44676</v>
      </c>
      <c r="X599" s="1">
        <v>44690</v>
      </c>
      <c r="Y599" t="s">
        <v>55</v>
      </c>
    </row>
    <row r="600" spans="1:25">
      <c r="A600" t="s">
        <v>2097</v>
      </c>
      <c r="B600" t="s">
        <v>307</v>
      </c>
      <c r="D600">
        <v>46955</v>
      </c>
      <c r="E600" t="s">
        <v>27</v>
      </c>
      <c r="F600" t="s">
        <v>28</v>
      </c>
      <c r="G600">
        <v>2022</v>
      </c>
      <c r="H600" t="s">
        <v>29</v>
      </c>
      <c r="I600" t="s">
        <v>30</v>
      </c>
      <c r="J600" t="s">
        <v>2098</v>
      </c>
      <c r="K600" t="s">
        <v>2099</v>
      </c>
      <c r="L600" t="s">
        <v>2100</v>
      </c>
      <c r="M600">
        <v>1083485</v>
      </c>
      <c r="O600" t="s">
        <v>32</v>
      </c>
      <c r="P600" t="s">
        <v>86</v>
      </c>
      <c r="R600" t="s">
        <v>34</v>
      </c>
      <c r="T600" t="s">
        <v>52</v>
      </c>
      <c r="U600" t="s">
        <v>87</v>
      </c>
      <c r="V600" t="s">
        <v>2101</v>
      </c>
      <c r="W600" s="1">
        <v>44753</v>
      </c>
      <c r="X600" s="1">
        <v>44757</v>
      </c>
      <c r="Y600" t="s">
        <v>55</v>
      </c>
    </row>
    <row r="601" spans="1:25">
      <c r="A601" t="s">
        <v>2102</v>
      </c>
      <c r="B601" t="s">
        <v>2103</v>
      </c>
      <c r="C601" t="s">
        <v>2104</v>
      </c>
      <c r="D601">
        <v>53408</v>
      </c>
      <c r="E601" t="s">
        <v>27</v>
      </c>
      <c r="F601" t="s">
        <v>28</v>
      </c>
      <c r="G601">
        <v>2022</v>
      </c>
      <c r="H601" t="s">
        <v>29</v>
      </c>
      <c r="I601" t="s">
        <v>30</v>
      </c>
      <c r="J601" t="s">
        <v>2105</v>
      </c>
      <c r="K601" t="s">
        <v>2106</v>
      </c>
      <c r="L601" t="s">
        <v>2107</v>
      </c>
      <c r="M601">
        <v>1320247</v>
      </c>
      <c r="O601" t="s">
        <v>32</v>
      </c>
      <c r="P601" t="s">
        <v>86</v>
      </c>
      <c r="R601" t="s">
        <v>32</v>
      </c>
      <c r="S601" t="s">
        <v>32</v>
      </c>
      <c r="T601" t="s">
        <v>174</v>
      </c>
      <c r="U601" t="s">
        <v>87</v>
      </c>
      <c r="V601" t="s">
        <v>88</v>
      </c>
      <c r="W601" s="1">
        <v>44885</v>
      </c>
      <c r="X601" s="1">
        <v>44891</v>
      </c>
      <c r="Y601" t="s">
        <v>823</v>
      </c>
    </row>
    <row r="602" spans="1:25">
      <c r="A602" t="s">
        <v>2108</v>
      </c>
      <c r="B602" t="s">
        <v>2109</v>
      </c>
      <c r="D602">
        <v>46958</v>
      </c>
      <c r="E602" t="s">
        <v>27</v>
      </c>
      <c r="F602" t="s">
        <v>28</v>
      </c>
      <c r="G602">
        <v>2022</v>
      </c>
      <c r="H602" t="s">
        <v>29</v>
      </c>
      <c r="I602" t="s">
        <v>30</v>
      </c>
      <c r="J602" t="s">
        <v>2098</v>
      </c>
      <c r="K602" t="s">
        <v>2110</v>
      </c>
      <c r="M602">
        <v>1081117</v>
      </c>
      <c r="O602" t="s">
        <v>32</v>
      </c>
      <c r="P602" t="s">
        <v>389</v>
      </c>
      <c r="R602" t="s">
        <v>32</v>
      </c>
      <c r="S602" t="s">
        <v>32</v>
      </c>
      <c r="T602" t="s">
        <v>52</v>
      </c>
      <c r="U602" t="s">
        <v>87</v>
      </c>
      <c r="V602" t="s">
        <v>475</v>
      </c>
      <c r="W602" s="1">
        <v>44753</v>
      </c>
      <c r="X602" s="1">
        <v>44757</v>
      </c>
      <c r="Y602" t="s">
        <v>55</v>
      </c>
    </row>
    <row r="603" spans="1:25">
      <c r="A603" t="s">
        <v>380</v>
      </c>
      <c r="B603" t="s">
        <v>381</v>
      </c>
      <c r="D603">
        <v>53405</v>
      </c>
      <c r="E603" t="s">
        <v>27</v>
      </c>
      <c r="F603" t="s">
        <v>28</v>
      </c>
      <c r="G603">
        <v>2022</v>
      </c>
      <c r="H603" t="s">
        <v>29</v>
      </c>
      <c r="I603" t="s">
        <v>30</v>
      </c>
      <c r="J603" t="s">
        <v>2105</v>
      </c>
      <c r="K603" t="s">
        <v>2111</v>
      </c>
      <c r="M603">
        <v>1333729</v>
      </c>
      <c r="O603" t="s">
        <v>32</v>
      </c>
      <c r="P603" t="s">
        <v>86</v>
      </c>
      <c r="R603" t="s">
        <v>34</v>
      </c>
      <c r="T603" t="s">
        <v>52</v>
      </c>
      <c r="U603" t="s">
        <v>87</v>
      </c>
      <c r="V603" t="s">
        <v>88</v>
      </c>
      <c r="W603" s="1">
        <v>44885</v>
      </c>
      <c r="X603" s="1">
        <v>44891</v>
      </c>
      <c r="Y603" t="s">
        <v>384</v>
      </c>
    </row>
    <row r="604" spans="1:25">
      <c r="A604" t="s">
        <v>824</v>
      </c>
      <c r="B604" t="s">
        <v>825</v>
      </c>
      <c r="D604">
        <v>47617</v>
      </c>
      <c r="E604" t="s">
        <v>27</v>
      </c>
      <c r="F604" t="s">
        <v>28</v>
      </c>
      <c r="G604">
        <v>2022</v>
      </c>
      <c r="H604" t="s">
        <v>29</v>
      </c>
      <c r="I604" t="s">
        <v>30</v>
      </c>
      <c r="J604" t="s">
        <v>827</v>
      </c>
      <c r="K604" t="s">
        <v>828</v>
      </c>
      <c r="M604">
        <v>1120828</v>
      </c>
      <c r="O604" t="s">
        <v>32</v>
      </c>
      <c r="P604" t="s">
        <v>42</v>
      </c>
      <c r="R604" t="s">
        <v>34</v>
      </c>
      <c r="T604" t="s">
        <v>35</v>
      </c>
      <c r="U604" t="s">
        <v>36</v>
      </c>
      <c r="V604" t="s">
        <v>115</v>
      </c>
      <c r="W604" s="1">
        <v>44741</v>
      </c>
      <c r="X604" s="1">
        <v>44747</v>
      </c>
      <c r="Y604" t="s">
        <v>204</v>
      </c>
    </row>
    <row r="605" spans="1:25">
      <c r="A605" t="s">
        <v>2112</v>
      </c>
      <c r="B605" t="s">
        <v>2113</v>
      </c>
      <c r="D605">
        <v>53312</v>
      </c>
      <c r="E605" t="s">
        <v>27</v>
      </c>
      <c r="F605" t="s">
        <v>28</v>
      </c>
      <c r="G605">
        <v>2022</v>
      </c>
      <c r="H605" t="s">
        <v>29</v>
      </c>
      <c r="I605" t="s">
        <v>30</v>
      </c>
      <c r="J605" t="s">
        <v>2114</v>
      </c>
      <c r="K605" t="s">
        <v>2115</v>
      </c>
      <c r="M605">
        <v>797504</v>
      </c>
      <c r="O605" t="s">
        <v>32</v>
      </c>
      <c r="P605" t="s">
        <v>878</v>
      </c>
      <c r="R605" t="s">
        <v>32</v>
      </c>
      <c r="S605" t="s">
        <v>32</v>
      </c>
      <c r="T605" t="s">
        <v>174</v>
      </c>
      <c r="U605" t="s">
        <v>175</v>
      </c>
      <c r="V605" t="s">
        <v>2116</v>
      </c>
      <c r="W605" s="1">
        <v>44883</v>
      </c>
      <c r="X605" s="1">
        <v>44883</v>
      </c>
      <c r="Y605" t="s">
        <v>55</v>
      </c>
    </row>
    <row r="606" spans="1:25">
      <c r="A606" t="s">
        <v>64</v>
      </c>
      <c r="B606" t="s">
        <v>65</v>
      </c>
      <c r="C606" t="s">
        <v>66</v>
      </c>
      <c r="D606">
        <v>53050</v>
      </c>
      <c r="E606" t="s">
        <v>27</v>
      </c>
      <c r="F606" t="s">
        <v>28</v>
      </c>
      <c r="G606">
        <v>2022</v>
      </c>
      <c r="H606" t="s">
        <v>29</v>
      </c>
      <c r="I606" t="s">
        <v>30</v>
      </c>
      <c r="J606" t="s">
        <v>67</v>
      </c>
      <c r="K606" t="str">
        <f>"04/11/2022 09:47 AM AEST(SW"</f>
        <v>04/11/2022 09:47 AM AEST(SW</v>
      </c>
      <c r="M606">
        <v>639562</v>
      </c>
      <c r="O606" t="s">
        <v>32</v>
      </c>
      <c r="P606" t="s">
        <v>68</v>
      </c>
      <c r="R606" t="s">
        <v>34</v>
      </c>
      <c r="T606" t="s">
        <v>35</v>
      </c>
      <c r="U606" t="s">
        <v>43</v>
      </c>
      <c r="V606" t="s">
        <v>69</v>
      </c>
      <c r="W606" s="1">
        <v>44893</v>
      </c>
      <c r="X606" s="1">
        <v>44896</v>
      </c>
      <c r="Y606" t="s">
        <v>55</v>
      </c>
    </row>
    <row r="607" spans="1:25">
      <c r="A607" t="s">
        <v>2117</v>
      </c>
      <c r="B607" t="s">
        <v>2118</v>
      </c>
      <c r="C607" t="s">
        <v>104</v>
      </c>
      <c r="D607">
        <v>49433</v>
      </c>
      <c r="E607" t="s">
        <v>27</v>
      </c>
      <c r="F607" t="s">
        <v>28</v>
      </c>
      <c r="G607">
        <v>2022</v>
      </c>
      <c r="H607" t="s">
        <v>29</v>
      </c>
      <c r="I607" t="s">
        <v>30</v>
      </c>
      <c r="J607" t="s">
        <v>2119</v>
      </c>
      <c r="K607" t="s">
        <v>2120</v>
      </c>
      <c r="M607">
        <v>621593</v>
      </c>
      <c r="O607" t="s">
        <v>32</v>
      </c>
      <c r="P607" t="s">
        <v>61</v>
      </c>
      <c r="Q607" t="s">
        <v>2121</v>
      </c>
      <c r="R607" t="s">
        <v>34</v>
      </c>
      <c r="T607" t="s">
        <v>52</v>
      </c>
      <c r="U607" t="s">
        <v>278</v>
      </c>
      <c r="V607" t="s">
        <v>115</v>
      </c>
      <c r="W607" s="1">
        <v>44845</v>
      </c>
      <c r="X607" s="1">
        <v>44848</v>
      </c>
      <c r="Y607" t="s">
        <v>55</v>
      </c>
    </row>
    <row r="608" spans="1:25">
      <c r="A608" t="s">
        <v>624</v>
      </c>
      <c r="B608" t="s">
        <v>2122</v>
      </c>
      <c r="D608">
        <v>52792</v>
      </c>
      <c r="E608" t="s">
        <v>27</v>
      </c>
      <c r="F608" t="s">
        <v>28</v>
      </c>
      <c r="G608">
        <v>2022</v>
      </c>
      <c r="H608" t="s">
        <v>29</v>
      </c>
      <c r="I608" t="s">
        <v>30</v>
      </c>
      <c r="J608" t="s">
        <v>2123</v>
      </c>
      <c r="K608" t="s">
        <v>2124</v>
      </c>
      <c r="M608">
        <v>1141006</v>
      </c>
      <c r="O608" t="s">
        <v>32</v>
      </c>
      <c r="P608" t="s">
        <v>371</v>
      </c>
      <c r="R608" t="s">
        <v>34</v>
      </c>
      <c r="T608" t="s">
        <v>35</v>
      </c>
      <c r="U608" t="s">
        <v>43</v>
      </c>
      <c r="V608" t="s">
        <v>1818</v>
      </c>
      <c r="W608" s="1">
        <v>44854</v>
      </c>
      <c r="X608" s="1">
        <v>44872</v>
      </c>
      <c r="Y608" t="s">
        <v>384</v>
      </c>
    </row>
    <row r="609" spans="1:25">
      <c r="A609" t="s">
        <v>1608</v>
      </c>
      <c r="B609" t="s">
        <v>645</v>
      </c>
      <c r="D609">
        <v>48339</v>
      </c>
      <c r="E609" t="s">
        <v>27</v>
      </c>
      <c r="F609" t="s">
        <v>28</v>
      </c>
      <c r="G609">
        <v>2022</v>
      </c>
      <c r="H609" t="s">
        <v>29</v>
      </c>
      <c r="I609" t="s">
        <v>30</v>
      </c>
      <c r="J609" t="s">
        <v>2125</v>
      </c>
      <c r="K609" t="str">
        <f>"01/08/2022 08:38 AM AEST(SW"</f>
        <v>01/08/2022 08:38 AM AEST(SW</v>
      </c>
      <c r="M609">
        <v>1171995</v>
      </c>
      <c r="O609" t="s">
        <v>32</v>
      </c>
      <c r="P609" t="s">
        <v>878</v>
      </c>
      <c r="R609" t="s">
        <v>34</v>
      </c>
      <c r="T609" t="s">
        <v>174</v>
      </c>
      <c r="U609" t="s">
        <v>680</v>
      </c>
      <c r="V609" t="s">
        <v>2126</v>
      </c>
      <c r="W609" s="1">
        <v>44837</v>
      </c>
      <c r="X609" s="1">
        <v>44843</v>
      </c>
      <c r="Y609" t="s">
        <v>55</v>
      </c>
    </row>
    <row r="610" spans="1:25">
      <c r="A610" t="s">
        <v>1475</v>
      </c>
      <c r="B610" t="s">
        <v>322</v>
      </c>
      <c r="C610" t="s">
        <v>57</v>
      </c>
      <c r="D610">
        <v>45493</v>
      </c>
      <c r="E610" t="s">
        <v>27</v>
      </c>
      <c r="F610" t="s">
        <v>28</v>
      </c>
      <c r="G610">
        <v>2022</v>
      </c>
      <c r="H610" t="s">
        <v>29</v>
      </c>
      <c r="I610" t="s">
        <v>30</v>
      </c>
      <c r="J610" t="s">
        <v>1476</v>
      </c>
      <c r="K610" t="s">
        <v>1477</v>
      </c>
      <c r="M610">
        <v>685069</v>
      </c>
      <c r="O610" t="s">
        <v>32</v>
      </c>
      <c r="P610" t="s">
        <v>145</v>
      </c>
      <c r="R610" t="s">
        <v>34</v>
      </c>
      <c r="T610" t="s">
        <v>52</v>
      </c>
      <c r="U610" t="s">
        <v>53</v>
      </c>
      <c r="V610" t="s">
        <v>54</v>
      </c>
      <c r="W610" s="1">
        <v>44655</v>
      </c>
      <c r="X610" s="1">
        <v>44694</v>
      </c>
      <c r="Y610" t="s">
        <v>55</v>
      </c>
    </row>
    <row r="611" spans="1:25">
      <c r="A611" t="s">
        <v>2127</v>
      </c>
      <c r="B611" t="s">
        <v>2128</v>
      </c>
      <c r="D611">
        <v>53482</v>
      </c>
      <c r="E611" t="s">
        <v>27</v>
      </c>
      <c r="F611" t="s">
        <v>28</v>
      </c>
      <c r="G611">
        <v>2022</v>
      </c>
      <c r="H611" t="s">
        <v>29</v>
      </c>
      <c r="I611" t="s">
        <v>30</v>
      </c>
      <c r="J611" t="s">
        <v>2114</v>
      </c>
      <c r="K611" t="s">
        <v>2129</v>
      </c>
      <c r="L611" t="s">
        <v>2129</v>
      </c>
      <c r="M611">
        <v>1182637</v>
      </c>
      <c r="O611" t="s">
        <v>32</v>
      </c>
      <c r="P611" t="s">
        <v>131</v>
      </c>
      <c r="R611" t="s">
        <v>34</v>
      </c>
      <c r="T611" t="s">
        <v>174</v>
      </c>
      <c r="U611" t="s">
        <v>175</v>
      </c>
      <c r="V611" t="s">
        <v>2130</v>
      </c>
      <c r="W611" s="1">
        <v>44883</v>
      </c>
      <c r="X611" s="1">
        <v>44883</v>
      </c>
      <c r="Y611" t="s">
        <v>55</v>
      </c>
    </row>
    <row r="612" spans="1:25">
      <c r="A612" t="s">
        <v>2131</v>
      </c>
      <c r="B612" t="s">
        <v>573</v>
      </c>
      <c r="C612" t="s">
        <v>2132</v>
      </c>
      <c r="D612">
        <v>54127</v>
      </c>
      <c r="E612" t="s">
        <v>27</v>
      </c>
      <c r="F612" t="s">
        <v>28</v>
      </c>
      <c r="G612">
        <v>2022</v>
      </c>
      <c r="H612" t="s">
        <v>29</v>
      </c>
      <c r="I612" t="s">
        <v>30</v>
      </c>
      <c r="J612" t="s">
        <v>2133</v>
      </c>
      <c r="K612" t="s">
        <v>2134</v>
      </c>
      <c r="L612" t="s">
        <v>2134</v>
      </c>
      <c r="M612">
        <v>994601</v>
      </c>
      <c r="O612" t="s">
        <v>32</v>
      </c>
      <c r="P612" t="s">
        <v>145</v>
      </c>
      <c r="R612" t="s">
        <v>34</v>
      </c>
      <c r="T612" t="s">
        <v>52</v>
      </c>
      <c r="U612" t="s">
        <v>87</v>
      </c>
      <c r="V612" t="s">
        <v>2135</v>
      </c>
      <c r="W612" s="1">
        <v>44901</v>
      </c>
      <c r="X612" s="1">
        <v>44981</v>
      </c>
      <c r="Y612" t="s">
        <v>55</v>
      </c>
    </row>
    <row r="613" spans="1:25">
      <c r="A613" t="s">
        <v>2136</v>
      </c>
      <c r="B613" t="s">
        <v>1590</v>
      </c>
      <c r="D613">
        <v>52997</v>
      </c>
      <c r="E613" t="s">
        <v>27</v>
      </c>
      <c r="F613" t="s">
        <v>28</v>
      </c>
      <c r="G613">
        <v>2022</v>
      </c>
      <c r="H613" t="s">
        <v>29</v>
      </c>
      <c r="I613" t="s">
        <v>30</v>
      </c>
      <c r="J613" t="s">
        <v>2137</v>
      </c>
      <c r="K613" t="s">
        <v>2138</v>
      </c>
      <c r="M613">
        <v>969363</v>
      </c>
      <c r="O613" t="s">
        <v>32</v>
      </c>
      <c r="P613" t="s">
        <v>145</v>
      </c>
      <c r="R613" t="s">
        <v>34</v>
      </c>
      <c r="T613" t="s">
        <v>52</v>
      </c>
      <c r="U613" t="s">
        <v>53</v>
      </c>
      <c r="V613" t="s">
        <v>54</v>
      </c>
      <c r="W613" s="1">
        <v>44866</v>
      </c>
      <c r="X613" s="1">
        <v>44917</v>
      </c>
      <c r="Y613" t="s">
        <v>55</v>
      </c>
    </row>
    <row r="614" spans="1:25">
      <c r="A614" t="s">
        <v>2139</v>
      </c>
      <c r="B614" t="s">
        <v>2140</v>
      </c>
      <c r="D614">
        <v>48278</v>
      </c>
      <c r="E614" t="s">
        <v>27</v>
      </c>
      <c r="F614" t="s">
        <v>28</v>
      </c>
      <c r="G614">
        <v>2022</v>
      </c>
      <c r="H614" t="s">
        <v>29</v>
      </c>
      <c r="I614" t="s">
        <v>30</v>
      </c>
      <c r="J614" t="s">
        <v>2141</v>
      </c>
      <c r="K614" t="s">
        <v>2142</v>
      </c>
      <c r="L614" t="s">
        <v>2143</v>
      </c>
      <c r="M614">
        <v>1226331</v>
      </c>
      <c r="O614" t="s">
        <v>32</v>
      </c>
      <c r="P614" t="s">
        <v>86</v>
      </c>
      <c r="R614" t="s">
        <v>34</v>
      </c>
      <c r="T614" t="s">
        <v>52</v>
      </c>
      <c r="U614" t="s">
        <v>53</v>
      </c>
      <c r="V614" t="s">
        <v>2144</v>
      </c>
      <c r="W614" s="1">
        <v>44837</v>
      </c>
      <c r="X614" s="1">
        <v>44870</v>
      </c>
      <c r="Y614" t="s">
        <v>133</v>
      </c>
    </row>
    <row r="615" spans="1:25">
      <c r="A615" t="s">
        <v>2145</v>
      </c>
      <c r="B615" t="s">
        <v>2146</v>
      </c>
      <c r="C615" t="s">
        <v>1033</v>
      </c>
      <c r="D615">
        <v>53419</v>
      </c>
      <c r="E615" t="s">
        <v>27</v>
      </c>
      <c r="F615" t="s">
        <v>28</v>
      </c>
      <c r="G615">
        <v>2022</v>
      </c>
      <c r="H615" t="s">
        <v>29</v>
      </c>
      <c r="I615" t="s">
        <v>30</v>
      </c>
      <c r="J615" t="s">
        <v>2114</v>
      </c>
      <c r="K615" t="s">
        <v>2147</v>
      </c>
      <c r="M615">
        <v>1319903</v>
      </c>
      <c r="O615" t="s">
        <v>32</v>
      </c>
      <c r="P615" t="s">
        <v>878</v>
      </c>
      <c r="R615" t="s">
        <v>34</v>
      </c>
      <c r="T615" t="s">
        <v>52</v>
      </c>
      <c r="U615" t="s">
        <v>175</v>
      </c>
      <c r="V615" t="s">
        <v>2148</v>
      </c>
      <c r="W615" s="1">
        <v>44883</v>
      </c>
      <c r="X615" s="1">
        <v>44883</v>
      </c>
      <c r="Y615" t="s">
        <v>55</v>
      </c>
    </row>
    <row r="616" spans="1:25">
      <c r="A616" t="s">
        <v>2149</v>
      </c>
      <c r="B616" t="s">
        <v>1660</v>
      </c>
      <c r="D616">
        <v>48131</v>
      </c>
      <c r="E616" t="s">
        <v>27</v>
      </c>
      <c r="F616" t="s">
        <v>28</v>
      </c>
      <c r="G616">
        <v>2022</v>
      </c>
      <c r="H616" t="s">
        <v>29</v>
      </c>
      <c r="I616" t="s">
        <v>30</v>
      </c>
      <c r="J616" t="s">
        <v>2150</v>
      </c>
      <c r="K616" t="str">
        <f>"05/07/2022 01:04 PM AEST(SW"</f>
        <v>05/07/2022 01:04 PM AEST(SW</v>
      </c>
      <c r="M616">
        <v>359425</v>
      </c>
      <c r="O616" t="s">
        <v>32</v>
      </c>
      <c r="P616" t="s">
        <v>42</v>
      </c>
      <c r="R616" t="s">
        <v>34</v>
      </c>
      <c r="T616" t="s">
        <v>52</v>
      </c>
      <c r="U616" t="s">
        <v>43</v>
      </c>
      <c r="V616" t="s">
        <v>2151</v>
      </c>
      <c r="W616" s="1">
        <v>44761</v>
      </c>
      <c r="X616" s="1">
        <v>44764</v>
      </c>
      <c r="Y616" t="s">
        <v>55</v>
      </c>
    </row>
    <row r="617" spans="1:25">
      <c r="A617" t="s">
        <v>2152</v>
      </c>
      <c r="B617" t="s">
        <v>2153</v>
      </c>
      <c r="C617" t="s">
        <v>2154</v>
      </c>
      <c r="D617">
        <v>45295</v>
      </c>
      <c r="E617" t="s">
        <v>27</v>
      </c>
      <c r="F617" t="s">
        <v>28</v>
      </c>
      <c r="G617">
        <v>2022</v>
      </c>
      <c r="H617" t="s">
        <v>29</v>
      </c>
      <c r="I617" t="s">
        <v>30</v>
      </c>
      <c r="J617" t="s">
        <v>2155</v>
      </c>
      <c r="K617" t="str">
        <f>"02/03/2022 10:07 PM AEST(SW"</f>
        <v>02/03/2022 10:07 PM AEST(SW</v>
      </c>
      <c r="L617" t="str">
        <f>"02/03/2022 10:07 PM AEST(SW"</f>
        <v>02/03/2022 10:07 PM AEST(SW</v>
      </c>
      <c r="M617">
        <v>1226094</v>
      </c>
      <c r="O617" t="s">
        <v>32</v>
      </c>
      <c r="P617" t="s">
        <v>145</v>
      </c>
      <c r="R617" t="s">
        <v>34</v>
      </c>
      <c r="T617" t="s">
        <v>52</v>
      </c>
      <c r="U617" t="s">
        <v>53</v>
      </c>
      <c r="V617" t="s">
        <v>2156</v>
      </c>
      <c r="W617" s="1">
        <v>44722</v>
      </c>
      <c r="X617" s="1">
        <v>44743</v>
      </c>
      <c r="Y617" t="s">
        <v>55</v>
      </c>
    </row>
    <row r="618" spans="1:25">
      <c r="A618" t="s">
        <v>98</v>
      </c>
      <c r="B618" t="s">
        <v>99</v>
      </c>
      <c r="D618">
        <v>53066</v>
      </c>
      <c r="E618" t="s">
        <v>27</v>
      </c>
      <c r="F618" t="s">
        <v>28</v>
      </c>
      <c r="G618">
        <v>2022</v>
      </c>
      <c r="H618" t="s">
        <v>29</v>
      </c>
      <c r="I618" t="s">
        <v>30</v>
      </c>
      <c r="J618" t="s">
        <v>2157</v>
      </c>
      <c r="K618" t="str">
        <f>"04/11/2022 02:45 PM AEST(SW"</f>
        <v>04/11/2022 02:45 PM AEST(SW</v>
      </c>
      <c r="M618">
        <v>957121</v>
      </c>
      <c r="O618" t="s">
        <v>32</v>
      </c>
      <c r="P618" t="s">
        <v>42</v>
      </c>
      <c r="R618" t="s">
        <v>34</v>
      </c>
      <c r="T618" t="s">
        <v>35</v>
      </c>
      <c r="U618" t="s">
        <v>36</v>
      </c>
      <c r="V618" t="s">
        <v>101</v>
      </c>
      <c r="W618" s="1">
        <v>44899</v>
      </c>
      <c r="X618" s="1">
        <v>44903</v>
      </c>
      <c r="Y618" t="s">
        <v>45</v>
      </c>
    </row>
    <row r="619" spans="1:25">
      <c r="A619" t="s">
        <v>2158</v>
      </c>
      <c r="B619" t="s">
        <v>2159</v>
      </c>
      <c r="D619">
        <v>51396</v>
      </c>
      <c r="E619" t="s">
        <v>27</v>
      </c>
      <c r="F619" t="s">
        <v>28</v>
      </c>
      <c r="G619">
        <v>2022</v>
      </c>
      <c r="H619" t="s">
        <v>29</v>
      </c>
      <c r="I619" t="s">
        <v>30</v>
      </c>
      <c r="J619" t="s">
        <v>2160</v>
      </c>
      <c r="K619" t="str">
        <f>"04/10/2022 04:19 PM AEST(SW"</f>
        <v>04/10/2022 04:19 PM AEST(SW</v>
      </c>
      <c r="M619">
        <v>746331</v>
      </c>
      <c r="O619" t="s">
        <v>32</v>
      </c>
      <c r="P619" t="s">
        <v>61</v>
      </c>
      <c r="Q619" t="s">
        <v>249</v>
      </c>
      <c r="R619" t="s">
        <v>32</v>
      </c>
      <c r="S619" t="s">
        <v>32</v>
      </c>
      <c r="T619" t="s">
        <v>35</v>
      </c>
      <c r="U619" t="s">
        <v>706</v>
      </c>
      <c r="V619" t="s">
        <v>2161</v>
      </c>
      <c r="W619" s="1">
        <v>44882</v>
      </c>
      <c r="X619" s="1">
        <v>44886</v>
      </c>
      <c r="Y619" t="s">
        <v>45</v>
      </c>
    </row>
    <row r="620" spans="1:25">
      <c r="A620" t="s">
        <v>2162</v>
      </c>
      <c r="B620" t="s">
        <v>2163</v>
      </c>
      <c r="C620" t="s">
        <v>2164</v>
      </c>
      <c r="D620">
        <v>48283</v>
      </c>
      <c r="E620" t="s">
        <v>27</v>
      </c>
      <c r="F620" t="s">
        <v>28</v>
      </c>
      <c r="G620">
        <v>2022</v>
      </c>
      <c r="H620" t="s">
        <v>29</v>
      </c>
      <c r="I620" t="s">
        <v>30</v>
      </c>
      <c r="J620" t="s">
        <v>2165</v>
      </c>
      <c r="K620" t="s">
        <v>2166</v>
      </c>
      <c r="L620" t="s">
        <v>2166</v>
      </c>
      <c r="M620">
        <v>1182202</v>
      </c>
      <c r="O620" t="s">
        <v>32</v>
      </c>
      <c r="P620" t="s">
        <v>145</v>
      </c>
      <c r="R620" t="s">
        <v>34</v>
      </c>
      <c r="T620" t="s">
        <v>174</v>
      </c>
      <c r="U620" t="s">
        <v>175</v>
      </c>
      <c r="V620" t="s">
        <v>2167</v>
      </c>
      <c r="W620" s="1">
        <v>44780</v>
      </c>
      <c r="X620" s="1">
        <v>44794</v>
      </c>
      <c r="Y620" t="s">
        <v>55</v>
      </c>
    </row>
    <row r="621" spans="1:25">
      <c r="A621" t="s">
        <v>2168</v>
      </c>
      <c r="B621" t="s">
        <v>72</v>
      </c>
      <c r="C621" t="s">
        <v>2169</v>
      </c>
      <c r="D621">
        <v>49432</v>
      </c>
      <c r="E621" t="s">
        <v>27</v>
      </c>
      <c r="F621" t="s">
        <v>28</v>
      </c>
      <c r="G621">
        <v>2022</v>
      </c>
      <c r="H621" t="s">
        <v>29</v>
      </c>
      <c r="I621" t="s">
        <v>30</v>
      </c>
      <c r="J621" t="s">
        <v>2170</v>
      </c>
      <c r="K621" t="s">
        <v>2171</v>
      </c>
      <c r="L621" t="str">
        <f>"06/10/2022 11:34 AM AEST(SW"</f>
        <v>06/10/2022 11:34 AM AEST(SW</v>
      </c>
      <c r="M621">
        <v>757019</v>
      </c>
      <c r="O621" t="s">
        <v>32</v>
      </c>
      <c r="P621" t="s">
        <v>42</v>
      </c>
      <c r="R621" t="s">
        <v>34</v>
      </c>
      <c r="T621" t="s">
        <v>35</v>
      </c>
      <c r="U621" t="s">
        <v>278</v>
      </c>
      <c r="V621" t="s">
        <v>2172</v>
      </c>
      <c r="W621" s="1">
        <v>44846</v>
      </c>
      <c r="X621" s="1">
        <v>44850</v>
      </c>
      <c r="Y621" t="s">
        <v>55</v>
      </c>
    </row>
    <row r="622" spans="1:25">
      <c r="A622" t="s">
        <v>2173</v>
      </c>
      <c r="B622" t="s">
        <v>2174</v>
      </c>
      <c r="C622" t="s">
        <v>313</v>
      </c>
      <c r="D622">
        <v>54154</v>
      </c>
      <c r="E622" t="s">
        <v>27</v>
      </c>
      <c r="F622" t="s">
        <v>28</v>
      </c>
      <c r="G622">
        <v>2022</v>
      </c>
      <c r="H622" t="s">
        <v>29</v>
      </c>
      <c r="I622" t="s">
        <v>30</v>
      </c>
      <c r="J622" t="s">
        <v>2175</v>
      </c>
      <c r="K622" t="str">
        <f>"02/12/2022 10:46 PM AEST(SW"</f>
        <v>02/12/2022 10:46 PM AEST(SW</v>
      </c>
      <c r="L622" t="str">
        <f>"02/12/2022 10:46 PM AEST(SW"</f>
        <v>02/12/2022 10:46 PM AEST(SW</v>
      </c>
      <c r="M622">
        <v>996357</v>
      </c>
      <c r="O622" t="s">
        <v>32</v>
      </c>
      <c r="P622" t="s">
        <v>86</v>
      </c>
      <c r="R622" t="s">
        <v>34</v>
      </c>
      <c r="T622" t="s">
        <v>52</v>
      </c>
      <c r="U622" t="s">
        <v>87</v>
      </c>
      <c r="V622" t="s">
        <v>88</v>
      </c>
      <c r="W622" s="1">
        <v>44906</v>
      </c>
      <c r="X622" s="1">
        <v>44919</v>
      </c>
      <c r="Y622" t="s">
        <v>55</v>
      </c>
    </row>
    <row r="623" spans="1:25">
      <c r="A623" t="s">
        <v>1146</v>
      </c>
      <c r="B623" t="s">
        <v>2176</v>
      </c>
      <c r="D623">
        <v>53628</v>
      </c>
      <c r="E623" t="s">
        <v>27</v>
      </c>
      <c r="F623" t="s">
        <v>28</v>
      </c>
      <c r="G623">
        <v>2022</v>
      </c>
      <c r="H623" t="s">
        <v>29</v>
      </c>
      <c r="I623" t="s">
        <v>30</v>
      </c>
      <c r="J623" t="s">
        <v>2177</v>
      </c>
      <c r="K623" t="s">
        <v>2178</v>
      </c>
      <c r="O623" t="s">
        <v>32</v>
      </c>
      <c r="P623" t="s">
        <v>42</v>
      </c>
      <c r="R623" t="s">
        <v>32</v>
      </c>
      <c r="S623" t="s">
        <v>32</v>
      </c>
      <c r="T623" t="s">
        <v>35</v>
      </c>
      <c r="U623" t="s">
        <v>36</v>
      </c>
      <c r="V623" t="s">
        <v>2179</v>
      </c>
      <c r="W623" s="1">
        <v>44898</v>
      </c>
      <c r="X623" s="1">
        <v>44904</v>
      </c>
      <c r="Y623" t="s">
        <v>55</v>
      </c>
    </row>
    <row r="624" spans="1:25">
      <c r="A624" t="s">
        <v>1819</v>
      </c>
      <c r="B624" t="s">
        <v>1820</v>
      </c>
      <c r="D624">
        <v>46593</v>
      </c>
      <c r="E624" t="s">
        <v>27</v>
      </c>
      <c r="F624" t="s">
        <v>28</v>
      </c>
      <c r="G624">
        <v>2022</v>
      </c>
      <c r="H624" t="s">
        <v>29</v>
      </c>
      <c r="I624" t="s">
        <v>30</v>
      </c>
      <c r="J624" t="s">
        <v>2180</v>
      </c>
      <c r="K624" t="str">
        <f>"09/05/2022 05:37 PM AEST(SW"</f>
        <v>09/05/2022 05:37 PM AEST(SW</v>
      </c>
      <c r="L624" t="s">
        <v>2181</v>
      </c>
      <c r="M624">
        <v>859996</v>
      </c>
      <c r="O624" t="s">
        <v>32</v>
      </c>
      <c r="P624" t="s">
        <v>42</v>
      </c>
      <c r="R624" t="s">
        <v>34</v>
      </c>
      <c r="T624" t="s">
        <v>35</v>
      </c>
      <c r="U624" t="s">
        <v>278</v>
      </c>
      <c r="V624" t="s">
        <v>2182</v>
      </c>
      <c r="W624" s="1">
        <v>44782</v>
      </c>
      <c r="X624" s="1">
        <v>44787</v>
      </c>
      <c r="Y624" t="s">
        <v>547</v>
      </c>
    </row>
    <row r="625" spans="1:25">
      <c r="A625" t="s">
        <v>558</v>
      </c>
      <c r="B625" t="s">
        <v>559</v>
      </c>
      <c r="D625">
        <v>47303</v>
      </c>
      <c r="E625" t="s">
        <v>27</v>
      </c>
      <c r="F625" t="s">
        <v>28</v>
      </c>
      <c r="G625">
        <v>2022</v>
      </c>
      <c r="H625" t="s">
        <v>29</v>
      </c>
      <c r="I625" t="s">
        <v>30</v>
      </c>
      <c r="J625" t="s">
        <v>2183</v>
      </c>
      <c r="K625" t="str">
        <f>"08/06/2022 11:02 PM AEST(SW"</f>
        <v>08/06/2022 11:02 PM AEST(SW</v>
      </c>
      <c r="M625">
        <v>950093</v>
      </c>
      <c r="O625" t="s">
        <v>32</v>
      </c>
      <c r="P625" t="s">
        <v>371</v>
      </c>
      <c r="R625" t="s">
        <v>32</v>
      </c>
      <c r="S625" t="s">
        <v>32</v>
      </c>
      <c r="T625" t="s">
        <v>52</v>
      </c>
      <c r="U625" t="s">
        <v>53</v>
      </c>
      <c r="V625" t="s">
        <v>54</v>
      </c>
      <c r="W625" s="1">
        <v>44744</v>
      </c>
      <c r="X625" s="1">
        <v>44719</v>
      </c>
      <c r="Y625" t="s">
        <v>384</v>
      </c>
    </row>
    <row r="626" spans="1:25">
      <c r="A626" t="s">
        <v>2184</v>
      </c>
      <c r="B626" t="s">
        <v>2185</v>
      </c>
      <c r="C626" t="s">
        <v>2186</v>
      </c>
      <c r="D626">
        <v>47297</v>
      </c>
      <c r="E626" t="s">
        <v>27</v>
      </c>
      <c r="F626" t="s">
        <v>28</v>
      </c>
      <c r="G626">
        <v>2022</v>
      </c>
      <c r="H626" t="s">
        <v>29</v>
      </c>
      <c r="I626" t="s">
        <v>30</v>
      </c>
      <c r="J626" t="s">
        <v>2187</v>
      </c>
      <c r="K626" t="str">
        <f>"08/06/2022 05:31 PM AEST(SW"</f>
        <v>08/06/2022 05:31 PM AEST(SW</v>
      </c>
      <c r="L626" t="str">
        <f>"08/06/2022 05:37 PM AEST(SW"</f>
        <v>08/06/2022 05:37 PM AEST(SW</v>
      </c>
      <c r="M626">
        <v>1237516</v>
      </c>
      <c r="O626" t="s">
        <v>32</v>
      </c>
      <c r="P626" t="s">
        <v>42</v>
      </c>
      <c r="R626" t="s">
        <v>34</v>
      </c>
      <c r="T626" t="s">
        <v>35</v>
      </c>
      <c r="U626" t="s">
        <v>36</v>
      </c>
      <c r="V626" t="s">
        <v>2188</v>
      </c>
      <c r="W626" s="1">
        <v>44741</v>
      </c>
      <c r="X626" s="1">
        <v>44743</v>
      </c>
      <c r="Y626" t="s">
        <v>220</v>
      </c>
    </row>
    <row r="627" spans="1:25">
      <c r="A627" t="s">
        <v>2189</v>
      </c>
      <c r="B627" t="s">
        <v>2190</v>
      </c>
      <c r="D627">
        <v>49078</v>
      </c>
      <c r="E627" t="s">
        <v>27</v>
      </c>
      <c r="F627" t="s">
        <v>28</v>
      </c>
      <c r="G627">
        <v>2022</v>
      </c>
      <c r="H627" t="s">
        <v>29</v>
      </c>
      <c r="I627" t="s">
        <v>30</v>
      </c>
      <c r="J627" t="s">
        <v>2191</v>
      </c>
      <c r="K627" t="str">
        <f>"06/09/2022 06:33 PM AEST(SW"</f>
        <v>06/09/2022 06:33 PM AEST(SW</v>
      </c>
      <c r="M627">
        <v>1397912</v>
      </c>
      <c r="O627" t="s">
        <v>32</v>
      </c>
      <c r="P627" t="s">
        <v>42</v>
      </c>
      <c r="R627" t="s">
        <v>34</v>
      </c>
      <c r="T627" t="s">
        <v>52</v>
      </c>
      <c r="U627" t="s">
        <v>650</v>
      </c>
      <c r="V627" t="s">
        <v>1545</v>
      </c>
      <c r="W627" s="1">
        <v>44837</v>
      </c>
      <c r="X627" s="1">
        <v>44841</v>
      </c>
      <c r="Y627" t="s">
        <v>55</v>
      </c>
    </row>
    <row r="628" spans="1:25">
      <c r="A628" t="s">
        <v>2192</v>
      </c>
      <c r="B628" t="s">
        <v>2193</v>
      </c>
      <c r="D628">
        <v>52986</v>
      </c>
      <c r="E628" t="s">
        <v>27</v>
      </c>
      <c r="F628" t="s">
        <v>28</v>
      </c>
      <c r="G628">
        <v>2022</v>
      </c>
      <c r="H628" t="s">
        <v>29</v>
      </c>
      <c r="I628" t="s">
        <v>30</v>
      </c>
      <c r="J628" t="s">
        <v>2194</v>
      </c>
      <c r="K628" t="s">
        <v>2195</v>
      </c>
      <c r="L628" t="s">
        <v>2195</v>
      </c>
      <c r="M628">
        <v>1258200</v>
      </c>
      <c r="O628" t="s">
        <v>32</v>
      </c>
      <c r="P628" t="s">
        <v>42</v>
      </c>
      <c r="R628" t="s">
        <v>34</v>
      </c>
      <c r="T628" t="s">
        <v>35</v>
      </c>
      <c r="U628" t="s">
        <v>36</v>
      </c>
      <c r="V628" t="s">
        <v>2196</v>
      </c>
      <c r="W628" s="1">
        <v>44899</v>
      </c>
      <c r="X628" s="1">
        <v>44905</v>
      </c>
      <c r="Y628" t="s">
        <v>2197</v>
      </c>
    </row>
    <row r="629" spans="1:25">
      <c r="A629" t="s">
        <v>1610</v>
      </c>
      <c r="B629" t="s">
        <v>113</v>
      </c>
      <c r="C629" t="s">
        <v>791</v>
      </c>
      <c r="D629">
        <v>47567</v>
      </c>
      <c r="E629" t="s">
        <v>27</v>
      </c>
      <c r="F629" t="s">
        <v>28</v>
      </c>
      <c r="G629">
        <v>2022</v>
      </c>
      <c r="H629" t="s">
        <v>29</v>
      </c>
      <c r="I629" t="s">
        <v>30</v>
      </c>
      <c r="J629" t="s">
        <v>1613</v>
      </c>
      <c r="K629" t="s">
        <v>1614</v>
      </c>
      <c r="M629">
        <v>93663</v>
      </c>
      <c r="O629" t="s">
        <v>32</v>
      </c>
      <c r="P629" t="s">
        <v>42</v>
      </c>
      <c r="R629" t="s">
        <v>34</v>
      </c>
      <c r="T629" t="s">
        <v>52</v>
      </c>
      <c r="U629" t="s">
        <v>298</v>
      </c>
      <c r="V629" t="s">
        <v>810</v>
      </c>
      <c r="W629" s="1">
        <v>44750</v>
      </c>
      <c r="X629" s="1">
        <v>44759</v>
      </c>
      <c r="Y629" t="s">
        <v>55</v>
      </c>
    </row>
    <row r="630" spans="1:25">
      <c r="A630" t="s">
        <v>1610</v>
      </c>
      <c r="B630" t="s">
        <v>113</v>
      </c>
      <c r="C630" t="s">
        <v>791</v>
      </c>
      <c r="D630">
        <v>47586</v>
      </c>
      <c r="E630" t="s">
        <v>27</v>
      </c>
      <c r="F630" t="s">
        <v>28</v>
      </c>
      <c r="G630">
        <v>2022</v>
      </c>
      <c r="H630" t="s">
        <v>29</v>
      </c>
      <c r="I630" t="s">
        <v>30</v>
      </c>
      <c r="J630" t="s">
        <v>1611</v>
      </c>
      <c r="K630" t="s">
        <v>1606</v>
      </c>
      <c r="M630">
        <v>93663</v>
      </c>
      <c r="O630" t="s">
        <v>32</v>
      </c>
      <c r="P630" t="s">
        <v>42</v>
      </c>
      <c r="R630" t="s">
        <v>34</v>
      </c>
      <c r="T630" t="s">
        <v>52</v>
      </c>
      <c r="U630" t="s">
        <v>298</v>
      </c>
      <c r="V630" t="s">
        <v>810</v>
      </c>
      <c r="W630" s="1">
        <v>44750</v>
      </c>
      <c r="X630" s="1">
        <v>44759</v>
      </c>
      <c r="Y630" t="s">
        <v>55</v>
      </c>
    </row>
    <row r="631" spans="1:25">
      <c r="A631" t="s">
        <v>2198</v>
      </c>
      <c r="B631" t="s">
        <v>2199</v>
      </c>
      <c r="D631">
        <v>53309</v>
      </c>
      <c r="E631" t="s">
        <v>27</v>
      </c>
      <c r="F631" t="s">
        <v>28</v>
      </c>
      <c r="G631">
        <v>2022</v>
      </c>
      <c r="H631" t="s">
        <v>29</v>
      </c>
      <c r="I631" t="s">
        <v>30</v>
      </c>
      <c r="J631" t="s">
        <v>2114</v>
      </c>
      <c r="K631" t="s">
        <v>2200</v>
      </c>
      <c r="L631" t="s">
        <v>2201</v>
      </c>
      <c r="M631">
        <v>758052</v>
      </c>
      <c r="O631" t="s">
        <v>32</v>
      </c>
      <c r="P631" t="s">
        <v>68</v>
      </c>
      <c r="R631" t="s">
        <v>34</v>
      </c>
      <c r="T631" t="s">
        <v>174</v>
      </c>
      <c r="U631" t="s">
        <v>175</v>
      </c>
      <c r="V631" t="s">
        <v>715</v>
      </c>
      <c r="W631" s="1">
        <v>44883</v>
      </c>
      <c r="X631" s="1">
        <v>44883</v>
      </c>
      <c r="Y631" t="s">
        <v>55</v>
      </c>
    </row>
    <row r="632" spans="1:25">
      <c r="A632" t="s">
        <v>2202</v>
      </c>
      <c r="B632" t="s">
        <v>2203</v>
      </c>
      <c r="D632">
        <v>46391</v>
      </c>
      <c r="E632" t="s">
        <v>27</v>
      </c>
      <c r="F632" t="s">
        <v>28</v>
      </c>
      <c r="G632">
        <v>2022</v>
      </c>
      <c r="H632" t="s">
        <v>29</v>
      </c>
      <c r="I632" t="s">
        <v>30</v>
      </c>
      <c r="J632" t="s">
        <v>2204</v>
      </c>
      <c r="K632" t="str">
        <f>"04/05/2022 12:08 AM AEST(SW"</f>
        <v>04/05/2022 12:08 AM AEST(SW</v>
      </c>
      <c r="M632">
        <v>1294291</v>
      </c>
      <c r="O632" t="s">
        <v>32</v>
      </c>
      <c r="P632" t="s">
        <v>86</v>
      </c>
      <c r="R632" t="s">
        <v>34</v>
      </c>
      <c r="T632" t="s">
        <v>52</v>
      </c>
      <c r="U632" t="s">
        <v>87</v>
      </c>
      <c r="V632" t="s">
        <v>88</v>
      </c>
      <c r="W632" s="1">
        <v>44753</v>
      </c>
      <c r="X632" s="1">
        <v>44757</v>
      </c>
      <c r="Y632" t="s">
        <v>97</v>
      </c>
    </row>
    <row r="633" spans="1:25">
      <c r="A633" t="s">
        <v>2205</v>
      </c>
      <c r="B633" t="s">
        <v>282</v>
      </c>
      <c r="C633" t="s">
        <v>231</v>
      </c>
      <c r="D633">
        <v>49381</v>
      </c>
      <c r="E633" t="s">
        <v>27</v>
      </c>
      <c r="F633" t="s">
        <v>28</v>
      </c>
      <c r="G633">
        <v>2022</v>
      </c>
      <c r="H633" t="s">
        <v>29</v>
      </c>
      <c r="I633" t="s">
        <v>30</v>
      </c>
      <c r="J633" t="s">
        <v>2206</v>
      </c>
      <c r="K633" t="s">
        <v>2207</v>
      </c>
      <c r="M633">
        <v>698637</v>
      </c>
      <c r="O633" t="s">
        <v>32</v>
      </c>
      <c r="P633" t="s">
        <v>145</v>
      </c>
      <c r="R633" t="s">
        <v>34</v>
      </c>
      <c r="T633" t="s">
        <v>35</v>
      </c>
      <c r="U633" t="s">
        <v>53</v>
      </c>
      <c r="V633" t="s">
        <v>146</v>
      </c>
      <c r="W633" s="1">
        <v>44885</v>
      </c>
      <c r="X633" s="1">
        <v>44905</v>
      </c>
      <c r="Y633" t="s">
        <v>55</v>
      </c>
    </row>
    <row r="634" spans="1:25">
      <c r="A634" t="s">
        <v>2208</v>
      </c>
      <c r="B634" t="s">
        <v>2209</v>
      </c>
      <c r="C634" t="s">
        <v>2210</v>
      </c>
      <c r="D634">
        <v>53318</v>
      </c>
      <c r="E634" t="s">
        <v>27</v>
      </c>
      <c r="F634" t="s">
        <v>28</v>
      </c>
      <c r="G634">
        <v>2022</v>
      </c>
      <c r="H634" t="s">
        <v>29</v>
      </c>
      <c r="I634" t="s">
        <v>30</v>
      </c>
      <c r="J634" t="s">
        <v>2114</v>
      </c>
      <c r="K634" t="s">
        <v>2211</v>
      </c>
      <c r="M634">
        <v>607100</v>
      </c>
      <c r="O634" t="s">
        <v>32</v>
      </c>
      <c r="P634" t="s">
        <v>61</v>
      </c>
      <c r="Q634" t="s">
        <v>2212</v>
      </c>
      <c r="R634" t="s">
        <v>34</v>
      </c>
      <c r="T634" t="s">
        <v>52</v>
      </c>
      <c r="U634" t="s">
        <v>175</v>
      </c>
      <c r="V634" t="s">
        <v>2213</v>
      </c>
      <c r="W634" s="1">
        <v>44883</v>
      </c>
      <c r="X634" s="1">
        <v>44883</v>
      </c>
      <c r="Y634" t="s">
        <v>55</v>
      </c>
    </row>
    <row r="635" spans="1:25">
      <c r="A635" t="s">
        <v>2214</v>
      </c>
      <c r="B635" t="s">
        <v>2215</v>
      </c>
      <c r="C635" t="s">
        <v>2216</v>
      </c>
      <c r="D635">
        <v>48133</v>
      </c>
      <c r="E635" t="s">
        <v>27</v>
      </c>
      <c r="F635" t="s">
        <v>28</v>
      </c>
      <c r="G635">
        <v>2022</v>
      </c>
      <c r="H635" t="s">
        <v>29</v>
      </c>
      <c r="I635" t="s">
        <v>30</v>
      </c>
      <c r="J635" t="s">
        <v>2217</v>
      </c>
      <c r="K635" t="str">
        <f>"05/07/2022 03:17 PM AEST(SW"</f>
        <v>05/07/2022 03:17 PM AEST(SW</v>
      </c>
      <c r="M635">
        <v>1226893</v>
      </c>
      <c r="O635" t="s">
        <v>32</v>
      </c>
      <c r="P635" t="s">
        <v>42</v>
      </c>
      <c r="R635" t="s">
        <v>34</v>
      </c>
      <c r="T635" t="s">
        <v>35</v>
      </c>
      <c r="U635" t="s">
        <v>36</v>
      </c>
      <c r="V635" t="s">
        <v>186</v>
      </c>
      <c r="W635" s="1">
        <v>44752</v>
      </c>
      <c r="X635" s="1">
        <v>44755</v>
      </c>
      <c r="Y635" t="s">
        <v>774</v>
      </c>
    </row>
    <row r="636" spans="1:25">
      <c r="A636" t="s">
        <v>965</v>
      </c>
      <c r="B636" t="s">
        <v>2218</v>
      </c>
      <c r="D636">
        <v>53433</v>
      </c>
      <c r="E636" t="s">
        <v>27</v>
      </c>
      <c r="F636" t="s">
        <v>28</v>
      </c>
      <c r="G636">
        <v>2022</v>
      </c>
      <c r="H636" t="s">
        <v>29</v>
      </c>
      <c r="I636" t="s">
        <v>30</v>
      </c>
      <c r="J636" t="s">
        <v>2114</v>
      </c>
      <c r="K636" t="s">
        <v>2219</v>
      </c>
      <c r="M636">
        <v>1173533</v>
      </c>
      <c r="O636" t="s">
        <v>32</v>
      </c>
      <c r="P636" t="s">
        <v>878</v>
      </c>
      <c r="R636" t="s">
        <v>34</v>
      </c>
      <c r="T636" t="s">
        <v>174</v>
      </c>
      <c r="U636" t="s">
        <v>175</v>
      </c>
      <c r="V636" t="s">
        <v>2220</v>
      </c>
      <c r="W636" s="1">
        <v>44883</v>
      </c>
      <c r="X636" s="1">
        <v>44883</v>
      </c>
      <c r="Y636" t="s">
        <v>55</v>
      </c>
    </row>
    <row r="637" spans="1:25">
      <c r="A637" t="s">
        <v>1256</v>
      </c>
      <c r="B637" t="s">
        <v>1257</v>
      </c>
      <c r="D637">
        <v>47149</v>
      </c>
      <c r="E637" t="s">
        <v>27</v>
      </c>
      <c r="F637" t="s">
        <v>28</v>
      </c>
      <c r="G637">
        <v>2022</v>
      </c>
      <c r="H637" t="s">
        <v>29</v>
      </c>
      <c r="I637" t="s">
        <v>30</v>
      </c>
      <c r="J637" t="s">
        <v>1258</v>
      </c>
      <c r="K637" t="str">
        <f>"04/06/2022 04:49 PM AEST(SW"</f>
        <v>04/06/2022 04:49 PM AEST(SW</v>
      </c>
      <c r="M637">
        <v>1173368</v>
      </c>
      <c r="O637" t="s">
        <v>32</v>
      </c>
      <c r="P637" t="s">
        <v>145</v>
      </c>
      <c r="R637" t="s">
        <v>34</v>
      </c>
      <c r="T637" t="s">
        <v>174</v>
      </c>
      <c r="U637" t="s">
        <v>175</v>
      </c>
      <c r="V637" t="s">
        <v>715</v>
      </c>
      <c r="W637" s="1">
        <v>44773</v>
      </c>
      <c r="X637" s="1">
        <v>44795</v>
      </c>
      <c r="Y637" t="s">
        <v>55</v>
      </c>
    </row>
    <row r="638" spans="1:25">
      <c r="A638" t="s">
        <v>229</v>
      </c>
      <c r="B638" t="s">
        <v>230</v>
      </c>
      <c r="C638" t="s">
        <v>231</v>
      </c>
      <c r="D638">
        <v>53264</v>
      </c>
      <c r="E638" t="s">
        <v>27</v>
      </c>
      <c r="F638" t="s">
        <v>28</v>
      </c>
      <c r="G638">
        <v>2022</v>
      </c>
      <c r="H638" t="s">
        <v>29</v>
      </c>
      <c r="I638" t="s">
        <v>30</v>
      </c>
      <c r="J638" t="s">
        <v>2221</v>
      </c>
      <c r="K638" t="str">
        <f>"08/11/2022 03:56 PM AEST(SW"</f>
        <v>08/11/2022 03:56 PM AEST(SW</v>
      </c>
      <c r="M638">
        <v>639443</v>
      </c>
      <c r="O638" t="s">
        <v>32</v>
      </c>
      <c r="P638" t="s">
        <v>61</v>
      </c>
      <c r="Q638" t="s">
        <v>2222</v>
      </c>
      <c r="R638" t="s">
        <v>34</v>
      </c>
      <c r="T638" t="s">
        <v>52</v>
      </c>
      <c r="U638" t="s">
        <v>43</v>
      </c>
      <c r="V638" t="s">
        <v>233</v>
      </c>
      <c r="W638" s="1">
        <v>44874</v>
      </c>
      <c r="X638" s="1">
        <v>44877</v>
      </c>
      <c r="Y638" t="s">
        <v>55</v>
      </c>
    </row>
    <row r="639" spans="1:25">
      <c r="A639" t="s">
        <v>2065</v>
      </c>
      <c r="B639" t="s">
        <v>2223</v>
      </c>
      <c r="C639" t="s">
        <v>2224</v>
      </c>
      <c r="D639">
        <v>45739</v>
      </c>
      <c r="E639" t="s">
        <v>27</v>
      </c>
      <c r="F639" t="s">
        <v>28</v>
      </c>
      <c r="G639">
        <v>2022</v>
      </c>
      <c r="H639" t="s">
        <v>29</v>
      </c>
      <c r="I639" t="s">
        <v>30</v>
      </c>
      <c r="J639" t="s">
        <v>2225</v>
      </c>
      <c r="K639" t="str">
        <f>"07/04/2022 02:45 PM AEST(SW"</f>
        <v>07/04/2022 02:45 PM AEST(SW</v>
      </c>
      <c r="L639" t="str">
        <f>"07/04/2022 02:45 PM AEST(SW"</f>
        <v>07/04/2022 02:45 PM AEST(SW</v>
      </c>
      <c r="M639">
        <v>910229</v>
      </c>
      <c r="O639" t="s">
        <v>32</v>
      </c>
      <c r="P639" t="s">
        <v>145</v>
      </c>
      <c r="R639" t="s">
        <v>34</v>
      </c>
      <c r="T639" t="s">
        <v>52</v>
      </c>
      <c r="U639" t="s">
        <v>53</v>
      </c>
      <c r="V639" t="s">
        <v>54</v>
      </c>
      <c r="W639" s="1">
        <v>44723</v>
      </c>
      <c r="X639" s="1">
        <v>44745</v>
      </c>
      <c r="Y639" t="s">
        <v>55</v>
      </c>
    </row>
    <row r="640" spans="1:25">
      <c r="A640" t="s">
        <v>1876</v>
      </c>
      <c r="B640" t="s">
        <v>268</v>
      </c>
      <c r="C640" t="s">
        <v>1877</v>
      </c>
      <c r="D640">
        <v>53516</v>
      </c>
      <c r="E640" t="s">
        <v>27</v>
      </c>
      <c r="F640" t="s">
        <v>28</v>
      </c>
      <c r="G640">
        <v>2022</v>
      </c>
      <c r="H640" t="s">
        <v>29</v>
      </c>
      <c r="I640" t="s">
        <v>30</v>
      </c>
      <c r="J640" t="s">
        <v>1878</v>
      </c>
      <c r="K640" t="s">
        <v>1879</v>
      </c>
      <c r="M640">
        <v>761312</v>
      </c>
      <c r="O640" t="s">
        <v>32</v>
      </c>
      <c r="P640" t="s">
        <v>42</v>
      </c>
      <c r="R640" t="s">
        <v>34</v>
      </c>
      <c r="T640" t="s">
        <v>35</v>
      </c>
      <c r="U640" t="s">
        <v>43</v>
      </c>
      <c r="V640" t="s">
        <v>1880</v>
      </c>
      <c r="W640" s="1">
        <v>44899</v>
      </c>
      <c r="X640" s="1">
        <v>44912</v>
      </c>
      <c r="Y640" t="s">
        <v>55</v>
      </c>
    </row>
    <row r="641" spans="1:25">
      <c r="A641" t="s">
        <v>2226</v>
      </c>
      <c r="B641" t="s">
        <v>613</v>
      </c>
      <c r="C641" t="s">
        <v>104</v>
      </c>
      <c r="D641">
        <v>53754</v>
      </c>
      <c r="E641" t="s">
        <v>27</v>
      </c>
      <c r="F641" t="s">
        <v>28</v>
      </c>
      <c r="G641">
        <v>2022</v>
      </c>
      <c r="H641" t="s">
        <v>29</v>
      </c>
      <c r="I641" t="s">
        <v>30</v>
      </c>
      <c r="J641" t="s">
        <v>2227</v>
      </c>
      <c r="K641" t="s">
        <v>2228</v>
      </c>
      <c r="M641">
        <v>1273678</v>
      </c>
      <c r="O641" t="s">
        <v>32</v>
      </c>
      <c r="P641" t="s">
        <v>61</v>
      </c>
      <c r="Q641" t="s">
        <v>2229</v>
      </c>
      <c r="R641" t="s">
        <v>34</v>
      </c>
      <c r="T641" t="s">
        <v>174</v>
      </c>
      <c r="U641" t="s">
        <v>53</v>
      </c>
      <c r="V641" t="s">
        <v>730</v>
      </c>
      <c r="W641" s="1">
        <v>44901</v>
      </c>
      <c r="X641" s="1">
        <v>44882</v>
      </c>
      <c r="Y641" t="s">
        <v>55</v>
      </c>
    </row>
    <row r="642" spans="1:25">
      <c r="A642" t="s">
        <v>2230</v>
      </c>
      <c r="B642" t="s">
        <v>2231</v>
      </c>
      <c r="C642" t="s">
        <v>2232</v>
      </c>
      <c r="D642">
        <v>47101</v>
      </c>
      <c r="E642" t="s">
        <v>27</v>
      </c>
      <c r="F642" t="s">
        <v>28</v>
      </c>
      <c r="G642">
        <v>2022</v>
      </c>
      <c r="H642" t="s">
        <v>29</v>
      </c>
      <c r="I642" t="s">
        <v>30</v>
      </c>
      <c r="J642" t="s">
        <v>2233</v>
      </c>
      <c r="K642" t="str">
        <f>"01/06/2022 04:32 PM AEST(SW"</f>
        <v>01/06/2022 04:32 PM AEST(SW</v>
      </c>
      <c r="M642">
        <v>1182226</v>
      </c>
      <c r="O642" t="s">
        <v>32</v>
      </c>
      <c r="P642" t="s">
        <v>145</v>
      </c>
      <c r="R642" t="s">
        <v>34</v>
      </c>
      <c r="T642" t="s">
        <v>174</v>
      </c>
      <c r="U642" t="s">
        <v>175</v>
      </c>
      <c r="V642" t="s">
        <v>2234</v>
      </c>
      <c r="W642" s="1">
        <v>44745</v>
      </c>
      <c r="X642" s="1">
        <v>44755</v>
      </c>
      <c r="Y642" t="s">
        <v>55</v>
      </c>
    </row>
    <row r="643" spans="1:25">
      <c r="A643" t="s">
        <v>2235</v>
      </c>
      <c r="B643" t="s">
        <v>312</v>
      </c>
      <c r="D643">
        <v>48309</v>
      </c>
      <c r="E643" t="s">
        <v>27</v>
      </c>
      <c r="F643" t="s">
        <v>28</v>
      </c>
      <c r="G643">
        <v>2022</v>
      </c>
      <c r="H643" t="s">
        <v>29</v>
      </c>
      <c r="I643" t="s">
        <v>30</v>
      </c>
      <c r="J643" t="s">
        <v>2236</v>
      </c>
      <c r="K643" t="s">
        <v>2237</v>
      </c>
      <c r="O643" t="s">
        <v>32</v>
      </c>
      <c r="P643" t="s">
        <v>42</v>
      </c>
      <c r="R643" t="s">
        <v>34</v>
      </c>
      <c r="T643" t="s">
        <v>52</v>
      </c>
      <c r="U643" t="s">
        <v>43</v>
      </c>
      <c r="V643" t="s">
        <v>233</v>
      </c>
      <c r="W643" s="1">
        <v>44771</v>
      </c>
      <c r="X643" s="1">
        <v>44775</v>
      </c>
      <c r="Y643" t="s">
        <v>55</v>
      </c>
    </row>
    <row r="644" spans="1:25">
      <c r="A644" t="s">
        <v>2238</v>
      </c>
      <c r="B644" t="s">
        <v>563</v>
      </c>
      <c r="C644" t="s">
        <v>231</v>
      </c>
      <c r="D644">
        <v>53422</v>
      </c>
      <c r="E644" t="s">
        <v>27</v>
      </c>
      <c r="F644" t="s">
        <v>28</v>
      </c>
      <c r="G644">
        <v>2022</v>
      </c>
      <c r="H644" t="s">
        <v>29</v>
      </c>
      <c r="I644" t="s">
        <v>30</v>
      </c>
      <c r="J644" t="s">
        <v>2114</v>
      </c>
      <c r="K644" t="s">
        <v>2239</v>
      </c>
      <c r="L644" t="s">
        <v>2239</v>
      </c>
      <c r="M644">
        <v>1084607</v>
      </c>
      <c r="O644" t="s">
        <v>32</v>
      </c>
      <c r="P644" t="s">
        <v>61</v>
      </c>
      <c r="Q644" t="s">
        <v>2240</v>
      </c>
      <c r="R644" t="s">
        <v>34</v>
      </c>
      <c r="T644" t="s">
        <v>174</v>
      </c>
      <c r="U644" t="s">
        <v>175</v>
      </c>
      <c r="V644" t="s">
        <v>2241</v>
      </c>
      <c r="W644" s="1">
        <v>44883</v>
      </c>
      <c r="X644" s="1">
        <v>44883</v>
      </c>
      <c r="Y644" t="s">
        <v>55</v>
      </c>
    </row>
    <row r="645" spans="1:25">
      <c r="A645" t="s">
        <v>246</v>
      </c>
      <c r="B645" t="s">
        <v>2242</v>
      </c>
      <c r="C645" t="s">
        <v>2243</v>
      </c>
      <c r="D645">
        <v>45731</v>
      </c>
      <c r="E645" t="s">
        <v>27</v>
      </c>
      <c r="F645" t="s">
        <v>28</v>
      </c>
      <c r="G645">
        <v>2022</v>
      </c>
      <c r="H645" t="s">
        <v>29</v>
      </c>
      <c r="I645" t="s">
        <v>30</v>
      </c>
      <c r="J645" t="s">
        <v>2244</v>
      </c>
      <c r="K645" t="str">
        <f>"07/04/2022 12:24 PM AEST(SW"</f>
        <v>07/04/2022 12:24 PM AEST(SW</v>
      </c>
      <c r="M645">
        <v>698161</v>
      </c>
      <c r="O645" t="s">
        <v>32</v>
      </c>
      <c r="P645" t="s">
        <v>145</v>
      </c>
      <c r="R645" t="s">
        <v>34</v>
      </c>
      <c r="T645" t="s">
        <v>52</v>
      </c>
      <c r="U645" t="s">
        <v>53</v>
      </c>
      <c r="V645" t="s">
        <v>54</v>
      </c>
      <c r="W645" s="1">
        <v>44711</v>
      </c>
      <c r="X645" s="1">
        <v>44732</v>
      </c>
      <c r="Y645" t="s">
        <v>55</v>
      </c>
    </row>
    <row r="646" spans="1:25">
      <c r="A646" t="s">
        <v>2245</v>
      </c>
      <c r="B646" t="s">
        <v>2246</v>
      </c>
      <c r="C646" t="s">
        <v>1926</v>
      </c>
      <c r="D646">
        <v>55232</v>
      </c>
      <c r="E646" t="s">
        <v>27</v>
      </c>
      <c r="F646" t="s">
        <v>28</v>
      </c>
      <c r="G646">
        <v>2022</v>
      </c>
      <c r="H646" t="s">
        <v>29</v>
      </c>
      <c r="I646" t="s">
        <v>30</v>
      </c>
      <c r="J646" t="s">
        <v>2194</v>
      </c>
      <c r="K646" t="str">
        <f>"09/12/2022 02:52 PM AEST(SW"</f>
        <v>09/12/2022 02:52 PM AEST(SW</v>
      </c>
      <c r="M646">
        <v>914898</v>
      </c>
      <c r="O646" t="s">
        <v>32</v>
      </c>
      <c r="P646" t="s">
        <v>42</v>
      </c>
      <c r="R646" t="s">
        <v>34</v>
      </c>
      <c r="T646" t="s">
        <v>52</v>
      </c>
      <c r="U646" t="s">
        <v>43</v>
      </c>
      <c r="V646" t="s">
        <v>2247</v>
      </c>
      <c r="W646" s="1">
        <v>44899</v>
      </c>
      <c r="X646" s="1">
        <v>44905</v>
      </c>
      <c r="Y646" t="s">
        <v>55</v>
      </c>
    </row>
    <row r="647" spans="1:25">
      <c r="A647" t="s">
        <v>1520</v>
      </c>
      <c r="B647" t="s">
        <v>1521</v>
      </c>
      <c r="C647" t="s">
        <v>1522</v>
      </c>
      <c r="D647">
        <v>47385</v>
      </c>
      <c r="E647" t="s">
        <v>27</v>
      </c>
      <c r="F647" t="s">
        <v>28</v>
      </c>
      <c r="G647">
        <v>2022</v>
      </c>
      <c r="H647" t="s">
        <v>29</v>
      </c>
      <c r="I647" t="s">
        <v>30</v>
      </c>
      <c r="J647" t="s">
        <v>2248</v>
      </c>
      <c r="K647" t="s">
        <v>2249</v>
      </c>
      <c r="M647">
        <v>1168716</v>
      </c>
      <c r="O647" t="s">
        <v>32</v>
      </c>
      <c r="P647" t="s">
        <v>389</v>
      </c>
      <c r="R647" t="s">
        <v>34</v>
      </c>
      <c r="T647" t="s">
        <v>52</v>
      </c>
      <c r="U647" t="s">
        <v>87</v>
      </c>
      <c r="V647" t="s">
        <v>88</v>
      </c>
      <c r="W647" s="1">
        <v>44743</v>
      </c>
      <c r="X647" s="1">
        <v>44723</v>
      </c>
      <c r="Y647" t="s">
        <v>55</v>
      </c>
    </row>
    <row r="648" spans="1:25">
      <c r="A648" t="s">
        <v>1132</v>
      </c>
      <c r="B648" t="s">
        <v>2250</v>
      </c>
      <c r="C648" t="s">
        <v>2251</v>
      </c>
      <c r="D648">
        <v>45313</v>
      </c>
      <c r="E648" t="s">
        <v>27</v>
      </c>
      <c r="F648" t="s">
        <v>28</v>
      </c>
      <c r="G648">
        <v>2022</v>
      </c>
      <c r="H648" t="s">
        <v>29</v>
      </c>
      <c r="I648" t="s">
        <v>30</v>
      </c>
      <c r="J648" t="s">
        <v>2252</v>
      </c>
      <c r="K648" t="s">
        <v>2253</v>
      </c>
      <c r="M648">
        <v>1165671</v>
      </c>
      <c r="O648" t="s">
        <v>32</v>
      </c>
      <c r="P648" t="s">
        <v>86</v>
      </c>
      <c r="R648" t="s">
        <v>34</v>
      </c>
      <c r="T648" t="s">
        <v>52</v>
      </c>
      <c r="U648" t="s">
        <v>87</v>
      </c>
      <c r="V648" t="s">
        <v>88</v>
      </c>
      <c r="W648" s="1">
        <v>44737</v>
      </c>
      <c r="X648" s="1">
        <v>44747</v>
      </c>
      <c r="Y648" t="s">
        <v>89</v>
      </c>
    </row>
    <row r="649" spans="1:25">
      <c r="A649" t="s">
        <v>1132</v>
      </c>
      <c r="B649" t="s">
        <v>2095</v>
      </c>
      <c r="D649">
        <v>53332</v>
      </c>
      <c r="E649" t="s">
        <v>27</v>
      </c>
      <c r="F649" t="s">
        <v>28</v>
      </c>
      <c r="G649">
        <v>2022</v>
      </c>
      <c r="H649" t="s">
        <v>29</v>
      </c>
      <c r="I649" t="s">
        <v>30</v>
      </c>
      <c r="J649" t="s">
        <v>2114</v>
      </c>
      <c r="K649" t="s">
        <v>2254</v>
      </c>
      <c r="M649">
        <v>1086093</v>
      </c>
      <c r="O649" t="s">
        <v>32</v>
      </c>
      <c r="P649" t="s">
        <v>878</v>
      </c>
      <c r="R649" t="s">
        <v>34</v>
      </c>
      <c r="T649" t="s">
        <v>174</v>
      </c>
      <c r="U649" t="s">
        <v>175</v>
      </c>
      <c r="V649" t="s">
        <v>2220</v>
      </c>
      <c r="W649" s="1">
        <v>44883</v>
      </c>
      <c r="X649" s="1">
        <v>44883</v>
      </c>
      <c r="Y649" t="s">
        <v>55</v>
      </c>
    </row>
    <row r="650" spans="1:25">
      <c r="A650" t="s">
        <v>1015</v>
      </c>
      <c r="B650" t="s">
        <v>1016</v>
      </c>
      <c r="C650" t="s">
        <v>326</v>
      </c>
      <c r="D650">
        <v>49563</v>
      </c>
      <c r="E650" t="s">
        <v>27</v>
      </c>
      <c r="F650" t="s">
        <v>28</v>
      </c>
      <c r="G650">
        <v>2022</v>
      </c>
      <c r="H650" t="s">
        <v>29</v>
      </c>
      <c r="I650" t="s">
        <v>30</v>
      </c>
      <c r="J650" t="s">
        <v>1017</v>
      </c>
      <c r="K650" t="s">
        <v>1018</v>
      </c>
      <c r="M650">
        <v>1221768</v>
      </c>
      <c r="O650" t="s">
        <v>32</v>
      </c>
      <c r="P650" t="s">
        <v>86</v>
      </c>
      <c r="R650" t="s">
        <v>34</v>
      </c>
      <c r="T650" t="s">
        <v>52</v>
      </c>
      <c r="U650" t="s">
        <v>87</v>
      </c>
      <c r="V650" t="s">
        <v>1019</v>
      </c>
      <c r="W650" s="1">
        <v>44907</v>
      </c>
      <c r="X650" s="1">
        <v>44918</v>
      </c>
      <c r="Y650" t="s">
        <v>55</v>
      </c>
    </row>
    <row r="651" spans="1:25">
      <c r="A651" t="s">
        <v>1031</v>
      </c>
      <c r="B651" t="s">
        <v>1531</v>
      </c>
      <c r="C651" t="s">
        <v>1532</v>
      </c>
      <c r="D651">
        <v>53069</v>
      </c>
      <c r="E651" t="s">
        <v>27</v>
      </c>
      <c r="F651" t="s">
        <v>28</v>
      </c>
      <c r="G651">
        <v>2022</v>
      </c>
      <c r="H651" t="s">
        <v>29</v>
      </c>
      <c r="I651" t="s">
        <v>30</v>
      </c>
      <c r="J651" t="s">
        <v>1533</v>
      </c>
      <c r="K651" t="str">
        <f>"04/11/2022 05:51 PM AEST(SW"</f>
        <v>04/11/2022 05:51 PM AEST(SW</v>
      </c>
      <c r="M651">
        <v>1180770</v>
      </c>
      <c r="O651" t="s">
        <v>32</v>
      </c>
      <c r="P651" t="s">
        <v>86</v>
      </c>
      <c r="R651" t="s">
        <v>34</v>
      </c>
      <c r="T651" t="s">
        <v>52</v>
      </c>
      <c r="U651" t="s">
        <v>87</v>
      </c>
      <c r="V651" t="s">
        <v>88</v>
      </c>
      <c r="W651" s="1">
        <v>44877</v>
      </c>
      <c r="X651" s="1">
        <v>44911</v>
      </c>
      <c r="Y651" t="s">
        <v>55</v>
      </c>
    </row>
    <row r="652" spans="1:25">
      <c r="A652" t="s">
        <v>380</v>
      </c>
      <c r="B652" t="s">
        <v>381</v>
      </c>
      <c r="D652">
        <v>53807</v>
      </c>
      <c r="E652" t="s">
        <v>27</v>
      </c>
      <c r="F652" t="s">
        <v>28</v>
      </c>
      <c r="G652">
        <v>2022</v>
      </c>
      <c r="H652" t="s">
        <v>29</v>
      </c>
      <c r="I652" t="s">
        <v>30</v>
      </c>
      <c r="J652" t="s">
        <v>382</v>
      </c>
      <c r="K652" t="s">
        <v>383</v>
      </c>
      <c r="M652">
        <v>1333729</v>
      </c>
      <c r="O652" t="s">
        <v>32</v>
      </c>
      <c r="P652" t="s">
        <v>86</v>
      </c>
      <c r="R652" t="s">
        <v>34</v>
      </c>
      <c r="T652" t="s">
        <v>52</v>
      </c>
      <c r="U652" t="s">
        <v>87</v>
      </c>
      <c r="V652" t="s">
        <v>88</v>
      </c>
      <c r="W652" s="1">
        <v>44893</v>
      </c>
      <c r="X652" s="1">
        <v>44984</v>
      </c>
      <c r="Y652" t="s">
        <v>384</v>
      </c>
    </row>
    <row r="653" spans="1:25">
      <c r="A653" t="s">
        <v>2255</v>
      </c>
      <c r="B653" t="s">
        <v>1070</v>
      </c>
      <c r="C653" t="s">
        <v>405</v>
      </c>
      <c r="D653">
        <v>47428</v>
      </c>
      <c r="E653" t="s">
        <v>27</v>
      </c>
      <c r="F653" t="s">
        <v>28</v>
      </c>
      <c r="G653">
        <v>2022</v>
      </c>
      <c r="H653" t="s">
        <v>29</v>
      </c>
      <c r="I653" t="s">
        <v>30</v>
      </c>
      <c r="J653" t="s">
        <v>2256</v>
      </c>
      <c r="K653" t="s">
        <v>2257</v>
      </c>
      <c r="M653">
        <v>835192</v>
      </c>
      <c r="O653" t="s">
        <v>32</v>
      </c>
      <c r="P653" t="s">
        <v>86</v>
      </c>
      <c r="R653" t="s">
        <v>34</v>
      </c>
      <c r="T653" t="s">
        <v>52</v>
      </c>
      <c r="U653" t="s">
        <v>87</v>
      </c>
      <c r="V653" t="s">
        <v>88</v>
      </c>
      <c r="W653" s="1">
        <v>44729</v>
      </c>
      <c r="X653" s="1">
        <v>44745</v>
      </c>
      <c r="Y653" t="s">
        <v>55</v>
      </c>
    </row>
    <row r="654" spans="1:25">
      <c r="A654" t="s">
        <v>1015</v>
      </c>
      <c r="B654" t="s">
        <v>1016</v>
      </c>
      <c r="C654" t="s">
        <v>326</v>
      </c>
      <c r="D654">
        <v>49561</v>
      </c>
      <c r="E654" t="s">
        <v>27</v>
      </c>
      <c r="F654" t="s">
        <v>28</v>
      </c>
      <c r="G654">
        <v>2022</v>
      </c>
      <c r="H654" t="s">
        <v>29</v>
      </c>
      <c r="I654" t="s">
        <v>30</v>
      </c>
      <c r="J654" t="s">
        <v>2258</v>
      </c>
      <c r="K654" t="s">
        <v>2259</v>
      </c>
      <c r="L654" t="s">
        <v>2260</v>
      </c>
      <c r="M654">
        <v>1221768</v>
      </c>
      <c r="O654" t="s">
        <v>32</v>
      </c>
      <c r="P654" t="s">
        <v>86</v>
      </c>
      <c r="R654" t="s">
        <v>34</v>
      </c>
      <c r="T654" t="s">
        <v>52</v>
      </c>
      <c r="U654" t="s">
        <v>87</v>
      </c>
      <c r="V654" t="s">
        <v>2261</v>
      </c>
      <c r="W654" s="1">
        <v>44879</v>
      </c>
      <c r="X654" s="1">
        <v>44883</v>
      </c>
      <c r="Y654" t="s">
        <v>55</v>
      </c>
    </row>
    <row r="655" spans="1:25">
      <c r="A655" t="s">
        <v>267</v>
      </c>
      <c r="B655" t="s">
        <v>268</v>
      </c>
      <c r="C655" t="s">
        <v>269</v>
      </c>
      <c r="D655">
        <v>46473</v>
      </c>
      <c r="E655" t="s">
        <v>27</v>
      </c>
      <c r="F655" t="s">
        <v>28</v>
      </c>
      <c r="G655">
        <v>2022</v>
      </c>
      <c r="H655" t="s">
        <v>29</v>
      </c>
      <c r="I655" t="s">
        <v>30</v>
      </c>
      <c r="J655" t="s">
        <v>270</v>
      </c>
      <c r="K655" t="str">
        <f>"06/05/2022 09:02 AM AEST(SW"</f>
        <v>06/05/2022 09:02 AM AEST(SW</v>
      </c>
      <c r="L655" t="str">
        <f>"06/05/2022 09:02 AM AEST(SW"</f>
        <v>06/05/2022 09:02 AM AEST(SW</v>
      </c>
      <c r="M655">
        <v>685339</v>
      </c>
      <c r="O655" t="s">
        <v>32</v>
      </c>
      <c r="P655" t="s">
        <v>86</v>
      </c>
      <c r="R655" t="s">
        <v>34</v>
      </c>
      <c r="T655" t="s">
        <v>52</v>
      </c>
      <c r="U655" t="s">
        <v>261</v>
      </c>
      <c r="V655" t="s">
        <v>271</v>
      </c>
      <c r="W655" s="1">
        <v>44699</v>
      </c>
      <c r="X655" s="1">
        <v>44806</v>
      </c>
      <c r="Y655" t="s">
        <v>55</v>
      </c>
    </row>
    <row r="656" spans="1:25">
      <c r="A656" t="s">
        <v>2262</v>
      </c>
      <c r="B656" t="s">
        <v>2263</v>
      </c>
      <c r="D656">
        <v>48279</v>
      </c>
      <c r="E656" t="s">
        <v>27</v>
      </c>
      <c r="F656" t="s">
        <v>28</v>
      </c>
      <c r="G656">
        <v>2022</v>
      </c>
      <c r="H656" t="s">
        <v>29</v>
      </c>
      <c r="I656" t="s">
        <v>30</v>
      </c>
      <c r="J656" t="s">
        <v>2264</v>
      </c>
      <c r="K656" t="s">
        <v>2265</v>
      </c>
      <c r="M656">
        <v>1081598</v>
      </c>
      <c r="O656" t="s">
        <v>32</v>
      </c>
      <c r="P656" t="s">
        <v>86</v>
      </c>
      <c r="R656" t="s">
        <v>34</v>
      </c>
      <c r="T656" t="s">
        <v>52</v>
      </c>
      <c r="U656" t="s">
        <v>261</v>
      </c>
      <c r="V656" t="s">
        <v>304</v>
      </c>
      <c r="W656" s="1">
        <v>44809</v>
      </c>
      <c r="X656" s="1">
        <v>44850</v>
      </c>
      <c r="Y656" t="s">
        <v>211</v>
      </c>
    </row>
    <row r="657" spans="1:25">
      <c r="A657" t="s">
        <v>300</v>
      </c>
      <c r="B657" t="s">
        <v>273</v>
      </c>
      <c r="C657" t="s">
        <v>301</v>
      </c>
      <c r="D657">
        <v>48288</v>
      </c>
      <c r="E657" t="s">
        <v>27</v>
      </c>
      <c r="F657" t="s">
        <v>28</v>
      </c>
      <c r="G657">
        <v>2022</v>
      </c>
      <c r="H657" t="s">
        <v>29</v>
      </c>
      <c r="I657" t="s">
        <v>30</v>
      </c>
      <c r="J657" t="s">
        <v>2266</v>
      </c>
      <c r="K657" t="s">
        <v>2267</v>
      </c>
      <c r="L657" t="s">
        <v>2267</v>
      </c>
      <c r="M657">
        <v>834693</v>
      </c>
      <c r="O657" t="s">
        <v>32</v>
      </c>
      <c r="P657" t="s">
        <v>86</v>
      </c>
      <c r="R657" t="s">
        <v>34</v>
      </c>
      <c r="T657" t="s">
        <v>52</v>
      </c>
      <c r="U657" t="s">
        <v>261</v>
      </c>
      <c r="V657" t="s">
        <v>304</v>
      </c>
      <c r="W657" s="1">
        <v>44850</v>
      </c>
      <c r="X657" s="1">
        <v>44893</v>
      </c>
      <c r="Y657" t="s">
        <v>55</v>
      </c>
    </row>
    <row r="658" spans="1:25">
      <c r="A658" t="s">
        <v>321</v>
      </c>
      <c r="B658" t="s">
        <v>322</v>
      </c>
      <c r="C658" t="s">
        <v>323</v>
      </c>
      <c r="D658">
        <v>46107</v>
      </c>
      <c r="E658" t="s">
        <v>27</v>
      </c>
      <c r="F658" t="s">
        <v>28</v>
      </c>
      <c r="G658">
        <v>2022</v>
      </c>
      <c r="H658" t="s">
        <v>29</v>
      </c>
      <c r="I658" t="s">
        <v>30</v>
      </c>
      <c r="J658" t="s">
        <v>324</v>
      </c>
      <c r="K658" t="s">
        <v>325</v>
      </c>
      <c r="M658">
        <v>640315</v>
      </c>
      <c r="O658" t="s">
        <v>32</v>
      </c>
      <c r="P658" t="s">
        <v>86</v>
      </c>
      <c r="R658" t="s">
        <v>34</v>
      </c>
      <c r="T658" t="s">
        <v>52</v>
      </c>
      <c r="U658" t="s">
        <v>261</v>
      </c>
      <c r="V658" t="s">
        <v>304</v>
      </c>
      <c r="W658" s="1">
        <v>44681</v>
      </c>
      <c r="X658" s="1">
        <v>44710</v>
      </c>
      <c r="Y658" t="s">
        <v>55</v>
      </c>
    </row>
    <row r="659" spans="1:25">
      <c r="A659" t="s">
        <v>2268</v>
      </c>
      <c r="B659" t="s">
        <v>2269</v>
      </c>
      <c r="D659">
        <v>45369</v>
      </c>
      <c r="E659" t="s">
        <v>27</v>
      </c>
      <c r="F659" t="s">
        <v>28</v>
      </c>
      <c r="G659">
        <v>2022</v>
      </c>
      <c r="H659" t="s">
        <v>29</v>
      </c>
      <c r="I659" t="s">
        <v>30</v>
      </c>
      <c r="J659" t="s">
        <v>2270</v>
      </c>
      <c r="K659" t="s">
        <v>2271</v>
      </c>
      <c r="L659" t="s">
        <v>2272</v>
      </c>
      <c r="M659">
        <v>1130156</v>
      </c>
      <c r="O659" t="s">
        <v>32</v>
      </c>
      <c r="P659" t="s">
        <v>86</v>
      </c>
      <c r="R659" t="s">
        <v>34</v>
      </c>
      <c r="T659" t="s">
        <v>52</v>
      </c>
      <c r="U659" t="s">
        <v>87</v>
      </c>
      <c r="V659" t="s">
        <v>88</v>
      </c>
      <c r="W659" s="1">
        <v>44664</v>
      </c>
      <c r="X659" s="1">
        <v>44675</v>
      </c>
      <c r="Y659" t="s">
        <v>547</v>
      </c>
    </row>
    <row r="660" spans="1:25">
      <c r="A660" t="s">
        <v>2273</v>
      </c>
      <c r="B660" t="s">
        <v>2274</v>
      </c>
      <c r="D660">
        <v>45559</v>
      </c>
      <c r="E660" t="s">
        <v>27</v>
      </c>
      <c r="F660" t="s">
        <v>28</v>
      </c>
      <c r="G660">
        <v>2022</v>
      </c>
      <c r="H660" t="s">
        <v>29</v>
      </c>
      <c r="I660" t="s">
        <v>30</v>
      </c>
      <c r="J660" t="s">
        <v>2275</v>
      </c>
      <c r="K660" t="str">
        <f>"02/04/2022 03:48 PM AEST(SW"</f>
        <v>02/04/2022 03:48 PM AEST(SW</v>
      </c>
      <c r="M660">
        <v>1225546</v>
      </c>
      <c r="O660" t="s">
        <v>32</v>
      </c>
      <c r="P660" t="s">
        <v>86</v>
      </c>
      <c r="R660" t="s">
        <v>34</v>
      </c>
      <c r="T660" t="s">
        <v>52</v>
      </c>
      <c r="U660" t="s">
        <v>87</v>
      </c>
      <c r="V660" t="s">
        <v>88</v>
      </c>
      <c r="W660" s="1">
        <v>44665</v>
      </c>
      <c r="X660" s="1">
        <v>44671</v>
      </c>
      <c r="Y660" t="s">
        <v>547</v>
      </c>
    </row>
    <row r="661" spans="1:25">
      <c r="A661" t="s">
        <v>2276</v>
      </c>
      <c r="B661" t="s">
        <v>2277</v>
      </c>
      <c r="D661">
        <v>45286</v>
      </c>
      <c r="E661" t="s">
        <v>27</v>
      </c>
      <c r="F661" t="s">
        <v>28</v>
      </c>
      <c r="G661">
        <v>2022</v>
      </c>
      <c r="H661" t="s">
        <v>29</v>
      </c>
      <c r="I661" t="s">
        <v>30</v>
      </c>
      <c r="J661" t="s">
        <v>2278</v>
      </c>
      <c r="K661" t="s">
        <v>2279</v>
      </c>
      <c r="L661" t="s">
        <v>2279</v>
      </c>
      <c r="M661">
        <v>1219515</v>
      </c>
      <c r="O661" t="s">
        <v>32</v>
      </c>
      <c r="P661" t="s">
        <v>86</v>
      </c>
      <c r="R661" t="s">
        <v>34</v>
      </c>
      <c r="T661" t="s">
        <v>52</v>
      </c>
      <c r="U661" t="s">
        <v>87</v>
      </c>
      <c r="V661" t="s">
        <v>2280</v>
      </c>
      <c r="W661" s="1">
        <v>44745</v>
      </c>
      <c r="X661" s="1">
        <v>44751</v>
      </c>
      <c r="Y661" t="s">
        <v>89</v>
      </c>
    </row>
    <row r="662" spans="1:25">
      <c r="A662" t="s">
        <v>697</v>
      </c>
      <c r="B662" t="s">
        <v>508</v>
      </c>
      <c r="D662">
        <v>45311</v>
      </c>
      <c r="E662" t="s">
        <v>27</v>
      </c>
      <c r="F662" t="s">
        <v>28</v>
      </c>
      <c r="G662">
        <v>2022</v>
      </c>
      <c r="H662" t="s">
        <v>29</v>
      </c>
      <c r="I662" t="s">
        <v>30</v>
      </c>
      <c r="J662" t="s">
        <v>698</v>
      </c>
      <c r="K662" t="s">
        <v>699</v>
      </c>
      <c r="M662">
        <v>1236097</v>
      </c>
      <c r="O662" t="s">
        <v>32</v>
      </c>
      <c r="P662" t="s">
        <v>68</v>
      </c>
      <c r="R662" t="s">
        <v>34</v>
      </c>
      <c r="T662" t="s">
        <v>35</v>
      </c>
      <c r="U662" t="s">
        <v>43</v>
      </c>
      <c r="V662" t="s">
        <v>700</v>
      </c>
      <c r="W662" s="1">
        <v>44648</v>
      </c>
      <c r="X662" s="1">
        <v>44660</v>
      </c>
      <c r="Y662" t="s">
        <v>615</v>
      </c>
    </row>
    <row r="663" spans="1:25">
      <c r="A663" t="s">
        <v>2281</v>
      </c>
      <c r="B663" t="s">
        <v>2282</v>
      </c>
      <c r="C663" t="s">
        <v>2283</v>
      </c>
      <c r="D663">
        <v>46507</v>
      </c>
      <c r="E663" t="s">
        <v>27</v>
      </c>
      <c r="F663" t="s">
        <v>28</v>
      </c>
      <c r="G663">
        <v>2022</v>
      </c>
      <c r="H663" t="s">
        <v>29</v>
      </c>
      <c r="I663" t="s">
        <v>30</v>
      </c>
      <c r="J663" t="s">
        <v>2284</v>
      </c>
      <c r="K663" t="str">
        <f>"08/05/2022 01:42 AM AEST(SW"</f>
        <v>08/05/2022 01:42 AM AEST(SW</v>
      </c>
      <c r="M663">
        <v>1134948</v>
      </c>
      <c r="O663" t="s">
        <v>32</v>
      </c>
      <c r="P663" t="s">
        <v>61</v>
      </c>
      <c r="Q663" t="s">
        <v>2285</v>
      </c>
      <c r="R663" t="s">
        <v>34</v>
      </c>
      <c r="T663" t="s">
        <v>35</v>
      </c>
      <c r="U663" t="s">
        <v>298</v>
      </c>
      <c r="V663" t="s">
        <v>2286</v>
      </c>
      <c r="W663" s="1">
        <v>44689</v>
      </c>
      <c r="X663" s="1">
        <v>44692</v>
      </c>
      <c r="Y663" t="s">
        <v>774</v>
      </c>
    </row>
    <row r="664" spans="1:25">
      <c r="A664" t="s">
        <v>408</v>
      </c>
      <c r="B664" t="s">
        <v>409</v>
      </c>
      <c r="C664" t="s">
        <v>410</v>
      </c>
      <c r="D664">
        <v>48176</v>
      </c>
      <c r="E664" t="s">
        <v>27</v>
      </c>
      <c r="F664" t="s">
        <v>28</v>
      </c>
      <c r="G664">
        <v>2022</v>
      </c>
      <c r="H664" t="s">
        <v>29</v>
      </c>
      <c r="I664" t="s">
        <v>30</v>
      </c>
      <c r="J664" t="s">
        <v>411</v>
      </c>
      <c r="K664" t="s">
        <v>412</v>
      </c>
      <c r="M664">
        <v>910236</v>
      </c>
      <c r="O664" t="s">
        <v>32</v>
      </c>
      <c r="P664" t="s">
        <v>86</v>
      </c>
      <c r="R664" t="s">
        <v>34</v>
      </c>
      <c r="T664" t="s">
        <v>52</v>
      </c>
      <c r="U664" t="s">
        <v>87</v>
      </c>
      <c r="V664" t="s">
        <v>413</v>
      </c>
      <c r="W664" s="1">
        <v>44759</v>
      </c>
      <c r="X664" s="1">
        <v>44772</v>
      </c>
      <c r="Y664" t="s">
        <v>55</v>
      </c>
    </row>
    <row r="665" spans="1:25">
      <c r="A665" t="s">
        <v>418</v>
      </c>
      <c r="B665" t="s">
        <v>419</v>
      </c>
      <c r="D665">
        <v>47642</v>
      </c>
      <c r="E665" t="s">
        <v>27</v>
      </c>
      <c r="F665" t="s">
        <v>28</v>
      </c>
      <c r="G665">
        <v>2022</v>
      </c>
      <c r="H665" t="s">
        <v>29</v>
      </c>
      <c r="I665" t="s">
        <v>30</v>
      </c>
      <c r="J665" t="s">
        <v>420</v>
      </c>
      <c r="K665" t="s">
        <v>421</v>
      </c>
      <c r="M665">
        <v>689550</v>
      </c>
      <c r="O665" t="s">
        <v>32</v>
      </c>
      <c r="P665" t="s">
        <v>86</v>
      </c>
      <c r="R665" t="s">
        <v>34</v>
      </c>
      <c r="T665" t="s">
        <v>52</v>
      </c>
      <c r="U665" t="s">
        <v>87</v>
      </c>
      <c r="V665" t="s">
        <v>422</v>
      </c>
      <c r="W665" s="1">
        <v>44745</v>
      </c>
      <c r="X665" s="1">
        <v>44862</v>
      </c>
      <c r="Y665" t="s">
        <v>384</v>
      </c>
    </row>
    <row r="666" spans="1:25">
      <c r="A666" t="s">
        <v>2287</v>
      </c>
      <c r="B666" t="s">
        <v>1041</v>
      </c>
      <c r="C666" t="s">
        <v>392</v>
      </c>
      <c r="D666">
        <v>53232</v>
      </c>
      <c r="E666" t="s">
        <v>27</v>
      </c>
      <c r="F666" t="s">
        <v>28</v>
      </c>
      <c r="G666">
        <v>2022</v>
      </c>
      <c r="H666" t="s">
        <v>29</v>
      </c>
      <c r="I666" t="s">
        <v>30</v>
      </c>
      <c r="J666" t="s">
        <v>2288</v>
      </c>
      <c r="K666" t="str">
        <f>"07/11/2022 05:39 PM AEST(SW"</f>
        <v>07/11/2022 05:39 PM AEST(SW</v>
      </c>
      <c r="M666">
        <v>914953</v>
      </c>
      <c r="O666" t="s">
        <v>32</v>
      </c>
      <c r="P666" t="s">
        <v>86</v>
      </c>
      <c r="R666" t="s">
        <v>34</v>
      </c>
      <c r="T666" t="s">
        <v>52</v>
      </c>
      <c r="U666" t="s">
        <v>87</v>
      </c>
      <c r="V666" t="s">
        <v>88</v>
      </c>
      <c r="W666" s="1">
        <v>44885</v>
      </c>
      <c r="X666" s="1">
        <v>44898</v>
      </c>
      <c r="Y666" t="s">
        <v>55</v>
      </c>
    </row>
    <row r="667" spans="1:25">
      <c r="A667" t="s">
        <v>2289</v>
      </c>
      <c r="B667" t="s">
        <v>2290</v>
      </c>
      <c r="D667">
        <v>45964</v>
      </c>
      <c r="E667" t="s">
        <v>27</v>
      </c>
      <c r="F667" t="s">
        <v>28</v>
      </c>
      <c r="G667">
        <v>2022</v>
      </c>
      <c r="H667" t="s">
        <v>29</v>
      </c>
      <c r="I667" t="s">
        <v>30</v>
      </c>
      <c r="J667" t="s">
        <v>2291</v>
      </c>
      <c r="K667" t="s">
        <v>2292</v>
      </c>
      <c r="M667">
        <v>1049695</v>
      </c>
      <c r="O667" t="s">
        <v>32</v>
      </c>
      <c r="P667" t="s">
        <v>86</v>
      </c>
      <c r="R667" t="s">
        <v>34</v>
      </c>
      <c r="T667" t="s">
        <v>52</v>
      </c>
      <c r="U667" t="s">
        <v>261</v>
      </c>
      <c r="V667" t="s">
        <v>262</v>
      </c>
      <c r="W667" s="1">
        <v>44787</v>
      </c>
      <c r="X667" s="1">
        <v>44800</v>
      </c>
      <c r="Y667" t="s">
        <v>55</v>
      </c>
    </row>
    <row r="668" spans="1:25">
      <c r="A668" t="s">
        <v>526</v>
      </c>
      <c r="B668" t="s">
        <v>2293</v>
      </c>
      <c r="D668">
        <v>48250</v>
      </c>
      <c r="E668" t="s">
        <v>27</v>
      </c>
      <c r="F668" t="s">
        <v>28</v>
      </c>
      <c r="G668">
        <v>2022</v>
      </c>
      <c r="H668" t="s">
        <v>29</v>
      </c>
      <c r="I668" t="s">
        <v>30</v>
      </c>
      <c r="J668" t="s">
        <v>2294</v>
      </c>
      <c r="K668" t="s">
        <v>2295</v>
      </c>
      <c r="M668">
        <v>762529</v>
      </c>
      <c r="O668" t="s">
        <v>32</v>
      </c>
      <c r="P668" t="s">
        <v>86</v>
      </c>
      <c r="R668" t="s">
        <v>34</v>
      </c>
      <c r="T668" t="s">
        <v>52</v>
      </c>
      <c r="U668" t="s">
        <v>261</v>
      </c>
      <c r="V668" t="s">
        <v>262</v>
      </c>
      <c r="W668" s="1">
        <v>44773</v>
      </c>
      <c r="X668" s="1">
        <v>44786</v>
      </c>
      <c r="Y668" t="s">
        <v>55</v>
      </c>
    </row>
    <row r="669" spans="1:25">
      <c r="A669" t="s">
        <v>526</v>
      </c>
      <c r="B669" t="s">
        <v>1420</v>
      </c>
      <c r="D669">
        <v>48124</v>
      </c>
      <c r="E669" t="s">
        <v>27</v>
      </c>
      <c r="F669" t="s">
        <v>28</v>
      </c>
      <c r="G669">
        <v>2022</v>
      </c>
      <c r="H669" t="s">
        <v>29</v>
      </c>
      <c r="I669" t="s">
        <v>30</v>
      </c>
      <c r="J669" t="s">
        <v>1421</v>
      </c>
      <c r="K669" t="str">
        <f>"03/07/2022 08:58 PM AEST(SW"</f>
        <v>03/07/2022 08:58 PM AEST(SW</v>
      </c>
      <c r="M669">
        <v>1175907</v>
      </c>
      <c r="O669" t="s">
        <v>32</v>
      </c>
      <c r="P669" t="s">
        <v>68</v>
      </c>
      <c r="R669" t="s">
        <v>34</v>
      </c>
      <c r="T669" t="s">
        <v>174</v>
      </c>
      <c r="U669" t="s">
        <v>1418</v>
      </c>
      <c r="V669" t="s">
        <v>1422</v>
      </c>
      <c r="W669" s="1">
        <v>44753</v>
      </c>
      <c r="X669" s="1">
        <v>44757</v>
      </c>
      <c r="Y669" t="s">
        <v>55</v>
      </c>
    </row>
    <row r="670" spans="1:25">
      <c r="A670" t="s">
        <v>1423</v>
      </c>
      <c r="B670" t="s">
        <v>1424</v>
      </c>
      <c r="C670" t="s">
        <v>1425</v>
      </c>
      <c r="D670">
        <v>47844</v>
      </c>
      <c r="E670" t="s">
        <v>27</v>
      </c>
      <c r="F670" t="s">
        <v>28</v>
      </c>
      <c r="G670">
        <v>2022</v>
      </c>
      <c r="H670" t="s">
        <v>29</v>
      </c>
      <c r="I670" t="s">
        <v>30</v>
      </c>
      <c r="J670" t="s">
        <v>1421</v>
      </c>
      <c r="K670" t="s">
        <v>1426</v>
      </c>
      <c r="M670">
        <v>1081169</v>
      </c>
      <c r="O670" t="s">
        <v>32</v>
      </c>
      <c r="P670" t="s">
        <v>68</v>
      </c>
      <c r="R670" t="s">
        <v>34</v>
      </c>
      <c r="T670" t="s">
        <v>52</v>
      </c>
      <c r="U670" t="s">
        <v>1418</v>
      </c>
      <c r="V670" t="s">
        <v>1427</v>
      </c>
      <c r="W670" s="1">
        <v>44753</v>
      </c>
      <c r="X670" s="1">
        <v>44757</v>
      </c>
      <c r="Y670" t="s">
        <v>55</v>
      </c>
    </row>
    <row r="671" spans="1:25">
      <c r="A671" t="s">
        <v>1428</v>
      </c>
      <c r="B671" t="s">
        <v>1429</v>
      </c>
      <c r="D671">
        <v>47835</v>
      </c>
      <c r="E671" t="s">
        <v>27</v>
      </c>
      <c r="F671" t="s">
        <v>28</v>
      </c>
      <c r="G671">
        <v>2022</v>
      </c>
      <c r="H671" t="s">
        <v>29</v>
      </c>
      <c r="I671" t="s">
        <v>30</v>
      </c>
      <c r="J671" t="s">
        <v>1421</v>
      </c>
      <c r="K671" t="s">
        <v>1430</v>
      </c>
      <c r="L671" t="s">
        <v>1430</v>
      </c>
      <c r="M671">
        <v>994176</v>
      </c>
      <c r="O671" t="s">
        <v>32</v>
      </c>
      <c r="P671" t="s">
        <v>68</v>
      </c>
      <c r="R671" t="s">
        <v>34</v>
      </c>
      <c r="T671" t="s">
        <v>52</v>
      </c>
      <c r="U671" t="s">
        <v>36</v>
      </c>
      <c r="V671" t="s">
        <v>1431</v>
      </c>
      <c r="W671" s="1">
        <v>44753</v>
      </c>
      <c r="X671" s="1">
        <v>44757</v>
      </c>
      <c r="Y671" t="s">
        <v>55</v>
      </c>
    </row>
    <row r="672" spans="1:25">
      <c r="A672" t="s">
        <v>1432</v>
      </c>
      <c r="B672" t="s">
        <v>1433</v>
      </c>
      <c r="D672">
        <v>47805</v>
      </c>
      <c r="E672" t="s">
        <v>27</v>
      </c>
      <c r="F672" t="s">
        <v>28</v>
      </c>
      <c r="G672">
        <v>2022</v>
      </c>
      <c r="H672" t="s">
        <v>29</v>
      </c>
      <c r="I672" t="s">
        <v>30</v>
      </c>
      <c r="J672" t="s">
        <v>1421</v>
      </c>
      <c r="K672" t="s">
        <v>1434</v>
      </c>
      <c r="M672">
        <v>997708</v>
      </c>
      <c r="O672" t="s">
        <v>32</v>
      </c>
      <c r="P672" t="s">
        <v>68</v>
      </c>
      <c r="R672" t="s">
        <v>34</v>
      </c>
      <c r="T672" t="s">
        <v>52</v>
      </c>
      <c r="U672" t="s">
        <v>1418</v>
      </c>
      <c r="V672" t="s">
        <v>1435</v>
      </c>
      <c r="W672" s="1">
        <v>44753</v>
      </c>
      <c r="X672" s="1">
        <v>44757</v>
      </c>
      <c r="Y672" t="s">
        <v>55</v>
      </c>
    </row>
    <row r="673" spans="1:25">
      <c r="A673" t="s">
        <v>2296</v>
      </c>
      <c r="B673" t="s">
        <v>2297</v>
      </c>
      <c r="D673">
        <v>49659</v>
      </c>
      <c r="E673" t="s">
        <v>27</v>
      </c>
      <c r="F673" t="s">
        <v>28</v>
      </c>
      <c r="G673">
        <v>2022</v>
      </c>
      <c r="H673" t="s">
        <v>29</v>
      </c>
      <c r="I673" t="s">
        <v>30</v>
      </c>
      <c r="J673" t="s">
        <v>2298</v>
      </c>
      <c r="K673" t="s">
        <v>2299</v>
      </c>
      <c r="M673">
        <v>1040539</v>
      </c>
      <c r="O673" t="s">
        <v>32</v>
      </c>
      <c r="P673" t="s">
        <v>86</v>
      </c>
      <c r="R673" t="s">
        <v>34</v>
      </c>
      <c r="T673" t="s">
        <v>52</v>
      </c>
      <c r="U673" t="s">
        <v>261</v>
      </c>
      <c r="V673" t="s">
        <v>262</v>
      </c>
      <c r="W673" s="1">
        <v>44836</v>
      </c>
      <c r="X673" s="1">
        <v>44849</v>
      </c>
      <c r="Y673" t="s">
        <v>55</v>
      </c>
    </row>
    <row r="674" spans="1:25">
      <c r="A674" t="s">
        <v>1436</v>
      </c>
      <c r="B674" t="s">
        <v>1437</v>
      </c>
      <c r="D674">
        <v>47841</v>
      </c>
      <c r="E674" t="s">
        <v>27</v>
      </c>
      <c r="F674" t="s">
        <v>28</v>
      </c>
      <c r="G674">
        <v>2022</v>
      </c>
      <c r="H674" t="s">
        <v>29</v>
      </c>
      <c r="I674" t="s">
        <v>30</v>
      </c>
      <c r="J674" t="s">
        <v>1421</v>
      </c>
      <c r="K674" t="s">
        <v>1438</v>
      </c>
      <c r="L674" t="s">
        <v>1438</v>
      </c>
      <c r="M674">
        <v>1109590</v>
      </c>
      <c r="O674" t="s">
        <v>32</v>
      </c>
      <c r="P674" t="s">
        <v>68</v>
      </c>
      <c r="R674" t="s">
        <v>34</v>
      </c>
      <c r="T674" t="s">
        <v>174</v>
      </c>
      <c r="U674" t="s">
        <v>1418</v>
      </c>
      <c r="V674" t="s">
        <v>1439</v>
      </c>
      <c r="W674" s="1">
        <v>44753</v>
      </c>
      <c r="X674" s="1">
        <v>44757</v>
      </c>
      <c r="Y674" t="s">
        <v>140</v>
      </c>
    </row>
    <row r="675" spans="1:25">
      <c r="A675" t="s">
        <v>657</v>
      </c>
      <c r="B675" t="s">
        <v>1440</v>
      </c>
      <c r="D675">
        <v>47816</v>
      </c>
      <c r="E675" t="s">
        <v>27</v>
      </c>
      <c r="F675" t="s">
        <v>28</v>
      </c>
      <c r="G675">
        <v>2022</v>
      </c>
      <c r="H675" t="s">
        <v>29</v>
      </c>
      <c r="I675" t="s">
        <v>30</v>
      </c>
      <c r="J675" t="s">
        <v>1421</v>
      </c>
      <c r="K675" t="s">
        <v>1441</v>
      </c>
      <c r="L675" t="s">
        <v>1441</v>
      </c>
      <c r="M675">
        <v>1101245</v>
      </c>
      <c r="O675" t="s">
        <v>32</v>
      </c>
      <c r="P675" t="s">
        <v>68</v>
      </c>
      <c r="R675" t="s">
        <v>34</v>
      </c>
      <c r="T675" t="s">
        <v>52</v>
      </c>
      <c r="U675" t="s">
        <v>1418</v>
      </c>
      <c r="V675" t="s">
        <v>1442</v>
      </c>
      <c r="W675" s="1">
        <v>44753</v>
      </c>
      <c r="X675" s="1">
        <v>44757</v>
      </c>
      <c r="Y675" t="s">
        <v>55</v>
      </c>
    </row>
    <row r="676" spans="1:25">
      <c r="A676" t="s">
        <v>1443</v>
      </c>
      <c r="B676" t="s">
        <v>1444</v>
      </c>
      <c r="D676">
        <v>47681</v>
      </c>
      <c r="E676" t="s">
        <v>27</v>
      </c>
      <c r="F676" t="s">
        <v>28</v>
      </c>
      <c r="G676">
        <v>2022</v>
      </c>
      <c r="H676" t="s">
        <v>29</v>
      </c>
      <c r="I676" t="s">
        <v>30</v>
      </c>
      <c r="J676" t="s">
        <v>1421</v>
      </c>
      <c r="K676" t="s">
        <v>1445</v>
      </c>
      <c r="L676" t="s">
        <v>1445</v>
      </c>
      <c r="M676">
        <v>1174024</v>
      </c>
      <c r="O676" t="s">
        <v>32</v>
      </c>
      <c r="P676" t="s">
        <v>68</v>
      </c>
      <c r="R676" t="s">
        <v>34</v>
      </c>
      <c r="T676" t="s">
        <v>174</v>
      </c>
      <c r="U676" t="s">
        <v>1418</v>
      </c>
      <c r="V676" t="s">
        <v>785</v>
      </c>
      <c r="W676" s="1">
        <v>44753</v>
      </c>
      <c r="X676" s="1">
        <v>44757</v>
      </c>
      <c r="Y676" t="s">
        <v>547</v>
      </c>
    </row>
    <row r="677" spans="1:25">
      <c r="A677" t="s">
        <v>1446</v>
      </c>
      <c r="B677" t="s">
        <v>1447</v>
      </c>
      <c r="C677" t="s">
        <v>1448</v>
      </c>
      <c r="D677">
        <v>47811</v>
      </c>
      <c r="E677" t="s">
        <v>27</v>
      </c>
      <c r="F677" t="s">
        <v>28</v>
      </c>
      <c r="G677">
        <v>2022</v>
      </c>
      <c r="H677" t="s">
        <v>29</v>
      </c>
      <c r="I677" t="s">
        <v>30</v>
      </c>
      <c r="J677" t="s">
        <v>1421</v>
      </c>
      <c r="K677" t="s">
        <v>1449</v>
      </c>
      <c r="M677">
        <v>1074088</v>
      </c>
      <c r="O677" t="s">
        <v>32</v>
      </c>
      <c r="P677" t="s">
        <v>68</v>
      </c>
      <c r="R677" t="s">
        <v>34</v>
      </c>
      <c r="T677" t="s">
        <v>174</v>
      </c>
      <c r="U677" t="s">
        <v>1418</v>
      </c>
      <c r="V677" t="s">
        <v>785</v>
      </c>
      <c r="W677" s="1">
        <v>44753</v>
      </c>
      <c r="X677" s="1">
        <v>44757</v>
      </c>
      <c r="Y677" t="s">
        <v>97</v>
      </c>
    </row>
    <row r="678" spans="1:25">
      <c r="A678" t="s">
        <v>1450</v>
      </c>
      <c r="B678" t="s">
        <v>1451</v>
      </c>
      <c r="C678" t="s">
        <v>1452</v>
      </c>
      <c r="D678">
        <v>47817</v>
      </c>
      <c r="E678" t="s">
        <v>27</v>
      </c>
      <c r="F678" t="s">
        <v>28</v>
      </c>
      <c r="G678">
        <v>2022</v>
      </c>
      <c r="H678" t="s">
        <v>29</v>
      </c>
      <c r="I678" t="s">
        <v>30</v>
      </c>
      <c r="J678" t="s">
        <v>1421</v>
      </c>
      <c r="K678" t="s">
        <v>1441</v>
      </c>
      <c r="L678" t="s">
        <v>1441</v>
      </c>
      <c r="M678">
        <v>921215</v>
      </c>
      <c r="O678" t="s">
        <v>32</v>
      </c>
      <c r="P678" t="s">
        <v>68</v>
      </c>
      <c r="R678" t="s">
        <v>34</v>
      </c>
      <c r="T678" t="s">
        <v>52</v>
      </c>
      <c r="U678" t="s">
        <v>1418</v>
      </c>
      <c r="V678" t="s">
        <v>1453</v>
      </c>
      <c r="W678" s="1">
        <v>44753</v>
      </c>
      <c r="X678" s="1">
        <v>44757</v>
      </c>
      <c r="Y678" t="s">
        <v>55</v>
      </c>
    </row>
    <row r="679" spans="1:25">
      <c r="A679" t="s">
        <v>1454</v>
      </c>
      <c r="B679" t="s">
        <v>282</v>
      </c>
      <c r="C679" t="s">
        <v>1455</v>
      </c>
      <c r="D679">
        <v>47832</v>
      </c>
      <c r="E679" t="s">
        <v>27</v>
      </c>
      <c r="F679" t="s">
        <v>28</v>
      </c>
      <c r="G679">
        <v>2022</v>
      </c>
      <c r="H679" t="s">
        <v>29</v>
      </c>
      <c r="I679" t="s">
        <v>30</v>
      </c>
      <c r="J679" t="s">
        <v>1421</v>
      </c>
      <c r="K679" t="s">
        <v>1456</v>
      </c>
      <c r="L679" t="s">
        <v>1456</v>
      </c>
      <c r="M679">
        <v>1081057</v>
      </c>
      <c r="O679" t="s">
        <v>32</v>
      </c>
      <c r="P679" t="s">
        <v>68</v>
      </c>
      <c r="R679" t="s">
        <v>34</v>
      </c>
      <c r="T679" t="s">
        <v>52</v>
      </c>
      <c r="U679" t="s">
        <v>36</v>
      </c>
      <c r="V679" t="s">
        <v>1457</v>
      </c>
      <c r="W679" s="1">
        <v>44753</v>
      </c>
      <c r="X679" s="1">
        <v>44757</v>
      </c>
      <c r="Y679" t="s">
        <v>55</v>
      </c>
    </row>
    <row r="680" spans="1:25">
      <c r="A680" t="s">
        <v>1458</v>
      </c>
      <c r="B680" t="s">
        <v>1459</v>
      </c>
      <c r="D680">
        <v>48175</v>
      </c>
      <c r="E680" t="s">
        <v>27</v>
      </c>
      <c r="F680" t="s">
        <v>28</v>
      </c>
      <c r="G680">
        <v>2022</v>
      </c>
      <c r="H680" t="s">
        <v>29</v>
      </c>
      <c r="I680" t="s">
        <v>30</v>
      </c>
      <c r="J680" t="s">
        <v>1421</v>
      </c>
      <c r="K680" t="str">
        <f>"09/07/2022 10:24 PM AEST(SW"</f>
        <v>09/07/2022 10:24 PM AEST(SW</v>
      </c>
      <c r="M680">
        <v>995651</v>
      </c>
      <c r="O680" t="s">
        <v>32</v>
      </c>
      <c r="P680" t="s">
        <v>68</v>
      </c>
      <c r="R680" t="s">
        <v>34</v>
      </c>
      <c r="T680" t="s">
        <v>52</v>
      </c>
      <c r="U680" t="s">
        <v>1418</v>
      </c>
      <c r="V680" t="s">
        <v>1460</v>
      </c>
      <c r="W680" s="1">
        <v>44753</v>
      </c>
      <c r="X680" s="1">
        <v>44757</v>
      </c>
      <c r="Y680" t="s">
        <v>55</v>
      </c>
    </row>
    <row r="681" spans="1:25">
      <c r="A681" t="s">
        <v>965</v>
      </c>
      <c r="B681" t="s">
        <v>57</v>
      </c>
      <c r="D681">
        <v>48143</v>
      </c>
      <c r="E681" t="s">
        <v>27</v>
      </c>
      <c r="F681" t="s">
        <v>28</v>
      </c>
      <c r="G681">
        <v>2022</v>
      </c>
      <c r="H681" t="s">
        <v>29</v>
      </c>
      <c r="I681" t="s">
        <v>30</v>
      </c>
      <c r="J681" t="s">
        <v>1421</v>
      </c>
      <c r="K681" t="str">
        <f>"07/07/2022 09:30 AM AEST(SW"</f>
        <v>07/07/2022 09:30 AM AEST(SW</v>
      </c>
      <c r="M681">
        <v>996396</v>
      </c>
      <c r="O681" t="s">
        <v>32</v>
      </c>
      <c r="P681" t="s">
        <v>68</v>
      </c>
      <c r="R681" t="s">
        <v>34</v>
      </c>
      <c r="T681" t="s">
        <v>52</v>
      </c>
      <c r="U681" t="s">
        <v>1418</v>
      </c>
      <c r="V681" t="s">
        <v>1461</v>
      </c>
      <c r="W681" s="1">
        <v>44753</v>
      </c>
      <c r="X681" s="1">
        <v>44757</v>
      </c>
      <c r="Y681" t="s">
        <v>55</v>
      </c>
    </row>
    <row r="682" spans="1:25">
      <c r="A682" t="s">
        <v>1462</v>
      </c>
      <c r="B682" t="s">
        <v>1463</v>
      </c>
      <c r="D682">
        <v>47818</v>
      </c>
      <c r="E682" t="s">
        <v>27</v>
      </c>
      <c r="F682" t="s">
        <v>28</v>
      </c>
      <c r="G682">
        <v>2022</v>
      </c>
      <c r="H682" t="s">
        <v>29</v>
      </c>
      <c r="I682" t="s">
        <v>30</v>
      </c>
      <c r="J682" t="s">
        <v>1421</v>
      </c>
      <c r="K682" t="s">
        <v>1464</v>
      </c>
      <c r="M682">
        <v>1121166</v>
      </c>
      <c r="O682" t="s">
        <v>32</v>
      </c>
      <c r="P682" t="s">
        <v>68</v>
      </c>
      <c r="R682" t="s">
        <v>34</v>
      </c>
      <c r="T682" t="s">
        <v>52</v>
      </c>
      <c r="U682" t="s">
        <v>1418</v>
      </c>
      <c r="V682" t="s">
        <v>1442</v>
      </c>
      <c r="W682" s="1">
        <v>44753</v>
      </c>
      <c r="X682" s="1">
        <v>44757</v>
      </c>
      <c r="Y682" t="s">
        <v>55</v>
      </c>
    </row>
    <row r="683" spans="1:25">
      <c r="A683" t="s">
        <v>1465</v>
      </c>
      <c r="B683" t="s">
        <v>1045</v>
      </c>
      <c r="C683" t="s">
        <v>610</v>
      </c>
      <c r="D683">
        <v>47856</v>
      </c>
      <c r="E683" t="s">
        <v>27</v>
      </c>
      <c r="F683" t="s">
        <v>28</v>
      </c>
      <c r="G683">
        <v>2022</v>
      </c>
      <c r="H683" t="s">
        <v>29</v>
      </c>
      <c r="I683" t="s">
        <v>30</v>
      </c>
      <c r="J683" t="s">
        <v>1421</v>
      </c>
      <c r="K683" t="s">
        <v>1466</v>
      </c>
      <c r="M683">
        <v>1171492</v>
      </c>
      <c r="O683" t="s">
        <v>32</v>
      </c>
      <c r="P683" t="s">
        <v>68</v>
      </c>
      <c r="R683" t="s">
        <v>34</v>
      </c>
      <c r="T683" t="s">
        <v>174</v>
      </c>
      <c r="U683" t="s">
        <v>1418</v>
      </c>
      <c r="V683" t="s">
        <v>785</v>
      </c>
      <c r="W683" s="1">
        <v>44753</v>
      </c>
      <c r="X683" s="1">
        <v>44757</v>
      </c>
      <c r="Y683" t="s">
        <v>55</v>
      </c>
    </row>
    <row r="684" spans="1:25">
      <c r="A684" t="s">
        <v>479</v>
      </c>
      <c r="B684" t="s">
        <v>1467</v>
      </c>
      <c r="D684">
        <v>47894</v>
      </c>
      <c r="E684" t="s">
        <v>27</v>
      </c>
      <c r="F684" t="s">
        <v>28</v>
      </c>
      <c r="G684">
        <v>2022</v>
      </c>
      <c r="H684" t="s">
        <v>29</v>
      </c>
      <c r="I684" t="s">
        <v>30</v>
      </c>
      <c r="J684" t="s">
        <v>1421</v>
      </c>
      <c r="K684" t="s">
        <v>1468</v>
      </c>
      <c r="M684">
        <v>1003673</v>
      </c>
      <c r="O684" t="s">
        <v>32</v>
      </c>
      <c r="P684" t="s">
        <v>68</v>
      </c>
      <c r="R684" t="s">
        <v>34</v>
      </c>
      <c r="T684" t="s">
        <v>52</v>
      </c>
      <c r="U684" t="s">
        <v>1418</v>
      </c>
      <c r="V684" t="s">
        <v>1427</v>
      </c>
      <c r="W684" s="1">
        <v>44753</v>
      </c>
      <c r="X684" s="1">
        <v>44757</v>
      </c>
      <c r="Y684" t="s">
        <v>55</v>
      </c>
    </row>
    <row r="685" spans="1:25">
      <c r="A685" t="s">
        <v>1469</v>
      </c>
      <c r="B685" t="s">
        <v>1470</v>
      </c>
      <c r="D685">
        <v>48122</v>
      </c>
      <c r="E685" t="s">
        <v>27</v>
      </c>
      <c r="F685" t="s">
        <v>28</v>
      </c>
      <c r="G685">
        <v>2022</v>
      </c>
      <c r="H685" t="s">
        <v>29</v>
      </c>
      <c r="I685" t="s">
        <v>30</v>
      </c>
      <c r="J685" t="s">
        <v>1421</v>
      </c>
      <c r="K685" t="str">
        <f>"02/07/2022 03:09 PM AEST(SW"</f>
        <v>02/07/2022 03:09 PM AEST(SW</v>
      </c>
      <c r="L685" t="str">
        <f>"02/07/2022 03:09 PM AEST(SW"</f>
        <v>02/07/2022 03:09 PM AEST(SW</v>
      </c>
      <c r="M685">
        <v>1083134</v>
      </c>
      <c r="O685" t="s">
        <v>32</v>
      </c>
      <c r="P685" t="s">
        <v>68</v>
      </c>
      <c r="R685" t="s">
        <v>34</v>
      </c>
      <c r="T685" t="s">
        <v>174</v>
      </c>
      <c r="U685" t="s">
        <v>1418</v>
      </c>
      <c r="V685" t="s">
        <v>785</v>
      </c>
      <c r="W685" s="1">
        <v>44753</v>
      </c>
      <c r="X685" s="1">
        <v>44757</v>
      </c>
      <c r="Y685" t="s">
        <v>55</v>
      </c>
    </row>
    <row r="686" spans="1:25">
      <c r="A686" t="s">
        <v>481</v>
      </c>
      <c r="B686" t="s">
        <v>482</v>
      </c>
      <c r="C686" t="s">
        <v>483</v>
      </c>
      <c r="D686">
        <v>47628</v>
      </c>
      <c r="E686" t="s">
        <v>27</v>
      </c>
      <c r="F686" t="s">
        <v>28</v>
      </c>
      <c r="G686">
        <v>2022</v>
      </c>
      <c r="H686" t="s">
        <v>29</v>
      </c>
      <c r="I686" t="s">
        <v>30</v>
      </c>
      <c r="J686" t="s">
        <v>2300</v>
      </c>
      <c r="K686" t="s">
        <v>2301</v>
      </c>
      <c r="L686" t="s">
        <v>2301</v>
      </c>
      <c r="M686">
        <v>1181193</v>
      </c>
      <c r="O686" t="s">
        <v>32</v>
      </c>
      <c r="P686" t="s">
        <v>86</v>
      </c>
      <c r="R686" t="s">
        <v>34</v>
      </c>
      <c r="T686" t="s">
        <v>52</v>
      </c>
      <c r="U686" t="s">
        <v>87</v>
      </c>
      <c r="V686" t="s">
        <v>465</v>
      </c>
      <c r="W686" s="1">
        <v>44746</v>
      </c>
      <c r="X686" s="1">
        <v>44750</v>
      </c>
      <c r="Y686" t="s">
        <v>55</v>
      </c>
    </row>
    <row r="687" spans="1:25">
      <c r="A687" t="s">
        <v>1138</v>
      </c>
      <c r="B687" t="s">
        <v>897</v>
      </c>
      <c r="C687" t="s">
        <v>104</v>
      </c>
      <c r="D687">
        <v>47613</v>
      </c>
      <c r="E687" t="s">
        <v>27</v>
      </c>
      <c r="F687" t="s">
        <v>28</v>
      </c>
      <c r="G687">
        <v>2022</v>
      </c>
      <c r="H687" t="s">
        <v>29</v>
      </c>
      <c r="I687" t="s">
        <v>30</v>
      </c>
      <c r="J687" t="s">
        <v>2302</v>
      </c>
      <c r="K687" t="s">
        <v>2303</v>
      </c>
      <c r="M687">
        <v>1080256</v>
      </c>
      <c r="O687" t="s">
        <v>32</v>
      </c>
      <c r="P687" t="s">
        <v>86</v>
      </c>
      <c r="R687" t="s">
        <v>34</v>
      </c>
      <c r="T687" t="s">
        <v>52</v>
      </c>
      <c r="U687" t="s">
        <v>87</v>
      </c>
      <c r="V687" t="s">
        <v>88</v>
      </c>
      <c r="W687" s="1">
        <v>44746</v>
      </c>
      <c r="X687" s="1">
        <v>44750</v>
      </c>
      <c r="Y687" t="s">
        <v>55</v>
      </c>
    </row>
    <row r="688" spans="1:25">
      <c r="A688" t="s">
        <v>1142</v>
      </c>
      <c r="B688" t="s">
        <v>1143</v>
      </c>
      <c r="C688" t="s">
        <v>1144</v>
      </c>
      <c r="D688">
        <v>47616</v>
      </c>
      <c r="E688" t="s">
        <v>27</v>
      </c>
      <c r="F688" t="s">
        <v>28</v>
      </c>
      <c r="G688">
        <v>2022</v>
      </c>
      <c r="H688" t="s">
        <v>29</v>
      </c>
      <c r="I688" t="s">
        <v>30</v>
      </c>
      <c r="J688" t="s">
        <v>2300</v>
      </c>
      <c r="K688" t="s">
        <v>2304</v>
      </c>
      <c r="M688">
        <v>1082937</v>
      </c>
      <c r="O688" t="s">
        <v>32</v>
      </c>
      <c r="P688" t="s">
        <v>86</v>
      </c>
      <c r="R688" t="s">
        <v>34</v>
      </c>
      <c r="T688" t="s">
        <v>52</v>
      </c>
      <c r="U688" t="s">
        <v>87</v>
      </c>
      <c r="V688" t="s">
        <v>88</v>
      </c>
      <c r="W688" s="1">
        <v>44746</v>
      </c>
      <c r="X688" s="1">
        <v>44750</v>
      </c>
      <c r="Y688" t="s">
        <v>55</v>
      </c>
    </row>
    <row r="689" spans="1:25">
      <c r="A689" t="s">
        <v>1741</v>
      </c>
      <c r="B689" t="s">
        <v>1742</v>
      </c>
      <c r="D689">
        <v>47524</v>
      </c>
      <c r="E689" t="s">
        <v>27</v>
      </c>
      <c r="F689" t="s">
        <v>28</v>
      </c>
      <c r="G689">
        <v>2022</v>
      </c>
      <c r="H689" t="s">
        <v>29</v>
      </c>
      <c r="I689" t="s">
        <v>30</v>
      </c>
      <c r="J689" t="s">
        <v>2305</v>
      </c>
      <c r="K689" t="s">
        <v>2306</v>
      </c>
      <c r="M689">
        <v>1341479</v>
      </c>
      <c r="O689" t="s">
        <v>32</v>
      </c>
      <c r="P689" t="s">
        <v>86</v>
      </c>
      <c r="R689" t="s">
        <v>34</v>
      </c>
      <c r="T689" t="s">
        <v>52</v>
      </c>
      <c r="U689" t="s">
        <v>87</v>
      </c>
      <c r="V689" t="s">
        <v>88</v>
      </c>
      <c r="W689" s="1">
        <v>44739</v>
      </c>
      <c r="X689" s="1">
        <v>44760</v>
      </c>
      <c r="Y689" t="s">
        <v>615</v>
      </c>
    </row>
    <row r="690" spans="1:25">
      <c r="A690" t="s">
        <v>1527</v>
      </c>
      <c r="B690" t="s">
        <v>1528</v>
      </c>
      <c r="D690">
        <v>47866</v>
      </c>
      <c r="E690" t="s">
        <v>27</v>
      </c>
      <c r="F690" t="s">
        <v>28</v>
      </c>
      <c r="G690">
        <v>2022</v>
      </c>
      <c r="H690" t="s">
        <v>29</v>
      </c>
      <c r="I690" t="s">
        <v>30</v>
      </c>
      <c r="J690" t="s">
        <v>2307</v>
      </c>
      <c r="K690" t="s">
        <v>2308</v>
      </c>
      <c r="L690" t="s">
        <v>2308</v>
      </c>
      <c r="M690">
        <v>1062058</v>
      </c>
      <c r="O690" t="s">
        <v>32</v>
      </c>
      <c r="P690" t="s">
        <v>86</v>
      </c>
      <c r="R690" t="s">
        <v>34</v>
      </c>
      <c r="T690" t="s">
        <v>52</v>
      </c>
      <c r="U690" t="s">
        <v>87</v>
      </c>
      <c r="V690" t="s">
        <v>88</v>
      </c>
      <c r="W690" s="1">
        <v>44745</v>
      </c>
      <c r="X690" s="1">
        <v>44750</v>
      </c>
      <c r="Y690" t="s">
        <v>89</v>
      </c>
    </row>
    <row r="691" spans="1:25">
      <c r="A691" t="s">
        <v>2268</v>
      </c>
      <c r="B691" t="s">
        <v>2269</v>
      </c>
      <c r="D691">
        <v>55162</v>
      </c>
      <c r="E691" t="s">
        <v>27</v>
      </c>
      <c r="F691" t="s">
        <v>28</v>
      </c>
      <c r="G691">
        <v>2022</v>
      </c>
      <c r="H691" t="s">
        <v>29</v>
      </c>
      <c r="I691" t="s">
        <v>30</v>
      </c>
      <c r="J691" t="s">
        <v>2309</v>
      </c>
      <c r="K691" t="str">
        <f>"03/12/2022 09:56 PM AEST(SW"</f>
        <v>03/12/2022 09:56 PM AEST(SW</v>
      </c>
      <c r="M691">
        <v>1130156</v>
      </c>
      <c r="O691" t="s">
        <v>32</v>
      </c>
      <c r="P691" t="s">
        <v>86</v>
      </c>
      <c r="R691" t="s">
        <v>34</v>
      </c>
      <c r="T691" t="s">
        <v>52</v>
      </c>
      <c r="U691" t="s">
        <v>87</v>
      </c>
      <c r="V691" t="s">
        <v>88</v>
      </c>
      <c r="W691" s="1">
        <v>44898</v>
      </c>
      <c r="X691" s="1">
        <v>44904</v>
      </c>
      <c r="Y691" t="s">
        <v>547</v>
      </c>
    </row>
    <row r="692" spans="1:25">
      <c r="A692" t="s">
        <v>1048</v>
      </c>
      <c r="B692" t="s">
        <v>2310</v>
      </c>
      <c r="D692">
        <v>49694</v>
      </c>
      <c r="E692" t="s">
        <v>27</v>
      </c>
      <c r="F692" t="s">
        <v>28</v>
      </c>
      <c r="G692">
        <v>2022</v>
      </c>
      <c r="H692" t="s">
        <v>29</v>
      </c>
      <c r="I692" t="s">
        <v>30</v>
      </c>
      <c r="J692" t="s">
        <v>2311</v>
      </c>
      <c r="K692" t="str">
        <f>"01/10/2022 01:37 AM AEST(SW"</f>
        <v>01/10/2022 01:37 AM AEST(SW</v>
      </c>
      <c r="M692">
        <v>1053036</v>
      </c>
      <c r="O692" t="s">
        <v>32</v>
      </c>
      <c r="P692" t="s">
        <v>33</v>
      </c>
      <c r="R692" t="s">
        <v>34</v>
      </c>
      <c r="T692" t="s">
        <v>52</v>
      </c>
      <c r="U692" t="s">
        <v>261</v>
      </c>
      <c r="V692" t="s">
        <v>262</v>
      </c>
      <c r="W692" s="1">
        <v>44839</v>
      </c>
      <c r="X692" s="1">
        <v>44848</v>
      </c>
      <c r="Y692" t="s">
        <v>55</v>
      </c>
    </row>
    <row r="693" spans="1:25">
      <c r="A693" t="s">
        <v>2312</v>
      </c>
      <c r="B693" t="s">
        <v>2313</v>
      </c>
      <c r="D693">
        <v>48344</v>
      </c>
      <c r="E693" t="s">
        <v>27</v>
      </c>
      <c r="F693" t="s">
        <v>28</v>
      </c>
      <c r="G693">
        <v>2022</v>
      </c>
      <c r="H693" t="s">
        <v>29</v>
      </c>
      <c r="I693" t="s">
        <v>30</v>
      </c>
      <c r="J693" t="s">
        <v>2314</v>
      </c>
      <c r="K693" t="str">
        <f>"02/08/2022 01:09 PM AEST(SW"</f>
        <v>02/08/2022 01:09 PM AEST(SW</v>
      </c>
      <c r="M693">
        <v>1164641</v>
      </c>
      <c r="O693" t="s">
        <v>32</v>
      </c>
      <c r="P693" t="s">
        <v>86</v>
      </c>
      <c r="R693" t="s">
        <v>34</v>
      </c>
      <c r="T693" t="s">
        <v>52</v>
      </c>
      <c r="U693" t="s">
        <v>87</v>
      </c>
      <c r="V693" t="s">
        <v>2315</v>
      </c>
      <c r="W693" s="1">
        <v>44782</v>
      </c>
      <c r="X693" s="1">
        <v>44915</v>
      </c>
      <c r="Y693" t="s">
        <v>133</v>
      </c>
    </row>
    <row r="694" spans="1:25">
      <c r="A694" t="s">
        <v>2316</v>
      </c>
      <c r="B694" t="s">
        <v>2317</v>
      </c>
      <c r="C694" t="s">
        <v>2318</v>
      </c>
      <c r="D694">
        <v>45385</v>
      </c>
      <c r="E694" t="s">
        <v>27</v>
      </c>
      <c r="F694" t="s">
        <v>28</v>
      </c>
      <c r="G694">
        <v>2022</v>
      </c>
      <c r="H694" t="s">
        <v>29</v>
      </c>
      <c r="I694" t="s">
        <v>30</v>
      </c>
      <c r="J694" t="s">
        <v>2319</v>
      </c>
      <c r="K694" t="s">
        <v>2320</v>
      </c>
      <c r="M694">
        <v>757495</v>
      </c>
      <c r="O694" t="s">
        <v>32</v>
      </c>
      <c r="P694" t="s">
        <v>86</v>
      </c>
      <c r="R694" t="s">
        <v>34</v>
      </c>
      <c r="T694" t="s">
        <v>52</v>
      </c>
      <c r="U694" t="s">
        <v>261</v>
      </c>
      <c r="V694" t="s">
        <v>262</v>
      </c>
      <c r="W694" s="1">
        <v>44654</v>
      </c>
      <c r="X694" s="1">
        <v>44667</v>
      </c>
      <c r="Y694" t="s">
        <v>55</v>
      </c>
    </row>
    <row r="695" spans="1:25">
      <c r="A695" t="s">
        <v>2321</v>
      </c>
      <c r="B695" t="s">
        <v>2322</v>
      </c>
      <c r="D695">
        <v>45288</v>
      </c>
      <c r="E695" t="s">
        <v>27</v>
      </c>
      <c r="F695" t="s">
        <v>28</v>
      </c>
      <c r="G695">
        <v>2022</v>
      </c>
      <c r="H695" t="s">
        <v>29</v>
      </c>
      <c r="I695" t="s">
        <v>30</v>
      </c>
      <c r="J695" t="s">
        <v>2323</v>
      </c>
      <c r="K695" t="s">
        <v>2324</v>
      </c>
      <c r="L695" t="s">
        <v>2324</v>
      </c>
      <c r="M695">
        <v>832168</v>
      </c>
      <c r="O695" t="s">
        <v>32</v>
      </c>
      <c r="P695" t="s">
        <v>86</v>
      </c>
      <c r="R695" t="s">
        <v>34</v>
      </c>
      <c r="T695" t="s">
        <v>52</v>
      </c>
      <c r="U695" t="s">
        <v>261</v>
      </c>
      <c r="V695" t="s">
        <v>262</v>
      </c>
      <c r="W695" s="1">
        <v>44640</v>
      </c>
      <c r="X695" s="1">
        <v>44652</v>
      </c>
      <c r="Y695" t="s">
        <v>55</v>
      </c>
    </row>
    <row r="696" spans="1:25">
      <c r="A696" t="s">
        <v>2325</v>
      </c>
      <c r="B696" t="s">
        <v>2326</v>
      </c>
      <c r="C696" t="s">
        <v>861</v>
      </c>
      <c r="D696">
        <v>46783</v>
      </c>
      <c r="E696" t="s">
        <v>27</v>
      </c>
      <c r="F696" t="s">
        <v>28</v>
      </c>
      <c r="G696">
        <v>2022</v>
      </c>
      <c r="H696" t="s">
        <v>29</v>
      </c>
      <c r="I696" t="s">
        <v>30</v>
      </c>
      <c r="J696" t="s">
        <v>2327</v>
      </c>
      <c r="K696" t="s">
        <v>2328</v>
      </c>
      <c r="M696">
        <v>1032244</v>
      </c>
      <c r="O696" t="s">
        <v>32</v>
      </c>
      <c r="P696" t="s">
        <v>86</v>
      </c>
      <c r="R696" t="s">
        <v>34</v>
      </c>
      <c r="T696" t="s">
        <v>52</v>
      </c>
      <c r="U696" t="s">
        <v>261</v>
      </c>
      <c r="V696" t="s">
        <v>271</v>
      </c>
      <c r="W696" s="1">
        <v>44701</v>
      </c>
      <c r="X696" s="1">
        <v>44709</v>
      </c>
      <c r="Y696" t="s">
        <v>55</v>
      </c>
    </row>
    <row r="697" spans="1:25">
      <c r="A697" t="s">
        <v>1259</v>
      </c>
      <c r="B697" t="s">
        <v>1260</v>
      </c>
      <c r="D697">
        <v>46413</v>
      </c>
      <c r="E697" t="s">
        <v>27</v>
      </c>
      <c r="F697" t="s">
        <v>28</v>
      </c>
      <c r="G697">
        <v>2022</v>
      </c>
      <c r="H697" t="s">
        <v>29</v>
      </c>
      <c r="I697" t="s">
        <v>30</v>
      </c>
      <c r="J697" t="s">
        <v>1261</v>
      </c>
      <c r="K697" t="str">
        <f>"04/05/2022 01:47 PM AEST(SW"</f>
        <v>04/05/2022 01:47 PM AEST(SW</v>
      </c>
      <c r="L697" t="str">
        <f>"04/05/2022 01:48 PM AEST(SW"</f>
        <v>04/05/2022 01:48 PM AEST(SW</v>
      </c>
      <c r="M697">
        <v>1083222</v>
      </c>
      <c r="O697" t="s">
        <v>32</v>
      </c>
      <c r="P697" t="s">
        <v>86</v>
      </c>
      <c r="R697" t="s">
        <v>34</v>
      </c>
      <c r="T697" t="s">
        <v>52</v>
      </c>
      <c r="U697" t="s">
        <v>87</v>
      </c>
      <c r="V697" t="s">
        <v>88</v>
      </c>
      <c r="W697" s="1">
        <v>44753</v>
      </c>
      <c r="X697" s="1">
        <v>44757</v>
      </c>
      <c r="Y697" t="s">
        <v>55</v>
      </c>
    </row>
    <row r="698" spans="1:25">
      <c r="A698" t="s">
        <v>2329</v>
      </c>
      <c r="B698" t="s">
        <v>2330</v>
      </c>
      <c r="C698" t="s">
        <v>2331</v>
      </c>
      <c r="D698">
        <v>45461</v>
      </c>
      <c r="E698" t="s">
        <v>27</v>
      </c>
      <c r="F698" t="s">
        <v>28</v>
      </c>
      <c r="G698">
        <v>2022</v>
      </c>
      <c r="H698" t="s">
        <v>29</v>
      </c>
      <c r="I698" t="s">
        <v>30</v>
      </c>
      <c r="J698" t="s">
        <v>2332</v>
      </c>
      <c r="K698" t="s">
        <v>2333</v>
      </c>
      <c r="M698">
        <v>809755</v>
      </c>
      <c r="O698" t="s">
        <v>32</v>
      </c>
      <c r="P698" t="s">
        <v>86</v>
      </c>
      <c r="R698" t="s">
        <v>34</v>
      </c>
      <c r="T698" t="s">
        <v>52</v>
      </c>
      <c r="U698" t="s">
        <v>261</v>
      </c>
      <c r="V698" t="s">
        <v>1687</v>
      </c>
      <c r="W698" s="1">
        <v>44773</v>
      </c>
      <c r="X698" s="1">
        <v>44786</v>
      </c>
      <c r="Y698" t="s">
        <v>220</v>
      </c>
    </row>
    <row r="699" spans="1:25">
      <c r="A699" t="s">
        <v>1998</v>
      </c>
      <c r="B699" t="s">
        <v>2334</v>
      </c>
      <c r="D699">
        <v>46477</v>
      </c>
      <c r="E699" t="s">
        <v>27</v>
      </c>
      <c r="F699" t="s">
        <v>28</v>
      </c>
      <c r="G699">
        <v>2022</v>
      </c>
      <c r="H699" t="s">
        <v>29</v>
      </c>
      <c r="I699" t="s">
        <v>30</v>
      </c>
      <c r="J699" t="s">
        <v>2335</v>
      </c>
      <c r="K699" t="str">
        <f>"06/05/2022 11:14 AM AEST(SW"</f>
        <v>06/05/2022 11:14 AM AEST(SW</v>
      </c>
      <c r="L699" t="str">
        <f>"06/05/2022 11:20 AM AEST(SW"</f>
        <v>06/05/2022 11:20 AM AEST(SW</v>
      </c>
      <c r="M699">
        <v>831435</v>
      </c>
      <c r="O699" t="s">
        <v>32</v>
      </c>
      <c r="P699" t="s">
        <v>86</v>
      </c>
      <c r="R699" t="s">
        <v>34</v>
      </c>
      <c r="T699" t="s">
        <v>52</v>
      </c>
      <c r="U699" t="s">
        <v>261</v>
      </c>
      <c r="V699" t="s">
        <v>262</v>
      </c>
      <c r="W699" s="1">
        <v>44759</v>
      </c>
      <c r="X699" s="1">
        <v>44772</v>
      </c>
      <c r="Y699" t="s">
        <v>55</v>
      </c>
    </row>
    <row r="700" spans="1:25">
      <c r="A700" t="s">
        <v>2336</v>
      </c>
      <c r="B700" t="s">
        <v>2337</v>
      </c>
      <c r="D700">
        <v>48137</v>
      </c>
      <c r="E700" t="s">
        <v>27</v>
      </c>
      <c r="F700" t="s">
        <v>28</v>
      </c>
      <c r="G700">
        <v>2022</v>
      </c>
      <c r="H700" t="s">
        <v>29</v>
      </c>
      <c r="I700" t="s">
        <v>30</v>
      </c>
      <c r="J700" t="s">
        <v>2338</v>
      </c>
      <c r="K700" t="str">
        <f>"05/07/2022 09:27 PM AEST(SW"</f>
        <v>05/07/2022 09:27 PM AEST(SW</v>
      </c>
      <c r="M700">
        <v>1125943</v>
      </c>
      <c r="O700" t="s">
        <v>32</v>
      </c>
      <c r="P700" t="s">
        <v>86</v>
      </c>
      <c r="R700" t="s">
        <v>34</v>
      </c>
      <c r="T700" t="s">
        <v>52</v>
      </c>
      <c r="U700" t="s">
        <v>87</v>
      </c>
      <c r="V700" t="s">
        <v>2339</v>
      </c>
      <c r="W700" s="1">
        <v>44759</v>
      </c>
      <c r="X700" s="1">
        <v>44765</v>
      </c>
      <c r="Y700" t="s">
        <v>133</v>
      </c>
    </row>
    <row r="701" spans="1:25">
      <c r="A701" t="s">
        <v>1153</v>
      </c>
      <c r="B701" t="s">
        <v>603</v>
      </c>
      <c r="C701" t="s">
        <v>1154</v>
      </c>
      <c r="D701">
        <v>47412</v>
      </c>
      <c r="E701" t="s">
        <v>27</v>
      </c>
      <c r="F701" t="s">
        <v>28</v>
      </c>
      <c r="G701">
        <v>2022</v>
      </c>
      <c r="H701" t="s">
        <v>29</v>
      </c>
      <c r="I701" t="s">
        <v>30</v>
      </c>
      <c r="J701" t="s">
        <v>1155</v>
      </c>
      <c r="K701" t="s">
        <v>1156</v>
      </c>
      <c r="M701">
        <v>1172294</v>
      </c>
      <c r="O701" t="s">
        <v>32</v>
      </c>
      <c r="P701" t="s">
        <v>86</v>
      </c>
      <c r="R701" t="s">
        <v>34</v>
      </c>
      <c r="T701" t="s">
        <v>52</v>
      </c>
      <c r="U701" t="s">
        <v>87</v>
      </c>
      <c r="V701" t="s">
        <v>88</v>
      </c>
      <c r="W701" s="1">
        <v>44732</v>
      </c>
      <c r="X701" s="1">
        <v>44759</v>
      </c>
      <c r="Y701" t="s">
        <v>55</v>
      </c>
    </row>
    <row r="702" spans="1:25">
      <c r="A702" t="s">
        <v>2340</v>
      </c>
      <c r="B702" t="s">
        <v>2341</v>
      </c>
      <c r="D702">
        <v>46985</v>
      </c>
      <c r="E702" t="s">
        <v>27</v>
      </c>
      <c r="F702" t="s">
        <v>28</v>
      </c>
      <c r="G702">
        <v>2022</v>
      </c>
      <c r="H702" t="s">
        <v>29</v>
      </c>
      <c r="I702" t="s">
        <v>30</v>
      </c>
      <c r="J702" t="s">
        <v>2342</v>
      </c>
      <c r="K702" t="s">
        <v>2343</v>
      </c>
      <c r="M702">
        <v>1218532</v>
      </c>
      <c r="O702" t="s">
        <v>32</v>
      </c>
      <c r="P702" t="s">
        <v>86</v>
      </c>
      <c r="R702" t="s">
        <v>34</v>
      </c>
      <c r="T702" t="s">
        <v>52</v>
      </c>
      <c r="U702" t="s">
        <v>193</v>
      </c>
      <c r="V702" t="s">
        <v>271</v>
      </c>
      <c r="W702" s="1">
        <v>44704</v>
      </c>
      <c r="X702" s="1">
        <v>44820</v>
      </c>
      <c r="Y702" t="s">
        <v>55</v>
      </c>
    </row>
    <row r="703" spans="1:25">
      <c r="A703" t="s">
        <v>975</v>
      </c>
      <c r="B703" t="s">
        <v>976</v>
      </c>
      <c r="D703">
        <v>45387</v>
      </c>
      <c r="E703" t="s">
        <v>27</v>
      </c>
      <c r="F703" t="s">
        <v>28</v>
      </c>
      <c r="G703">
        <v>2022</v>
      </c>
      <c r="H703" t="s">
        <v>29</v>
      </c>
      <c r="I703" t="s">
        <v>30</v>
      </c>
      <c r="J703" t="s">
        <v>977</v>
      </c>
      <c r="K703" t="s">
        <v>978</v>
      </c>
      <c r="M703">
        <v>1158812</v>
      </c>
      <c r="O703" t="s">
        <v>32</v>
      </c>
      <c r="P703" t="s">
        <v>86</v>
      </c>
      <c r="R703" t="s">
        <v>34</v>
      </c>
      <c r="T703" t="s">
        <v>52</v>
      </c>
      <c r="U703" t="s">
        <v>87</v>
      </c>
      <c r="V703" t="s">
        <v>979</v>
      </c>
      <c r="W703" s="1">
        <v>44738</v>
      </c>
      <c r="X703" s="1">
        <v>44752</v>
      </c>
      <c r="Y703" t="s">
        <v>615</v>
      </c>
    </row>
    <row r="704" spans="1:25">
      <c r="A704" t="s">
        <v>609</v>
      </c>
      <c r="B704" t="s">
        <v>610</v>
      </c>
      <c r="D704">
        <v>49489</v>
      </c>
      <c r="E704" t="s">
        <v>27</v>
      </c>
      <c r="F704" t="s">
        <v>28</v>
      </c>
      <c r="G704">
        <v>2022</v>
      </c>
      <c r="H704" t="s">
        <v>29</v>
      </c>
      <c r="I704" t="s">
        <v>30</v>
      </c>
      <c r="J704" t="s">
        <v>611</v>
      </c>
      <c r="K704" t="s">
        <v>612</v>
      </c>
      <c r="M704">
        <v>1169295</v>
      </c>
      <c r="O704" t="s">
        <v>32</v>
      </c>
      <c r="P704" t="s">
        <v>389</v>
      </c>
      <c r="R704" t="s">
        <v>34</v>
      </c>
      <c r="T704" t="s">
        <v>52</v>
      </c>
      <c r="U704" t="s">
        <v>87</v>
      </c>
      <c r="V704" t="s">
        <v>88</v>
      </c>
      <c r="W704" s="1">
        <v>44886</v>
      </c>
      <c r="X704" s="1">
        <v>44910</v>
      </c>
      <c r="Y704" t="s">
        <v>55</v>
      </c>
    </row>
    <row r="705" spans="1:25">
      <c r="A705" t="s">
        <v>1297</v>
      </c>
      <c r="B705" t="s">
        <v>1298</v>
      </c>
      <c r="C705" t="s">
        <v>307</v>
      </c>
      <c r="D705">
        <v>46838</v>
      </c>
      <c r="E705" t="s">
        <v>27</v>
      </c>
      <c r="F705" t="s">
        <v>28</v>
      </c>
      <c r="G705">
        <v>2022</v>
      </c>
      <c r="H705" t="s">
        <v>29</v>
      </c>
      <c r="I705" t="s">
        <v>30</v>
      </c>
      <c r="J705" t="s">
        <v>1299</v>
      </c>
      <c r="K705" t="s">
        <v>1300</v>
      </c>
      <c r="M705">
        <v>910250</v>
      </c>
      <c r="O705" t="s">
        <v>32</v>
      </c>
      <c r="P705" t="s">
        <v>86</v>
      </c>
      <c r="R705" t="s">
        <v>32</v>
      </c>
      <c r="S705" t="s">
        <v>32</v>
      </c>
      <c r="T705" t="s">
        <v>52</v>
      </c>
      <c r="U705" t="s">
        <v>87</v>
      </c>
      <c r="V705" t="s">
        <v>88</v>
      </c>
      <c r="W705" s="1">
        <v>44892</v>
      </c>
      <c r="X705" s="1">
        <v>44904</v>
      </c>
      <c r="Y705" t="s">
        <v>55</v>
      </c>
    </row>
    <row r="706" spans="1:25">
      <c r="A706" t="s">
        <v>1132</v>
      </c>
      <c r="B706" t="s">
        <v>1133</v>
      </c>
      <c r="C706" t="s">
        <v>1134</v>
      </c>
      <c r="D706">
        <v>48257</v>
      </c>
      <c r="E706" t="s">
        <v>27</v>
      </c>
      <c r="F706" t="s">
        <v>28</v>
      </c>
      <c r="G706">
        <v>2022</v>
      </c>
      <c r="H706" t="s">
        <v>29</v>
      </c>
      <c r="I706" t="s">
        <v>30</v>
      </c>
      <c r="J706" t="s">
        <v>611</v>
      </c>
      <c r="K706" t="s">
        <v>2344</v>
      </c>
      <c r="M706">
        <v>1171716</v>
      </c>
      <c r="O706" t="s">
        <v>32</v>
      </c>
      <c r="P706" t="s">
        <v>86</v>
      </c>
      <c r="R706" t="s">
        <v>34</v>
      </c>
      <c r="T706" t="s">
        <v>52</v>
      </c>
      <c r="U706" t="s">
        <v>87</v>
      </c>
      <c r="V706" t="s">
        <v>88</v>
      </c>
      <c r="W706" s="1">
        <v>44886</v>
      </c>
      <c r="X706" s="1">
        <v>44890</v>
      </c>
      <c r="Y706" t="s">
        <v>55</v>
      </c>
    </row>
    <row r="707" spans="1:25">
      <c r="A707" t="s">
        <v>624</v>
      </c>
      <c r="B707" t="s">
        <v>1128</v>
      </c>
      <c r="C707" t="s">
        <v>57</v>
      </c>
      <c r="D707">
        <v>47005</v>
      </c>
      <c r="E707" t="s">
        <v>27</v>
      </c>
      <c r="F707" t="s">
        <v>28</v>
      </c>
      <c r="G707">
        <v>2022</v>
      </c>
      <c r="H707" t="s">
        <v>29</v>
      </c>
      <c r="I707" t="s">
        <v>30</v>
      </c>
      <c r="J707" t="s">
        <v>2345</v>
      </c>
      <c r="K707" t="s">
        <v>2346</v>
      </c>
      <c r="M707">
        <v>1079540</v>
      </c>
      <c r="O707" t="s">
        <v>32</v>
      </c>
      <c r="P707" t="s">
        <v>86</v>
      </c>
      <c r="R707" t="s">
        <v>34</v>
      </c>
      <c r="T707" t="s">
        <v>52</v>
      </c>
      <c r="U707" t="s">
        <v>87</v>
      </c>
      <c r="V707" t="s">
        <v>475</v>
      </c>
      <c r="W707" s="1">
        <v>44752</v>
      </c>
      <c r="X707" s="1">
        <v>44758</v>
      </c>
      <c r="Y707" t="s">
        <v>55</v>
      </c>
    </row>
    <row r="708" spans="1:25">
      <c r="A708" t="s">
        <v>2347</v>
      </c>
      <c r="B708" t="s">
        <v>2348</v>
      </c>
      <c r="C708" t="s">
        <v>2349</v>
      </c>
      <c r="D708">
        <v>54133</v>
      </c>
      <c r="E708" t="s">
        <v>27</v>
      </c>
      <c r="F708" t="s">
        <v>28</v>
      </c>
      <c r="G708">
        <v>2022</v>
      </c>
      <c r="H708" t="s">
        <v>29</v>
      </c>
      <c r="I708" t="s">
        <v>30</v>
      </c>
      <c r="J708" t="s">
        <v>2350</v>
      </c>
      <c r="K708" t="s">
        <v>2351</v>
      </c>
      <c r="M708">
        <v>1307129</v>
      </c>
      <c r="O708" t="s">
        <v>32</v>
      </c>
      <c r="P708" t="s">
        <v>86</v>
      </c>
      <c r="R708" t="s">
        <v>34</v>
      </c>
      <c r="T708" t="s">
        <v>52</v>
      </c>
      <c r="U708" t="s">
        <v>87</v>
      </c>
      <c r="V708" t="s">
        <v>661</v>
      </c>
      <c r="W708" s="1">
        <v>44892</v>
      </c>
      <c r="X708" s="1">
        <v>44899</v>
      </c>
      <c r="Y708" t="s">
        <v>89</v>
      </c>
    </row>
    <row r="709" spans="1:25">
      <c r="A709" t="s">
        <v>1549</v>
      </c>
      <c r="B709" t="s">
        <v>1550</v>
      </c>
      <c r="D709">
        <v>46514</v>
      </c>
      <c r="E709" t="s">
        <v>27</v>
      </c>
      <c r="F709" t="s">
        <v>28</v>
      </c>
      <c r="G709">
        <v>2022</v>
      </c>
      <c r="H709" t="s">
        <v>29</v>
      </c>
      <c r="I709" t="s">
        <v>30</v>
      </c>
      <c r="J709" t="s">
        <v>2352</v>
      </c>
      <c r="K709" t="str">
        <f>"08/05/2022 04:32 PM AEST(SW"</f>
        <v>08/05/2022 04:32 PM AEST(SW</v>
      </c>
      <c r="M709">
        <v>1166325</v>
      </c>
      <c r="O709" t="s">
        <v>32</v>
      </c>
      <c r="P709" t="s">
        <v>86</v>
      </c>
      <c r="R709" t="s">
        <v>34</v>
      </c>
      <c r="T709" t="s">
        <v>174</v>
      </c>
      <c r="U709" t="s">
        <v>87</v>
      </c>
      <c r="V709" t="s">
        <v>88</v>
      </c>
      <c r="W709" s="1">
        <v>44760</v>
      </c>
      <c r="X709" s="1">
        <v>44764</v>
      </c>
      <c r="Y709" t="s">
        <v>220</v>
      </c>
    </row>
    <row r="710" spans="1:25">
      <c r="A710" t="s">
        <v>531</v>
      </c>
      <c r="B710" t="s">
        <v>2353</v>
      </c>
      <c r="C710" t="s">
        <v>65</v>
      </c>
      <c r="D710">
        <v>47278</v>
      </c>
      <c r="E710" t="s">
        <v>27</v>
      </c>
      <c r="F710" t="s">
        <v>28</v>
      </c>
      <c r="G710">
        <v>2022</v>
      </c>
      <c r="H710" t="s">
        <v>29</v>
      </c>
      <c r="I710" t="s">
        <v>30</v>
      </c>
      <c r="J710" t="s">
        <v>2354</v>
      </c>
      <c r="K710" t="str">
        <f>"08/06/2022 12:39 AM AEST(SW"</f>
        <v>08/06/2022 12:39 AM AEST(SW</v>
      </c>
      <c r="M710">
        <v>1251036</v>
      </c>
      <c r="O710" t="s">
        <v>32</v>
      </c>
      <c r="P710" t="s">
        <v>389</v>
      </c>
      <c r="R710" t="s">
        <v>34</v>
      </c>
      <c r="T710" t="s">
        <v>52</v>
      </c>
      <c r="U710" t="s">
        <v>87</v>
      </c>
      <c r="V710" t="s">
        <v>88</v>
      </c>
      <c r="W710" s="1">
        <v>44752</v>
      </c>
      <c r="X710" s="1">
        <v>44757</v>
      </c>
      <c r="Y710" t="s">
        <v>89</v>
      </c>
    </row>
    <row r="711" spans="1:25">
      <c r="A711" t="s">
        <v>326</v>
      </c>
      <c r="B711" t="s">
        <v>633</v>
      </c>
      <c r="C711" t="s">
        <v>2355</v>
      </c>
      <c r="D711">
        <v>46209</v>
      </c>
      <c r="E711" t="s">
        <v>27</v>
      </c>
      <c r="F711" t="s">
        <v>28</v>
      </c>
      <c r="G711">
        <v>2022</v>
      </c>
      <c r="H711" t="s">
        <v>29</v>
      </c>
      <c r="I711" t="s">
        <v>30</v>
      </c>
      <c r="J711" t="s">
        <v>2356</v>
      </c>
      <c r="K711" t="s">
        <v>2357</v>
      </c>
      <c r="M711">
        <v>1084119</v>
      </c>
      <c r="O711" t="s">
        <v>32</v>
      </c>
      <c r="P711" t="s">
        <v>86</v>
      </c>
      <c r="R711" t="s">
        <v>34</v>
      </c>
      <c r="T711" t="s">
        <v>52</v>
      </c>
      <c r="U711" t="s">
        <v>87</v>
      </c>
      <c r="V711" t="s">
        <v>465</v>
      </c>
      <c r="W711" s="1">
        <v>44739</v>
      </c>
      <c r="X711" s="1">
        <v>44743</v>
      </c>
      <c r="Y711" t="s">
        <v>55</v>
      </c>
    </row>
    <row r="712" spans="1:25">
      <c r="A712" t="s">
        <v>1132</v>
      </c>
      <c r="B712" t="s">
        <v>1133</v>
      </c>
      <c r="C712" t="s">
        <v>1134</v>
      </c>
      <c r="D712">
        <v>48256</v>
      </c>
      <c r="E712" t="s">
        <v>27</v>
      </c>
      <c r="F712" t="s">
        <v>28</v>
      </c>
      <c r="G712">
        <v>2022</v>
      </c>
      <c r="H712" t="s">
        <v>29</v>
      </c>
      <c r="I712" t="s">
        <v>30</v>
      </c>
      <c r="J712" t="s">
        <v>2350</v>
      </c>
      <c r="K712" t="s">
        <v>2358</v>
      </c>
      <c r="M712">
        <v>1171716</v>
      </c>
      <c r="O712" t="s">
        <v>32</v>
      </c>
      <c r="P712" t="s">
        <v>86</v>
      </c>
      <c r="R712" t="s">
        <v>34</v>
      </c>
      <c r="T712" t="s">
        <v>52</v>
      </c>
      <c r="U712" t="s">
        <v>87</v>
      </c>
      <c r="V712" t="s">
        <v>88</v>
      </c>
      <c r="W712" s="1">
        <v>44892</v>
      </c>
      <c r="X712" s="1">
        <v>44899</v>
      </c>
      <c r="Y712" t="s">
        <v>55</v>
      </c>
    </row>
    <row r="713" spans="1:25">
      <c r="A713" t="s">
        <v>2359</v>
      </c>
      <c r="B713" t="s">
        <v>965</v>
      </c>
      <c r="D713">
        <v>48448</v>
      </c>
      <c r="E713" t="s">
        <v>27</v>
      </c>
      <c r="F713" t="s">
        <v>28</v>
      </c>
      <c r="G713">
        <v>2022</v>
      </c>
      <c r="H713" t="s">
        <v>29</v>
      </c>
      <c r="I713" t="s">
        <v>30</v>
      </c>
      <c r="J713" t="s">
        <v>2360</v>
      </c>
      <c r="K713" t="s">
        <v>2361</v>
      </c>
      <c r="L713" t="s">
        <v>2362</v>
      </c>
      <c r="M713">
        <v>1221001</v>
      </c>
      <c r="O713" t="s">
        <v>32</v>
      </c>
      <c r="P713" t="s">
        <v>86</v>
      </c>
      <c r="R713" t="s">
        <v>34</v>
      </c>
      <c r="T713" t="s">
        <v>52</v>
      </c>
      <c r="U713" t="s">
        <v>261</v>
      </c>
      <c r="V713" t="s">
        <v>426</v>
      </c>
      <c r="W713" s="1">
        <v>44794</v>
      </c>
      <c r="X713" s="1">
        <v>44813</v>
      </c>
      <c r="Y713" t="s">
        <v>55</v>
      </c>
    </row>
    <row r="714" spans="1:25">
      <c r="A714" t="s">
        <v>812</v>
      </c>
      <c r="B714" t="s">
        <v>2363</v>
      </c>
      <c r="C714" t="s">
        <v>2364</v>
      </c>
      <c r="D714">
        <v>48453</v>
      </c>
      <c r="E714" t="s">
        <v>27</v>
      </c>
      <c r="F714" t="s">
        <v>28</v>
      </c>
      <c r="G714">
        <v>2022</v>
      </c>
      <c r="H714" t="s">
        <v>29</v>
      </c>
      <c r="I714" t="s">
        <v>30</v>
      </c>
      <c r="J714" t="s">
        <v>2365</v>
      </c>
      <c r="K714" t="s">
        <v>2366</v>
      </c>
      <c r="L714" t="s">
        <v>2367</v>
      </c>
      <c r="M714">
        <v>833495</v>
      </c>
      <c r="O714" t="s">
        <v>32</v>
      </c>
      <c r="P714" t="s">
        <v>86</v>
      </c>
      <c r="R714" t="s">
        <v>34</v>
      </c>
      <c r="T714" t="s">
        <v>52</v>
      </c>
      <c r="U714" t="s">
        <v>261</v>
      </c>
      <c r="V714" t="s">
        <v>2368</v>
      </c>
      <c r="W714" s="1">
        <v>44843</v>
      </c>
      <c r="X714" s="1">
        <v>44862</v>
      </c>
      <c r="Y714" t="s">
        <v>55</v>
      </c>
    </row>
    <row r="715" spans="1:25">
      <c r="A715" t="s">
        <v>1487</v>
      </c>
      <c r="B715" t="s">
        <v>710</v>
      </c>
      <c r="C715" t="s">
        <v>48</v>
      </c>
      <c r="D715">
        <v>48457</v>
      </c>
      <c r="E715" t="s">
        <v>27</v>
      </c>
      <c r="F715" t="s">
        <v>28</v>
      </c>
      <c r="G715">
        <v>2022</v>
      </c>
      <c r="H715" t="s">
        <v>29</v>
      </c>
      <c r="I715" t="s">
        <v>30</v>
      </c>
      <c r="J715" t="s">
        <v>2369</v>
      </c>
      <c r="K715" t="s">
        <v>2370</v>
      </c>
      <c r="M715">
        <v>871206</v>
      </c>
      <c r="O715" t="s">
        <v>32</v>
      </c>
      <c r="P715" t="s">
        <v>86</v>
      </c>
      <c r="R715" t="s">
        <v>34</v>
      </c>
      <c r="T715" t="s">
        <v>52</v>
      </c>
      <c r="U715" t="s">
        <v>706</v>
      </c>
      <c r="V715" t="s">
        <v>426</v>
      </c>
      <c r="W715" s="1">
        <v>44794</v>
      </c>
      <c r="X715" s="1">
        <v>44812</v>
      </c>
      <c r="Y715" t="s">
        <v>55</v>
      </c>
    </row>
    <row r="716" spans="1:25">
      <c r="A716" t="s">
        <v>2371</v>
      </c>
      <c r="B716" t="s">
        <v>2372</v>
      </c>
      <c r="C716" t="s">
        <v>2373</v>
      </c>
      <c r="D716">
        <v>47749</v>
      </c>
      <c r="E716" t="s">
        <v>27</v>
      </c>
      <c r="F716" t="s">
        <v>28</v>
      </c>
      <c r="G716">
        <v>2022</v>
      </c>
      <c r="H716" t="s">
        <v>29</v>
      </c>
      <c r="I716" t="s">
        <v>30</v>
      </c>
      <c r="J716" t="s">
        <v>2374</v>
      </c>
      <c r="K716" t="s">
        <v>2375</v>
      </c>
      <c r="L716" t="s">
        <v>2376</v>
      </c>
      <c r="M716">
        <v>754871</v>
      </c>
      <c r="O716" t="s">
        <v>32</v>
      </c>
      <c r="P716" t="s">
        <v>86</v>
      </c>
      <c r="R716" t="s">
        <v>34</v>
      </c>
      <c r="T716" t="s">
        <v>52</v>
      </c>
      <c r="U716" t="s">
        <v>261</v>
      </c>
      <c r="V716" t="s">
        <v>262</v>
      </c>
      <c r="W716" s="1">
        <v>44759</v>
      </c>
      <c r="X716" s="1">
        <v>44772</v>
      </c>
      <c r="Y716" t="s">
        <v>220</v>
      </c>
    </row>
    <row r="717" spans="1:25">
      <c r="A717" t="s">
        <v>1132</v>
      </c>
      <c r="B717" t="s">
        <v>2377</v>
      </c>
      <c r="C717" t="s">
        <v>128</v>
      </c>
      <c r="D717">
        <v>48481</v>
      </c>
      <c r="E717" t="s">
        <v>27</v>
      </c>
      <c r="F717" t="s">
        <v>28</v>
      </c>
      <c r="G717">
        <v>2022</v>
      </c>
      <c r="H717" t="s">
        <v>29</v>
      </c>
      <c r="I717" t="s">
        <v>30</v>
      </c>
      <c r="J717" t="s">
        <v>2378</v>
      </c>
      <c r="K717" t="s">
        <v>2379</v>
      </c>
      <c r="L717" t="s">
        <v>2380</v>
      </c>
      <c r="M717">
        <v>933358</v>
      </c>
      <c r="O717" t="s">
        <v>32</v>
      </c>
      <c r="P717" t="s">
        <v>86</v>
      </c>
      <c r="R717" t="s">
        <v>34</v>
      </c>
      <c r="T717" t="s">
        <v>52</v>
      </c>
      <c r="U717" t="s">
        <v>261</v>
      </c>
      <c r="V717" t="s">
        <v>1398</v>
      </c>
      <c r="W717" s="1">
        <v>44842</v>
      </c>
      <c r="X717" s="1">
        <v>44862</v>
      </c>
      <c r="Y717" t="s">
        <v>2381</v>
      </c>
    </row>
    <row r="718" spans="1:25">
      <c r="A718" t="s">
        <v>2382</v>
      </c>
      <c r="B718" t="s">
        <v>57</v>
      </c>
      <c r="D718">
        <v>53286</v>
      </c>
      <c r="E718" t="s">
        <v>27</v>
      </c>
      <c r="F718" t="s">
        <v>28</v>
      </c>
      <c r="G718">
        <v>2022</v>
      </c>
      <c r="H718" t="s">
        <v>29</v>
      </c>
      <c r="I718" t="s">
        <v>30</v>
      </c>
      <c r="J718" t="s">
        <v>2383</v>
      </c>
      <c r="K718" t="str">
        <f>"09/11/2022 10:17 AM AEST(SW"</f>
        <v>09/11/2022 10:17 AM AEST(SW</v>
      </c>
      <c r="M718">
        <v>1238162</v>
      </c>
      <c r="O718" t="s">
        <v>32</v>
      </c>
      <c r="P718" t="s">
        <v>61</v>
      </c>
      <c r="Q718" t="s">
        <v>2384</v>
      </c>
      <c r="R718" t="s">
        <v>34</v>
      </c>
      <c r="T718" t="s">
        <v>35</v>
      </c>
      <c r="U718" t="s">
        <v>43</v>
      </c>
      <c r="V718" t="s">
        <v>2385</v>
      </c>
      <c r="W718" s="1">
        <v>44891</v>
      </c>
      <c r="X718" s="1">
        <v>44899</v>
      </c>
      <c r="Y718" t="s">
        <v>615</v>
      </c>
    </row>
    <row r="719" spans="1:25">
      <c r="A719" t="s">
        <v>352</v>
      </c>
      <c r="B719" t="s">
        <v>2386</v>
      </c>
      <c r="D719">
        <v>54100</v>
      </c>
      <c r="E719" t="s">
        <v>27</v>
      </c>
      <c r="F719" t="s">
        <v>28</v>
      </c>
      <c r="G719">
        <v>2022</v>
      </c>
      <c r="H719" t="s">
        <v>29</v>
      </c>
      <c r="I719" t="s">
        <v>30</v>
      </c>
      <c r="J719" t="s">
        <v>2387</v>
      </c>
      <c r="K719" t="s">
        <v>2388</v>
      </c>
      <c r="L719" t="s">
        <v>2389</v>
      </c>
      <c r="M719">
        <v>991472</v>
      </c>
      <c r="O719" t="s">
        <v>32</v>
      </c>
      <c r="P719" t="s">
        <v>86</v>
      </c>
      <c r="R719" t="s">
        <v>32</v>
      </c>
      <c r="S719" t="s">
        <v>32</v>
      </c>
      <c r="T719" t="s">
        <v>52</v>
      </c>
      <c r="U719" t="s">
        <v>87</v>
      </c>
      <c r="V719" t="s">
        <v>88</v>
      </c>
      <c r="W719" s="1">
        <v>44899</v>
      </c>
      <c r="X719" s="1">
        <v>44881</v>
      </c>
      <c r="Y719" t="s">
        <v>133</v>
      </c>
    </row>
    <row r="720" spans="1:25">
      <c r="A720" t="s">
        <v>2390</v>
      </c>
      <c r="B720" t="s">
        <v>2391</v>
      </c>
      <c r="D720">
        <v>48717</v>
      </c>
      <c r="E720" t="s">
        <v>27</v>
      </c>
      <c r="F720" t="s">
        <v>28</v>
      </c>
      <c r="G720">
        <v>2022</v>
      </c>
      <c r="H720" t="s">
        <v>29</v>
      </c>
      <c r="I720" t="s">
        <v>30</v>
      </c>
      <c r="J720" t="s">
        <v>2392</v>
      </c>
      <c r="K720" t="s">
        <v>2393</v>
      </c>
      <c r="M720">
        <v>758085</v>
      </c>
      <c r="O720" t="s">
        <v>32</v>
      </c>
      <c r="P720" t="s">
        <v>86</v>
      </c>
      <c r="R720" t="s">
        <v>34</v>
      </c>
      <c r="T720" t="s">
        <v>52</v>
      </c>
      <c r="U720" t="s">
        <v>261</v>
      </c>
      <c r="V720" t="s">
        <v>262</v>
      </c>
      <c r="W720" s="1">
        <v>44801</v>
      </c>
      <c r="X720" s="1">
        <v>44814</v>
      </c>
      <c r="Y720" t="s">
        <v>55</v>
      </c>
    </row>
    <row r="721" spans="1:25">
      <c r="A721" t="s">
        <v>2394</v>
      </c>
      <c r="B721" t="s">
        <v>2395</v>
      </c>
      <c r="D721">
        <v>46132</v>
      </c>
      <c r="E721" t="s">
        <v>27</v>
      </c>
      <c r="F721" t="s">
        <v>28</v>
      </c>
      <c r="G721">
        <v>2022</v>
      </c>
      <c r="H721" t="s">
        <v>29</v>
      </c>
      <c r="I721" t="s">
        <v>30</v>
      </c>
      <c r="J721" t="s">
        <v>2396</v>
      </c>
      <c r="K721" t="s">
        <v>2397</v>
      </c>
      <c r="M721">
        <v>1219877</v>
      </c>
      <c r="O721" t="s">
        <v>32</v>
      </c>
      <c r="P721" t="s">
        <v>86</v>
      </c>
      <c r="R721" t="s">
        <v>34</v>
      </c>
      <c r="T721" t="s">
        <v>52</v>
      </c>
      <c r="U721" t="s">
        <v>261</v>
      </c>
      <c r="V721" t="s">
        <v>426</v>
      </c>
      <c r="W721" s="1">
        <v>44690</v>
      </c>
      <c r="X721" s="1">
        <v>44722</v>
      </c>
      <c r="Y721" t="s">
        <v>55</v>
      </c>
    </row>
    <row r="722" spans="1:25">
      <c r="A722" t="s">
        <v>2398</v>
      </c>
      <c r="B722" t="s">
        <v>2399</v>
      </c>
      <c r="D722">
        <v>47475</v>
      </c>
      <c r="E722" t="s">
        <v>27</v>
      </c>
      <c r="F722" t="s">
        <v>28</v>
      </c>
      <c r="G722">
        <v>2022</v>
      </c>
      <c r="H722" t="s">
        <v>29</v>
      </c>
      <c r="I722" t="s">
        <v>30</v>
      </c>
      <c r="J722" t="s">
        <v>2400</v>
      </c>
      <c r="K722" t="s">
        <v>2401</v>
      </c>
      <c r="L722" t="s">
        <v>2401</v>
      </c>
      <c r="M722">
        <v>1251360</v>
      </c>
      <c r="O722" t="s">
        <v>32</v>
      </c>
      <c r="P722" t="s">
        <v>86</v>
      </c>
      <c r="R722" t="s">
        <v>34</v>
      </c>
      <c r="T722" t="s">
        <v>52</v>
      </c>
      <c r="U722" t="s">
        <v>87</v>
      </c>
      <c r="V722" t="s">
        <v>88</v>
      </c>
      <c r="W722" s="1">
        <v>44739</v>
      </c>
      <c r="X722" s="1">
        <v>44745</v>
      </c>
      <c r="Y722" t="s">
        <v>89</v>
      </c>
    </row>
    <row r="723" spans="1:25">
      <c r="A723" t="s">
        <v>1268</v>
      </c>
      <c r="B723" t="s">
        <v>1269</v>
      </c>
      <c r="C723" t="s">
        <v>313</v>
      </c>
      <c r="D723">
        <v>47370</v>
      </c>
      <c r="E723" t="s">
        <v>27</v>
      </c>
      <c r="F723" t="s">
        <v>28</v>
      </c>
      <c r="G723">
        <v>2022</v>
      </c>
      <c r="H723" t="s">
        <v>29</v>
      </c>
      <c r="I723" t="s">
        <v>30</v>
      </c>
      <c r="J723" t="s">
        <v>1270</v>
      </c>
      <c r="K723" t="s">
        <v>1271</v>
      </c>
      <c r="M723">
        <v>1222977</v>
      </c>
      <c r="O723" t="s">
        <v>32</v>
      </c>
      <c r="P723" t="s">
        <v>389</v>
      </c>
      <c r="R723" t="s">
        <v>34</v>
      </c>
      <c r="T723" t="s">
        <v>52</v>
      </c>
      <c r="U723" t="s">
        <v>87</v>
      </c>
      <c r="V723" t="s">
        <v>88</v>
      </c>
      <c r="W723" s="1">
        <v>44739</v>
      </c>
      <c r="X723" s="1">
        <v>44751</v>
      </c>
      <c r="Y723" t="s">
        <v>89</v>
      </c>
    </row>
    <row r="724" spans="1:25">
      <c r="A724" t="s">
        <v>2402</v>
      </c>
      <c r="B724" t="s">
        <v>2403</v>
      </c>
      <c r="D724">
        <v>45427</v>
      </c>
      <c r="E724" t="s">
        <v>27</v>
      </c>
      <c r="F724" t="s">
        <v>28</v>
      </c>
      <c r="G724">
        <v>2022</v>
      </c>
      <c r="H724" t="s">
        <v>29</v>
      </c>
      <c r="I724" t="s">
        <v>30</v>
      </c>
      <c r="J724" t="s">
        <v>2404</v>
      </c>
      <c r="K724" t="s">
        <v>2405</v>
      </c>
      <c r="M724">
        <v>1227932</v>
      </c>
      <c r="O724" t="s">
        <v>32</v>
      </c>
      <c r="P724" t="s">
        <v>86</v>
      </c>
      <c r="R724" t="s">
        <v>34</v>
      </c>
      <c r="T724" t="s">
        <v>52</v>
      </c>
      <c r="U724" t="s">
        <v>87</v>
      </c>
      <c r="V724" t="s">
        <v>465</v>
      </c>
      <c r="W724" s="1">
        <v>44669</v>
      </c>
      <c r="X724" s="1">
        <v>44671</v>
      </c>
      <c r="Y724" t="s">
        <v>133</v>
      </c>
    </row>
    <row r="725" spans="1:25">
      <c r="A725" t="s">
        <v>963</v>
      </c>
      <c r="B725" t="s">
        <v>494</v>
      </c>
      <c r="D725">
        <v>47536</v>
      </c>
      <c r="E725" t="s">
        <v>27</v>
      </c>
      <c r="F725" t="s">
        <v>28</v>
      </c>
      <c r="G725">
        <v>2022</v>
      </c>
      <c r="H725" t="s">
        <v>29</v>
      </c>
      <c r="I725" t="s">
        <v>30</v>
      </c>
      <c r="J725" t="s">
        <v>1270</v>
      </c>
      <c r="K725" t="s">
        <v>2406</v>
      </c>
      <c r="M725">
        <v>1222586</v>
      </c>
      <c r="O725" t="s">
        <v>32</v>
      </c>
      <c r="P725" t="s">
        <v>389</v>
      </c>
      <c r="R725" t="s">
        <v>34</v>
      </c>
      <c r="T725" t="s">
        <v>52</v>
      </c>
      <c r="U725" t="s">
        <v>87</v>
      </c>
      <c r="V725" t="s">
        <v>465</v>
      </c>
      <c r="W725" s="1">
        <v>44745</v>
      </c>
      <c r="X725" s="1">
        <v>44750</v>
      </c>
      <c r="Y725" t="s">
        <v>89</v>
      </c>
    </row>
    <row r="726" spans="1:25">
      <c r="A726" t="s">
        <v>1939</v>
      </c>
      <c r="B726" t="s">
        <v>1940</v>
      </c>
      <c r="D726">
        <v>47561</v>
      </c>
      <c r="E726" t="s">
        <v>27</v>
      </c>
      <c r="F726" t="s">
        <v>28</v>
      </c>
      <c r="G726">
        <v>2022</v>
      </c>
      <c r="H726" t="s">
        <v>29</v>
      </c>
      <c r="I726" t="s">
        <v>30</v>
      </c>
      <c r="J726" t="s">
        <v>1270</v>
      </c>
      <c r="K726" t="s">
        <v>2407</v>
      </c>
      <c r="M726">
        <v>1196403</v>
      </c>
      <c r="O726" t="s">
        <v>32</v>
      </c>
      <c r="P726" t="s">
        <v>86</v>
      </c>
      <c r="R726" t="s">
        <v>34</v>
      </c>
      <c r="T726" t="s">
        <v>52</v>
      </c>
      <c r="U726" t="s">
        <v>87</v>
      </c>
      <c r="V726" t="s">
        <v>661</v>
      </c>
      <c r="W726" s="1">
        <v>44745</v>
      </c>
      <c r="X726" s="1">
        <v>44750</v>
      </c>
      <c r="Y726" t="s">
        <v>615</v>
      </c>
    </row>
    <row r="727" spans="1:25">
      <c r="A727" t="s">
        <v>1195</v>
      </c>
      <c r="B727" t="s">
        <v>832</v>
      </c>
      <c r="C727" t="s">
        <v>2408</v>
      </c>
      <c r="D727">
        <v>45299</v>
      </c>
      <c r="E727" t="s">
        <v>27</v>
      </c>
      <c r="F727" t="s">
        <v>28</v>
      </c>
      <c r="G727">
        <v>2022</v>
      </c>
      <c r="H727" t="s">
        <v>29</v>
      </c>
      <c r="I727" t="s">
        <v>30</v>
      </c>
      <c r="J727" t="s">
        <v>2409</v>
      </c>
      <c r="K727" t="str">
        <f>"03/03/2022 10:43 PM AEST(SW"</f>
        <v>03/03/2022 10:43 PM AEST(SW</v>
      </c>
      <c r="M727">
        <v>1151930</v>
      </c>
      <c r="O727" t="s">
        <v>32</v>
      </c>
      <c r="P727" t="s">
        <v>389</v>
      </c>
      <c r="R727" t="s">
        <v>34</v>
      </c>
      <c r="T727" t="s">
        <v>52</v>
      </c>
      <c r="U727" t="s">
        <v>87</v>
      </c>
      <c r="V727" t="s">
        <v>88</v>
      </c>
      <c r="W727" s="1">
        <v>44668</v>
      </c>
      <c r="X727" s="1">
        <v>44674</v>
      </c>
      <c r="Y727" t="s">
        <v>140</v>
      </c>
    </row>
    <row r="728" spans="1:25">
      <c r="A728" t="s">
        <v>2410</v>
      </c>
      <c r="B728" t="s">
        <v>2411</v>
      </c>
      <c r="C728" t="s">
        <v>1837</v>
      </c>
      <c r="D728">
        <v>47540</v>
      </c>
      <c r="E728" t="s">
        <v>27</v>
      </c>
      <c r="F728" t="s">
        <v>28</v>
      </c>
      <c r="G728">
        <v>2022</v>
      </c>
      <c r="H728" t="s">
        <v>29</v>
      </c>
      <c r="I728" t="s">
        <v>30</v>
      </c>
      <c r="J728" t="s">
        <v>1270</v>
      </c>
      <c r="K728" t="s">
        <v>2412</v>
      </c>
      <c r="L728" t="s">
        <v>2413</v>
      </c>
      <c r="M728">
        <v>1206564</v>
      </c>
      <c r="O728" t="s">
        <v>32</v>
      </c>
      <c r="P728" t="s">
        <v>86</v>
      </c>
      <c r="R728" t="s">
        <v>34</v>
      </c>
      <c r="T728" t="s">
        <v>52</v>
      </c>
      <c r="U728" t="s">
        <v>87</v>
      </c>
      <c r="V728" t="s">
        <v>2414</v>
      </c>
      <c r="W728" s="1">
        <v>44745</v>
      </c>
      <c r="X728" s="1">
        <v>44750</v>
      </c>
      <c r="Y728" t="s">
        <v>89</v>
      </c>
    </row>
    <row r="729" spans="1:25">
      <c r="A729" t="s">
        <v>380</v>
      </c>
      <c r="B729" t="s">
        <v>796</v>
      </c>
      <c r="D729">
        <v>45425</v>
      </c>
      <c r="E729" t="s">
        <v>27</v>
      </c>
      <c r="F729" t="s">
        <v>28</v>
      </c>
      <c r="G729">
        <v>2022</v>
      </c>
      <c r="H729" t="s">
        <v>29</v>
      </c>
      <c r="I729" t="s">
        <v>30</v>
      </c>
      <c r="J729" t="s">
        <v>2404</v>
      </c>
      <c r="K729" t="s">
        <v>2415</v>
      </c>
      <c r="L729" t="str">
        <f>"06/04/2022 12:21 AM AEST(SW"</f>
        <v>06/04/2022 12:21 AM AEST(SW</v>
      </c>
      <c r="M729">
        <v>1135100</v>
      </c>
      <c r="O729" t="s">
        <v>32</v>
      </c>
      <c r="P729" t="s">
        <v>389</v>
      </c>
      <c r="R729" t="s">
        <v>34</v>
      </c>
      <c r="T729" t="s">
        <v>52</v>
      </c>
      <c r="U729" t="s">
        <v>87</v>
      </c>
      <c r="V729" t="s">
        <v>88</v>
      </c>
      <c r="W729" s="1">
        <v>44669</v>
      </c>
      <c r="X729" s="1">
        <v>44671</v>
      </c>
      <c r="Y729" t="s">
        <v>384</v>
      </c>
    </row>
    <row r="730" spans="1:25">
      <c r="A730" t="s">
        <v>1649</v>
      </c>
      <c r="B730" t="s">
        <v>1650</v>
      </c>
      <c r="C730" t="s">
        <v>603</v>
      </c>
      <c r="D730">
        <v>53390</v>
      </c>
      <c r="E730" t="s">
        <v>27</v>
      </c>
      <c r="F730" t="s">
        <v>28</v>
      </c>
      <c r="G730">
        <v>2022</v>
      </c>
      <c r="H730" t="s">
        <v>29</v>
      </c>
      <c r="I730" t="s">
        <v>30</v>
      </c>
      <c r="J730" t="s">
        <v>1651</v>
      </c>
      <c r="K730" t="s">
        <v>1652</v>
      </c>
      <c r="M730">
        <v>992485</v>
      </c>
      <c r="O730" t="s">
        <v>32</v>
      </c>
      <c r="P730" t="s">
        <v>86</v>
      </c>
      <c r="R730" t="s">
        <v>34</v>
      </c>
      <c r="T730" t="s">
        <v>52</v>
      </c>
      <c r="U730" t="s">
        <v>87</v>
      </c>
      <c r="V730" t="s">
        <v>88</v>
      </c>
      <c r="W730" s="1">
        <v>44884</v>
      </c>
      <c r="X730" s="1">
        <v>44904</v>
      </c>
      <c r="Y730" t="s">
        <v>55</v>
      </c>
    </row>
    <row r="731" spans="1:25">
      <c r="A731" t="s">
        <v>2416</v>
      </c>
      <c r="B731" t="s">
        <v>551</v>
      </c>
      <c r="C731" t="s">
        <v>574</v>
      </c>
      <c r="D731">
        <v>45771</v>
      </c>
      <c r="E731" t="s">
        <v>27</v>
      </c>
      <c r="F731" t="s">
        <v>28</v>
      </c>
      <c r="G731">
        <v>2022</v>
      </c>
      <c r="H731" t="s">
        <v>29</v>
      </c>
      <c r="I731" t="s">
        <v>30</v>
      </c>
      <c r="J731" t="s">
        <v>2417</v>
      </c>
      <c r="K731" t="str">
        <f>"08/04/2022 10:54 AM AEST(SW"</f>
        <v>08/04/2022 10:54 AM AEST(SW</v>
      </c>
      <c r="M731">
        <v>1083251</v>
      </c>
      <c r="O731" t="s">
        <v>32</v>
      </c>
      <c r="P731" t="s">
        <v>86</v>
      </c>
      <c r="R731" t="s">
        <v>34</v>
      </c>
      <c r="T731" t="s">
        <v>52</v>
      </c>
      <c r="U731" t="s">
        <v>87</v>
      </c>
      <c r="V731" t="s">
        <v>88</v>
      </c>
      <c r="W731" s="1">
        <v>44753</v>
      </c>
      <c r="X731" s="1">
        <v>44757</v>
      </c>
      <c r="Y731" t="s">
        <v>55</v>
      </c>
    </row>
    <row r="732" spans="1:25">
      <c r="A732" t="s">
        <v>990</v>
      </c>
      <c r="B732" t="s">
        <v>991</v>
      </c>
      <c r="C732" t="s">
        <v>992</v>
      </c>
      <c r="D732">
        <v>53334</v>
      </c>
      <c r="E732" t="s">
        <v>27</v>
      </c>
      <c r="F732" t="s">
        <v>28</v>
      </c>
      <c r="G732">
        <v>2022</v>
      </c>
      <c r="H732" t="s">
        <v>29</v>
      </c>
      <c r="I732" t="s">
        <v>30</v>
      </c>
      <c r="J732" t="s">
        <v>993</v>
      </c>
      <c r="K732" t="s">
        <v>994</v>
      </c>
      <c r="L732" t="s">
        <v>995</v>
      </c>
      <c r="M732">
        <v>995408</v>
      </c>
      <c r="O732" t="s">
        <v>32</v>
      </c>
      <c r="P732" t="s">
        <v>86</v>
      </c>
      <c r="R732" t="s">
        <v>34</v>
      </c>
      <c r="T732" t="s">
        <v>52</v>
      </c>
      <c r="U732" t="s">
        <v>87</v>
      </c>
      <c r="V732" t="s">
        <v>88</v>
      </c>
      <c r="W732" s="1">
        <v>44886</v>
      </c>
      <c r="X732" s="1">
        <v>44888</v>
      </c>
      <c r="Y732" t="s">
        <v>55</v>
      </c>
    </row>
    <row r="733" spans="1:25">
      <c r="A733" t="s">
        <v>674</v>
      </c>
      <c r="B733" t="s">
        <v>446</v>
      </c>
      <c r="C733" t="s">
        <v>2418</v>
      </c>
      <c r="D733">
        <v>48299</v>
      </c>
      <c r="E733" t="s">
        <v>27</v>
      </c>
      <c r="F733" t="s">
        <v>28</v>
      </c>
      <c r="G733">
        <v>2022</v>
      </c>
      <c r="H733" t="s">
        <v>29</v>
      </c>
      <c r="I733" t="s">
        <v>30</v>
      </c>
      <c r="J733" t="s">
        <v>2419</v>
      </c>
      <c r="K733" t="s">
        <v>2420</v>
      </c>
      <c r="M733">
        <v>831235</v>
      </c>
      <c r="O733" t="s">
        <v>32</v>
      </c>
      <c r="P733" t="s">
        <v>86</v>
      </c>
      <c r="R733" t="s">
        <v>34</v>
      </c>
      <c r="T733" t="s">
        <v>52</v>
      </c>
      <c r="U733" t="s">
        <v>261</v>
      </c>
      <c r="V733" t="s">
        <v>262</v>
      </c>
      <c r="W733" s="1">
        <v>44787</v>
      </c>
      <c r="X733" s="1">
        <v>44800</v>
      </c>
      <c r="Y733" t="s">
        <v>55</v>
      </c>
    </row>
    <row r="734" spans="1:25">
      <c r="A734" t="s">
        <v>674</v>
      </c>
      <c r="B734" t="s">
        <v>446</v>
      </c>
      <c r="C734" t="s">
        <v>2418</v>
      </c>
      <c r="D734">
        <v>48300</v>
      </c>
      <c r="E734" t="s">
        <v>27</v>
      </c>
      <c r="F734" t="s">
        <v>28</v>
      </c>
      <c r="G734">
        <v>2022</v>
      </c>
      <c r="H734" t="s">
        <v>29</v>
      </c>
      <c r="I734" t="s">
        <v>30</v>
      </c>
      <c r="J734" t="s">
        <v>2419</v>
      </c>
      <c r="K734" t="s">
        <v>2421</v>
      </c>
      <c r="M734">
        <v>831235</v>
      </c>
      <c r="O734" t="s">
        <v>32</v>
      </c>
      <c r="P734" t="s">
        <v>86</v>
      </c>
      <c r="R734" t="s">
        <v>34</v>
      </c>
      <c r="T734" t="s">
        <v>52</v>
      </c>
      <c r="U734" t="s">
        <v>261</v>
      </c>
      <c r="V734" t="s">
        <v>262</v>
      </c>
      <c r="W734" s="1">
        <v>44787</v>
      </c>
      <c r="X734" s="1">
        <v>44800</v>
      </c>
      <c r="Y734" t="s">
        <v>55</v>
      </c>
    </row>
    <row r="735" spans="1:25">
      <c r="A735" t="s">
        <v>2422</v>
      </c>
      <c r="B735" t="s">
        <v>2423</v>
      </c>
      <c r="D735">
        <v>49634</v>
      </c>
      <c r="E735" t="s">
        <v>27</v>
      </c>
      <c r="F735" t="s">
        <v>28</v>
      </c>
      <c r="G735">
        <v>2022</v>
      </c>
      <c r="H735" t="s">
        <v>29</v>
      </c>
      <c r="I735" t="s">
        <v>30</v>
      </c>
      <c r="J735" t="s">
        <v>2424</v>
      </c>
      <c r="K735" t="s">
        <v>2425</v>
      </c>
      <c r="M735">
        <v>1149836</v>
      </c>
      <c r="O735" t="s">
        <v>32</v>
      </c>
      <c r="P735" t="s">
        <v>86</v>
      </c>
      <c r="R735" t="s">
        <v>34</v>
      </c>
      <c r="T735" t="s">
        <v>52</v>
      </c>
      <c r="U735" t="s">
        <v>261</v>
      </c>
      <c r="V735" t="s">
        <v>262</v>
      </c>
      <c r="W735" s="1">
        <v>44836</v>
      </c>
      <c r="X735" s="1">
        <v>44849</v>
      </c>
      <c r="Y735" t="s">
        <v>55</v>
      </c>
    </row>
    <row r="736" spans="1:25">
      <c r="A736" t="s">
        <v>2097</v>
      </c>
      <c r="B736" t="s">
        <v>307</v>
      </c>
      <c r="D736">
        <v>46957</v>
      </c>
      <c r="E736" t="s">
        <v>27</v>
      </c>
      <c r="F736" t="s">
        <v>28</v>
      </c>
      <c r="G736">
        <v>2022</v>
      </c>
      <c r="H736" t="s">
        <v>29</v>
      </c>
      <c r="I736" t="s">
        <v>30</v>
      </c>
      <c r="J736" t="s">
        <v>2426</v>
      </c>
      <c r="K736" t="s">
        <v>2427</v>
      </c>
      <c r="L736" t="s">
        <v>2427</v>
      </c>
      <c r="M736">
        <v>1083485</v>
      </c>
      <c r="O736" t="s">
        <v>32</v>
      </c>
      <c r="P736" t="s">
        <v>86</v>
      </c>
      <c r="R736" t="s">
        <v>34</v>
      </c>
      <c r="T736" t="s">
        <v>52</v>
      </c>
      <c r="U736" t="s">
        <v>87</v>
      </c>
      <c r="V736" t="s">
        <v>2428</v>
      </c>
      <c r="W736" s="1">
        <v>44830</v>
      </c>
      <c r="X736" s="1">
        <v>44835</v>
      </c>
      <c r="Y736" t="s">
        <v>55</v>
      </c>
    </row>
    <row r="737" spans="1:25">
      <c r="A737" t="s">
        <v>2108</v>
      </c>
      <c r="B737" t="s">
        <v>2109</v>
      </c>
      <c r="D737">
        <v>46804</v>
      </c>
      <c r="E737" t="s">
        <v>27</v>
      </c>
      <c r="F737" t="s">
        <v>28</v>
      </c>
      <c r="G737">
        <v>2022</v>
      </c>
      <c r="H737" t="s">
        <v>29</v>
      </c>
      <c r="I737" t="s">
        <v>30</v>
      </c>
      <c r="J737" t="s">
        <v>2429</v>
      </c>
      <c r="K737" t="s">
        <v>2430</v>
      </c>
      <c r="M737">
        <v>1081117</v>
      </c>
      <c r="O737" t="s">
        <v>32</v>
      </c>
      <c r="P737" t="s">
        <v>86</v>
      </c>
      <c r="R737" t="s">
        <v>34</v>
      </c>
      <c r="T737" t="s">
        <v>52</v>
      </c>
      <c r="U737" t="s">
        <v>87</v>
      </c>
      <c r="V737" t="s">
        <v>475</v>
      </c>
      <c r="W737" s="1">
        <v>44830</v>
      </c>
      <c r="X737" s="1">
        <v>44835</v>
      </c>
      <c r="Y737" t="s">
        <v>55</v>
      </c>
    </row>
    <row r="738" spans="1:25">
      <c r="A738" t="s">
        <v>2431</v>
      </c>
      <c r="B738" t="s">
        <v>2432</v>
      </c>
      <c r="C738" t="s">
        <v>104</v>
      </c>
      <c r="D738">
        <v>49178</v>
      </c>
      <c r="E738" t="s">
        <v>27</v>
      </c>
      <c r="F738" t="s">
        <v>28</v>
      </c>
      <c r="G738">
        <v>2022</v>
      </c>
      <c r="H738" t="s">
        <v>29</v>
      </c>
      <c r="I738" t="s">
        <v>30</v>
      </c>
      <c r="J738" t="s">
        <v>2433</v>
      </c>
      <c r="K738" t="str">
        <f>"09/09/2022 03:32 PM AEST(SW"</f>
        <v>09/09/2022 03:32 PM AEST(SW</v>
      </c>
      <c r="L738" t="s">
        <v>2434</v>
      </c>
      <c r="M738">
        <v>1317456</v>
      </c>
      <c r="O738" t="s">
        <v>32</v>
      </c>
      <c r="P738" t="s">
        <v>389</v>
      </c>
      <c r="R738" t="s">
        <v>34</v>
      </c>
      <c r="T738" t="s">
        <v>52</v>
      </c>
      <c r="U738" t="s">
        <v>87</v>
      </c>
      <c r="V738" t="s">
        <v>88</v>
      </c>
      <c r="W738" s="1">
        <v>44830</v>
      </c>
      <c r="X738" s="1">
        <v>44834</v>
      </c>
      <c r="Y738" t="s">
        <v>615</v>
      </c>
    </row>
    <row r="739" spans="1:25">
      <c r="A739" t="s">
        <v>2435</v>
      </c>
      <c r="B739" t="s">
        <v>268</v>
      </c>
      <c r="D739">
        <v>45758</v>
      </c>
      <c r="E739" t="s">
        <v>27</v>
      </c>
      <c r="F739" t="s">
        <v>28</v>
      </c>
      <c r="G739">
        <v>2022</v>
      </c>
      <c r="H739" t="s">
        <v>29</v>
      </c>
      <c r="I739" t="s">
        <v>30</v>
      </c>
      <c r="J739" t="s">
        <v>2436</v>
      </c>
      <c r="K739" t="str">
        <f>"07/04/2022 09:07 PM AEST(SW"</f>
        <v>07/04/2022 09:07 PM AEST(SW</v>
      </c>
      <c r="L739" t="s">
        <v>2437</v>
      </c>
      <c r="M739">
        <v>804504</v>
      </c>
      <c r="O739" t="s">
        <v>32</v>
      </c>
      <c r="P739" t="s">
        <v>86</v>
      </c>
      <c r="R739" t="s">
        <v>34</v>
      </c>
      <c r="T739" t="s">
        <v>52</v>
      </c>
      <c r="U739" t="s">
        <v>87</v>
      </c>
      <c r="V739" t="s">
        <v>465</v>
      </c>
      <c r="W739" s="1">
        <v>44759</v>
      </c>
      <c r="X739" s="1">
        <v>44764</v>
      </c>
      <c r="Y739" t="s">
        <v>55</v>
      </c>
    </row>
    <row r="740" spans="1:25">
      <c r="A740" t="s">
        <v>2438</v>
      </c>
      <c r="B740" t="s">
        <v>568</v>
      </c>
      <c r="C740" t="s">
        <v>1010</v>
      </c>
      <c r="D740">
        <v>45404</v>
      </c>
      <c r="E740" t="s">
        <v>27</v>
      </c>
      <c r="F740" t="s">
        <v>28</v>
      </c>
      <c r="G740">
        <v>2022</v>
      </c>
      <c r="H740" t="s">
        <v>29</v>
      </c>
      <c r="I740" t="s">
        <v>30</v>
      </c>
      <c r="J740" t="s">
        <v>2439</v>
      </c>
      <c r="K740" t="s">
        <v>2440</v>
      </c>
      <c r="L740" t="str">
        <f>"06/04/2022 09:41 AM AEST(SW"</f>
        <v>06/04/2022 09:41 AM AEST(SW</v>
      </c>
      <c r="M740">
        <v>758500</v>
      </c>
      <c r="O740" t="s">
        <v>32</v>
      </c>
      <c r="P740" t="s">
        <v>86</v>
      </c>
      <c r="R740" t="s">
        <v>34</v>
      </c>
      <c r="T740" t="s">
        <v>52</v>
      </c>
      <c r="U740" t="s">
        <v>650</v>
      </c>
      <c r="V740" t="s">
        <v>1101</v>
      </c>
      <c r="W740" s="1">
        <v>44682</v>
      </c>
      <c r="X740" s="1">
        <v>44711</v>
      </c>
      <c r="Y740" t="s">
        <v>55</v>
      </c>
    </row>
    <row r="741" spans="1:25">
      <c r="A741" t="s">
        <v>2441</v>
      </c>
      <c r="B741" t="s">
        <v>78</v>
      </c>
      <c r="C741" t="s">
        <v>2442</v>
      </c>
      <c r="D741">
        <v>45646</v>
      </c>
      <c r="E741" t="s">
        <v>27</v>
      </c>
      <c r="F741" t="s">
        <v>28</v>
      </c>
      <c r="G741">
        <v>2022</v>
      </c>
      <c r="H741" t="s">
        <v>29</v>
      </c>
      <c r="I741" t="s">
        <v>30</v>
      </c>
      <c r="J741" t="s">
        <v>2439</v>
      </c>
      <c r="K741" t="str">
        <f>"05/04/2022 01:35 PM AEST(SW"</f>
        <v>05/04/2022 01:35 PM AEST(SW</v>
      </c>
      <c r="L741" t="str">
        <f>"06/04/2022 12:54 PM AEST(SW"</f>
        <v>06/04/2022 12:54 PM AEST(SW</v>
      </c>
      <c r="M741">
        <v>684108</v>
      </c>
      <c r="O741" t="s">
        <v>32</v>
      </c>
      <c r="P741" t="s">
        <v>86</v>
      </c>
      <c r="R741" t="s">
        <v>34</v>
      </c>
      <c r="T741" t="s">
        <v>52</v>
      </c>
      <c r="U741" t="s">
        <v>650</v>
      </c>
      <c r="V741" t="s">
        <v>1666</v>
      </c>
      <c r="W741" s="1">
        <v>44682</v>
      </c>
      <c r="X741" s="1">
        <v>44711</v>
      </c>
      <c r="Y741" t="s">
        <v>55</v>
      </c>
    </row>
    <row r="742" spans="1:25">
      <c r="A742" t="s">
        <v>2443</v>
      </c>
      <c r="B742" t="s">
        <v>1694</v>
      </c>
      <c r="D742">
        <v>45403</v>
      </c>
      <c r="E742" t="s">
        <v>27</v>
      </c>
      <c r="F742" t="s">
        <v>28</v>
      </c>
      <c r="G742">
        <v>2022</v>
      </c>
      <c r="H742" t="s">
        <v>29</v>
      </c>
      <c r="I742" t="s">
        <v>30</v>
      </c>
      <c r="J742" t="s">
        <v>2444</v>
      </c>
      <c r="K742" t="s">
        <v>2445</v>
      </c>
      <c r="M742">
        <v>1159053</v>
      </c>
      <c r="O742" t="s">
        <v>32</v>
      </c>
      <c r="P742" t="s">
        <v>86</v>
      </c>
      <c r="R742" t="s">
        <v>34</v>
      </c>
      <c r="T742" t="s">
        <v>52</v>
      </c>
      <c r="U742" t="s">
        <v>650</v>
      </c>
      <c r="V742" t="s">
        <v>2446</v>
      </c>
      <c r="W742" s="1">
        <v>44682</v>
      </c>
      <c r="X742" s="1">
        <v>44711</v>
      </c>
      <c r="Y742" t="s">
        <v>55</v>
      </c>
    </row>
    <row r="743" spans="1:25">
      <c r="A743" t="s">
        <v>2447</v>
      </c>
      <c r="B743" t="s">
        <v>323</v>
      </c>
      <c r="C743" t="s">
        <v>2448</v>
      </c>
      <c r="D743">
        <v>49265</v>
      </c>
      <c r="E743" t="s">
        <v>27</v>
      </c>
      <c r="F743" t="s">
        <v>28</v>
      </c>
      <c r="G743">
        <v>2022</v>
      </c>
      <c r="H743" t="s">
        <v>29</v>
      </c>
      <c r="I743" t="s">
        <v>30</v>
      </c>
      <c r="J743" t="s">
        <v>2449</v>
      </c>
      <c r="K743" t="s">
        <v>2450</v>
      </c>
      <c r="M743">
        <v>695550</v>
      </c>
      <c r="O743" t="s">
        <v>32</v>
      </c>
      <c r="P743" t="s">
        <v>631</v>
      </c>
      <c r="R743" t="s">
        <v>34</v>
      </c>
      <c r="T743" t="s">
        <v>35</v>
      </c>
      <c r="U743" t="s">
        <v>43</v>
      </c>
      <c r="V743" t="s">
        <v>151</v>
      </c>
      <c r="W743" s="1">
        <v>44819</v>
      </c>
      <c r="X743" s="1">
        <v>44869</v>
      </c>
      <c r="Y743" t="s">
        <v>55</v>
      </c>
    </row>
    <row r="744" spans="1:25">
      <c r="A744" t="s">
        <v>2451</v>
      </c>
      <c r="B744" t="s">
        <v>268</v>
      </c>
      <c r="C744" t="s">
        <v>1926</v>
      </c>
      <c r="D744">
        <v>45992</v>
      </c>
      <c r="E744" t="s">
        <v>27</v>
      </c>
      <c r="F744" t="s">
        <v>28</v>
      </c>
      <c r="G744">
        <v>2022</v>
      </c>
      <c r="H744" t="s">
        <v>29</v>
      </c>
      <c r="I744" t="s">
        <v>30</v>
      </c>
      <c r="J744" t="s">
        <v>2452</v>
      </c>
      <c r="K744" t="s">
        <v>2453</v>
      </c>
      <c r="L744" t="s">
        <v>2453</v>
      </c>
      <c r="M744">
        <v>694562</v>
      </c>
      <c r="O744" t="s">
        <v>32</v>
      </c>
      <c r="P744" t="s">
        <v>68</v>
      </c>
      <c r="R744" t="s">
        <v>34</v>
      </c>
      <c r="T744" t="s">
        <v>35</v>
      </c>
      <c r="U744" t="s">
        <v>43</v>
      </c>
      <c r="V744" t="s">
        <v>2454</v>
      </c>
      <c r="W744" s="1">
        <v>44675</v>
      </c>
      <c r="X744" s="1">
        <v>44698</v>
      </c>
      <c r="Y744" t="s">
        <v>55</v>
      </c>
    </row>
    <row r="745" spans="1:25">
      <c r="A745" t="s">
        <v>2455</v>
      </c>
      <c r="B745" t="s">
        <v>2456</v>
      </c>
      <c r="C745" t="s">
        <v>2457</v>
      </c>
      <c r="D745">
        <v>47947</v>
      </c>
      <c r="E745" t="s">
        <v>27</v>
      </c>
      <c r="F745" t="s">
        <v>28</v>
      </c>
      <c r="G745">
        <v>2022</v>
      </c>
      <c r="H745" t="s">
        <v>29</v>
      </c>
      <c r="I745" t="s">
        <v>30</v>
      </c>
      <c r="J745" t="s">
        <v>2458</v>
      </c>
      <c r="K745" t="s">
        <v>2459</v>
      </c>
      <c r="M745">
        <v>1268779</v>
      </c>
      <c r="O745" t="s">
        <v>32</v>
      </c>
      <c r="P745" t="s">
        <v>277</v>
      </c>
      <c r="R745" t="s">
        <v>34</v>
      </c>
      <c r="T745" t="s">
        <v>174</v>
      </c>
      <c r="U745" t="s">
        <v>53</v>
      </c>
      <c r="V745" t="s">
        <v>730</v>
      </c>
      <c r="W745" s="1">
        <v>44747</v>
      </c>
      <c r="X745" s="1">
        <v>44957</v>
      </c>
      <c r="Y745" t="s">
        <v>55</v>
      </c>
    </row>
    <row r="746" spans="1:25">
      <c r="A746" t="s">
        <v>1793</v>
      </c>
      <c r="B746" t="s">
        <v>2460</v>
      </c>
      <c r="D746">
        <v>47520</v>
      </c>
      <c r="E746" t="s">
        <v>27</v>
      </c>
      <c r="F746" t="s">
        <v>28</v>
      </c>
      <c r="G746">
        <v>2022</v>
      </c>
      <c r="H746" t="s">
        <v>29</v>
      </c>
      <c r="I746" t="s">
        <v>30</v>
      </c>
      <c r="J746" t="s">
        <v>2461</v>
      </c>
      <c r="K746" t="s">
        <v>2462</v>
      </c>
      <c r="L746" t="s">
        <v>2462</v>
      </c>
      <c r="M746">
        <v>710118</v>
      </c>
      <c r="O746" t="s">
        <v>32</v>
      </c>
      <c r="P746" t="s">
        <v>68</v>
      </c>
      <c r="R746" t="s">
        <v>34</v>
      </c>
      <c r="T746" t="s">
        <v>35</v>
      </c>
      <c r="U746" t="s">
        <v>36</v>
      </c>
      <c r="V746" t="s">
        <v>186</v>
      </c>
      <c r="W746" s="1">
        <v>44763</v>
      </c>
      <c r="X746" s="1">
        <v>44770</v>
      </c>
      <c r="Y746" t="s">
        <v>133</v>
      </c>
    </row>
    <row r="747" spans="1:25">
      <c r="A747" t="s">
        <v>507</v>
      </c>
      <c r="B747" t="s">
        <v>2463</v>
      </c>
      <c r="D747">
        <v>48699</v>
      </c>
      <c r="E747" t="s">
        <v>27</v>
      </c>
      <c r="F747" t="s">
        <v>28</v>
      </c>
      <c r="G747">
        <v>2022</v>
      </c>
      <c r="H747" t="s">
        <v>29</v>
      </c>
      <c r="I747" t="s">
        <v>30</v>
      </c>
      <c r="J747" t="s">
        <v>2464</v>
      </c>
      <c r="K747" t="s">
        <v>2465</v>
      </c>
      <c r="M747">
        <v>986177</v>
      </c>
      <c r="O747" t="s">
        <v>32</v>
      </c>
      <c r="P747" t="s">
        <v>61</v>
      </c>
      <c r="Q747" t="s">
        <v>2466</v>
      </c>
      <c r="R747" t="s">
        <v>34</v>
      </c>
      <c r="T747" t="s">
        <v>35</v>
      </c>
      <c r="U747" t="s">
        <v>869</v>
      </c>
      <c r="V747" t="s">
        <v>2172</v>
      </c>
      <c r="W747" s="1">
        <v>44805</v>
      </c>
      <c r="X747" s="1">
        <v>44837</v>
      </c>
      <c r="Y747" t="s">
        <v>823</v>
      </c>
    </row>
    <row r="748" spans="1:25">
      <c r="A748" t="s">
        <v>1246</v>
      </c>
      <c r="B748" t="s">
        <v>2467</v>
      </c>
      <c r="D748">
        <v>46629</v>
      </c>
      <c r="E748" t="s">
        <v>27</v>
      </c>
      <c r="F748" t="s">
        <v>28</v>
      </c>
      <c r="G748">
        <v>2022</v>
      </c>
      <c r="H748" t="s">
        <v>29</v>
      </c>
      <c r="I748" t="s">
        <v>30</v>
      </c>
      <c r="J748" t="s">
        <v>2468</v>
      </c>
      <c r="K748" t="s">
        <v>2469</v>
      </c>
      <c r="M748">
        <v>1217431</v>
      </c>
      <c r="O748" t="s">
        <v>32</v>
      </c>
      <c r="P748" t="s">
        <v>277</v>
      </c>
      <c r="R748" t="s">
        <v>34</v>
      </c>
      <c r="T748" t="s">
        <v>174</v>
      </c>
      <c r="U748" t="s">
        <v>53</v>
      </c>
      <c r="V748" t="s">
        <v>730</v>
      </c>
      <c r="W748" s="1">
        <v>44741</v>
      </c>
      <c r="X748" s="1">
        <v>44986</v>
      </c>
      <c r="Y748" t="s">
        <v>55</v>
      </c>
    </row>
    <row r="749" spans="1:25">
      <c r="A749" t="s">
        <v>2470</v>
      </c>
      <c r="B749" t="s">
        <v>2471</v>
      </c>
      <c r="C749" t="s">
        <v>2472</v>
      </c>
      <c r="D749">
        <v>48533</v>
      </c>
      <c r="E749" t="s">
        <v>27</v>
      </c>
      <c r="F749" t="s">
        <v>28</v>
      </c>
      <c r="G749">
        <v>2022</v>
      </c>
      <c r="H749" t="s">
        <v>29</v>
      </c>
      <c r="I749" t="s">
        <v>30</v>
      </c>
      <c r="J749" t="s">
        <v>2473</v>
      </c>
      <c r="K749" t="s">
        <v>2474</v>
      </c>
      <c r="M749">
        <v>545993</v>
      </c>
      <c r="O749" t="s">
        <v>32</v>
      </c>
      <c r="P749" t="s">
        <v>145</v>
      </c>
      <c r="R749" t="s">
        <v>34</v>
      </c>
      <c r="T749" t="s">
        <v>52</v>
      </c>
      <c r="U749" t="s">
        <v>43</v>
      </c>
      <c r="V749" t="s">
        <v>2475</v>
      </c>
      <c r="W749" s="1">
        <v>44808</v>
      </c>
      <c r="X749" s="1">
        <v>44877</v>
      </c>
      <c r="Y749" t="s">
        <v>2476</v>
      </c>
    </row>
    <row r="750" spans="1:25">
      <c r="A750" t="s">
        <v>2477</v>
      </c>
      <c r="B750" t="s">
        <v>2478</v>
      </c>
      <c r="C750" t="s">
        <v>242</v>
      </c>
      <c r="D750">
        <v>48837</v>
      </c>
      <c r="E750" t="s">
        <v>27</v>
      </c>
      <c r="F750" t="s">
        <v>28</v>
      </c>
      <c r="G750">
        <v>2022</v>
      </c>
      <c r="H750" t="s">
        <v>29</v>
      </c>
      <c r="I750" t="s">
        <v>30</v>
      </c>
      <c r="J750" t="s">
        <v>2479</v>
      </c>
      <c r="K750" t="s">
        <v>2480</v>
      </c>
      <c r="L750" t="str">
        <f>"06/09/2022 07:32 AM AEST(SW"</f>
        <v>06/09/2022 07:32 AM AEST(SW</v>
      </c>
      <c r="M750">
        <v>789178</v>
      </c>
      <c r="O750" t="s">
        <v>32</v>
      </c>
      <c r="P750" t="s">
        <v>33</v>
      </c>
      <c r="R750" t="s">
        <v>34</v>
      </c>
      <c r="T750" t="s">
        <v>52</v>
      </c>
      <c r="U750" t="s">
        <v>298</v>
      </c>
      <c r="V750" t="s">
        <v>2481</v>
      </c>
      <c r="W750" s="1">
        <v>44823</v>
      </c>
      <c r="X750" s="1">
        <v>44895</v>
      </c>
      <c r="Y750" t="s">
        <v>2482</v>
      </c>
    </row>
    <row r="751" spans="1:25">
      <c r="A751" t="s">
        <v>2483</v>
      </c>
      <c r="B751" t="s">
        <v>2484</v>
      </c>
      <c r="D751">
        <v>48948</v>
      </c>
      <c r="E751" t="s">
        <v>27</v>
      </c>
      <c r="F751" t="s">
        <v>28</v>
      </c>
      <c r="G751">
        <v>2022</v>
      </c>
      <c r="H751" t="s">
        <v>29</v>
      </c>
      <c r="I751" t="s">
        <v>30</v>
      </c>
      <c r="J751" t="s">
        <v>2485</v>
      </c>
      <c r="K751" t="str">
        <f>"01/09/2022 03:32 PM AEST(SW"</f>
        <v>01/09/2022 03:32 PM AEST(SW</v>
      </c>
      <c r="L751" t="str">
        <f>"01/09/2022 03:32 PM AEST(SW"</f>
        <v>01/09/2022 03:32 PM AEST(SW</v>
      </c>
      <c r="M751">
        <v>708303</v>
      </c>
      <c r="O751" t="s">
        <v>32</v>
      </c>
      <c r="P751" t="s">
        <v>33</v>
      </c>
      <c r="R751" t="s">
        <v>34</v>
      </c>
      <c r="T751" t="s">
        <v>52</v>
      </c>
      <c r="U751" t="s">
        <v>298</v>
      </c>
      <c r="V751" t="s">
        <v>810</v>
      </c>
      <c r="W751" s="1">
        <v>44823</v>
      </c>
      <c r="X751" s="1">
        <v>44894</v>
      </c>
      <c r="Y751" t="s">
        <v>2486</v>
      </c>
    </row>
    <row r="752" spans="1:25">
      <c r="A752" t="s">
        <v>1734</v>
      </c>
      <c r="B752" t="s">
        <v>1735</v>
      </c>
      <c r="D752">
        <v>54139</v>
      </c>
      <c r="E752" t="s">
        <v>27</v>
      </c>
      <c r="F752" t="s">
        <v>28</v>
      </c>
      <c r="G752">
        <v>2022</v>
      </c>
      <c r="H752" t="s">
        <v>29</v>
      </c>
      <c r="I752" t="s">
        <v>30</v>
      </c>
      <c r="J752" t="s">
        <v>2487</v>
      </c>
      <c r="K752" t="str">
        <f>"01/12/2022 10:28 AM AEST(SW"</f>
        <v>01/12/2022 10:28 AM AEST(SW</v>
      </c>
      <c r="L752" t="str">
        <f>"01/12/2022 10:30 AM AEST(SW"</f>
        <v>01/12/2022 10:30 AM AEST(SW</v>
      </c>
      <c r="M752">
        <v>1281122</v>
      </c>
      <c r="O752" t="s">
        <v>32</v>
      </c>
      <c r="P752" t="s">
        <v>86</v>
      </c>
      <c r="R752" t="s">
        <v>34</v>
      </c>
      <c r="T752" t="s">
        <v>52</v>
      </c>
      <c r="U752" t="s">
        <v>87</v>
      </c>
      <c r="V752" t="s">
        <v>88</v>
      </c>
      <c r="W752" s="1">
        <v>44906</v>
      </c>
      <c r="X752" s="1">
        <v>44942</v>
      </c>
      <c r="Y752" t="s">
        <v>89</v>
      </c>
    </row>
    <row r="753" spans="1:25">
      <c r="A753" t="s">
        <v>2488</v>
      </c>
      <c r="B753" t="s">
        <v>2489</v>
      </c>
      <c r="D753">
        <v>53028</v>
      </c>
      <c r="E753" t="s">
        <v>27</v>
      </c>
      <c r="F753" t="s">
        <v>28</v>
      </c>
      <c r="G753">
        <v>2022</v>
      </c>
      <c r="H753" t="s">
        <v>29</v>
      </c>
      <c r="I753" t="s">
        <v>30</v>
      </c>
      <c r="J753" t="s">
        <v>2490</v>
      </c>
      <c r="K753" t="str">
        <f>"03/11/2022 08:29 AM AEST(SW"</f>
        <v>03/11/2022 08:29 AM AEST(SW</v>
      </c>
      <c r="M753">
        <v>904719</v>
      </c>
      <c r="O753" t="s">
        <v>32</v>
      </c>
      <c r="P753" t="s">
        <v>33</v>
      </c>
      <c r="R753" t="s">
        <v>34</v>
      </c>
      <c r="T753" t="s">
        <v>52</v>
      </c>
      <c r="U753" t="s">
        <v>298</v>
      </c>
      <c r="V753" t="s">
        <v>810</v>
      </c>
      <c r="W753" s="1">
        <v>44886</v>
      </c>
      <c r="X753" s="1">
        <v>44945</v>
      </c>
      <c r="Y753" t="s">
        <v>2491</v>
      </c>
    </row>
    <row r="754" spans="1:25">
      <c r="A754" t="s">
        <v>2492</v>
      </c>
      <c r="B754" t="s">
        <v>1748</v>
      </c>
      <c r="D754">
        <v>48446</v>
      </c>
      <c r="E754" t="s">
        <v>27</v>
      </c>
      <c r="F754" t="s">
        <v>28</v>
      </c>
      <c r="G754">
        <v>2022</v>
      </c>
      <c r="H754" t="s">
        <v>29</v>
      </c>
      <c r="I754" t="s">
        <v>30</v>
      </c>
      <c r="J754" t="s">
        <v>2493</v>
      </c>
      <c r="K754" t="s">
        <v>2494</v>
      </c>
      <c r="L754" t="s">
        <v>2495</v>
      </c>
      <c r="M754">
        <v>973472</v>
      </c>
      <c r="O754" t="s">
        <v>32</v>
      </c>
      <c r="P754" t="s">
        <v>61</v>
      </c>
      <c r="Q754" t="s">
        <v>2496</v>
      </c>
      <c r="R754" t="s">
        <v>34</v>
      </c>
      <c r="T754" t="s">
        <v>35</v>
      </c>
      <c r="U754" t="s">
        <v>298</v>
      </c>
      <c r="V754" t="s">
        <v>2497</v>
      </c>
      <c r="W754" s="1">
        <v>44810</v>
      </c>
      <c r="X754" s="1">
        <v>44838</v>
      </c>
      <c r="Y754" t="s">
        <v>89</v>
      </c>
    </row>
    <row r="755" spans="1:25">
      <c r="A755" t="s">
        <v>489</v>
      </c>
      <c r="B755" t="s">
        <v>490</v>
      </c>
      <c r="D755">
        <v>55357</v>
      </c>
      <c r="E755" t="s">
        <v>27</v>
      </c>
      <c r="F755" t="s">
        <v>28</v>
      </c>
      <c r="G755">
        <v>2022</v>
      </c>
      <c r="H755" t="s">
        <v>29</v>
      </c>
      <c r="I755" t="s">
        <v>30</v>
      </c>
      <c r="J755" t="s">
        <v>2498</v>
      </c>
      <c r="K755" t="s">
        <v>2499</v>
      </c>
      <c r="M755">
        <v>1190193</v>
      </c>
      <c r="O755" t="s">
        <v>32</v>
      </c>
      <c r="P755" t="s">
        <v>86</v>
      </c>
      <c r="R755" t="s">
        <v>34</v>
      </c>
      <c r="T755" t="s">
        <v>52</v>
      </c>
      <c r="U755" t="s">
        <v>87</v>
      </c>
      <c r="V755" t="s">
        <v>88</v>
      </c>
      <c r="W755" s="1">
        <v>44910</v>
      </c>
      <c r="X755" s="1">
        <v>44918</v>
      </c>
      <c r="Y755" t="s">
        <v>89</v>
      </c>
    </row>
    <row r="756" spans="1:25">
      <c r="A756" t="s">
        <v>1214</v>
      </c>
      <c r="B756" t="s">
        <v>1215</v>
      </c>
      <c r="D756">
        <v>47082</v>
      </c>
      <c r="E756" t="s">
        <v>27</v>
      </c>
      <c r="F756" t="s">
        <v>28</v>
      </c>
      <c r="G756">
        <v>2022</v>
      </c>
      <c r="H756" t="s">
        <v>29</v>
      </c>
      <c r="I756" t="s">
        <v>30</v>
      </c>
      <c r="J756" t="s">
        <v>2500</v>
      </c>
      <c r="K756" t="s">
        <v>2501</v>
      </c>
      <c r="L756" t="s">
        <v>2502</v>
      </c>
      <c r="M756">
        <v>1321054</v>
      </c>
      <c r="O756" t="s">
        <v>32</v>
      </c>
      <c r="P756" t="s">
        <v>277</v>
      </c>
      <c r="R756" t="s">
        <v>34</v>
      </c>
      <c r="T756" t="s">
        <v>52</v>
      </c>
      <c r="U756" t="s">
        <v>87</v>
      </c>
      <c r="V756" t="s">
        <v>88</v>
      </c>
      <c r="W756" s="1">
        <v>44732</v>
      </c>
      <c r="X756" s="1">
        <v>44773</v>
      </c>
      <c r="Y756" t="s">
        <v>89</v>
      </c>
    </row>
    <row r="757" spans="1:25">
      <c r="A757" t="s">
        <v>2503</v>
      </c>
      <c r="B757" t="s">
        <v>2504</v>
      </c>
      <c r="D757">
        <v>46201</v>
      </c>
      <c r="E757" t="s">
        <v>27</v>
      </c>
      <c r="F757" t="s">
        <v>28</v>
      </c>
      <c r="G757">
        <v>2022</v>
      </c>
      <c r="H757" t="s">
        <v>29</v>
      </c>
      <c r="I757" t="s">
        <v>30</v>
      </c>
      <c r="J757" t="s">
        <v>2505</v>
      </c>
      <c r="K757" t="s">
        <v>2506</v>
      </c>
      <c r="L757" t="s">
        <v>2507</v>
      </c>
      <c r="M757">
        <v>1098802</v>
      </c>
      <c r="O757" t="s">
        <v>32</v>
      </c>
      <c r="P757" t="s">
        <v>42</v>
      </c>
      <c r="R757" t="s">
        <v>34</v>
      </c>
      <c r="T757" t="s">
        <v>35</v>
      </c>
      <c r="U757" t="s">
        <v>87</v>
      </c>
      <c r="V757" t="s">
        <v>2508</v>
      </c>
      <c r="W757" s="1">
        <v>44778</v>
      </c>
      <c r="X757" s="1">
        <v>44793</v>
      </c>
      <c r="Y757" t="s">
        <v>2509</v>
      </c>
    </row>
    <row r="758" spans="1:25">
      <c r="A758" t="s">
        <v>1993</v>
      </c>
      <c r="B758" t="s">
        <v>1994</v>
      </c>
      <c r="C758" t="s">
        <v>1825</v>
      </c>
      <c r="D758">
        <v>54157</v>
      </c>
      <c r="E758" t="s">
        <v>27</v>
      </c>
      <c r="F758" t="s">
        <v>28</v>
      </c>
      <c r="G758">
        <v>2022</v>
      </c>
      <c r="H758" t="s">
        <v>29</v>
      </c>
      <c r="I758" t="s">
        <v>30</v>
      </c>
      <c r="J758" t="s">
        <v>2510</v>
      </c>
      <c r="K758" t="str">
        <f>"03/12/2022 02:31 AM AEST(SW"</f>
        <v>03/12/2022 02:31 AM AEST(SW</v>
      </c>
      <c r="M758">
        <v>1320765</v>
      </c>
      <c r="O758" t="s">
        <v>32</v>
      </c>
      <c r="P758" t="s">
        <v>86</v>
      </c>
      <c r="R758" t="s">
        <v>34</v>
      </c>
      <c r="T758" t="s">
        <v>52</v>
      </c>
      <c r="U758" t="s">
        <v>87</v>
      </c>
      <c r="V758" t="s">
        <v>1997</v>
      </c>
      <c r="W758" s="1">
        <v>44899</v>
      </c>
      <c r="X758" s="1">
        <v>44962</v>
      </c>
      <c r="Y758" t="s">
        <v>89</v>
      </c>
    </row>
    <row r="759" spans="1:25">
      <c r="A759" t="s">
        <v>2492</v>
      </c>
      <c r="B759" t="s">
        <v>1748</v>
      </c>
      <c r="D759">
        <v>48446</v>
      </c>
      <c r="E759" t="s">
        <v>27</v>
      </c>
      <c r="F759" t="s">
        <v>28</v>
      </c>
      <c r="G759">
        <v>2022</v>
      </c>
      <c r="H759" t="s">
        <v>29</v>
      </c>
      <c r="I759" t="s">
        <v>30</v>
      </c>
      <c r="J759" t="s">
        <v>2493</v>
      </c>
      <c r="K759" t="s">
        <v>2494</v>
      </c>
      <c r="L759" t="s">
        <v>2495</v>
      </c>
      <c r="M759">
        <v>973472</v>
      </c>
      <c r="O759" t="s">
        <v>32</v>
      </c>
      <c r="P759" t="s">
        <v>61</v>
      </c>
      <c r="Q759" t="s">
        <v>2496</v>
      </c>
      <c r="R759" t="s">
        <v>34</v>
      </c>
      <c r="T759" t="s">
        <v>35</v>
      </c>
      <c r="U759" t="s">
        <v>298</v>
      </c>
      <c r="V759" t="s">
        <v>2497</v>
      </c>
      <c r="W759" s="1">
        <v>44810</v>
      </c>
      <c r="X759" s="1">
        <v>44838</v>
      </c>
      <c r="Y759" t="s">
        <v>89</v>
      </c>
    </row>
    <row r="760" spans="1:25">
      <c r="A760" t="s">
        <v>486</v>
      </c>
      <c r="B760" t="s">
        <v>487</v>
      </c>
      <c r="D760">
        <v>55260</v>
      </c>
      <c r="E760" t="s">
        <v>27</v>
      </c>
      <c r="F760" t="s">
        <v>28</v>
      </c>
      <c r="G760">
        <v>2022</v>
      </c>
      <c r="H760" t="s">
        <v>29</v>
      </c>
      <c r="I760" t="s">
        <v>30</v>
      </c>
      <c r="J760" t="s">
        <v>2511</v>
      </c>
      <c r="K760" t="s">
        <v>2512</v>
      </c>
      <c r="M760">
        <v>1185723</v>
      </c>
      <c r="O760" t="s">
        <v>32</v>
      </c>
      <c r="P760" t="s">
        <v>86</v>
      </c>
      <c r="R760" t="s">
        <v>34</v>
      </c>
      <c r="T760" t="s">
        <v>52</v>
      </c>
      <c r="U760" t="s">
        <v>87</v>
      </c>
      <c r="V760" t="s">
        <v>88</v>
      </c>
      <c r="W760" s="1">
        <v>44885</v>
      </c>
      <c r="X760" s="1">
        <v>44933</v>
      </c>
      <c r="Y760" t="s">
        <v>89</v>
      </c>
    </row>
    <row r="761" spans="1:25">
      <c r="A761" t="s">
        <v>2513</v>
      </c>
      <c r="B761" t="s">
        <v>2514</v>
      </c>
      <c r="D761">
        <v>55358</v>
      </c>
      <c r="E761" t="s">
        <v>27</v>
      </c>
      <c r="F761" t="s">
        <v>28</v>
      </c>
      <c r="G761">
        <v>2022</v>
      </c>
      <c r="H761" t="s">
        <v>29</v>
      </c>
      <c r="I761" t="s">
        <v>30</v>
      </c>
      <c r="J761" t="s">
        <v>2515</v>
      </c>
      <c r="K761" t="s">
        <v>2516</v>
      </c>
      <c r="M761">
        <v>1251440</v>
      </c>
      <c r="O761" t="s">
        <v>32</v>
      </c>
      <c r="P761" t="s">
        <v>86</v>
      </c>
      <c r="R761" t="s">
        <v>34</v>
      </c>
      <c r="T761" t="s">
        <v>52</v>
      </c>
      <c r="U761" t="s">
        <v>87</v>
      </c>
      <c r="V761" t="s">
        <v>88</v>
      </c>
      <c r="W761" s="1">
        <v>44885</v>
      </c>
      <c r="X761" s="1">
        <v>44946</v>
      </c>
      <c r="Y761" t="s">
        <v>89</v>
      </c>
    </row>
    <row r="762" spans="1:25">
      <c r="A762" t="s">
        <v>1108</v>
      </c>
      <c r="B762" t="s">
        <v>897</v>
      </c>
      <c r="C762" t="s">
        <v>1109</v>
      </c>
      <c r="D762">
        <v>53233</v>
      </c>
      <c r="E762" t="s">
        <v>27</v>
      </c>
      <c r="F762" t="s">
        <v>28</v>
      </c>
      <c r="G762">
        <v>2022</v>
      </c>
      <c r="H762" t="s">
        <v>29</v>
      </c>
      <c r="I762" t="s">
        <v>30</v>
      </c>
      <c r="J762" t="s">
        <v>2517</v>
      </c>
      <c r="K762" t="str">
        <f>"07/11/2022 05:45 PM AEST(SW"</f>
        <v>07/11/2022 05:45 PM AEST(SW</v>
      </c>
      <c r="M762">
        <v>1317629</v>
      </c>
      <c r="O762" t="s">
        <v>32</v>
      </c>
      <c r="P762" t="s">
        <v>86</v>
      </c>
      <c r="R762" t="s">
        <v>34</v>
      </c>
      <c r="T762" t="s">
        <v>52</v>
      </c>
      <c r="U762" t="s">
        <v>87</v>
      </c>
      <c r="V762" t="s">
        <v>88</v>
      </c>
      <c r="W762" s="1">
        <v>44909</v>
      </c>
      <c r="X762" s="1">
        <v>44881</v>
      </c>
      <c r="Y762" t="s">
        <v>89</v>
      </c>
    </row>
    <row r="763" spans="1:25">
      <c r="A763" t="s">
        <v>2518</v>
      </c>
      <c r="B763" t="s">
        <v>281</v>
      </c>
      <c r="D763">
        <v>54137</v>
      </c>
      <c r="E763" t="s">
        <v>27</v>
      </c>
      <c r="F763" t="s">
        <v>28</v>
      </c>
      <c r="G763">
        <v>2022</v>
      </c>
      <c r="H763" t="s">
        <v>29</v>
      </c>
      <c r="I763" t="s">
        <v>30</v>
      </c>
      <c r="J763" t="s">
        <v>2519</v>
      </c>
      <c r="K763" t="str">
        <f>"01/12/2022 02:53 AM AEST(SW"</f>
        <v>01/12/2022 02:53 AM AEST(SW</v>
      </c>
      <c r="M763">
        <v>1126680</v>
      </c>
      <c r="O763" t="s">
        <v>32</v>
      </c>
      <c r="P763" t="s">
        <v>86</v>
      </c>
      <c r="R763" t="s">
        <v>34</v>
      </c>
      <c r="T763" t="s">
        <v>52</v>
      </c>
      <c r="U763" t="s">
        <v>87</v>
      </c>
      <c r="V763" t="s">
        <v>2520</v>
      </c>
      <c r="W763" s="1">
        <v>44891</v>
      </c>
      <c r="X763" s="1">
        <v>44954</v>
      </c>
      <c r="Y763" t="s">
        <v>89</v>
      </c>
    </row>
    <row r="764" spans="1:25">
      <c r="A764" t="s">
        <v>531</v>
      </c>
      <c r="B764" t="s">
        <v>2353</v>
      </c>
      <c r="C764" t="s">
        <v>65</v>
      </c>
      <c r="D764">
        <v>52809</v>
      </c>
      <c r="E764" t="s">
        <v>27</v>
      </c>
      <c r="F764" t="s">
        <v>28</v>
      </c>
      <c r="G764">
        <v>2022</v>
      </c>
      <c r="H764" t="s">
        <v>29</v>
      </c>
      <c r="I764" t="s">
        <v>30</v>
      </c>
      <c r="J764" t="s">
        <v>2521</v>
      </c>
      <c r="K764" t="s">
        <v>2522</v>
      </c>
      <c r="L764" t="str">
        <f>"02/11/2022 01:35 AM AEST(SW"</f>
        <v>02/11/2022 01:35 AM AEST(SW</v>
      </c>
      <c r="M764">
        <v>1251036</v>
      </c>
      <c r="O764" t="s">
        <v>32</v>
      </c>
      <c r="P764" t="s">
        <v>389</v>
      </c>
      <c r="R764" t="s">
        <v>34</v>
      </c>
      <c r="T764" t="s">
        <v>52</v>
      </c>
      <c r="U764" t="s">
        <v>87</v>
      </c>
      <c r="V764" t="s">
        <v>88</v>
      </c>
      <c r="W764" s="1">
        <v>44906</v>
      </c>
      <c r="X764" s="1">
        <v>44942</v>
      </c>
      <c r="Y764" t="s">
        <v>89</v>
      </c>
    </row>
    <row r="765" spans="1:25">
      <c r="A765" t="s">
        <v>1797</v>
      </c>
      <c r="B765" t="s">
        <v>1798</v>
      </c>
      <c r="C765" t="s">
        <v>1779</v>
      </c>
      <c r="D765">
        <v>55359</v>
      </c>
      <c r="E765" t="s">
        <v>27</v>
      </c>
      <c r="F765" t="s">
        <v>28</v>
      </c>
      <c r="G765">
        <v>2022</v>
      </c>
      <c r="H765" t="s">
        <v>29</v>
      </c>
      <c r="I765" t="s">
        <v>30</v>
      </c>
      <c r="J765" t="s">
        <v>2523</v>
      </c>
      <c r="K765" t="s">
        <v>2524</v>
      </c>
      <c r="M765">
        <v>1291980</v>
      </c>
      <c r="O765" t="s">
        <v>32</v>
      </c>
      <c r="P765" t="s">
        <v>86</v>
      </c>
      <c r="R765" t="s">
        <v>34</v>
      </c>
      <c r="T765" t="s">
        <v>52</v>
      </c>
      <c r="U765" t="s">
        <v>87</v>
      </c>
      <c r="V765" t="s">
        <v>1141</v>
      </c>
      <c r="W765" s="1">
        <v>44912</v>
      </c>
      <c r="X765" s="1">
        <v>44913</v>
      </c>
      <c r="Y765" t="s">
        <v>89</v>
      </c>
    </row>
    <row r="766" spans="1:25">
      <c r="A766" t="s">
        <v>1797</v>
      </c>
      <c r="B766" t="s">
        <v>1798</v>
      </c>
      <c r="C766" t="s">
        <v>1779</v>
      </c>
      <c r="D766">
        <v>55360</v>
      </c>
      <c r="E766" t="s">
        <v>27</v>
      </c>
      <c r="F766" t="s">
        <v>28</v>
      </c>
      <c r="G766">
        <v>2022</v>
      </c>
      <c r="H766" t="s">
        <v>29</v>
      </c>
      <c r="I766" t="s">
        <v>30</v>
      </c>
      <c r="J766" t="s">
        <v>2525</v>
      </c>
      <c r="K766" t="s">
        <v>2526</v>
      </c>
      <c r="M766">
        <v>1291980</v>
      </c>
      <c r="O766" t="s">
        <v>32</v>
      </c>
      <c r="P766" t="s">
        <v>86</v>
      </c>
      <c r="R766" t="s">
        <v>34</v>
      </c>
      <c r="T766" t="s">
        <v>52</v>
      </c>
      <c r="U766" t="s">
        <v>87</v>
      </c>
      <c r="V766" t="s">
        <v>661</v>
      </c>
      <c r="W766" s="1">
        <v>44915</v>
      </c>
      <c r="X766" s="1">
        <v>44915</v>
      </c>
      <c r="Y766" t="s">
        <v>89</v>
      </c>
    </row>
    <row r="767" spans="1:25">
      <c r="A767" t="s">
        <v>2527</v>
      </c>
      <c r="B767" t="s">
        <v>2528</v>
      </c>
      <c r="D767">
        <v>49542</v>
      </c>
      <c r="E767" t="s">
        <v>27</v>
      </c>
      <c r="F767" t="s">
        <v>28</v>
      </c>
      <c r="G767">
        <v>2022</v>
      </c>
      <c r="H767" t="s">
        <v>29</v>
      </c>
      <c r="I767" t="s">
        <v>30</v>
      </c>
      <c r="J767" t="s">
        <v>2529</v>
      </c>
      <c r="K767" t="s">
        <v>2530</v>
      </c>
      <c r="L767" t="s">
        <v>2531</v>
      </c>
      <c r="M767">
        <v>1120652</v>
      </c>
      <c r="O767" t="s">
        <v>32</v>
      </c>
      <c r="P767" t="s">
        <v>33</v>
      </c>
      <c r="R767" t="s">
        <v>34</v>
      </c>
      <c r="T767" t="s">
        <v>52</v>
      </c>
      <c r="U767" t="s">
        <v>298</v>
      </c>
      <c r="V767" t="s">
        <v>2532</v>
      </c>
      <c r="W767" s="1">
        <v>44888</v>
      </c>
      <c r="X767" s="1">
        <v>44952</v>
      </c>
      <c r="Y767" t="s">
        <v>89</v>
      </c>
    </row>
    <row r="768" spans="1:25">
      <c r="A768" t="s">
        <v>2533</v>
      </c>
      <c r="B768" t="s">
        <v>1041</v>
      </c>
      <c r="D768">
        <v>45411</v>
      </c>
      <c r="E768" t="s">
        <v>27</v>
      </c>
      <c r="F768" t="s">
        <v>28</v>
      </c>
      <c r="G768">
        <v>2022</v>
      </c>
      <c r="H768" t="s">
        <v>29</v>
      </c>
      <c r="I768" t="s">
        <v>30</v>
      </c>
      <c r="J768" t="s">
        <v>2534</v>
      </c>
      <c r="K768" t="s">
        <v>2535</v>
      </c>
      <c r="M768">
        <v>1143690</v>
      </c>
      <c r="O768" t="s">
        <v>32</v>
      </c>
      <c r="P768" t="s">
        <v>61</v>
      </c>
      <c r="Q768" t="s">
        <v>2536</v>
      </c>
      <c r="R768" t="s">
        <v>34</v>
      </c>
      <c r="T768" t="s">
        <v>52</v>
      </c>
      <c r="U768" t="s">
        <v>43</v>
      </c>
      <c r="V768" t="s">
        <v>2537</v>
      </c>
      <c r="W768" s="1">
        <v>44755</v>
      </c>
      <c r="X768" s="1">
        <v>44770</v>
      </c>
      <c r="Y768" t="s">
        <v>615</v>
      </c>
    </row>
    <row r="769" spans="1:25">
      <c r="A769" t="s">
        <v>2538</v>
      </c>
      <c r="B769" t="s">
        <v>2539</v>
      </c>
      <c r="D769">
        <v>47854</v>
      </c>
      <c r="E769" t="s">
        <v>27</v>
      </c>
      <c r="F769" t="s">
        <v>28</v>
      </c>
      <c r="G769">
        <v>2022</v>
      </c>
      <c r="H769" t="s">
        <v>29</v>
      </c>
      <c r="I769" t="s">
        <v>30</v>
      </c>
      <c r="J769" t="s">
        <v>2540</v>
      </c>
      <c r="K769" t="s">
        <v>2541</v>
      </c>
      <c r="M769">
        <v>1322713</v>
      </c>
      <c r="O769" t="s">
        <v>32</v>
      </c>
      <c r="P769" t="s">
        <v>42</v>
      </c>
      <c r="R769" t="s">
        <v>34</v>
      </c>
      <c r="T769" t="s">
        <v>35</v>
      </c>
      <c r="U769" t="s">
        <v>278</v>
      </c>
      <c r="V769" t="s">
        <v>151</v>
      </c>
      <c r="W769" s="1">
        <v>44757</v>
      </c>
      <c r="X769" s="1">
        <v>44783</v>
      </c>
      <c r="Y769" t="s">
        <v>55</v>
      </c>
    </row>
    <row r="770" spans="1:25">
      <c r="A770" t="s">
        <v>1044</v>
      </c>
      <c r="B770" t="s">
        <v>2246</v>
      </c>
      <c r="D770">
        <v>46609</v>
      </c>
      <c r="E770" t="s">
        <v>27</v>
      </c>
      <c r="F770" t="s">
        <v>28</v>
      </c>
      <c r="G770">
        <v>2022</v>
      </c>
      <c r="H770" t="s">
        <v>29</v>
      </c>
      <c r="I770" t="s">
        <v>30</v>
      </c>
      <c r="J770" t="s">
        <v>2542</v>
      </c>
      <c r="K770" t="s">
        <v>2543</v>
      </c>
      <c r="L770" t="s">
        <v>2544</v>
      </c>
      <c r="M770">
        <v>1294844</v>
      </c>
      <c r="O770" t="s">
        <v>32</v>
      </c>
      <c r="P770" t="s">
        <v>695</v>
      </c>
      <c r="R770" t="s">
        <v>34</v>
      </c>
      <c r="T770" t="s">
        <v>35</v>
      </c>
      <c r="U770" t="s">
        <v>869</v>
      </c>
      <c r="V770" t="s">
        <v>2076</v>
      </c>
      <c r="W770" s="1">
        <v>44695</v>
      </c>
      <c r="X770" s="1">
        <v>44705</v>
      </c>
      <c r="Y770" t="s">
        <v>116</v>
      </c>
    </row>
    <row r="771" spans="1:25">
      <c r="A771" t="s">
        <v>2545</v>
      </c>
      <c r="B771" t="s">
        <v>2546</v>
      </c>
      <c r="D771">
        <v>55195</v>
      </c>
      <c r="E771" t="s">
        <v>27</v>
      </c>
      <c r="F771" t="s">
        <v>28</v>
      </c>
      <c r="G771">
        <v>2022</v>
      </c>
      <c r="H771" t="s">
        <v>29</v>
      </c>
      <c r="I771" t="s">
        <v>30</v>
      </c>
      <c r="J771" t="s">
        <v>2547</v>
      </c>
      <c r="K771" t="str">
        <f>"07/12/2022 10:16 AM AEST(SW"</f>
        <v>07/12/2022 10:16 AM AEST(SW</v>
      </c>
      <c r="M771">
        <v>1105339</v>
      </c>
      <c r="O771" t="s">
        <v>32</v>
      </c>
      <c r="P771" t="s">
        <v>86</v>
      </c>
      <c r="R771" t="s">
        <v>34</v>
      </c>
      <c r="T771" t="s">
        <v>52</v>
      </c>
      <c r="U771" t="s">
        <v>87</v>
      </c>
      <c r="V771" t="s">
        <v>88</v>
      </c>
      <c r="W771" s="1">
        <v>44907</v>
      </c>
      <c r="X771" s="1">
        <v>44918</v>
      </c>
      <c r="Y771" t="s">
        <v>89</v>
      </c>
    </row>
    <row r="772" spans="1:25">
      <c r="A772" t="s">
        <v>2548</v>
      </c>
      <c r="B772" t="s">
        <v>861</v>
      </c>
      <c r="C772" t="s">
        <v>2549</v>
      </c>
      <c r="D772">
        <v>48684</v>
      </c>
      <c r="E772" t="s">
        <v>27</v>
      </c>
      <c r="F772" t="s">
        <v>28</v>
      </c>
      <c r="G772">
        <v>2022</v>
      </c>
      <c r="H772" t="s">
        <v>29</v>
      </c>
      <c r="I772" t="s">
        <v>30</v>
      </c>
      <c r="J772" t="s">
        <v>2550</v>
      </c>
      <c r="K772" t="s">
        <v>2551</v>
      </c>
      <c r="M772">
        <v>1291986</v>
      </c>
      <c r="O772" t="s">
        <v>32</v>
      </c>
      <c r="P772" t="s">
        <v>695</v>
      </c>
      <c r="R772" t="s">
        <v>34</v>
      </c>
      <c r="T772" t="s">
        <v>52</v>
      </c>
      <c r="U772" t="s">
        <v>87</v>
      </c>
      <c r="V772" t="s">
        <v>465</v>
      </c>
      <c r="W772" s="1">
        <v>44859</v>
      </c>
      <c r="X772" s="1">
        <v>44982</v>
      </c>
      <c r="Y772" t="s">
        <v>89</v>
      </c>
    </row>
    <row r="773" spans="1:25">
      <c r="A773" t="s">
        <v>2552</v>
      </c>
      <c r="B773" t="s">
        <v>2553</v>
      </c>
      <c r="D773">
        <v>48382</v>
      </c>
      <c r="E773" t="s">
        <v>27</v>
      </c>
      <c r="F773" t="s">
        <v>28</v>
      </c>
      <c r="G773">
        <v>2022</v>
      </c>
      <c r="H773" t="s">
        <v>29</v>
      </c>
      <c r="I773" t="s">
        <v>30</v>
      </c>
      <c r="J773" t="s">
        <v>2554</v>
      </c>
      <c r="K773" t="s">
        <v>2555</v>
      </c>
      <c r="M773">
        <v>1026317</v>
      </c>
      <c r="O773" t="s">
        <v>32</v>
      </c>
      <c r="P773" t="s">
        <v>33</v>
      </c>
      <c r="R773" t="s">
        <v>34</v>
      </c>
      <c r="T773" t="s">
        <v>52</v>
      </c>
      <c r="U773" t="s">
        <v>298</v>
      </c>
      <c r="V773" t="s">
        <v>2556</v>
      </c>
      <c r="W773" s="1">
        <v>44820</v>
      </c>
      <c r="X773" s="1">
        <v>44926</v>
      </c>
      <c r="Y773" t="s">
        <v>89</v>
      </c>
    </row>
    <row r="774" spans="1:25">
      <c r="A774" t="s">
        <v>2557</v>
      </c>
      <c r="B774" t="s">
        <v>1752</v>
      </c>
      <c r="D774">
        <v>48770</v>
      </c>
      <c r="E774" t="s">
        <v>27</v>
      </c>
      <c r="F774" t="s">
        <v>28</v>
      </c>
      <c r="G774">
        <v>2022</v>
      </c>
      <c r="H774" t="s">
        <v>29</v>
      </c>
      <c r="I774" t="s">
        <v>30</v>
      </c>
      <c r="J774" t="s">
        <v>2558</v>
      </c>
      <c r="K774" t="s">
        <v>2559</v>
      </c>
      <c r="M774">
        <v>1301574</v>
      </c>
      <c r="O774" t="s">
        <v>32</v>
      </c>
      <c r="P774" t="s">
        <v>86</v>
      </c>
      <c r="R774" t="s">
        <v>34</v>
      </c>
      <c r="T774" t="s">
        <v>52</v>
      </c>
      <c r="U774" t="s">
        <v>87</v>
      </c>
      <c r="V774" t="s">
        <v>88</v>
      </c>
      <c r="W774" s="1">
        <v>44887</v>
      </c>
      <c r="X774" s="1">
        <v>44935</v>
      </c>
      <c r="Y774" t="s">
        <v>89</v>
      </c>
    </row>
    <row r="775" spans="1:25">
      <c r="A775" t="s">
        <v>486</v>
      </c>
      <c r="B775" t="s">
        <v>487</v>
      </c>
      <c r="D775">
        <v>49321</v>
      </c>
      <c r="E775" t="s">
        <v>27</v>
      </c>
      <c r="F775" t="s">
        <v>28</v>
      </c>
      <c r="G775">
        <v>2022</v>
      </c>
      <c r="H775" t="s">
        <v>29</v>
      </c>
      <c r="I775" t="s">
        <v>30</v>
      </c>
      <c r="J775" t="s">
        <v>2560</v>
      </c>
      <c r="K775" t="s">
        <v>2561</v>
      </c>
      <c r="L775" t="s">
        <v>2562</v>
      </c>
      <c r="M775">
        <v>1185723</v>
      </c>
      <c r="O775" t="s">
        <v>32</v>
      </c>
      <c r="P775" t="s">
        <v>86</v>
      </c>
      <c r="R775" t="s">
        <v>34</v>
      </c>
      <c r="T775" t="s">
        <v>52</v>
      </c>
      <c r="U775" t="s">
        <v>87</v>
      </c>
      <c r="V775" t="s">
        <v>88</v>
      </c>
      <c r="W775" s="1">
        <v>44885</v>
      </c>
      <c r="X775" s="1">
        <v>44931</v>
      </c>
      <c r="Y775" t="s">
        <v>89</v>
      </c>
    </row>
    <row r="776" spans="1:25">
      <c r="A776" t="s">
        <v>2563</v>
      </c>
      <c r="B776" t="s">
        <v>2564</v>
      </c>
      <c r="C776" t="s">
        <v>1228</v>
      </c>
      <c r="D776">
        <v>46898</v>
      </c>
      <c r="E776" t="s">
        <v>27</v>
      </c>
      <c r="F776" t="s">
        <v>28</v>
      </c>
      <c r="G776">
        <v>2022</v>
      </c>
      <c r="H776" t="s">
        <v>29</v>
      </c>
      <c r="I776" t="s">
        <v>30</v>
      </c>
      <c r="J776" t="s">
        <v>2565</v>
      </c>
      <c r="K776" t="s">
        <v>2566</v>
      </c>
      <c r="M776">
        <v>641684</v>
      </c>
      <c r="O776" t="s">
        <v>32</v>
      </c>
      <c r="P776" t="s">
        <v>42</v>
      </c>
      <c r="R776" t="s">
        <v>34</v>
      </c>
      <c r="T776" t="s">
        <v>35</v>
      </c>
      <c r="U776" t="s">
        <v>43</v>
      </c>
      <c r="V776" t="s">
        <v>115</v>
      </c>
      <c r="W776" s="1">
        <v>44735</v>
      </c>
      <c r="X776" s="1">
        <v>44788</v>
      </c>
      <c r="Y776" t="s">
        <v>55</v>
      </c>
    </row>
    <row r="777" spans="1:25">
      <c r="A777" t="s">
        <v>2567</v>
      </c>
      <c r="B777" t="s">
        <v>2568</v>
      </c>
      <c r="D777">
        <v>47597</v>
      </c>
      <c r="E777" t="s">
        <v>27</v>
      </c>
      <c r="F777" t="s">
        <v>28</v>
      </c>
      <c r="G777">
        <v>2022</v>
      </c>
      <c r="H777" t="s">
        <v>29</v>
      </c>
      <c r="I777" t="s">
        <v>30</v>
      </c>
      <c r="J777" t="s">
        <v>2569</v>
      </c>
      <c r="K777" t="s">
        <v>2570</v>
      </c>
      <c r="L777" t="s">
        <v>2571</v>
      </c>
      <c r="M777">
        <v>1039355</v>
      </c>
      <c r="O777" t="s">
        <v>32</v>
      </c>
      <c r="P777" t="s">
        <v>68</v>
      </c>
      <c r="R777" t="s">
        <v>34</v>
      </c>
      <c r="T777" t="s">
        <v>35</v>
      </c>
      <c r="U777" t="s">
        <v>43</v>
      </c>
      <c r="V777" t="s">
        <v>158</v>
      </c>
      <c r="W777" s="1">
        <v>44750</v>
      </c>
      <c r="X777" s="1">
        <v>44759</v>
      </c>
      <c r="Y777" t="s">
        <v>931</v>
      </c>
    </row>
    <row r="778" spans="1:25">
      <c r="A778" t="s">
        <v>2572</v>
      </c>
      <c r="B778" t="s">
        <v>2573</v>
      </c>
      <c r="D778">
        <v>47531</v>
      </c>
      <c r="E778" t="s">
        <v>27</v>
      </c>
      <c r="F778" t="s">
        <v>28</v>
      </c>
      <c r="G778">
        <v>2022</v>
      </c>
      <c r="H778" t="s">
        <v>29</v>
      </c>
      <c r="I778" t="s">
        <v>30</v>
      </c>
      <c r="J778" t="s">
        <v>1611</v>
      </c>
      <c r="K778" t="s">
        <v>2574</v>
      </c>
      <c r="M778">
        <v>1135903</v>
      </c>
      <c r="O778" t="s">
        <v>32</v>
      </c>
      <c r="P778" t="s">
        <v>878</v>
      </c>
      <c r="R778" t="s">
        <v>34</v>
      </c>
      <c r="T778" t="s">
        <v>52</v>
      </c>
      <c r="U778" t="s">
        <v>298</v>
      </c>
      <c r="V778" t="s">
        <v>2575</v>
      </c>
      <c r="W778" s="1">
        <v>44750</v>
      </c>
      <c r="X778" s="1">
        <v>44757</v>
      </c>
      <c r="Y778" t="s">
        <v>55</v>
      </c>
    </row>
    <row r="779" spans="1:25">
      <c r="A779" t="s">
        <v>2572</v>
      </c>
      <c r="B779" t="s">
        <v>2573</v>
      </c>
      <c r="D779">
        <v>48157</v>
      </c>
      <c r="E779" t="s">
        <v>27</v>
      </c>
      <c r="F779" t="s">
        <v>28</v>
      </c>
      <c r="G779">
        <v>2022</v>
      </c>
      <c r="H779" t="s">
        <v>29</v>
      </c>
      <c r="I779" t="s">
        <v>30</v>
      </c>
      <c r="J779" t="s">
        <v>2576</v>
      </c>
      <c r="K779" t="str">
        <f>"08/07/2022 12:12 AM AEST(SW"</f>
        <v>08/07/2022 12:12 AM AEST(SW</v>
      </c>
      <c r="M779">
        <v>1135903</v>
      </c>
      <c r="O779" t="s">
        <v>32</v>
      </c>
      <c r="P779" t="s">
        <v>878</v>
      </c>
      <c r="R779" t="s">
        <v>34</v>
      </c>
      <c r="T779" t="s">
        <v>52</v>
      </c>
      <c r="U779" t="s">
        <v>298</v>
      </c>
      <c r="V779" t="s">
        <v>2575</v>
      </c>
      <c r="W779" s="1">
        <v>44750</v>
      </c>
      <c r="X779" s="1">
        <v>44759</v>
      </c>
      <c r="Y779" t="s">
        <v>55</v>
      </c>
    </row>
    <row r="780" spans="1:25">
      <c r="A780" t="s">
        <v>2577</v>
      </c>
      <c r="B780" t="s">
        <v>2578</v>
      </c>
      <c r="C780" t="s">
        <v>2579</v>
      </c>
      <c r="D780">
        <v>53039</v>
      </c>
      <c r="E780" t="s">
        <v>27</v>
      </c>
      <c r="F780" t="s">
        <v>28</v>
      </c>
      <c r="G780">
        <v>2022</v>
      </c>
      <c r="H780" t="s">
        <v>29</v>
      </c>
      <c r="I780" t="s">
        <v>30</v>
      </c>
      <c r="J780" t="s">
        <v>2580</v>
      </c>
      <c r="K780" t="str">
        <f>"03/11/2022 08:50 PM AEST(SW"</f>
        <v>03/11/2022 08:50 PM AEST(SW</v>
      </c>
      <c r="L780" t="str">
        <f>"05/11/2022 02:01 AM AEST(SW"</f>
        <v>05/11/2022 02:01 AM AEST(SW</v>
      </c>
      <c r="M780">
        <v>1295360</v>
      </c>
      <c r="O780" t="s">
        <v>32</v>
      </c>
      <c r="P780" t="s">
        <v>86</v>
      </c>
      <c r="R780" t="s">
        <v>34</v>
      </c>
      <c r="T780" t="s">
        <v>52</v>
      </c>
      <c r="U780" t="s">
        <v>87</v>
      </c>
      <c r="V780" t="s">
        <v>88</v>
      </c>
      <c r="W780" s="1">
        <v>44893</v>
      </c>
      <c r="X780" s="1">
        <v>44979</v>
      </c>
      <c r="Y780" t="s">
        <v>89</v>
      </c>
    </row>
    <row r="781" spans="1:25">
      <c r="A781" t="s">
        <v>251</v>
      </c>
      <c r="B781" t="s">
        <v>72</v>
      </c>
      <c r="C781" t="s">
        <v>2581</v>
      </c>
      <c r="D781">
        <v>47377</v>
      </c>
      <c r="E781" t="s">
        <v>27</v>
      </c>
      <c r="F781" t="s">
        <v>28</v>
      </c>
      <c r="G781">
        <v>2022</v>
      </c>
      <c r="H781" t="s">
        <v>29</v>
      </c>
      <c r="I781" t="s">
        <v>30</v>
      </c>
      <c r="J781" t="s">
        <v>2582</v>
      </c>
      <c r="K781" t="s">
        <v>2583</v>
      </c>
      <c r="M781">
        <v>871337</v>
      </c>
      <c r="O781" t="s">
        <v>32</v>
      </c>
      <c r="P781" t="s">
        <v>42</v>
      </c>
      <c r="R781" t="s">
        <v>34</v>
      </c>
      <c r="T781" t="s">
        <v>35</v>
      </c>
      <c r="U781" t="s">
        <v>278</v>
      </c>
      <c r="V781" t="s">
        <v>2076</v>
      </c>
      <c r="W781" s="1">
        <v>44737</v>
      </c>
      <c r="X781" s="1">
        <v>44744</v>
      </c>
      <c r="Y781" t="s">
        <v>55</v>
      </c>
    </row>
    <row r="782" spans="1:25">
      <c r="A782" t="s">
        <v>251</v>
      </c>
      <c r="B782" t="s">
        <v>72</v>
      </c>
      <c r="C782" t="s">
        <v>2581</v>
      </c>
      <c r="D782">
        <v>47379</v>
      </c>
      <c r="E782" t="s">
        <v>27</v>
      </c>
      <c r="F782" t="s">
        <v>28</v>
      </c>
      <c r="G782">
        <v>2022</v>
      </c>
      <c r="H782" t="s">
        <v>29</v>
      </c>
      <c r="I782" t="s">
        <v>30</v>
      </c>
      <c r="J782" t="s">
        <v>2584</v>
      </c>
      <c r="K782" t="s">
        <v>2585</v>
      </c>
      <c r="M782">
        <v>871337</v>
      </c>
      <c r="O782" t="s">
        <v>32</v>
      </c>
      <c r="P782" t="s">
        <v>42</v>
      </c>
      <c r="R782" t="s">
        <v>34</v>
      </c>
      <c r="T782" t="s">
        <v>35</v>
      </c>
      <c r="U782" t="s">
        <v>278</v>
      </c>
      <c r="V782" t="s">
        <v>2076</v>
      </c>
      <c r="W782" s="1">
        <v>44737</v>
      </c>
      <c r="X782" s="1">
        <v>44746</v>
      </c>
      <c r="Y782" t="s">
        <v>55</v>
      </c>
    </row>
    <row r="783" spans="1:25">
      <c r="A783" t="s">
        <v>2586</v>
      </c>
      <c r="B783" t="s">
        <v>2587</v>
      </c>
      <c r="D783">
        <v>48778</v>
      </c>
      <c r="E783" t="s">
        <v>27</v>
      </c>
      <c r="F783" t="s">
        <v>28</v>
      </c>
      <c r="G783">
        <v>2022</v>
      </c>
      <c r="H783" t="s">
        <v>29</v>
      </c>
      <c r="I783" t="s">
        <v>30</v>
      </c>
      <c r="J783" t="s">
        <v>2588</v>
      </c>
      <c r="K783" t="s">
        <v>2589</v>
      </c>
      <c r="M783">
        <v>1149856</v>
      </c>
      <c r="O783" t="s">
        <v>32</v>
      </c>
      <c r="P783" t="s">
        <v>86</v>
      </c>
      <c r="R783" t="s">
        <v>34</v>
      </c>
      <c r="T783" t="s">
        <v>52</v>
      </c>
      <c r="U783" t="s">
        <v>87</v>
      </c>
      <c r="V783" t="s">
        <v>2590</v>
      </c>
      <c r="W783" s="1">
        <v>44884</v>
      </c>
      <c r="X783" s="1">
        <v>44926</v>
      </c>
      <c r="Y783" t="s">
        <v>89</v>
      </c>
    </row>
    <row r="784" spans="1:25">
      <c r="A784" t="s">
        <v>1226</v>
      </c>
      <c r="B784" t="s">
        <v>1227</v>
      </c>
      <c r="C784" t="s">
        <v>1228</v>
      </c>
      <c r="D784">
        <v>53910</v>
      </c>
      <c r="E784" t="s">
        <v>27</v>
      </c>
      <c r="F784" t="s">
        <v>28</v>
      </c>
      <c r="G784">
        <v>2022</v>
      </c>
      <c r="H784" t="s">
        <v>29</v>
      </c>
      <c r="I784" t="s">
        <v>30</v>
      </c>
      <c r="J784" t="s">
        <v>2591</v>
      </c>
      <c r="K784" t="s">
        <v>2592</v>
      </c>
      <c r="M784">
        <v>1081503</v>
      </c>
      <c r="O784" t="s">
        <v>32</v>
      </c>
      <c r="P784" t="s">
        <v>86</v>
      </c>
      <c r="R784" t="s">
        <v>34</v>
      </c>
      <c r="T784" t="s">
        <v>52</v>
      </c>
      <c r="U784" t="s">
        <v>87</v>
      </c>
      <c r="V784" t="s">
        <v>88</v>
      </c>
      <c r="W784" s="1">
        <v>44900</v>
      </c>
      <c r="X784" s="1">
        <v>44958</v>
      </c>
      <c r="Y784" t="s">
        <v>55</v>
      </c>
    </row>
    <row r="785" spans="1:25">
      <c r="A785" t="s">
        <v>2593</v>
      </c>
      <c r="B785" t="s">
        <v>65</v>
      </c>
      <c r="C785" t="s">
        <v>269</v>
      </c>
      <c r="D785">
        <v>52516</v>
      </c>
      <c r="E785" t="s">
        <v>27</v>
      </c>
      <c r="F785" t="s">
        <v>28</v>
      </c>
      <c r="G785">
        <v>2022</v>
      </c>
      <c r="H785" t="s">
        <v>29</v>
      </c>
      <c r="I785" t="s">
        <v>30</v>
      </c>
      <c r="J785" t="s">
        <v>2594</v>
      </c>
      <c r="K785" t="str">
        <f>"09/10/2022 10:32 PM AEST(SW"</f>
        <v>09/10/2022 10:32 PM AEST(SW</v>
      </c>
      <c r="M785">
        <v>77138</v>
      </c>
      <c r="O785" t="s">
        <v>32</v>
      </c>
      <c r="P785" t="s">
        <v>42</v>
      </c>
      <c r="R785" t="s">
        <v>34</v>
      </c>
      <c r="T785" t="s">
        <v>52</v>
      </c>
      <c r="U785" t="s">
        <v>53</v>
      </c>
      <c r="V785" t="s">
        <v>2595</v>
      </c>
      <c r="W785" s="1">
        <v>44844</v>
      </c>
      <c r="X785" s="1">
        <v>44853</v>
      </c>
      <c r="Y785" t="s">
        <v>55</v>
      </c>
    </row>
    <row r="786" spans="1:25">
      <c r="A786" t="s">
        <v>1610</v>
      </c>
      <c r="B786" t="s">
        <v>113</v>
      </c>
      <c r="C786" t="s">
        <v>791</v>
      </c>
      <c r="D786">
        <v>47566</v>
      </c>
      <c r="E786" t="s">
        <v>27</v>
      </c>
      <c r="F786" t="s">
        <v>28</v>
      </c>
      <c r="G786">
        <v>2022</v>
      </c>
      <c r="H786" t="s">
        <v>29</v>
      </c>
      <c r="I786" t="s">
        <v>30</v>
      </c>
      <c r="J786" t="s">
        <v>1611</v>
      </c>
      <c r="K786" t="s">
        <v>1612</v>
      </c>
      <c r="M786">
        <v>93663</v>
      </c>
      <c r="O786" t="s">
        <v>32</v>
      </c>
      <c r="P786" t="s">
        <v>42</v>
      </c>
      <c r="R786" t="s">
        <v>34</v>
      </c>
      <c r="T786" t="s">
        <v>52</v>
      </c>
      <c r="U786" t="s">
        <v>298</v>
      </c>
      <c r="V786" t="s">
        <v>810</v>
      </c>
      <c r="W786" s="1">
        <v>44750</v>
      </c>
      <c r="X786" s="1">
        <v>44759</v>
      </c>
      <c r="Y786" t="s">
        <v>55</v>
      </c>
    </row>
    <row r="787" spans="1:25">
      <c r="A787" t="s">
        <v>1610</v>
      </c>
      <c r="B787" t="s">
        <v>113</v>
      </c>
      <c r="C787" t="s">
        <v>791</v>
      </c>
      <c r="D787">
        <v>47567</v>
      </c>
      <c r="E787" t="s">
        <v>27</v>
      </c>
      <c r="F787" t="s">
        <v>28</v>
      </c>
      <c r="G787">
        <v>2022</v>
      </c>
      <c r="H787" t="s">
        <v>29</v>
      </c>
      <c r="I787" t="s">
        <v>30</v>
      </c>
      <c r="J787" t="s">
        <v>1613</v>
      </c>
      <c r="K787" t="s">
        <v>1614</v>
      </c>
      <c r="M787">
        <v>93663</v>
      </c>
      <c r="O787" t="s">
        <v>32</v>
      </c>
      <c r="P787" t="s">
        <v>42</v>
      </c>
      <c r="R787" t="s">
        <v>34</v>
      </c>
      <c r="T787" t="s">
        <v>52</v>
      </c>
      <c r="U787" t="s">
        <v>298</v>
      </c>
      <c r="V787" t="s">
        <v>810</v>
      </c>
      <c r="W787" s="1">
        <v>44750</v>
      </c>
      <c r="X787" s="1">
        <v>44759</v>
      </c>
      <c r="Y787" t="s">
        <v>55</v>
      </c>
    </row>
    <row r="788" spans="1:25">
      <c r="A788" t="s">
        <v>1610</v>
      </c>
      <c r="B788" t="s">
        <v>113</v>
      </c>
      <c r="C788" t="s">
        <v>791</v>
      </c>
      <c r="D788">
        <v>47586</v>
      </c>
      <c r="E788" t="s">
        <v>27</v>
      </c>
      <c r="F788" t="s">
        <v>28</v>
      </c>
      <c r="G788">
        <v>2022</v>
      </c>
      <c r="H788" t="s">
        <v>29</v>
      </c>
      <c r="I788" t="s">
        <v>30</v>
      </c>
      <c r="J788" t="s">
        <v>1611</v>
      </c>
      <c r="K788" t="s">
        <v>1606</v>
      </c>
      <c r="M788">
        <v>93663</v>
      </c>
      <c r="O788" t="s">
        <v>32</v>
      </c>
      <c r="P788" t="s">
        <v>42</v>
      </c>
      <c r="R788" t="s">
        <v>34</v>
      </c>
      <c r="T788" t="s">
        <v>52</v>
      </c>
      <c r="U788" t="s">
        <v>298</v>
      </c>
      <c r="V788" t="s">
        <v>810</v>
      </c>
      <c r="W788" s="1">
        <v>44750</v>
      </c>
      <c r="X788" s="1">
        <v>44759</v>
      </c>
      <c r="Y788" t="s">
        <v>55</v>
      </c>
    </row>
    <row r="789" spans="1:25">
      <c r="A789" t="s">
        <v>2596</v>
      </c>
      <c r="B789" t="s">
        <v>2597</v>
      </c>
      <c r="C789" t="s">
        <v>57</v>
      </c>
      <c r="D789">
        <v>46995</v>
      </c>
      <c r="E789" t="s">
        <v>27</v>
      </c>
      <c r="F789" t="s">
        <v>28</v>
      </c>
      <c r="G789">
        <v>2022</v>
      </c>
      <c r="H789" t="s">
        <v>29</v>
      </c>
      <c r="I789" t="s">
        <v>30</v>
      </c>
      <c r="J789" t="s">
        <v>2598</v>
      </c>
      <c r="K789" t="s">
        <v>2599</v>
      </c>
      <c r="M789">
        <v>743751</v>
      </c>
      <c r="O789" t="s">
        <v>32</v>
      </c>
      <c r="P789" t="s">
        <v>42</v>
      </c>
      <c r="R789" t="s">
        <v>34</v>
      </c>
      <c r="T789" t="s">
        <v>35</v>
      </c>
      <c r="U789" t="s">
        <v>43</v>
      </c>
      <c r="V789" t="s">
        <v>151</v>
      </c>
      <c r="W789" s="1">
        <v>44744</v>
      </c>
      <c r="X789" s="1">
        <v>44674</v>
      </c>
      <c r="Y789" t="s">
        <v>55</v>
      </c>
    </row>
    <row r="790" spans="1:25">
      <c r="A790" t="s">
        <v>2600</v>
      </c>
      <c r="B790" t="s">
        <v>2601</v>
      </c>
      <c r="C790" t="s">
        <v>981</v>
      </c>
      <c r="D790">
        <v>47471</v>
      </c>
      <c r="E790" t="s">
        <v>27</v>
      </c>
      <c r="F790" t="s">
        <v>28</v>
      </c>
      <c r="G790">
        <v>2022</v>
      </c>
      <c r="H790" t="s">
        <v>29</v>
      </c>
      <c r="I790" t="s">
        <v>30</v>
      </c>
      <c r="J790" t="s">
        <v>2602</v>
      </c>
      <c r="K790" t="s">
        <v>2603</v>
      </c>
      <c r="M790">
        <v>833530</v>
      </c>
      <c r="O790" t="s">
        <v>32</v>
      </c>
      <c r="P790" t="s">
        <v>42</v>
      </c>
      <c r="R790" t="s">
        <v>34</v>
      </c>
      <c r="T790" t="s">
        <v>35</v>
      </c>
      <c r="U790" t="s">
        <v>43</v>
      </c>
      <c r="V790" t="s">
        <v>151</v>
      </c>
      <c r="W790" s="1">
        <v>44748</v>
      </c>
      <c r="X790" s="1">
        <v>44762</v>
      </c>
      <c r="Y790" t="s">
        <v>55</v>
      </c>
    </row>
    <row r="791" spans="1:25">
      <c r="A791" t="s">
        <v>507</v>
      </c>
      <c r="B791" t="s">
        <v>2604</v>
      </c>
      <c r="C791" t="s">
        <v>1608</v>
      </c>
      <c r="D791">
        <v>55206</v>
      </c>
      <c r="E791" t="s">
        <v>27</v>
      </c>
      <c r="F791" t="s">
        <v>28</v>
      </c>
      <c r="G791">
        <v>2022</v>
      </c>
      <c r="H791" t="s">
        <v>29</v>
      </c>
      <c r="I791" t="s">
        <v>30</v>
      </c>
      <c r="J791" t="s">
        <v>2605</v>
      </c>
      <c r="K791" t="str">
        <f>"08/12/2022 06:45 AM AEST(SW"</f>
        <v>08/12/2022 06:45 AM AEST(SW</v>
      </c>
      <c r="L791" t="str">
        <f>"08/12/2022 06:45 AM AEST(SW"</f>
        <v>08/12/2022 06:45 AM AEST(SW</v>
      </c>
      <c r="M791">
        <v>1026290</v>
      </c>
      <c r="O791" t="s">
        <v>32</v>
      </c>
      <c r="P791" t="s">
        <v>86</v>
      </c>
      <c r="R791" t="s">
        <v>34</v>
      </c>
      <c r="T791" t="s">
        <v>52</v>
      </c>
      <c r="U791" t="s">
        <v>87</v>
      </c>
      <c r="V791" t="s">
        <v>465</v>
      </c>
      <c r="W791" s="1">
        <v>44905</v>
      </c>
      <c r="X791" s="1">
        <v>44939</v>
      </c>
      <c r="Y791" t="s">
        <v>89</v>
      </c>
    </row>
    <row r="792" spans="1:25">
      <c r="A792" t="s">
        <v>251</v>
      </c>
      <c r="B792" t="s">
        <v>72</v>
      </c>
      <c r="C792" t="s">
        <v>2581</v>
      </c>
      <c r="D792">
        <v>47405</v>
      </c>
      <c r="E792" t="s">
        <v>27</v>
      </c>
      <c r="F792" t="s">
        <v>28</v>
      </c>
      <c r="G792">
        <v>2022</v>
      </c>
      <c r="H792" t="s">
        <v>29</v>
      </c>
      <c r="I792" t="s">
        <v>30</v>
      </c>
      <c r="J792" t="s">
        <v>2606</v>
      </c>
      <c r="K792" t="s">
        <v>2607</v>
      </c>
      <c r="M792">
        <v>871337</v>
      </c>
      <c r="O792" t="s">
        <v>32</v>
      </c>
      <c r="P792" t="s">
        <v>42</v>
      </c>
      <c r="R792" t="s">
        <v>34</v>
      </c>
      <c r="T792" t="s">
        <v>35</v>
      </c>
      <c r="U792" t="s">
        <v>278</v>
      </c>
      <c r="V792" t="s">
        <v>2076</v>
      </c>
      <c r="W792" s="1">
        <v>44737</v>
      </c>
      <c r="X792" s="1">
        <v>44746</v>
      </c>
      <c r="Y792" t="s">
        <v>55</v>
      </c>
    </row>
    <row r="793" spans="1:25">
      <c r="A793" t="s">
        <v>2608</v>
      </c>
      <c r="B793" t="s">
        <v>2609</v>
      </c>
      <c r="C793" t="s">
        <v>307</v>
      </c>
      <c r="D793">
        <v>47608</v>
      </c>
      <c r="E793" t="s">
        <v>27</v>
      </c>
      <c r="F793" t="s">
        <v>28</v>
      </c>
      <c r="G793">
        <v>2022</v>
      </c>
      <c r="H793" t="s">
        <v>29</v>
      </c>
      <c r="I793" t="s">
        <v>30</v>
      </c>
      <c r="J793" t="s">
        <v>2610</v>
      </c>
      <c r="K793" t="s">
        <v>2611</v>
      </c>
      <c r="L793" t="s">
        <v>2611</v>
      </c>
      <c r="M793">
        <v>1232847</v>
      </c>
      <c r="O793" t="s">
        <v>32</v>
      </c>
      <c r="P793" t="s">
        <v>86</v>
      </c>
      <c r="R793" t="s">
        <v>34</v>
      </c>
      <c r="T793" t="s">
        <v>52</v>
      </c>
      <c r="U793" t="s">
        <v>261</v>
      </c>
      <c r="V793" t="s">
        <v>2612</v>
      </c>
      <c r="W793" s="1">
        <v>44735</v>
      </c>
      <c r="X793" s="1">
        <v>44769</v>
      </c>
      <c r="Y793" t="s">
        <v>55</v>
      </c>
    </row>
    <row r="794" spans="1:25">
      <c r="A794" t="s">
        <v>2608</v>
      </c>
      <c r="B794" t="s">
        <v>2609</v>
      </c>
      <c r="C794" t="s">
        <v>307</v>
      </c>
      <c r="D794">
        <v>49002</v>
      </c>
      <c r="E794" t="s">
        <v>27</v>
      </c>
      <c r="F794" t="s">
        <v>28</v>
      </c>
      <c r="G794">
        <v>2022</v>
      </c>
      <c r="H794" t="s">
        <v>29</v>
      </c>
      <c r="I794" t="s">
        <v>30</v>
      </c>
      <c r="J794" t="s">
        <v>2613</v>
      </c>
      <c r="K794" t="str">
        <f>"04/09/2022 12:17 PM AEST(SW"</f>
        <v>04/09/2022 12:17 PM AEST(SW</v>
      </c>
      <c r="L794" t="str">
        <f>"09/09/2022 12:17 PM AEST(SW"</f>
        <v>09/09/2022 12:17 PM AEST(SW</v>
      </c>
      <c r="M794">
        <v>1232847</v>
      </c>
      <c r="O794" t="s">
        <v>32</v>
      </c>
      <c r="P794" t="s">
        <v>86</v>
      </c>
      <c r="R794" t="s">
        <v>34</v>
      </c>
      <c r="T794" t="s">
        <v>52</v>
      </c>
      <c r="U794" t="s">
        <v>261</v>
      </c>
      <c r="V794" t="s">
        <v>2612</v>
      </c>
      <c r="W794" s="1">
        <v>44821</v>
      </c>
      <c r="X794" s="1">
        <v>44844</v>
      </c>
      <c r="Y794" t="s">
        <v>55</v>
      </c>
    </row>
    <row r="795" spans="1:25">
      <c r="A795" t="s">
        <v>2470</v>
      </c>
      <c r="B795" t="s">
        <v>2471</v>
      </c>
      <c r="C795" t="s">
        <v>2472</v>
      </c>
      <c r="D795">
        <v>48533</v>
      </c>
      <c r="E795" t="s">
        <v>27</v>
      </c>
      <c r="F795" t="s">
        <v>28</v>
      </c>
      <c r="G795">
        <v>2022</v>
      </c>
      <c r="H795" t="s">
        <v>29</v>
      </c>
      <c r="I795" t="s">
        <v>30</v>
      </c>
      <c r="J795" t="s">
        <v>2473</v>
      </c>
      <c r="K795" t="s">
        <v>2474</v>
      </c>
      <c r="M795">
        <v>545993</v>
      </c>
      <c r="O795" t="s">
        <v>32</v>
      </c>
      <c r="P795" t="s">
        <v>145</v>
      </c>
      <c r="R795" t="s">
        <v>34</v>
      </c>
      <c r="T795" t="s">
        <v>52</v>
      </c>
      <c r="U795" t="s">
        <v>43</v>
      </c>
      <c r="V795" t="s">
        <v>2475</v>
      </c>
      <c r="W795" s="1">
        <v>44808</v>
      </c>
      <c r="X795" s="1">
        <v>44877</v>
      </c>
      <c r="Y795" t="s">
        <v>2476</v>
      </c>
    </row>
    <row r="796" spans="1:25">
      <c r="A796" t="s">
        <v>352</v>
      </c>
      <c r="B796" t="s">
        <v>2614</v>
      </c>
      <c r="D796">
        <v>47130</v>
      </c>
      <c r="E796" t="s">
        <v>27</v>
      </c>
      <c r="F796" t="s">
        <v>28</v>
      </c>
      <c r="G796">
        <v>2022</v>
      </c>
      <c r="H796" t="s">
        <v>29</v>
      </c>
      <c r="I796" t="s">
        <v>30</v>
      </c>
      <c r="J796" t="s">
        <v>2615</v>
      </c>
      <c r="K796" t="str">
        <f>"03/06/2022 01:23 AM AEST(SW"</f>
        <v>03/06/2022 01:23 AM AEST(SW</v>
      </c>
      <c r="M796">
        <v>1210126</v>
      </c>
      <c r="O796" t="s">
        <v>32</v>
      </c>
      <c r="P796" t="s">
        <v>145</v>
      </c>
      <c r="R796" t="s">
        <v>34</v>
      </c>
      <c r="T796" t="s">
        <v>52</v>
      </c>
      <c r="U796" t="s">
        <v>87</v>
      </c>
      <c r="V796" t="s">
        <v>2616</v>
      </c>
      <c r="W796" s="1">
        <v>44728</v>
      </c>
      <c r="X796" s="1">
        <v>44767</v>
      </c>
      <c r="Y796" t="s">
        <v>133</v>
      </c>
    </row>
    <row r="797" spans="1:25">
      <c r="A797" t="s">
        <v>2617</v>
      </c>
      <c r="B797" t="s">
        <v>2618</v>
      </c>
      <c r="D797">
        <v>46984</v>
      </c>
      <c r="E797" t="s">
        <v>27</v>
      </c>
      <c r="F797" t="s">
        <v>28</v>
      </c>
      <c r="G797">
        <v>2022</v>
      </c>
      <c r="H797" t="s">
        <v>29</v>
      </c>
      <c r="I797" t="s">
        <v>30</v>
      </c>
      <c r="J797" t="s">
        <v>2619</v>
      </c>
      <c r="K797" t="s">
        <v>2620</v>
      </c>
      <c r="L797" t="s">
        <v>2620</v>
      </c>
      <c r="M797">
        <v>1219226</v>
      </c>
      <c r="O797" t="s">
        <v>32</v>
      </c>
      <c r="P797" t="s">
        <v>145</v>
      </c>
      <c r="R797" t="s">
        <v>34</v>
      </c>
      <c r="T797" t="s">
        <v>52</v>
      </c>
      <c r="U797" t="s">
        <v>53</v>
      </c>
      <c r="V797" t="s">
        <v>2621</v>
      </c>
      <c r="W797" s="1">
        <v>44804</v>
      </c>
      <c r="X797" s="1">
        <v>44896</v>
      </c>
      <c r="Y797" t="s">
        <v>133</v>
      </c>
    </row>
    <row r="798" spans="1:25">
      <c r="A798" t="s">
        <v>2622</v>
      </c>
      <c r="B798" t="s">
        <v>2623</v>
      </c>
      <c r="D798">
        <v>55436</v>
      </c>
      <c r="E798" t="s">
        <v>27</v>
      </c>
      <c r="F798" t="s">
        <v>28</v>
      </c>
      <c r="G798">
        <v>2022</v>
      </c>
      <c r="H798" t="s">
        <v>29</v>
      </c>
      <c r="I798" t="s">
        <v>30</v>
      </c>
      <c r="J798" t="s">
        <v>2624</v>
      </c>
      <c r="K798" t="s">
        <v>2625</v>
      </c>
      <c r="M798">
        <v>1203000</v>
      </c>
      <c r="O798" t="s">
        <v>32</v>
      </c>
      <c r="P798" t="s">
        <v>86</v>
      </c>
      <c r="R798" t="s">
        <v>34</v>
      </c>
      <c r="T798" t="s">
        <v>52</v>
      </c>
      <c r="U798" t="s">
        <v>87</v>
      </c>
      <c r="V798" t="s">
        <v>465</v>
      </c>
      <c r="W798" s="1">
        <v>44922</v>
      </c>
      <c r="X798" s="1">
        <v>44943</v>
      </c>
      <c r="Y798" t="s">
        <v>133</v>
      </c>
    </row>
    <row r="799" spans="1:25">
      <c r="A799" t="s">
        <v>2626</v>
      </c>
      <c r="B799" t="s">
        <v>2627</v>
      </c>
      <c r="D799">
        <v>55353</v>
      </c>
      <c r="E799" t="s">
        <v>27</v>
      </c>
      <c r="F799" t="s">
        <v>28</v>
      </c>
      <c r="G799">
        <v>2022</v>
      </c>
      <c r="H799" t="s">
        <v>29</v>
      </c>
      <c r="I799" t="s">
        <v>30</v>
      </c>
      <c r="J799" t="s">
        <v>2628</v>
      </c>
      <c r="K799" t="s">
        <v>2629</v>
      </c>
      <c r="M799">
        <v>987885</v>
      </c>
      <c r="O799" t="s">
        <v>32</v>
      </c>
      <c r="P799" t="s">
        <v>86</v>
      </c>
      <c r="R799" t="s">
        <v>34</v>
      </c>
      <c r="T799" t="s">
        <v>52</v>
      </c>
      <c r="U799" t="s">
        <v>87</v>
      </c>
      <c r="V799" t="s">
        <v>465</v>
      </c>
      <c r="W799" s="1">
        <v>44896</v>
      </c>
      <c r="X799" s="1">
        <v>44937</v>
      </c>
      <c r="Y799" t="s">
        <v>133</v>
      </c>
    </row>
    <row r="800" spans="1:25">
      <c r="A800" t="s">
        <v>1132</v>
      </c>
      <c r="B800" t="s">
        <v>2630</v>
      </c>
      <c r="D800">
        <v>47666</v>
      </c>
      <c r="E800" t="s">
        <v>27</v>
      </c>
      <c r="F800" t="s">
        <v>28</v>
      </c>
      <c r="G800">
        <v>2022</v>
      </c>
      <c r="H800" t="s">
        <v>29</v>
      </c>
      <c r="I800" t="s">
        <v>30</v>
      </c>
      <c r="J800" t="s">
        <v>2631</v>
      </c>
      <c r="K800" t="s">
        <v>2632</v>
      </c>
      <c r="L800" t="s">
        <v>2632</v>
      </c>
      <c r="M800">
        <v>1155690</v>
      </c>
      <c r="O800" t="s">
        <v>32</v>
      </c>
      <c r="P800" t="s">
        <v>145</v>
      </c>
      <c r="R800" t="s">
        <v>34</v>
      </c>
      <c r="T800" t="s">
        <v>52</v>
      </c>
      <c r="U800" t="s">
        <v>53</v>
      </c>
      <c r="V800" t="s">
        <v>2633</v>
      </c>
      <c r="W800" s="1">
        <v>44764</v>
      </c>
      <c r="X800" s="1">
        <v>44826</v>
      </c>
      <c r="Y800" t="s">
        <v>133</v>
      </c>
    </row>
    <row r="801" spans="1:25">
      <c r="A801" t="s">
        <v>479</v>
      </c>
      <c r="B801" t="s">
        <v>2634</v>
      </c>
      <c r="D801">
        <v>48135</v>
      </c>
      <c r="E801" t="s">
        <v>27</v>
      </c>
      <c r="F801" t="s">
        <v>28</v>
      </c>
      <c r="G801">
        <v>2022</v>
      </c>
      <c r="H801" t="s">
        <v>29</v>
      </c>
      <c r="I801" t="s">
        <v>30</v>
      </c>
      <c r="J801" t="s">
        <v>2635</v>
      </c>
      <c r="K801" t="str">
        <f>"05/07/2022 04:44 PM AEST(SW"</f>
        <v>05/07/2022 04:44 PM AEST(SW</v>
      </c>
      <c r="L801" t="str">
        <f>"05/07/2022 04:44 PM AEST(SW"</f>
        <v>05/07/2022 04:44 PM AEST(SW</v>
      </c>
      <c r="M801">
        <v>1189427</v>
      </c>
      <c r="O801" t="s">
        <v>32</v>
      </c>
      <c r="P801" t="s">
        <v>86</v>
      </c>
      <c r="R801" t="s">
        <v>34</v>
      </c>
      <c r="T801" t="s">
        <v>35</v>
      </c>
      <c r="U801" t="s">
        <v>53</v>
      </c>
      <c r="V801" t="s">
        <v>2636</v>
      </c>
      <c r="W801" s="1">
        <v>44750</v>
      </c>
      <c r="X801" s="1">
        <v>44752</v>
      </c>
      <c r="Y801" t="s">
        <v>133</v>
      </c>
    </row>
    <row r="802" spans="1:25">
      <c r="A802" t="s">
        <v>2637</v>
      </c>
      <c r="B802" t="s">
        <v>2638</v>
      </c>
      <c r="D802">
        <v>48238</v>
      </c>
      <c r="E802" t="s">
        <v>27</v>
      </c>
      <c r="F802" t="s">
        <v>28</v>
      </c>
      <c r="G802">
        <v>2022</v>
      </c>
      <c r="H802" t="s">
        <v>29</v>
      </c>
      <c r="I802" t="s">
        <v>30</v>
      </c>
      <c r="J802" t="s">
        <v>2639</v>
      </c>
      <c r="K802" t="s">
        <v>2640</v>
      </c>
      <c r="L802" t="s">
        <v>2641</v>
      </c>
      <c r="M802">
        <v>1224093</v>
      </c>
      <c r="O802" t="s">
        <v>32</v>
      </c>
      <c r="P802" t="s">
        <v>631</v>
      </c>
      <c r="R802" t="s">
        <v>34</v>
      </c>
      <c r="T802" t="s">
        <v>35</v>
      </c>
      <c r="U802" t="s">
        <v>298</v>
      </c>
      <c r="V802" t="s">
        <v>115</v>
      </c>
      <c r="W802" s="1">
        <v>44828</v>
      </c>
      <c r="X802" s="1">
        <v>44871</v>
      </c>
      <c r="Y802" t="s">
        <v>55</v>
      </c>
    </row>
    <row r="803" spans="1:25">
      <c r="A803" t="s">
        <v>2642</v>
      </c>
      <c r="B803" t="s">
        <v>574</v>
      </c>
      <c r="D803">
        <v>46528</v>
      </c>
      <c r="E803" t="s">
        <v>27</v>
      </c>
      <c r="F803" t="s">
        <v>28</v>
      </c>
      <c r="G803">
        <v>2022</v>
      </c>
      <c r="H803" t="s">
        <v>29</v>
      </c>
      <c r="I803" t="s">
        <v>30</v>
      </c>
      <c r="J803" t="s">
        <v>2643</v>
      </c>
      <c r="K803" t="str">
        <f>"09/05/2022 09:48 AM AEST(SW"</f>
        <v>09/05/2022 09:48 AM AEST(SW</v>
      </c>
      <c r="L803" t="str">
        <f>"09/05/2022 09:48 AM AEST(SW"</f>
        <v>09/05/2022 09:48 AM AEST(SW</v>
      </c>
      <c r="M803">
        <v>993870</v>
      </c>
      <c r="O803" t="s">
        <v>32</v>
      </c>
      <c r="P803" t="s">
        <v>61</v>
      </c>
      <c r="Q803" t="s">
        <v>2644</v>
      </c>
      <c r="R803" t="s">
        <v>34</v>
      </c>
      <c r="T803" t="s">
        <v>52</v>
      </c>
      <c r="U803" t="s">
        <v>53</v>
      </c>
      <c r="V803" t="s">
        <v>54</v>
      </c>
      <c r="W803" s="1">
        <v>44735</v>
      </c>
      <c r="X803" s="1">
        <v>44881</v>
      </c>
      <c r="Y803" t="s">
        <v>55</v>
      </c>
    </row>
    <row r="804" spans="1:25">
      <c r="A804" t="s">
        <v>2593</v>
      </c>
      <c r="B804" t="s">
        <v>65</v>
      </c>
      <c r="C804" t="s">
        <v>269</v>
      </c>
      <c r="D804">
        <v>45394</v>
      </c>
      <c r="E804" t="s">
        <v>27</v>
      </c>
      <c r="F804" t="s">
        <v>28</v>
      </c>
      <c r="G804">
        <v>2022</v>
      </c>
      <c r="H804" t="s">
        <v>29</v>
      </c>
      <c r="I804" t="s">
        <v>30</v>
      </c>
      <c r="J804" t="s">
        <v>2645</v>
      </c>
      <c r="K804" t="s">
        <v>2646</v>
      </c>
      <c r="M804">
        <v>77138</v>
      </c>
      <c r="O804" t="s">
        <v>32</v>
      </c>
      <c r="P804" t="s">
        <v>42</v>
      </c>
      <c r="R804" t="s">
        <v>34</v>
      </c>
      <c r="T804" t="s">
        <v>52</v>
      </c>
      <c r="U804" t="s">
        <v>53</v>
      </c>
      <c r="V804" t="s">
        <v>2647</v>
      </c>
      <c r="W804" s="1">
        <v>44731</v>
      </c>
      <c r="X804" s="1">
        <v>44739</v>
      </c>
      <c r="Y804" t="s">
        <v>55</v>
      </c>
    </row>
    <row r="805" spans="1:25">
      <c r="A805" t="s">
        <v>2648</v>
      </c>
      <c r="B805" t="s">
        <v>2649</v>
      </c>
      <c r="D805">
        <v>48352</v>
      </c>
      <c r="E805" t="s">
        <v>27</v>
      </c>
      <c r="F805" t="s">
        <v>28</v>
      </c>
      <c r="G805">
        <v>2022</v>
      </c>
      <c r="H805" t="s">
        <v>29</v>
      </c>
      <c r="I805" t="s">
        <v>30</v>
      </c>
      <c r="J805" t="s">
        <v>2650</v>
      </c>
      <c r="K805" t="str">
        <f>"03/08/2022 02:52 PM AEST(SW"</f>
        <v>03/08/2022 02:52 PM AEST(SW</v>
      </c>
      <c r="L805" t="str">
        <f>"03/08/2022 02:52 PM AEST(SW"</f>
        <v>03/08/2022 02:52 PM AEST(SW</v>
      </c>
      <c r="M805">
        <v>944615</v>
      </c>
      <c r="O805" t="s">
        <v>32</v>
      </c>
      <c r="P805" t="s">
        <v>42</v>
      </c>
      <c r="R805" t="s">
        <v>34</v>
      </c>
      <c r="T805" t="s">
        <v>35</v>
      </c>
      <c r="U805" t="s">
        <v>87</v>
      </c>
      <c r="V805" t="s">
        <v>2651</v>
      </c>
      <c r="W805" s="1">
        <v>44809</v>
      </c>
      <c r="X805" s="1">
        <v>44826</v>
      </c>
      <c r="Y805" t="s">
        <v>204</v>
      </c>
    </row>
    <row r="806" spans="1:25">
      <c r="A806" t="s">
        <v>674</v>
      </c>
      <c r="B806" t="s">
        <v>2652</v>
      </c>
      <c r="C806" t="s">
        <v>2653</v>
      </c>
      <c r="D806">
        <v>48125</v>
      </c>
      <c r="E806" t="s">
        <v>27</v>
      </c>
      <c r="F806" t="s">
        <v>28</v>
      </c>
      <c r="G806">
        <v>2022</v>
      </c>
      <c r="H806" t="s">
        <v>29</v>
      </c>
      <c r="I806" t="s">
        <v>30</v>
      </c>
      <c r="J806" t="s">
        <v>2654</v>
      </c>
      <c r="K806" t="str">
        <f>"04/07/2022 12:40 PM AEST(SW"</f>
        <v>04/07/2022 12:40 PM AEST(SW</v>
      </c>
      <c r="M806">
        <v>1150124</v>
      </c>
      <c r="O806" t="s">
        <v>32</v>
      </c>
      <c r="P806" t="s">
        <v>42</v>
      </c>
      <c r="R806" t="s">
        <v>34</v>
      </c>
      <c r="T806" t="s">
        <v>35</v>
      </c>
      <c r="U806" t="s">
        <v>36</v>
      </c>
      <c r="V806" t="s">
        <v>2655</v>
      </c>
      <c r="W806" s="1">
        <v>44798</v>
      </c>
      <c r="X806" s="1">
        <v>44829</v>
      </c>
      <c r="Y806" t="s">
        <v>97</v>
      </c>
    </row>
    <row r="807" spans="1:25">
      <c r="A807" t="s">
        <v>2656</v>
      </c>
      <c r="B807" t="s">
        <v>1234</v>
      </c>
      <c r="D807">
        <v>48295</v>
      </c>
      <c r="E807" t="s">
        <v>27</v>
      </c>
      <c r="F807" t="s">
        <v>28</v>
      </c>
      <c r="G807">
        <v>2022</v>
      </c>
      <c r="H807" t="s">
        <v>29</v>
      </c>
      <c r="I807" t="s">
        <v>30</v>
      </c>
      <c r="J807" t="s">
        <v>2657</v>
      </c>
      <c r="K807" t="s">
        <v>2658</v>
      </c>
      <c r="M807">
        <v>833384</v>
      </c>
      <c r="O807" t="s">
        <v>32</v>
      </c>
      <c r="P807" t="s">
        <v>42</v>
      </c>
      <c r="R807" t="s">
        <v>34</v>
      </c>
      <c r="T807" t="s">
        <v>52</v>
      </c>
      <c r="U807" t="s">
        <v>298</v>
      </c>
      <c r="V807" t="s">
        <v>810</v>
      </c>
      <c r="W807" s="1">
        <v>44798</v>
      </c>
      <c r="X807" s="1">
        <v>44809</v>
      </c>
      <c r="Y807" t="s">
        <v>55</v>
      </c>
    </row>
    <row r="808" spans="1:25">
      <c r="A808" t="s">
        <v>2656</v>
      </c>
      <c r="B808" t="s">
        <v>1234</v>
      </c>
      <c r="D808">
        <v>48296</v>
      </c>
      <c r="E808" t="s">
        <v>27</v>
      </c>
      <c r="F808" t="s">
        <v>28</v>
      </c>
      <c r="G808">
        <v>2022</v>
      </c>
      <c r="H808" t="s">
        <v>29</v>
      </c>
      <c r="I808" t="s">
        <v>30</v>
      </c>
      <c r="J808" t="s">
        <v>2659</v>
      </c>
      <c r="K808" t="s">
        <v>2660</v>
      </c>
      <c r="L808" t="s">
        <v>2661</v>
      </c>
      <c r="M808">
        <v>833384</v>
      </c>
      <c r="O808" t="s">
        <v>32</v>
      </c>
      <c r="P808" t="s">
        <v>42</v>
      </c>
      <c r="R808" t="s">
        <v>34</v>
      </c>
      <c r="T808" t="s">
        <v>52</v>
      </c>
      <c r="U808" t="s">
        <v>298</v>
      </c>
      <c r="V808" t="s">
        <v>810</v>
      </c>
      <c r="W808" s="1">
        <v>44798</v>
      </c>
      <c r="X808" s="1">
        <v>44809</v>
      </c>
      <c r="Y808" t="s">
        <v>55</v>
      </c>
    </row>
    <row r="809" spans="1:25">
      <c r="A809" t="s">
        <v>2662</v>
      </c>
      <c r="B809" t="s">
        <v>1046</v>
      </c>
      <c r="C809" t="s">
        <v>104</v>
      </c>
      <c r="D809">
        <v>48482</v>
      </c>
      <c r="E809" t="s">
        <v>27</v>
      </c>
      <c r="F809" t="s">
        <v>28</v>
      </c>
      <c r="G809">
        <v>2022</v>
      </c>
      <c r="H809" t="s">
        <v>29</v>
      </c>
      <c r="I809" t="s">
        <v>30</v>
      </c>
      <c r="J809" t="s">
        <v>2663</v>
      </c>
      <c r="K809" t="s">
        <v>2664</v>
      </c>
      <c r="L809" t="s">
        <v>2665</v>
      </c>
      <c r="M809">
        <v>910628</v>
      </c>
      <c r="O809" t="s">
        <v>32</v>
      </c>
      <c r="P809" t="s">
        <v>42</v>
      </c>
      <c r="R809" t="s">
        <v>34</v>
      </c>
      <c r="T809" t="s">
        <v>35</v>
      </c>
      <c r="U809" t="s">
        <v>298</v>
      </c>
      <c r="V809" t="s">
        <v>151</v>
      </c>
      <c r="W809" s="1">
        <v>44797</v>
      </c>
      <c r="X809" s="1">
        <v>44819</v>
      </c>
      <c r="Y809" t="s">
        <v>55</v>
      </c>
    </row>
    <row r="810" spans="1:25">
      <c r="A810" t="s">
        <v>380</v>
      </c>
      <c r="B810" t="s">
        <v>472</v>
      </c>
      <c r="C810" t="s">
        <v>2666</v>
      </c>
      <c r="D810">
        <v>48228</v>
      </c>
      <c r="E810" t="s">
        <v>27</v>
      </c>
      <c r="F810" t="s">
        <v>28</v>
      </c>
      <c r="G810">
        <v>2022</v>
      </c>
      <c r="H810" t="s">
        <v>29</v>
      </c>
      <c r="I810" t="s">
        <v>30</v>
      </c>
      <c r="J810" t="s">
        <v>2667</v>
      </c>
      <c r="K810" t="s">
        <v>2668</v>
      </c>
      <c r="M810">
        <v>995037</v>
      </c>
      <c r="O810" t="s">
        <v>32</v>
      </c>
      <c r="P810" t="s">
        <v>61</v>
      </c>
      <c r="Q810" t="s">
        <v>2669</v>
      </c>
      <c r="R810" t="s">
        <v>34</v>
      </c>
      <c r="T810" t="s">
        <v>35</v>
      </c>
      <c r="U810" t="s">
        <v>298</v>
      </c>
      <c r="V810" t="s">
        <v>2670</v>
      </c>
      <c r="W810" s="1">
        <v>44798</v>
      </c>
      <c r="X810" s="1">
        <v>44819</v>
      </c>
      <c r="Y810" t="s">
        <v>55</v>
      </c>
    </row>
    <row r="811" spans="1:25">
      <c r="A811" t="s">
        <v>380</v>
      </c>
      <c r="B811" t="s">
        <v>472</v>
      </c>
      <c r="C811" t="s">
        <v>2666</v>
      </c>
      <c r="D811">
        <v>48267</v>
      </c>
      <c r="E811" t="s">
        <v>27</v>
      </c>
      <c r="F811" t="s">
        <v>28</v>
      </c>
      <c r="G811">
        <v>2022</v>
      </c>
      <c r="H811" t="s">
        <v>29</v>
      </c>
      <c r="I811" t="s">
        <v>30</v>
      </c>
      <c r="J811" t="s">
        <v>2671</v>
      </c>
      <c r="K811" t="s">
        <v>2672</v>
      </c>
      <c r="L811" t="s">
        <v>2672</v>
      </c>
      <c r="M811">
        <v>995037</v>
      </c>
      <c r="O811" t="s">
        <v>32</v>
      </c>
      <c r="P811" t="s">
        <v>61</v>
      </c>
      <c r="Q811" t="s">
        <v>2669</v>
      </c>
      <c r="R811" t="s">
        <v>34</v>
      </c>
      <c r="T811" t="s">
        <v>35</v>
      </c>
      <c r="U811" t="s">
        <v>298</v>
      </c>
      <c r="V811" t="s">
        <v>2670</v>
      </c>
      <c r="W811" s="1">
        <v>44798</v>
      </c>
      <c r="X811" s="1">
        <v>44819</v>
      </c>
      <c r="Y811" t="s">
        <v>55</v>
      </c>
    </row>
    <row r="812" spans="1:25">
      <c r="A812" t="s">
        <v>2214</v>
      </c>
      <c r="B812" t="s">
        <v>2215</v>
      </c>
      <c r="C812" t="s">
        <v>2216</v>
      </c>
      <c r="D812">
        <v>46115</v>
      </c>
      <c r="E812" t="s">
        <v>27</v>
      </c>
      <c r="F812" t="s">
        <v>28</v>
      </c>
      <c r="G812">
        <v>2022</v>
      </c>
      <c r="H812" t="s">
        <v>29</v>
      </c>
      <c r="I812" t="s">
        <v>30</v>
      </c>
      <c r="J812" t="s">
        <v>2673</v>
      </c>
      <c r="K812" t="s">
        <v>2674</v>
      </c>
      <c r="L812" t="s">
        <v>2675</v>
      </c>
      <c r="M812">
        <v>1226893</v>
      </c>
      <c r="O812" t="s">
        <v>32</v>
      </c>
      <c r="P812" t="s">
        <v>42</v>
      </c>
      <c r="R812" t="s">
        <v>34</v>
      </c>
      <c r="T812" t="s">
        <v>35</v>
      </c>
      <c r="U812" t="s">
        <v>36</v>
      </c>
      <c r="V812" t="s">
        <v>2676</v>
      </c>
      <c r="W812" s="1">
        <v>44707</v>
      </c>
      <c r="X812" s="1">
        <v>44713</v>
      </c>
      <c r="Y812" t="s">
        <v>774</v>
      </c>
    </row>
    <row r="813" spans="1:25">
      <c r="A813" t="s">
        <v>2677</v>
      </c>
      <c r="B813" t="s">
        <v>1045</v>
      </c>
      <c r="C813" t="s">
        <v>313</v>
      </c>
      <c r="D813">
        <v>47996</v>
      </c>
      <c r="E813" t="s">
        <v>27</v>
      </c>
      <c r="F813" t="s">
        <v>28</v>
      </c>
      <c r="G813">
        <v>2022</v>
      </c>
      <c r="H813" t="s">
        <v>29</v>
      </c>
      <c r="I813" t="s">
        <v>30</v>
      </c>
      <c r="J813" t="s">
        <v>2678</v>
      </c>
      <c r="K813" t="s">
        <v>2679</v>
      </c>
      <c r="L813" t="s">
        <v>2680</v>
      </c>
      <c r="M813">
        <v>1269205</v>
      </c>
      <c r="O813" t="s">
        <v>32</v>
      </c>
      <c r="P813" t="s">
        <v>277</v>
      </c>
      <c r="R813" t="s">
        <v>34</v>
      </c>
      <c r="T813" t="s">
        <v>174</v>
      </c>
      <c r="U813" t="s">
        <v>53</v>
      </c>
      <c r="V813" t="s">
        <v>730</v>
      </c>
      <c r="W813" s="1">
        <v>44755</v>
      </c>
      <c r="X813" s="1">
        <v>44973</v>
      </c>
      <c r="Y813" t="s">
        <v>55</v>
      </c>
    </row>
    <row r="814" spans="1:25">
      <c r="A814" t="s">
        <v>2681</v>
      </c>
      <c r="B814" t="s">
        <v>2682</v>
      </c>
      <c r="C814" t="s">
        <v>2683</v>
      </c>
      <c r="D814">
        <v>53468</v>
      </c>
      <c r="E814" t="s">
        <v>27</v>
      </c>
      <c r="F814" t="s">
        <v>28</v>
      </c>
      <c r="G814">
        <v>2022</v>
      </c>
      <c r="H814" t="s">
        <v>29</v>
      </c>
      <c r="I814" t="s">
        <v>30</v>
      </c>
      <c r="J814" t="s">
        <v>2684</v>
      </c>
      <c r="K814" t="s">
        <v>2685</v>
      </c>
      <c r="M814">
        <v>787243</v>
      </c>
      <c r="O814" t="s">
        <v>32</v>
      </c>
      <c r="P814" t="s">
        <v>61</v>
      </c>
      <c r="Q814" t="s">
        <v>2686</v>
      </c>
      <c r="R814" t="s">
        <v>34</v>
      </c>
      <c r="T814" t="s">
        <v>35</v>
      </c>
      <c r="U814" t="s">
        <v>1578</v>
      </c>
      <c r="V814" t="s">
        <v>2687</v>
      </c>
      <c r="W814" s="1">
        <v>44906</v>
      </c>
      <c r="X814" s="1">
        <v>44922</v>
      </c>
      <c r="Y814" t="s">
        <v>220</v>
      </c>
    </row>
    <row r="815" spans="1:25">
      <c r="A815" t="s">
        <v>2688</v>
      </c>
      <c r="B815" t="s">
        <v>603</v>
      </c>
      <c r="C815" t="s">
        <v>2689</v>
      </c>
      <c r="D815">
        <v>45939</v>
      </c>
      <c r="E815" t="s">
        <v>27</v>
      </c>
      <c r="F815" t="s">
        <v>28</v>
      </c>
      <c r="G815">
        <v>2022</v>
      </c>
      <c r="H815" t="s">
        <v>29</v>
      </c>
      <c r="I815" t="s">
        <v>30</v>
      </c>
      <c r="J815" t="s">
        <v>2690</v>
      </c>
      <c r="K815" t="s">
        <v>2691</v>
      </c>
      <c r="M815">
        <v>1270410</v>
      </c>
      <c r="O815" t="s">
        <v>32</v>
      </c>
      <c r="P815" t="s">
        <v>277</v>
      </c>
      <c r="R815" t="s">
        <v>34</v>
      </c>
      <c r="T815" t="s">
        <v>174</v>
      </c>
      <c r="U815" t="s">
        <v>43</v>
      </c>
      <c r="V815" t="s">
        <v>785</v>
      </c>
      <c r="W815" s="1">
        <v>44780</v>
      </c>
      <c r="X815" s="1">
        <v>44967</v>
      </c>
      <c r="Y815" t="s">
        <v>55</v>
      </c>
    </row>
    <row r="816" spans="1:25">
      <c r="A816" t="s">
        <v>2662</v>
      </c>
      <c r="B816" t="s">
        <v>1046</v>
      </c>
      <c r="C816" t="s">
        <v>104</v>
      </c>
      <c r="D816">
        <v>48482</v>
      </c>
      <c r="E816" t="s">
        <v>27</v>
      </c>
      <c r="F816" t="s">
        <v>28</v>
      </c>
      <c r="G816">
        <v>2022</v>
      </c>
      <c r="H816" t="s">
        <v>29</v>
      </c>
      <c r="I816" t="s">
        <v>30</v>
      </c>
      <c r="J816" t="s">
        <v>2663</v>
      </c>
      <c r="K816" t="s">
        <v>2664</v>
      </c>
      <c r="L816" t="s">
        <v>2665</v>
      </c>
      <c r="M816">
        <v>910628</v>
      </c>
      <c r="O816" t="s">
        <v>32</v>
      </c>
      <c r="P816" t="s">
        <v>42</v>
      </c>
      <c r="R816" t="s">
        <v>34</v>
      </c>
      <c r="T816" t="s">
        <v>35</v>
      </c>
      <c r="U816" t="s">
        <v>298</v>
      </c>
      <c r="V816" t="s">
        <v>151</v>
      </c>
      <c r="W816" s="1">
        <v>44797</v>
      </c>
      <c r="X816" s="1">
        <v>44819</v>
      </c>
      <c r="Y816" t="s">
        <v>55</v>
      </c>
    </row>
    <row r="817" spans="1:25">
      <c r="A817" t="s">
        <v>292</v>
      </c>
      <c r="B817" t="s">
        <v>57</v>
      </c>
      <c r="C817" t="s">
        <v>78</v>
      </c>
      <c r="D817">
        <v>48500</v>
      </c>
      <c r="E817" t="s">
        <v>27</v>
      </c>
      <c r="F817" t="s">
        <v>28</v>
      </c>
      <c r="G817">
        <v>2022</v>
      </c>
      <c r="H817" t="s">
        <v>29</v>
      </c>
      <c r="I817" t="s">
        <v>30</v>
      </c>
      <c r="J817" t="s">
        <v>2692</v>
      </c>
      <c r="K817" t="s">
        <v>2693</v>
      </c>
      <c r="M817">
        <v>996191</v>
      </c>
      <c r="O817" t="s">
        <v>32</v>
      </c>
      <c r="P817" t="s">
        <v>33</v>
      </c>
      <c r="R817" t="s">
        <v>34</v>
      </c>
      <c r="T817" t="s">
        <v>52</v>
      </c>
      <c r="U817" t="s">
        <v>650</v>
      </c>
      <c r="V817" t="s">
        <v>1101</v>
      </c>
      <c r="W817" s="1">
        <v>44821</v>
      </c>
      <c r="X817" s="1">
        <v>44861</v>
      </c>
      <c r="Y817" t="s">
        <v>55</v>
      </c>
    </row>
    <row r="818" spans="1:25">
      <c r="A818" t="s">
        <v>2694</v>
      </c>
      <c r="B818" t="s">
        <v>846</v>
      </c>
      <c r="C818" t="s">
        <v>1650</v>
      </c>
      <c r="D818">
        <v>48386</v>
      </c>
      <c r="E818" t="s">
        <v>27</v>
      </c>
      <c r="F818" t="s">
        <v>28</v>
      </c>
      <c r="G818">
        <v>2022</v>
      </c>
      <c r="H818" t="s">
        <v>29</v>
      </c>
      <c r="I818" t="s">
        <v>30</v>
      </c>
      <c r="J818" t="s">
        <v>2695</v>
      </c>
      <c r="K818" t="str">
        <f>"09/08/2022 10:58 AM AEST(SW"</f>
        <v>09/08/2022 10:58 AM AEST(SW</v>
      </c>
      <c r="M818">
        <v>745800</v>
      </c>
      <c r="O818" t="s">
        <v>32</v>
      </c>
      <c r="P818" t="s">
        <v>33</v>
      </c>
      <c r="R818" t="s">
        <v>34</v>
      </c>
      <c r="T818" t="s">
        <v>52</v>
      </c>
      <c r="U818" t="s">
        <v>298</v>
      </c>
      <c r="V818" t="s">
        <v>299</v>
      </c>
      <c r="W818" s="1">
        <v>44825</v>
      </c>
      <c r="X818" s="1">
        <v>44857</v>
      </c>
      <c r="Y818" t="s">
        <v>55</v>
      </c>
    </row>
    <row r="819" spans="1:25">
      <c r="A819" t="s">
        <v>2696</v>
      </c>
      <c r="B819" t="s">
        <v>2697</v>
      </c>
      <c r="C819" t="s">
        <v>57</v>
      </c>
      <c r="D819">
        <v>47071</v>
      </c>
      <c r="E819" t="s">
        <v>27</v>
      </c>
      <c r="F819" t="s">
        <v>28</v>
      </c>
      <c r="G819">
        <v>2022</v>
      </c>
      <c r="H819" t="s">
        <v>29</v>
      </c>
      <c r="I819" t="s">
        <v>30</v>
      </c>
      <c r="J819" t="s">
        <v>2698</v>
      </c>
      <c r="K819" t="str">
        <f>"06/06/2022 10:50 AM AEST(SW"</f>
        <v>06/06/2022 10:50 AM AEST(SW</v>
      </c>
      <c r="L819" t="str">
        <f>"06/06/2022 10:51 AM AEST(SW"</f>
        <v>06/06/2022 10:51 AM AEST(SW</v>
      </c>
      <c r="M819">
        <v>694704</v>
      </c>
      <c r="O819" t="s">
        <v>32</v>
      </c>
      <c r="P819" t="s">
        <v>68</v>
      </c>
      <c r="R819" t="s">
        <v>34</v>
      </c>
      <c r="T819" t="s">
        <v>35</v>
      </c>
      <c r="U819" t="s">
        <v>43</v>
      </c>
      <c r="V819" t="s">
        <v>158</v>
      </c>
      <c r="W819" s="1">
        <v>44723</v>
      </c>
      <c r="X819" s="1">
        <v>44746</v>
      </c>
      <c r="Y819" t="s">
        <v>55</v>
      </c>
    </row>
    <row r="820" spans="1:25">
      <c r="A820" t="s">
        <v>2699</v>
      </c>
      <c r="B820" t="s">
        <v>2700</v>
      </c>
      <c r="D820">
        <v>46604</v>
      </c>
      <c r="E820" t="s">
        <v>27</v>
      </c>
      <c r="F820" t="s">
        <v>28</v>
      </c>
      <c r="G820">
        <v>2022</v>
      </c>
      <c r="H820" t="s">
        <v>29</v>
      </c>
      <c r="I820" t="s">
        <v>30</v>
      </c>
      <c r="J820" t="s">
        <v>2701</v>
      </c>
      <c r="K820" t="s">
        <v>2702</v>
      </c>
      <c r="L820" t="s">
        <v>2703</v>
      </c>
      <c r="M820">
        <v>1254778</v>
      </c>
      <c r="O820" t="s">
        <v>32</v>
      </c>
      <c r="P820" t="s">
        <v>33</v>
      </c>
      <c r="R820" t="s">
        <v>34</v>
      </c>
      <c r="T820" t="s">
        <v>52</v>
      </c>
      <c r="U820" t="s">
        <v>2704</v>
      </c>
      <c r="V820" t="s">
        <v>2705</v>
      </c>
      <c r="W820" s="1">
        <v>44735</v>
      </c>
      <c r="X820" s="1">
        <v>44729</v>
      </c>
      <c r="Y820" t="s">
        <v>133</v>
      </c>
    </row>
    <row r="821" spans="1:25">
      <c r="A821" t="s">
        <v>2706</v>
      </c>
      <c r="B821" t="s">
        <v>2707</v>
      </c>
      <c r="C821" t="s">
        <v>2708</v>
      </c>
      <c r="D821">
        <v>48575</v>
      </c>
      <c r="E821" t="s">
        <v>27</v>
      </c>
      <c r="F821" t="s">
        <v>28</v>
      </c>
      <c r="G821">
        <v>2022</v>
      </c>
      <c r="H821" t="s">
        <v>29</v>
      </c>
      <c r="I821" t="s">
        <v>30</v>
      </c>
      <c r="J821" t="s">
        <v>2709</v>
      </c>
      <c r="K821" t="s">
        <v>2710</v>
      </c>
      <c r="L821" t="s">
        <v>2710</v>
      </c>
      <c r="M821">
        <v>993714</v>
      </c>
      <c r="O821" t="s">
        <v>32</v>
      </c>
      <c r="P821" t="s">
        <v>33</v>
      </c>
      <c r="R821" t="s">
        <v>34</v>
      </c>
      <c r="T821" t="s">
        <v>52</v>
      </c>
      <c r="U821" t="s">
        <v>650</v>
      </c>
      <c r="V821" t="s">
        <v>1101</v>
      </c>
      <c r="W821" s="1">
        <v>44821</v>
      </c>
      <c r="X821" s="1">
        <v>44858</v>
      </c>
      <c r="Y821" t="s">
        <v>55</v>
      </c>
    </row>
    <row r="822" spans="1:25">
      <c r="A822" t="s">
        <v>2711</v>
      </c>
      <c r="B822" t="s">
        <v>2712</v>
      </c>
      <c r="C822" t="s">
        <v>891</v>
      </c>
      <c r="D822">
        <v>46725</v>
      </c>
      <c r="E822" t="s">
        <v>27</v>
      </c>
      <c r="F822" t="s">
        <v>28</v>
      </c>
      <c r="G822">
        <v>2022</v>
      </c>
      <c r="H822" t="s">
        <v>29</v>
      </c>
      <c r="I822" t="s">
        <v>30</v>
      </c>
      <c r="J822" t="s">
        <v>2713</v>
      </c>
      <c r="K822" t="s">
        <v>2714</v>
      </c>
      <c r="L822" t="s">
        <v>2714</v>
      </c>
      <c r="M822">
        <v>834370</v>
      </c>
      <c r="O822" t="s">
        <v>32</v>
      </c>
      <c r="P822" t="s">
        <v>61</v>
      </c>
      <c r="Q822" t="s">
        <v>2715</v>
      </c>
      <c r="R822" t="s">
        <v>34</v>
      </c>
      <c r="T822" t="s">
        <v>35</v>
      </c>
      <c r="U822" t="s">
        <v>53</v>
      </c>
      <c r="V822" t="s">
        <v>2716</v>
      </c>
      <c r="W822" s="1">
        <v>44732</v>
      </c>
      <c r="X822" s="1">
        <v>44746</v>
      </c>
      <c r="Y822" t="s">
        <v>55</v>
      </c>
    </row>
    <row r="823" spans="1:25">
      <c r="A823" t="s">
        <v>2717</v>
      </c>
      <c r="B823" t="s">
        <v>2718</v>
      </c>
      <c r="D823">
        <v>48095</v>
      </c>
      <c r="E823" t="s">
        <v>27</v>
      </c>
      <c r="F823" t="s">
        <v>28</v>
      </c>
      <c r="G823">
        <v>2022</v>
      </c>
      <c r="H823" t="s">
        <v>29</v>
      </c>
      <c r="I823" t="s">
        <v>30</v>
      </c>
      <c r="J823" t="s">
        <v>2719</v>
      </c>
      <c r="K823" t="s">
        <v>2720</v>
      </c>
      <c r="L823" t="s">
        <v>2721</v>
      </c>
      <c r="M823">
        <v>910763</v>
      </c>
      <c r="O823" t="s">
        <v>32</v>
      </c>
      <c r="P823" t="s">
        <v>695</v>
      </c>
      <c r="R823" t="s">
        <v>34</v>
      </c>
      <c r="T823" t="s">
        <v>35</v>
      </c>
      <c r="U823" t="s">
        <v>298</v>
      </c>
      <c r="V823" t="s">
        <v>194</v>
      </c>
      <c r="W823" s="1">
        <v>44826</v>
      </c>
      <c r="X823" s="1">
        <v>44910</v>
      </c>
      <c r="Y823" t="s">
        <v>55</v>
      </c>
    </row>
    <row r="824" spans="1:25">
      <c r="A824" t="s">
        <v>1621</v>
      </c>
      <c r="B824" t="s">
        <v>1622</v>
      </c>
      <c r="C824" t="s">
        <v>1623</v>
      </c>
      <c r="D824">
        <v>53430</v>
      </c>
      <c r="E824" t="s">
        <v>27</v>
      </c>
      <c r="F824" t="s">
        <v>28</v>
      </c>
      <c r="G824">
        <v>2022</v>
      </c>
      <c r="H824" t="s">
        <v>29</v>
      </c>
      <c r="I824" t="s">
        <v>30</v>
      </c>
      <c r="J824" t="s">
        <v>1624</v>
      </c>
      <c r="K824" t="s">
        <v>1625</v>
      </c>
      <c r="M824">
        <v>592378</v>
      </c>
      <c r="O824" t="s">
        <v>32</v>
      </c>
      <c r="P824" t="s">
        <v>33</v>
      </c>
      <c r="R824" t="s">
        <v>34</v>
      </c>
      <c r="T824" t="s">
        <v>52</v>
      </c>
      <c r="U824" t="s">
        <v>53</v>
      </c>
      <c r="V824" t="s">
        <v>1626</v>
      </c>
      <c r="W824" s="1">
        <v>44898</v>
      </c>
      <c r="X824" s="1">
        <v>44920</v>
      </c>
      <c r="Y824" t="s">
        <v>55</v>
      </c>
    </row>
    <row r="825" spans="1:25">
      <c r="A825" t="s">
        <v>507</v>
      </c>
      <c r="B825" t="s">
        <v>2463</v>
      </c>
      <c r="D825">
        <v>47876</v>
      </c>
      <c r="E825" t="s">
        <v>27</v>
      </c>
      <c r="F825" t="s">
        <v>28</v>
      </c>
      <c r="G825">
        <v>2022</v>
      </c>
      <c r="H825" t="s">
        <v>29</v>
      </c>
      <c r="I825" t="s">
        <v>30</v>
      </c>
      <c r="J825" t="s">
        <v>2722</v>
      </c>
      <c r="K825" t="s">
        <v>2723</v>
      </c>
      <c r="M825">
        <v>986177</v>
      </c>
      <c r="O825" t="s">
        <v>32</v>
      </c>
      <c r="P825" t="s">
        <v>61</v>
      </c>
      <c r="Q825" t="s">
        <v>2724</v>
      </c>
      <c r="R825" t="s">
        <v>34</v>
      </c>
      <c r="T825" t="s">
        <v>35</v>
      </c>
      <c r="U825" t="s">
        <v>869</v>
      </c>
      <c r="V825" t="s">
        <v>2172</v>
      </c>
      <c r="W825" s="1">
        <v>44805</v>
      </c>
      <c r="X825" s="1">
        <v>44837</v>
      </c>
      <c r="Y825" t="s">
        <v>823</v>
      </c>
    </row>
    <row r="826" spans="1:25">
      <c r="A826" t="s">
        <v>507</v>
      </c>
      <c r="B826" t="s">
        <v>2463</v>
      </c>
      <c r="D826">
        <v>48699</v>
      </c>
      <c r="E826" t="s">
        <v>27</v>
      </c>
      <c r="F826" t="s">
        <v>28</v>
      </c>
      <c r="G826">
        <v>2022</v>
      </c>
      <c r="H826" t="s">
        <v>29</v>
      </c>
      <c r="I826" t="s">
        <v>30</v>
      </c>
      <c r="J826" t="s">
        <v>2464</v>
      </c>
      <c r="K826" t="s">
        <v>2465</v>
      </c>
      <c r="M826">
        <v>986177</v>
      </c>
      <c r="O826" t="s">
        <v>32</v>
      </c>
      <c r="P826" t="s">
        <v>61</v>
      </c>
      <c r="Q826" t="s">
        <v>2466</v>
      </c>
      <c r="R826" t="s">
        <v>34</v>
      </c>
      <c r="T826" t="s">
        <v>35</v>
      </c>
      <c r="U826" t="s">
        <v>869</v>
      </c>
      <c r="V826" t="s">
        <v>2172</v>
      </c>
      <c r="W826" s="1">
        <v>44805</v>
      </c>
      <c r="X826" s="1">
        <v>44837</v>
      </c>
      <c r="Y826" t="s">
        <v>823</v>
      </c>
    </row>
    <row r="827" spans="1:25">
      <c r="A827" t="s">
        <v>2725</v>
      </c>
      <c r="B827" t="s">
        <v>323</v>
      </c>
      <c r="D827">
        <v>47164</v>
      </c>
      <c r="E827" t="s">
        <v>27</v>
      </c>
      <c r="F827" t="s">
        <v>28</v>
      </c>
      <c r="G827">
        <v>2022</v>
      </c>
      <c r="H827" t="s">
        <v>29</v>
      </c>
      <c r="I827" t="s">
        <v>30</v>
      </c>
      <c r="J827" t="s">
        <v>2726</v>
      </c>
      <c r="K827" t="str">
        <f>"06/06/2022 10:39 AM AEST(SW"</f>
        <v>06/06/2022 10:39 AM AEST(SW</v>
      </c>
      <c r="O827" t="s">
        <v>32</v>
      </c>
      <c r="P827" t="s">
        <v>68</v>
      </c>
      <c r="R827" t="s">
        <v>34</v>
      </c>
      <c r="T827" t="s">
        <v>35</v>
      </c>
      <c r="U827" t="s">
        <v>43</v>
      </c>
      <c r="V827" t="s">
        <v>151</v>
      </c>
      <c r="W827" s="1">
        <v>44723</v>
      </c>
      <c r="X827" s="1">
        <v>44739</v>
      </c>
      <c r="Y827" t="s">
        <v>55</v>
      </c>
    </row>
    <row r="828" spans="1:25">
      <c r="A828" t="s">
        <v>2727</v>
      </c>
      <c r="B828" t="s">
        <v>2728</v>
      </c>
      <c r="D828">
        <v>46896</v>
      </c>
      <c r="E828" t="s">
        <v>27</v>
      </c>
      <c r="F828" t="s">
        <v>28</v>
      </c>
      <c r="G828">
        <v>2022</v>
      </c>
      <c r="H828" t="s">
        <v>29</v>
      </c>
      <c r="I828" t="s">
        <v>30</v>
      </c>
      <c r="J828" t="s">
        <v>2729</v>
      </c>
      <c r="K828" t="s">
        <v>2730</v>
      </c>
      <c r="L828" t="s">
        <v>2731</v>
      </c>
      <c r="M828">
        <v>1028961</v>
      </c>
      <c r="O828" t="s">
        <v>32</v>
      </c>
      <c r="P828" t="s">
        <v>33</v>
      </c>
      <c r="R828" t="s">
        <v>34</v>
      </c>
      <c r="T828" t="s">
        <v>52</v>
      </c>
      <c r="U828" t="s">
        <v>1578</v>
      </c>
      <c r="V828" t="s">
        <v>2732</v>
      </c>
      <c r="W828" s="1">
        <v>44735</v>
      </c>
      <c r="X828" s="1">
        <v>44751</v>
      </c>
      <c r="Y828" t="s">
        <v>55</v>
      </c>
    </row>
    <row r="829" spans="1:25">
      <c r="A829" t="s">
        <v>2733</v>
      </c>
      <c r="B829" t="s">
        <v>1202</v>
      </c>
      <c r="C829" t="s">
        <v>2734</v>
      </c>
      <c r="D829">
        <v>47274</v>
      </c>
      <c r="E829" t="s">
        <v>27</v>
      </c>
      <c r="F829" t="s">
        <v>28</v>
      </c>
      <c r="G829">
        <v>2022</v>
      </c>
      <c r="H829" t="s">
        <v>29</v>
      </c>
      <c r="I829" t="s">
        <v>30</v>
      </c>
      <c r="J829" t="s">
        <v>2735</v>
      </c>
      <c r="K829" t="str">
        <f>"08/06/2022 01:41 AM AEST(SW"</f>
        <v>08/06/2022 01:41 AM AEST(SW</v>
      </c>
      <c r="L829" t="str">
        <f>"08/06/2022 01:42 AM AEST(SW"</f>
        <v>08/06/2022 01:42 AM AEST(SW</v>
      </c>
      <c r="M829">
        <v>1239345</v>
      </c>
      <c r="O829" t="s">
        <v>32</v>
      </c>
      <c r="P829" t="s">
        <v>33</v>
      </c>
      <c r="R829" t="s">
        <v>34</v>
      </c>
      <c r="T829" t="s">
        <v>52</v>
      </c>
      <c r="U829" t="s">
        <v>2704</v>
      </c>
      <c r="V829" t="s">
        <v>2736</v>
      </c>
      <c r="W829" s="1">
        <v>44744</v>
      </c>
      <c r="X829" s="1">
        <v>44764</v>
      </c>
      <c r="Y829" t="s">
        <v>123</v>
      </c>
    </row>
    <row r="830" spans="1:25">
      <c r="A830" t="s">
        <v>2737</v>
      </c>
      <c r="B830" t="s">
        <v>78</v>
      </c>
      <c r="C830" t="s">
        <v>2738</v>
      </c>
      <c r="D830">
        <v>46931</v>
      </c>
      <c r="E830" t="s">
        <v>27</v>
      </c>
      <c r="F830" t="s">
        <v>28</v>
      </c>
      <c r="G830">
        <v>2022</v>
      </c>
      <c r="H830" t="s">
        <v>29</v>
      </c>
      <c r="I830" t="s">
        <v>30</v>
      </c>
      <c r="J830" t="s">
        <v>2739</v>
      </c>
      <c r="K830" t="s">
        <v>2740</v>
      </c>
      <c r="L830" t="s">
        <v>2741</v>
      </c>
      <c r="M830">
        <v>1217374</v>
      </c>
      <c r="O830" t="s">
        <v>32</v>
      </c>
      <c r="P830" t="s">
        <v>33</v>
      </c>
      <c r="R830" t="s">
        <v>34</v>
      </c>
      <c r="T830" t="s">
        <v>174</v>
      </c>
      <c r="U830" t="s">
        <v>2704</v>
      </c>
      <c r="V830" t="s">
        <v>1439</v>
      </c>
      <c r="W830" s="1">
        <v>44742</v>
      </c>
      <c r="X830" s="1">
        <v>44765</v>
      </c>
      <c r="Y830" t="s">
        <v>55</v>
      </c>
    </row>
    <row r="831" spans="1:25">
      <c r="A831" t="s">
        <v>2312</v>
      </c>
      <c r="B831" t="s">
        <v>2742</v>
      </c>
      <c r="D831">
        <v>46627</v>
      </c>
      <c r="E831" t="s">
        <v>27</v>
      </c>
      <c r="F831" t="s">
        <v>28</v>
      </c>
      <c r="G831">
        <v>2022</v>
      </c>
      <c r="H831" t="s">
        <v>29</v>
      </c>
      <c r="I831" t="s">
        <v>30</v>
      </c>
      <c r="J831" t="s">
        <v>2743</v>
      </c>
      <c r="K831" t="s">
        <v>2744</v>
      </c>
      <c r="L831" t="s">
        <v>2745</v>
      </c>
      <c r="M831">
        <v>1250809</v>
      </c>
      <c r="O831" t="s">
        <v>32</v>
      </c>
      <c r="P831" t="s">
        <v>33</v>
      </c>
      <c r="R831" t="s">
        <v>34</v>
      </c>
      <c r="T831" t="s">
        <v>52</v>
      </c>
      <c r="U831" t="s">
        <v>2704</v>
      </c>
      <c r="V831" t="s">
        <v>2746</v>
      </c>
      <c r="W831" s="1">
        <v>44735</v>
      </c>
      <c r="X831" s="1">
        <v>44761</v>
      </c>
      <c r="Y831" t="s">
        <v>133</v>
      </c>
    </row>
    <row r="832" spans="1:25">
      <c r="A832" t="s">
        <v>2747</v>
      </c>
      <c r="B832" t="s">
        <v>268</v>
      </c>
      <c r="C832" t="s">
        <v>2748</v>
      </c>
      <c r="D832">
        <v>46873</v>
      </c>
      <c r="E832" t="s">
        <v>27</v>
      </c>
      <c r="F832" t="s">
        <v>28</v>
      </c>
      <c r="G832">
        <v>2022</v>
      </c>
      <c r="H832" t="s">
        <v>29</v>
      </c>
      <c r="I832" t="s">
        <v>30</v>
      </c>
      <c r="J832" t="s">
        <v>2749</v>
      </c>
      <c r="K832" t="s">
        <v>2750</v>
      </c>
      <c r="L832" t="s">
        <v>2750</v>
      </c>
      <c r="M832">
        <v>1080958</v>
      </c>
      <c r="O832" t="s">
        <v>32</v>
      </c>
      <c r="P832" t="s">
        <v>371</v>
      </c>
      <c r="R832" t="s">
        <v>34</v>
      </c>
      <c r="T832" t="s">
        <v>174</v>
      </c>
      <c r="U832" t="s">
        <v>53</v>
      </c>
      <c r="V832" t="s">
        <v>2751</v>
      </c>
      <c r="W832" s="1">
        <v>44722</v>
      </c>
      <c r="X832" s="1">
        <v>44698</v>
      </c>
      <c r="Y832" t="s">
        <v>55</v>
      </c>
    </row>
    <row r="833" spans="1:25">
      <c r="A833" t="s">
        <v>2752</v>
      </c>
      <c r="B833" t="s">
        <v>667</v>
      </c>
      <c r="C833" t="s">
        <v>2753</v>
      </c>
      <c r="D833">
        <v>46703</v>
      </c>
      <c r="E833" t="s">
        <v>27</v>
      </c>
      <c r="F833" t="s">
        <v>28</v>
      </c>
      <c r="G833">
        <v>2022</v>
      </c>
      <c r="H833" t="s">
        <v>29</v>
      </c>
      <c r="I833" t="s">
        <v>30</v>
      </c>
      <c r="J833" t="s">
        <v>2754</v>
      </c>
      <c r="K833" t="s">
        <v>2755</v>
      </c>
      <c r="L833" t="s">
        <v>2756</v>
      </c>
      <c r="M833">
        <v>835745</v>
      </c>
      <c r="O833" t="s">
        <v>32</v>
      </c>
      <c r="P833" t="s">
        <v>371</v>
      </c>
      <c r="R833" t="s">
        <v>34</v>
      </c>
      <c r="T833" t="s">
        <v>52</v>
      </c>
      <c r="U833" t="s">
        <v>53</v>
      </c>
      <c r="V833" t="s">
        <v>151</v>
      </c>
      <c r="W833" s="1">
        <v>44722</v>
      </c>
      <c r="X833" s="1">
        <v>44757</v>
      </c>
      <c r="Y833" t="s">
        <v>55</v>
      </c>
    </row>
    <row r="834" spans="1:25">
      <c r="A834" t="s">
        <v>2757</v>
      </c>
      <c r="B834" t="s">
        <v>1069</v>
      </c>
      <c r="D834">
        <v>47093</v>
      </c>
      <c r="E834" t="s">
        <v>27</v>
      </c>
      <c r="F834" t="s">
        <v>28</v>
      </c>
      <c r="G834">
        <v>2022</v>
      </c>
      <c r="H834" t="s">
        <v>29</v>
      </c>
      <c r="I834" t="s">
        <v>30</v>
      </c>
      <c r="J834" t="s">
        <v>2758</v>
      </c>
      <c r="K834" t="str">
        <f>"01/06/2022 01:01 PM AEST(SW"</f>
        <v>01/06/2022 01:01 PM AEST(SW</v>
      </c>
      <c r="M834">
        <v>1041139</v>
      </c>
      <c r="O834" t="s">
        <v>32</v>
      </c>
      <c r="P834" t="s">
        <v>42</v>
      </c>
      <c r="R834" t="s">
        <v>34</v>
      </c>
      <c r="T834" t="s">
        <v>35</v>
      </c>
      <c r="U834" t="s">
        <v>43</v>
      </c>
      <c r="V834" t="str">
        <f>"0"</f>
        <v>0</v>
      </c>
      <c r="W834" s="1">
        <v>44746</v>
      </c>
      <c r="X834" s="1">
        <v>44728</v>
      </c>
      <c r="Y834" t="s">
        <v>45</v>
      </c>
    </row>
    <row r="835" spans="1:25">
      <c r="A835" t="s">
        <v>2757</v>
      </c>
      <c r="B835" t="s">
        <v>1069</v>
      </c>
      <c r="D835">
        <v>47094</v>
      </c>
      <c r="E835" t="s">
        <v>27</v>
      </c>
      <c r="F835" t="s">
        <v>28</v>
      </c>
      <c r="G835">
        <v>2022</v>
      </c>
      <c r="H835" t="s">
        <v>29</v>
      </c>
      <c r="I835" t="s">
        <v>30</v>
      </c>
      <c r="J835" t="s">
        <v>2759</v>
      </c>
      <c r="K835" t="str">
        <f>"01/06/2022 01:05 PM AEST(SW"</f>
        <v>01/06/2022 01:05 PM AEST(SW</v>
      </c>
      <c r="M835">
        <v>1041139</v>
      </c>
      <c r="O835" t="s">
        <v>32</v>
      </c>
      <c r="P835" t="s">
        <v>42</v>
      </c>
      <c r="R835" t="s">
        <v>34</v>
      </c>
      <c r="T835" t="s">
        <v>35</v>
      </c>
      <c r="U835" t="s">
        <v>43</v>
      </c>
      <c r="V835" t="str">
        <f>"0"</f>
        <v>0</v>
      </c>
      <c r="W835" s="1">
        <v>44746</v>
      </c>
      <c r="X835" s="1">
        <v>44728</v>
      </c>
      <c r="Y835" t="s">
        <v>45</v>
      </c>
    </row>
    <row r="836" spans="1:25">
      <c r="A836" t="s">
        <v>2757</v>
      </c>
      <c r="B836" t="s">
        <v>1069</v>
      </c>
      <c r="D836">
        <v>47173</v>
      </c>
      <c r="E836" t="s">
        <v>27</v>
      </c>
      <c r="F836" t="s">
        <v>28</v>
      </c>
      <c r="G836">
        <v>2022</v>
      </c>
      <c r="H836" t="s">
        <v>29</v>
      </c>
      <c r="I836" t="s">
        <v>30</v>
      </c>
      <c r="J836" t="s">
        <v>2760</v>
      </c>
      <c r="K836" t="str">
        <f>"06/06/2022 04:29 PM AEST(SW"</f>
        <v>06/06/2022 04:29 PM AEST(SW</v>
      </c>
      <c r="M836">
        <v>1041139</v>
      </c>
      <c r="O836" t="s">
        <v>32</v>
      </c>
      <c r="P836" t="s">
        <v>42</v>
      </c>
      <c r="R836" t="s">
        <v>34</v>
      </c>
      <c r="T836" t="s">
        <v>35</v>
      </c>
      <c r="U836" t="s">
        <v>43</v>
      </c>
      <c r="V836" t="str">
        <f>"0"</f>
        <v>0</v>
      </c>
      <c r="W836" s="1">
        <v>44746</v>
      </c>
      <c r="X836" s="1">
        <v>44729</v>
      </c>
      <c r="Y836" t="s">
        <v>45</v>
      </c>
    </row>
    <row r="837" spans="1:25">
      <c r="A837" t="s">
        <v>2761</v>
      </c>
      <c r="B837" t="s">
        <v>613</v>
      </c>
      <c r="C837" t="s">
        <v>307</v>
      </c>
      <c r="D837">
        <v>48251</v>
      </c>
      <c r="E837" t="s">
        <v>27</v>
      </c>
      <c r="F837" t="s">
        <v>28</v>
      </c>
      <c r="G837">
        <v>2022</v>
      </c>
      <c r="H837" t="s">
        <v>29</v>
      </c>
      <c r="I837" t="s">
        <v>30</v>
      </c>
      <c r="J837" t="s">
        <v>2762</v>
      </c>
      <c r="K837" t="s">
        <v>2763</v>
      </c>
      <c r="M837">
        <v>1083690</v>
      </c>
      <c r="O837" t="s">
        <v>32</v>
      </c>
      <c r="P837" t="s">
        <v>277</v>
      </c>
      <c r="R837" t="s">
        <v>34</v>
      </c>
      <c r="T837" t="s">
        <v>174</v>
      </c>
      <c r="U837" t="s">
        <v>53</v>
      </c>
      <c r="V837" t="s">
        <v>730</v>
      </c>
      <c r="W837" s="1">
        <v>44769</v>
      </c>
      <c r="X837" s="1">
        <v>44762</v>
      </c>
      <c r="Y837" t="s">
        <v>55</v>
      </c>
    </row>
    <row r="838" spans="1:25">
      <c r="A838" t="s">
        <v>2764</v>
      </c>
      <c r="B838" t="s">
        <v>2765</v>
      </c>
      <c r="D838">
        <v>52551</v>
      </c>
      <c r="E838" t="s">
        <v>27</v>
      </c>
      <c r="F838" t="s">
        <v>28</v>
      </c>
      <c r="G838">
        <v>2022</v>
      </c>
      <c r="H838" t="s">
        <v>29</v>
      </c>
      <c r="I838" t="s">
        <v>30</v>
      </c>
      <c r="J838" t="s">
        <v>2766</v>
      </c>
      <c r="K838" t="s">
        <v>2767</v>
      </c>
      <c r="L838" t="s">
        <v>2768</v>
      </c>
      <c r="M838">
        <v>934722</v>
      </c>
      <c r="O838" t="s">
        <v>32</v>
      </c>
      <c r="P838" t="s">
        <v>61</v>
      </c>
      <c r="Q838" t="s">
        <v>2769</v>
      </c>
      <c r="R838" t="s">
        <v>34</v>
      </c>
      <c r="T838" t="s">
        <v>35</v>
      </c>
      <c r="U838" t="s">
        <v>1578</v>
      </c>
      <c r="V838" t="s">
        <v>115</v>
      </c>
      <c r="W838" s="1">
        <v>44866</v>
      </c>
      <c r="X838" s="1">
        <v>44918</v>
      </c>
      <c r="Y838" t="s">
        <v>204</v>
      </c>
    </row>
    <row r="839" spans="1:25">
      <c r="A839" t="s">
        <v>2764</v>
      </c>
      <c r="B839" t="s">
        <v>2765</v>
      </c>
      <c r="D839">
        <v>52852</v>
      </c>
      <c r="E839" t="s">
        <v>27</v>
      </c>
      <c r="F839" t="s">
        <v>28</v>
      </c>
      <c r="G839">
        <v>2022</v>
      </c>
      <c r="H839" t="s">
        <v>29</v>
      </c>
      <c r="I839" t="s">
        <v>30</v>
      </c>
      <c r="J839" t="s">
        <v>2770</v>
      </c>
      <c r="K839" t="s">
        <v>2771</v>
      </c>
      <c r="M839">
        <v>934722</v>
      </c>
      <c r="O839" t="s">
        <v>32</v>
      </c>
      <c r="P839" t="s">
        <v>61</v>
      </c>
      <c r="Q839" t="s">
        <v>2772</v>
      </c>
      <c r="R839" t="s">
        <v>34</v>
      </c>
      <c r="T839" t="s">
        <v>35</v>
      </c>
      <c r="U839" t="s">
        <v>1578</v>
      </c>
      <c r="V839" t="s">
        <v>115</v>
      </c>
      <c r="W839" s="1">
        <v>44866</v>
      </c>
      <c r="X839" s="1">
        <v>44918</v>
      </c>
      <c r="Y839" t="s">
        <v>204</v>
      </c>
    </row>
    <row r="840" spans="1:25">
      <c r="A840" t="s">
        <v>2764</v>
      </c>
      <c r="B840" t="s">
        <v>2765</v>
      </c>
      <c r="D840">
        <v>52853</v>
      </c>
      <c r="E840" t="s">
        <v>27</v>
      </c>
      <c r="F840" t="s">
        <v>28</v>
      </c>
      <c r="G840">
        <v>2022</v>
      </c>
      <c r="H840" t="s">
        <v>29</v>
      </c>
      <c r="I840" t="s">
        <v>30</v>
      </c>
      <c r="J840" t="s">
        <v>2766</v>
      </c>
      <c r="K840" t="s">
        <v>2773</v>
      </c>
      <c r="M840">
        <v>934722</v>
      </c>
      <c r="O840" t="s">
        <v>32</v>
      </c>
      <c r="P840" t="s">
        <v>61</v>
      </c>
      <c r="Q840" t="s">
        <v>2772</v>
      </c>
      <c r="R840" t="s">
        <v>34</v>
      </c>
      <c r="T840" t="s">
        <v>35</v>
      </c>
      <c r="U840" t="s">
        <v>1578</v>
      </c>
      <c r="V840" t="s">
        <v>115</v>
      </c>
      <c r="W840" s="1">
        <v>44866</v>
      </c>
      <c r="X840" s="1">
        <v>44916</v>
      </c>
      <c r="Y840" t="s">
        <v>204</v>
      </c>
    </row>
    <row r="841" spans="1:25">
      <c r="A841" t="s">
        <v>1575</v>
      </c>
      <c r="B841" t="s">
        <v>313</v>
      </c>
      <c r="D841">
        <v>45360</v>
      </c>
      <c r="E841" t="s">
        <v>27</v>
      </c>
      <c r="F841" t="s">
        <v>28</v>
      </c>
      <c r="G841">
        <v>2022</v>
      </c>
      <c r="H841" t="s">
        <v>29</v>
      </c>
      <c r="I841" t="s">
        <v>30</v>
      </c>
      <c r="J841" t="s">
        <v>1576</v>
      </c>
      <c r="K841" t="s">
        <v>1577</v>
      </c>
      <c r="M841">
        <v>1032395</v>
      </c>
      <c r="O841" t="s">
        <v>32</v>
      </c>
      <c r="P841" t="s">
        <v>695</v>
      </c>
      <c r="R841" t="s">
        <v>32</v>
      </c>
      <c r="S841" t="s">
        <v>32</v>
      </c>
      <c r="T841" t="s">
        <v>52</v>
      </c>
      <c r="U841" t="s">
        <v>1578</v>
      </c>
      <c r="V841" t="s">
        <v>1579</v>
      </c>
      <c r="W841" s="1">
        <v>44549</v>
      </c>
      <c r="X841" s="1">
        <v>44977</v>
      </c>
      <c r="Y841" t="s">
        <v>55</v>
      </c>
    </row>
    <row r="842" spans="1:25">
      <c r="A842" t="s">
        <v>2774</v>
      </c>
      <c r="B842" t="s">
        <v>563</v>
      </c>
      <c r="C842" t="s">
        <v>313</v>
      </c>
      <c r="D842">
        <v>53063</v>
      </c>
      <c r="E842" t="s">
        <v>27</v>
      </c>
      <c r="F842" t="s">
        <v>28</v>
      </c>
      <c r="G842">
        <v>2022</v>
      </c>
      <c r="H842" t="s">
        <v>29</v>
      </c>
      <c r="I842" t="s">
        <v>30</v>
      </c>
      <c r="J842" t="s">
        <v>2775</v>
      </c>
      <c r="K842" t="str">
        <f>"04/11/2022 01:19 PM AEST(SW"</f>
        <v>04/11/2022 01:19 PM AEST(SW</v>
      </c>
      <c r="M842">
        <v>74243</v>
      </c>
      <c r="O842" t="s">
        <v>32</v>
      </c>
      <c r="P842" t="s">
        <v>33</v>
      </c>
      <c r="R842" t="s">
        <v>34</v>
      </c>
      <c r="T842" t="s">
        <v>35</v>
      </c>
      <c r="U842" t="s">
        <v>43</v>
      </c>
      <c r="V842" t="s">
        <v>115</v>
      </c>
      <c r="W842" s="1">
        <v>44882</v>
      </c>
      <c r="X842" s="1">
        <v>44907</v>
      </c>
      <c r="Y842" t="s">
        <v>55</v>
      </c>
    </row>
    <row r="843" spans="1:25">
      <c r="A843" t="s">
        <v>2717</v>
      </c>
      <c r="B843" t="s">
        <v>2718</v>
      </c>
      <c r="D843">
        <v>48095</v>
      </c>
      <c r="E843" t="s">
        <v>27</v>
      </c>
      <c r="F843" t="s">
        <v>28</v>
      </c>
      <c r="G843">
        <v>2022</v>
      </c>
      <c r="H843" t="s">
        <v>29</v>
      </c>
      <c r="I843" t="s">
        <v>30</v>
      </c>
      <c r="J843" t="s">
        <v>2719</v>
      </c>
      <c r="K843" t="s">
        <v>2720</v>
      </c>
      <c r="L843" t="s">
        <v>2721</v>
      </c>
      <c r="M843">
        <v>910763</v>
      </c>
      <c r="O843" t="s">
        <v>32</v>
      </c>
      <c r="P843" t="s">
        <v>695</v>
      </c>
      <c r="R843" t="s">
        <v>34</v>
      </c>
      <c r="T843" t="s">
        <v>35</v>
      </c>
      <c r="U843" t="s">
        <v>298</v>
      </c>
      <c r="V843" t="s">
        <v>194</v>
      </c>
      <c r="W843" s="1">
        <v>44826</v>
      </c>
      <c r="X843" s="1">
        <v>44910</v>
      </c>
      <c r="Y843" t="s">
        <v>55</v>
      </c>
    </row>
    <row r="844" spans="1:25">
      <c r="A844" t="s">
        <v>2757</v>
      </c>
      <c r="B844" t="s">
        <v>1069</v>
      </c>
      <c r="D844">
        <v>46951</v>
      </c>
      <c r="E844" t="s">
        <v>27</v>
      </c>
      <c r="F844" t="s">
        <v>28</v>
      </c>
      <c r="G844">
        <v>2022</v>
      </c>
      <c r="H844" t="s">
        <v>29</v>
      </c>
      <c r="I844" t="s">
        <v>30</v>
      </c>
      <c r="J844" t="s">
        <v>2776</v>
      </c>
      <c r="K844" t="s">
        <v>2777</v>
      </c>
      <c r="M844">
        <v>1041139</v>
      </c>
      <c r="O844" t="s">
        <v>32</v>
      </c>
      <c r="P844" t="s">
        <v>131</v>
      </c>
      <c r="R844" t="s">
        <v>34</v>
      </c>
      <c r="T844" t="s">
        <v>35</v>
      </c>
      <c r="U844" t="s">
        <v>43</v>
      </c>
      <c r="V844" t="str">
        <f>"0"</f>
        <v>0</v>
      </c>
      <c r="W844" s="1">
        <v>44745</v>
      </c>
      <c r="X844" s="1">
        <v>44766</v>
      </c>
      <c r="Y844" t="s">
        <v>45</v>
      </c>
    </row>
    <row r="845" spans="1:25">
      <c r="A845" t="s">
        <v>2757</v>
      </c>
      <c r="B845" t="s">
        <v>1069</v>
      </c>
      <c r="D845">
        <v>46952</v>
      </c>
      <c r="E845" t="s">
        <v>27</v>
      </c>
      <c r="F845" t="s">
        <v>28</v>
      </c>
      <c r="G845">
        <v>2022</v>
      </c>
      <c r="H845" t="s">
        <v>29</v>
      </c>
      <c r="I845" t="s">
        <v>30</v>
      </c>
      <c r="J845" t="s">
        <v>2778</v>
      </c>
      <c r="K845" t="s">
        <v>2779</v>
      </c>
      <c r="L845" t="s">
        <v>2779</v>
      </c>
      <c r="M845">
        <v>1041139</v>
      </c>
      <c r="O845" t="s">
        <v>32</v>
      </c>
      <c r="P845" t="s">
        <v>42</v>
      </c>
      <c r="R845" t="s">
        <v>34</v>
      </c>
      <c r="T845" t="s">
        <v>35</v>
      </c>
      <c r="U845" t="s">
        <v>43</v>
      </c>
      <c r="V845" t="str">
        <f>"0"</f>
        <v>0</v>
      </c>
      <c r="W845" s="1">
        <v>44745</v>
      </c>
      <c r="X845" s="1">
        <v>44766</v>
      </c>
      <c r="Y845" t="s">
        <v>45</v>
      </c>
    </row>
    <row r="846" spans="1:25">
      <c r="A846" t="s">
        <v>2757</v>
      </c>
      <c r="B846" t="s">
        <v>1069</v>
      </c>
      <c r="D846">
        <v>47942</v>
      </c>
      <c r="E846" t="s">
        <v>27</v>
      </c>
      <c r="F846" t="s">
        <v>28</v>
      </c>
      <c r="G846">
        <v>2022</v>
      </c>
      <c r="H846" t="s">
        <v>29</v>
      </c>
      <c r="I846" t="s">
        <v>30</v>
      </c>
      <c r="J846" t="s">
        <v>2780</v>
      </c>
      <c r="K846" t="s">
        <v>2781</v>
      </c>
      <c r="M846">
        <v>1041139</v>
      </c>
      <c r="O846" t="s">
        <v>32</v>
      </c>
      <c r="P846" t="s">
        <v>42</v>
      </c>
      <c r="R846" t="s">
        <v>34</v>
      </c>
      <c r="T846" t="s">
        <v>35</v>
      </c>
      <c r="U846" t="s">
        <v>43</v>
      </c>
      <c r="V846" t="str">
        <f>"0"</f>
        <v>0</v>
      </c>
      <c r="W846" s="1">
        <v>44746</v>
      </c>
      <c r="X846" s="1">
        <v>44767</v>
      </c>
      <c r="Y846" t="s">
        <v>45</v>
      </c>
    </row>
    <row r="847" spans="1:25">
      <c r="A847" t="s">
        <v>1288</v>
      </c>
      <c r="B847" t="s">
        <v>563</v>
      </c>
      <c r="C847" t="s">
        <v>2782</v>
      </c>
      <c r="D847">
        <v>48146</v>
      </c>
      <c r="E847" t="s">
        <v>27</v>
      </c>
      <c r="F847" t="s">
        <v>28</v>
      </c>
      <c r="G847">
        <v>2022</v>
      </c>
      <c r="H847" t="s">
        <v>29</v>
      </c>
      <c r="I847" t="s">
        <v>30</v>
      </c>
      <c r="J847" t="s">
        <v>2783</v>
      </c>
      <c r="K847" t="str">
        <f>"07/07/2022 01:32 PM AEST(SW"</f>
        <v>07/07/2022 01:32 PM AEST(SW</v>
      </c>
      <c r="L847" t="s">
        <v>541</v>
      </c>
      <c r="M847">
        <v>610319</v>
      </c>
      <c r="O847" t="s">
        <v>32</v>
      </c>
      <c r="P847" t="s">
        <v>631</v>
      </c>
      <c r="R847" t="s">
        <v>34</v>
      </c>
      <c r="T847" t="s">
        <v>35</v>
      </c>
      <c r="U847" t="s">
        <v>175</v>
      </c>
      <c r="V847" t="s">
        <v>115</v>
      </c>
      <c r="W847" s="1">
        <v>44820</v>
      </c>
      <c r="X847" s="1">
        <v>44838</v>
      </c>
      <c r="Y847" t="s">
        <v>55</v>
      </c>
    </row>
    <row r="848" spans="1:25">
      <c r="A848" t="s">
        <v>1288</v>
      </c>
      <c r="B848" t="s">
        <v>563</v>
      </c>
      <c r="C848" t="s">
        <v>2782</v>
      </c>
      <c r="D848">
        <v>49253</v>
      </c>
      <c r="E848" t="s">
        <v>27</v>
      </c>
      <c r="F848" t="s">
        <v>28</v>
      </c>
      <c r="G848">
        <v>2022</v>
      </c>
      <c r="H848" t="s">
        <v>29</v>
      </c>
      <c r="I848" t="s">
        <v>30</v>
      </c>
      <c r="J848" t="s">
        <v>2784</v>
      </c>
      <c r="K848" t="s">
        <v>2785</v>
      </c>
      <c r="L848" t="s">
        <v>2786</v>
      </c>
      <c r="M848">
        <v>610319</v>
      </c>
      <c r="O848" t="s">
        <v>32</v>
      </c>
      <c r="P848" t="s">
        <v>631</v>
      </c>
      <c r="R848" t="s">
        <v>34</v>
      </c>
      <c r="T848" t="s">
        <v>52</v>
      </c>
      <c r="U848" t="s">
        <v>175</v>
      </c>
      <c r="V848" t="s">
        <v>151</v>
      </c>
      <c r="W848" s="1">
        <v>44819</v>
      </c>
      <c r="X848" s="1">
        <v>44838</v>
      </c>
      <c r="Y848" t="s">
        <v>55</v>
      </c>
    </row>
    <row r="849" spans="1:25">
      <c r="A849" t="s">
        <v>2787</v>
      </c>
      <c r="B849" t="s">
        <v>2788</v>
      </c>
      <c r="D849">
        <v>45400</v>
      </c>
      <c r="E849" t="s">
        <v>27</v>
      </c>
      <c r="F849" t="s">
        <v>28</v>
      </c>
      <c r="G849">
        <v>2022</v>
      </c>
      <c r="H849" t="s">
        <v>29</v>
      </c>
      <c r="I849" t="s">
        <v>30</v>
      </c>
      <c r="J849" t="s">
        <v>2789</v>
      </c>
      <c r="K849" t="s">
        <v>1639</v>
      </c>
      <c r="L849" t="s">
        <v>2790</v>
      </c>
      <c r="M849">
        <v>1096439</v>
      </c>
      <c r="O849" t="s">
        <v>32</v>
      </c>
      <c r="P849" t="s">
        <v>42</v>
      </c>
      <c r="R849" t="s">
        <v>34</v>
      </c>
      <c r="T849" t="s">
        <v>35</v>
      </c>
      <c r="U849" t="s">
        <v>36</v>
      </c>
      <c r="V849" t="s">
        <v>2791</v>
      </c>
      <c r="W849" s="1">
        <v>44718</v>
      </c>
      <c r="X849" s="1">
        <v>44765</v>
      </c>
      <c r="Y849" t="s">
        <v>2792</v>
      </c>
    </row>
    <row r="850" spans="1:25">
      <c r="A850" t="s">
        <v>2793</v>
      </c>
      <c r="B850" t="s">
        <v>1557</v>
      </c>
      <c r="D850">
        <v>46810</v>
      </c>
      <c r="E850" t="s">
        <v>27</v>
      </c>
      <c r="F850" t="s">
        <v>28</v>
      </c>
      <c r="G850">
        <v>2022</v>
      </c>
      <c r="H850" t="s">
        <v>29</v>
      </c>
      <c r="I850" t="s">
        <v>30</v>
      </c>
      <c r="J850" t="s">
        <v>2794</v>
      </c>
      <c r="K850" t="s">
        <v>2795</v>
      </c>
      <c r="M850">
        <v>1021300</v>
      </c>
      <c r="O850" t="s">
        <v>32</v>
      </c>
      <c r="P850" t="s">
        <v>631</v>
      </c>
      <c r="R850" t="s">
        <v>34</v>
      </c>
      <c r="T850" t="s">
        <v>35</v>
      </c>
      <c r="U850" t="s">
        <v>43</v>
      </c>
      <c r="V850" t="s">
        <v>115</v>
      </c>
      <c r="W850" s="1">
        <v>44711</v>
      </c>
      <c r="X850" s="1">
        <v>44758</v>
      </c>
      <c r="Y850" t="s">
        <v>2796</v>
      </c>
    </row>
    <row r="851" spans="1:25">
      <c r="A851" t="s">
        <v>2797</v>
      </c>
      <c r="B851" t="s">
        <v>2798</v>
      </c>
      <c r="C851" t="s">
        <v>2799</v>
      </c>
      <c r="D851">
        <v>45737</v>
      </c>
      <c r="E851" t="s">
        <v>27</v>
      </c>
      <c r="F851" t="s">
        <v>28</v>
      </c>
      <c r="G851">
        <v>2022</v>
      </c>
      <c r="H851" t="s">
        <v>29</v>
      </c>
      <c r="I851" t="s">
        <v>30</v>
      </c>
      <c r="J851" t="s">
        <v>2800</v>
      </c>
      <c r="K851" t="str">
        <f>"07/04/2022 02:27 PM AEST(SW"</f>
        <v>07/04/2022 02:27 PM AEST(SW</v>
      </c>
      <c r="M851">
        <v>696117</v>
      </c>
      <c r="O851" t="s">
        <v>32</v>
      </c>
      <c r="P851" t="s">
        <v>695</v>
      </c>
      <c r="R851" t="s">
        <v>34</v>
      </c>
      <c r="T851" t="s">
        <v>35</v>
      </c>
      <c r="U851" t="s">
        <v>43</v>
      </c>
      <c r="V851" t="s">
        <v>158</v>
      </c>
      <c r="W851" s="1">
        <v>44667</v>
      </c>
      <c r="X851" s="1">
        <v>44713</v>
      </c>
      <c r="Y851" t="s">
        <v>55</v>
      </c>
    </row>
    <row r="852" spans="1:25">
      <c r="A852" t="s">
        <v>507</v>
      </c>
      <c r="B852" t="s">
        <v>2463</v>
      </c>
      <c r="D852">
        <v>48699</v>
      </c>
      <c r="E852" t="s">
        <v>27</v>
      </c>
      <c r="F852" t="s">
        <v>28</v>
      </c>
      <c r="G852">
        <v>2022</v>
      </c>
      <c r="H852" t="s">
        <v>29</v>
      </c>
      <c r="I852" t="s">
        <v>30</v>
      </c>
      <c r="J852" t="s">
        <v>2464</v>
      </c>
      <c r="K852" t="s">
        <v>2465</v>
      </c>
      <c r="M852">
        <v>986177</v>
      </c>
      <c r="O852" t="s">
        <v>32</v>
      </c>
      <c r="P852" t="s">
        <v>61</v>
      </c>
      <c r="Q852" t="s">
        <v>2466</v>
      </c>
      <c r="R852" t="s">
        <v>34</v>
      </c>
      <c r="T852" t="s">
        <v>35</v>
      </c>
      <c r="U852" t="s">
        <v>869</v>
      </c>
      <c r="V852" t="s">
        <v>2172</v>
      </c>
      <c r="W852" s="1">
        <v>44805</v>
      </c>
      <c r="X852" s="1">
        <v>44837</v>
      </c>
      <c r="Y852" t="s">
        <v>823</v>
      </c>
    </row>
    <row r="853" spans="1:25">
      <c r="A853" t="s">
        <v>2774</v>
      </c>
      <c r="B853" t="s">
        <v>563</v>
      </c>
      <c r="C853" t="s">
        <v>313</v>
      </c>
      <c r="D853">
        <v>53063</v>
      </c>
      <c r="E853" t="s">
        <v>27</v>
      </c>
      <c r="F853" t="s">
        <v>28</v>
      </c>
      <c r="G853">
        <v>2022</v>
      </c>
      <c r="H853" t="s">
        <v>29</v>
      </c>
      <c r="I853" t="s">
        <v>30</v>
      </c>
      <c r="J853" t="s">
        <v>2775</v>
      </c>
      <c r="K853" t="str">
        <f>"04/11/2022 01:19 PM AEST(SW"</f>
        <v>04/11/2022 01:19 PM AEST(SW</v>
      </c>
      <c r="M853">
        <v>74243</v>
      </c>
      <c r="O853" t="s">
        <v>32</v>
      </c>
      <c r="P853" t="s">
        <v>33</v>
      </c>
      <c r="R853" t="s">
        <v>34</v>
      </c>
      <c r="T853" t="s">
        <v>35</v>
      </c>
      <c r="U853" t="s">
        <v>43</v>
      </c>
      <c r="V853" t="s">
        <v>115</v>
      </c>
      <c r="W853" s="1">
        <v>44882</v>
      </c>
      <c r="X853" s="1">
        <v>44907</v>
      </c>
      <c r="Y853" t="s">
        <v>55</v>
      </c>
    </row>
    <row r="854" spans="1:25">
      <c r="A854" t="s">
        <v>2801</v>
      </c>
      <c r="B854" t="s">
        <v>2802</v>
      </c>
      <c r="D854">
        <v>46823</v>
      </c>
      <c r="E854" t="s">
        <v>27</v>
      </c>
      <c r="F854" t="s">
        <v>28</v>
      </c>
      <c r="G854">
        <v>2022</v>
      </c>
      <c r="H854" t="s">
        <v>29</v>
      </c>
      <c r="I854" t="s">
        <v>30</v>
      </c>
      <c r="J854" t="s">
        <v>2803</v>
      </c>
      <c r="K854" t="s">
        <v>2804</v>
      </c>
      <c r="L854" t="s">
        <v>2805</v>
      </c>
      <c r="M854">
        <v>1232563</v>
      </c>
      <c r="O854" t="s">
        <v>32</v>
      </c>
      <c r="P854" t="s">
        <v>61</v>
      </c>
      <c r="Q854" t="s">
        <v>2806</v>
      </c>
      <c r="R854" t="s">
        <v>34</v>
      </c>
      <c r="T854" t="s">
        <v>52</v>
      </c>
      <c r="U854" t="s">
        <v>261</v>
      </c>
      <c r="V854" t="s">
        <v>194</v>
      </c>
      <c r="W854" s="1">
        <v>44729</v>
      </c>
      <c r="X854" s="1">
        <v>44836</v>
      </c>
      <c r="Y854" t="s">
        <v>2807</v>
      </c>
    </row>
    <row r="855" spans="1:25">
      <c r="A855" t="s">
        <v>2808</v>
      </c>
      <c r="B855" t="s">
        <v>2809</v>
      </c>
      <c r="D855">
        <v>46117</v>
      </c>
      <c r="E855" t="s">
        <v>27</v>
      </c>
      <c r="F855" t="s">
        <v>28</v>
      </c>
      <c r="G855">
        <v>2022</v>
      </c>
      <c r="H855" t="s">
        <v>29</v>
      </c>
      <c r="I855" t="s">
        <v>30</v>
      </c>
      <c r="J855" t="s">
        <v>2810</v>
      </c>
      <c r="K855" t="s">
        <v>2811</v>
      </c>
      <c r="M855">
        <v>926021</v>
      </c>
      <c r="O855" t="s">
        <v>32</v>
      </c>
      <c r="P855" t="s">
        <v>631</v>
      </c>
      <c r="R855" t="s">
        <v>34</v>
      </c>
      <c r="T855" t="s">
        <v>35</v>
      </c>
      <c r="U855" t="s">
        <v>175</v>
      </c>
      <c r="V855" t="s">
        <v>2812</v>
      </c>
      <c r="W855" s="1">
        <v>44713</v>
      </c>
      <c r="X855" s="1">
        <v>44926</v>
      </c>
      <c r="Y855" t="s">
        <v>45</v>
      </c>
    </row>
    <row r="856" spans="1:25">
      <c r="A856" t="s">
        <v>2813</v>
      </c>
      <c r="B856" t="s">
        <v>2814</v>
      </c>
      <c r="D856">
        <v>47084</v>
      </c>
      <c r="E856" t="s">
        <v>27</v>
      </c>
      <c r="F856" t="s">
        <v>28</v>
      </c>
      <c r="G856">
        <v>2022</v>
      </c>
      <c r="H856" t="s">
        <v>29</v>
      </c>
      <c r="I856" t="s">
        <v>30</v>
      </c>
      <c r="J856" t="s">
        <v>2815</v>
      </c>
      <c r="K856" t="str">
        <f>"01/06/2022 01:21 AM AEST(SW"</f>
        <v>01/06/2022 01:21 AM AEST(SW</v>
      </c>
      <c r="M856">
        <v>1240668</v>
      </c>
      <c r="O856" t="s">
        <v>32</v>
      </c>
      <c r="P856" t="s">
        <v>33</v>
      </c>
      <c r="R856" t="s">
        <v>34</v>
      </c>
      <c r="T856" t="s">
        <v>35</v>
      </c>
      <c r="U856" t="s">
        <v>2704</v>
      </c>
      <c r="V856" t="s">
        <v>2816</v>
      </c>
      <c r="W856" s="1">
        <v>44737</v>
      </c>
      <c r="X856" s="1">
        <v>44765</v>
      </c>
      <c r="Y856" t="s">
        <v>133</v>
      </c>
    </row>
    <row r="857" spans="1:25">
      <c r="A857" t="s">
        <v>2801</v>
      </c>
      <c r="B857" t="s">
        <v>2802</v>
      </c>
      <c r="D857">
        <v>46823</v>
      </c>
      <c r="E857" t="s">
        <v>27</v>
      </c>
      <c r="F857" t="s">
        <v>28</v>
      </c>
      <c r="G857">
        <v>2022</v>
      </c>
      <c r="H857" t="s">
        <v>29</v>
      </c>
      <c r="I857" t="s">
        <v>30</v>
      </c>
      <c r="J857" t="s">
        <v>2803</v>
      </c>
      <c r="K857" t="s">
        <v>2804</v>
      </c>
      <c r="L857" t="s">
        <v>2805</v>
      </c>
      <c r="M857">
        <v>1232563</v>
      </c>
      <c r="O857" t="s">
        <v>32</v>
      </c>
      <c r="P857" t="s">
        <v>61</v>
      </c>
      <c r="Q857" t="s">
        <v>2806</v>
      </c>
      <c r="R857" t="s">
        <v>34</v>
      </c>
      <c r="T857" t="s">
        <v>52</v>
      </c>
      <c r="U857" t="s">
        <v>261</v>
      </c>
      <c r="V857" t="s">
        <v>194</v>
      </c>
      <c r="W857" s="1">
        <v>44729</v>
      </c>
      <c r="X857" s="1">
        <v>44836</v>
      </c>
      <c r="Y857" t="s">
        <v>2807</v>
      </c>
    </row>
    <row r="858" spans="1:25">
      <c r="A858" t="s">
        <v>2817</v>
      </c>
      <c r="B858" t="s">
        <v>667</v>
      </c>
      <c r="C858" t="s">
        <v>1882</v>
      </c>
      <c r="D858">
        <v>52992</v>
      </c>
      <c r="E858" t="s">
        <v>27</v>
      </c>
      <c r="F858" t="s">
        <v>28</v>
      </c>
      <c r="G858">
        <v>2022</v>
      </c>
      <c r="H858" t="s">
        <v>29</v>
      </c>
      <c r="I858" t="s">
        <v>30</v>
      </c>
      <c r="J858" t="s">
        <v>2818</v>
      </c>
      <c r="K858" t="s">
        <v>2819</v>
      </c>
      <c r="L858" t="s">
        <v>2819</v>
      </c>
      <c r="M858">
        <v>809151</v>
      </c>
      <c r="O858" t="s">
        <v>32</v>
      </c>
      <c r="P858" t="s">
        <v>2820</v>
      </c>
      <c r="R858" t="s">
        <v>34</v>
      </c>
      <c r="T858" t="s">
        <v>52</v>
      </c>
      <c r="U858" t="s">
        <v>298</v>
      </c>
      <c r="V858" t="s">
        <v>810</v>
      </c>
      <c r="W858" s="1">
        <v>44886</v>
      </c>
      <c r="X858" s="1">
        <v>44955</v>
      </c>
      <c r="Y858" t="s">
        <v>55</v>
      </c>
    </row>
    <row r="859" spans="1:25">
      <c r="A859" t="s">
        <v>1288</v>
      </c>
      <c r="B859" t="s">
        <v>563</v>
      </c>
      <c r="C859" t="s">
        <v>2782</v>
      </c>
      <c r="D859">
        <v>48146</v>
      </c>
      <c r="E859" t="s">
        <v>27</v>
      </c>
      <c r="F859" t="s">
        <v>28</v>
      </c>
      <c r="G859">
        <v>2022</v>
      </c>
      <c r="H859" t="s">
        <v>29</v>
      </c>
      <c r="I859" t="s">
        <v>30</v>
      </c>
      <c r="J859" t="s">
        <v>2783</v>
      </c>
      <c r="K859" t="str">
        <f>"07/07/2022 01:32 PM AEST(SW"</f>
        <v>07/07/2022 01:32 PM AEST(SW</v>
      </c>
      <c r="L859" t="s">
        <v>541</v>
      </c>
      <c r="M859">
        <v>610319</v>
      </c>
      <c r="O859" t="s">
        <v>32</v>
      </c>
      <c r="P859" t="s">
        <v>631</v>
      </c>
      <c r="R859" t="s">
        <v>34</v>
      </c>
      <c r="T859" t="s">
        <v>35</v>
      </c>
      <c r="U859" t="s">
        <v>175</v>
      </c>
      <c r="V859" t="s">
        <v>115</v>
      </c>
      <c r="W859" s="1">
        <v>44820</v>
      </c>
      <c r="X859" s="1">
        <v>44838</v>
      </c>
      <c r="Y859" t="s">
        <v>55</v>
      </c>
    </row>
    <row r="860" spans="1:25">
      <c r="A860" t="s">
        <v>1288</v>
      </c>
      <c r="B860" t="s">
        <v>563</v>
      </c>
      <c r="C860" t="s">
        <v>2782</v>
      </c>
      <c r="D860">
        <v>49253</v>
      </c>
      <c r="E860" t="s">
        <v>27</v>
      </c>
      <c r="F860" t="s">
        <v>28</v>
      </c>
      <c r="G860">
        <v>2022</v>
      </c>
      <c r="H860" t="s">
        <v>29</v>
      </c>
      <c r="I860" t="s">
        <v>30</v>
      </c>
      <c r="J860" t="s">
        <v>2784</v>
      </c>
      <c r="K860" t="s">
        <v>2785</v>
      </c>
      <c r="L860" t="s">
        <v>2786</v>
      </c>
      <c r="M860">
        <v>610319</v>
      </c>
      <c r="O860" t="s">
        <v>32</v>
      </c>
      <c r="P860" t="s">
        <v>631</v>
      </c>
      <c r="R860" t="s">
        <v>34</v>
      </c>
      <c r="T860" t="s">
        <v>52</v>
      </c>
      <c r="U860" t="s">
        <v>175</v>
      </c>
      <c r="V860" t="s">
        <v>151</v>
      </c>
      <c r="W860" s="1">
        <v>44819</v>
      </c>
      <c r="X860" s="1">
        <v>44838</v>
      </c>
      <c r="Y860" t="s">
        <v>55</v>
      </c>
    </row>
    <row r="861" spans="1:25">
      <c r="A861" t="s">
        <v>2455</v>
      </c>
      <c r="B861" t="s">
        <v>2456</v>
      </c>
      <c r="C861" t="s">
        <v>2457</v>
      </c>
      <c r="D861">
        <v>47947</v>
      </c>
      <c r="E861" t="s">
        <v>27</v>
      </c>
      <c r="F861" t="s">
        <v>28</v>
      </c>
      <c r="G861">
        <v>2022</v>
      </c>
      <c r="H861" t="s">
        <v>29</v>
      </c>
      <c r="I861" t="s">
        <v>30</v>
      </c>
      <c r="J861" t="s">
        <v>2458</v>
      </c>
      <c r="K861" t="s">
        <v>2459</v>
      </c>
      <c r="M861">
        <v>1268779</v>
      </c>
      <c r="O861" t="s">
        <v>32</v>
      </c>
      <c r="P861" t="s">
        <v>277</v>
      </c>
      <c r="R861" t="s">
        <v>34</v>
      </c>
      <c r="T861" t="s">
        <v>174</v>
      </c>
      <c r="U861" t="s">
        <v>53</v>
      </c>
      <c r="V861" t="s">
        <v>730</v>
      </c>
      <c r="W861" s="1">
        <v>44747</v>
      </c>
      <c r="X861" s="1">
        <v>44957</v>
      </c>
      <c r="Y861" t="s">
        <v>55</v>
      </c>
    </row>
    <row r="862" spans="1:25">
      <c r="A862" t="s">
        <v>2821</v>
      </c>
      <c r="B862" t="s">
        <v>2822</v>
      </c>
      <c r="D862">
        <v>47286</v>
      </c>
      <c r="E862" t="s">
        <v>27</v>
      </c>
      <c r="F862" t="s">
        <v>28</v>
      </c>
      <c r="G862">
        <v>2022</v>
      </c>
      <c r="H862" t="s">
        <v>29</v>
      </c>
      <c r="I862" t="s">
        <v>30</v>
      </c>
      <c r="J862" t="s">
        <v>2823</v>
      </c>
      <c r="K862" t="s">
        <v>2824</v>
      </c>
      <c r="M862">
        <v>1273150</v>
      </c>
      <c r="O862" t="s">
        <v>32</v>
      </c>
      <c r="P862" t="s">
        <v>33</v>
      </c>
      <c r="R862" t="s">
        <v>34</v>
      </c>
      <c r="T862" t="s">
        <v>174</v>
      </c>
      <c r="U862" t="s">
        <v>2704</v>
      </c>
      <c r="V862" t="s">
        <v>2825</v>
      </c>
      <c r="W862" s="1">
        <v>44722</v>
      </c>
      <c r="X862" s="1">
        <v>44764</v>
      </c>
      <c r="Y862" t="s">
        <v>55</v>
      </c>
    </row>
    <row r="863" spans="1:25">
      <c r="A863" t="s">
        <v>1610</v>
      </c>
      <c r="B863" t="s">
        <v>113</v>
      </c>
      <c r="C863" t="s">
        <v>791</v>
      </c>
      <c r="D863">
        <v>48445</v>
      </c>
      <c r="E863" t="s">
        <v>27</v>
      </c>
      <c r="F863" t="s">
        <v>28</v>
      </c>
      <c r="G863">
        <v>2022</v>
      </c>
      <c r="H863" t="s">
        <v>29</v>
      </c>
      <c r="I863" t="s">
        <v>30</v>
      </c>
      <c r="J863" t="s">
        <v>2826</v>
      </c>
      <c r="K863" t="s">
        <v>2827</v>
      </c>
      <c r="M863">
        <v>93663</v>
      </c>
      <c r="O863" t="s">
        <v>32</v>
      </c>
      <c r="P863" t="s">
        <v>33</v>
      </c>
      <c r="R863" t="s">
        <v>34</v>
      </c>
      <c r="T863" t="s">
        <v>52</v>
      </c>
      <c r="U863" t="s">
        <v>298</v>
      </c>
      <c r="V863" t="s">
        <v>810</v>
      </c>
      <c r="W863" s="1">
        <v>44825</v>
      </c>
      <c r="X863" s="1">
        <v>44926</v>
      </c>
      <c r="Y863" t="s">
        <v>55</v>
      </c>
    </row>
    <row r="864" spans="1:25">
      <c r="A864" t="s">
        <v>2828</v>
      </c>
      <c r="B864" t="s">
        <v>2829</v>
      </c>
      <c r="D864">
        <v>52635</v>
      </c>
      <c r="E864" t="s">
        <v>27</v>
      </c>
      <c r="F864" t="s">
        <v>28</v>
      </c>
      <c r="G864">
        <v>2022</v>
      </c>
      <c r="H864" t="s">
        <v>29</v>
      </c>
      <c r="I864" t="s">
        <v>30</v>
      </c>
      <c r="J864" t="s">
        <v>2830</v>
      </c>
      <c r="K864" t="s">
        <v>2831</v>
      </c>
      <c r="M864">
        <v>995389</v>
      </c>
      <c r="O864" t="s">
        <v>32</v>
      </c>
      <c r="P864" t="s">
        <v>42</v>
      </c>
      <c r="R864" t="s">
        <v>34</v>
      </c>
      <c r="T864" t="s">
        <v>52</v>
      </c>
      <c r="U864" t="s">
        <v>175</v>
      </c>
      <c r="V864" t="s">
        <v>2832</v>
      </c>
      <c r="W864" s="1">
        <v>44851</v>
      </c>
      <c r="X864" s="1">
        <v>44867</v>
      </c>
      <c r="Y864" t="s">
        <v>55</v>
      </c>
    </row>
    <row r="865" spans="1:25">
      <c r="A865" t="s">
        <v>2833</v>
      </c>
      <c r="B865" t="s">
        <v>2834</v>
      </c>
      <c r="D865">
        <v>46105</v>
      </c>
      <c r="E865" t="s">
        <v>27</v>
      </c>
      <c r="F865" t="s">
        <v>28</v>
      </c>
      <c r="G865">
        <v>2022</v>
      </c>
      <c r="H865" t="s">
        <v>29</v>
      </c>
      <c r="I865" t="s">
        <v>30</v>
      </c>
      <c r="J865" t="s">
        <v>2835</v>
      </c>
      <c r="K865" t="s">
        <v>2836</v>
      </c>
      <c r="M865">
        <v>907385</v>
      </c>
      <c r="O865" t="s">
        <v>32</v>
      </c>
      <c r="P865" t="s">
        <v>61</v>
      </c>
      <c r="Q865" t="s">
        <v>2837</v>
      </c>
      <c r="R865" t="s">
        <v>34</v>
      </c>
      <c r="T865" t="s">
        <v>35</v>
      </c>
      <c r="U865" t="s">
        <v>43</v>
      </c>
      <c r="V865" t="s">
        <v>2838</v>
      </c>
      <c r="W865" s="1">
        <v>44710</v>
      </c>
      <c r="X865" s="1">
        <v>44717</v>
      </c>
      <c r="Y865" t="s">
        <v>2839</v>
      </c>
    </row>
    <row r="866" spans="1:25">
      <c r="A866" t="s">
        <v>2821</v>
      </c>
      <c r="B866" t="s">
        <v>2822</v>
      </c>
      <c r="D866">
        <v>47286</v>
      </c>
      <c r="E866" t="s">
        <v>27</v>
      </c>
      <c r="F866" t="s">
        <v>28</v>
      </c>
      <c r="G866">
        <v>2022</v>
      </c>
      <c r="H866" t="s">
        <v>29</v>
      </c>
      <c r="I866" t="s">
        <v>30</v>
      </c>
      <c r="J866" t="s">
        <v>2823</v>
      </c>
      <c r="K866" t="s">
        <v>2824</v>
      </c>
      <c r="M866">
        <v>1273150</v>
      </c>
      <c r="O866" t="s">
        <v>32</v>
      </c>
      <c r="P866" t="s">
        <v>33</v>
      </c>
      <c r="R866" t="s">
        <v>34</v>
      </c>
      <c r="T866" t="s">
        <v>174</v>
      </c>
      <c r="U866" t="s">
        <v>2704</v>
      </c>
      <c r="V866" t="s">
        <v>2825</v>
      </c>
      <c r="W866" s="1">
        <v>44722</v>
      </c>
      <c r="X866" s="1">
        <v>44764</v>
      </c>
      <c r="Y866" t="s">
        <v>55</v>
      </c>
    </row>
    <row r="867" spans="1:25">
      <c r="A867" t="s">
        <v>2840</v>
      </c>
      <c r="B867" t="s">
        <v>2841</v>
      </c>
      <c r="C867" t="s">
        <v>2842</v>
      </c>
      <c r="D867">
        <v>47140</v>
      </c>
      <c r="E867" t="s">
        <v>27</v>
      </c>
      <c r="F867" t="s">
        <v>28</v>
      </c>
      <c r="G867">
        <v>2022</v>
      </c>
      <c r="H867" t="s">
        <v>29</v>
      </c>
      <c r="I867" t="s">
        <v>30</v>
      </c>
      <c r="J867" t="s">
        <v>2843</v>
      </c>
      <c r="K867" t="s">
        <v>2844</v>
      </c>
      <c r="L867" t="s">
        <v>2844</v>
      </c>
      <c r="M867">
        <v>996037</v>
      </c>
      <c r="O867" t="s">
        <v>32</v>
      </c>
      <c r="P867" t="s">
        <v>33</v>
      </c>
      <c r="R867" t="s">
        <v>34</v>
      </c>
      <c r="T867" t="s">
        <v>52</v>
      </c>
      <c r="U867" t="s">
        <v>298</v>
      </c>
      <c r="V867" t="s">
        <v>810</v>
      </c>
      <c r="W867" s="1">
        <v>44525</v>
      </c>
      <c r="X867" s="1">
        <v>44941</v>
      </c>
      <c r="Y867" t="s">
        <v>55</v>
      </c>
    </row>
    <row r="868" spans="1:25">
      <c r="A868" t="s">
        <v>2845</v>
      </c>
      <c r="B868" t="s">
        <v>2846</v>
      </c>
      <c r="C868" t="s">
        <v>1041</v>
      </c>
      <c r="D868">
        <v>55370</v>
      </c>
      <c r="E868" t="s">
        <v>27</v>
      </c>
      <c r="F868" t="s">
        <v>28</v>
      </c>
      <c r="G868">
        <v>2022</v>
      </c>
      <c r="H868" t="s">
        <v>29</v>
      </c>
      <c r="I868" t="s">
        <v>30</v>
      </c>
      <c r="J868" t="s">
        <v>2847</v>
      </c>
      <c r="K868" t="s">
        <v>2848</v>
      </c>
      <c r="M868">
        <v>1086037</v>
      </c>
      <c r="O868" t="s">
        <v>32</v>
      </c>
      <c r="P868" t="s">
        <v>86</v>
      </c>
      <c r="R868" t="s">
        <v>34</v>
      </c>
      <c r="T868" t="s">
        <v>52</v>
      </c>
      <c r="U868" t="s">
        <v>87</v>
      </c>
      <c r="V868" t="s">
        <v>88</v>
      </c>
      <c r="W868" s="1">
        <v>44886</v>
      </c>
      <c r="X868" s="1">
        <v>44954</v>
      </c>
      <c r="Y868" t="s">
        <v>55</v>
      </c>
    </row>
    <row r="869" spans="1:25">
      <c r="A869" t="s">
        <v>380</v>
      </c>
      <c r="B869" t="s">
        <v>2849</v>
      </c>
      <c r="D869">
        <v>52825</v>
      </c>
      <c r="E869" t="s">
        <v>27</v>
      </c>
      <c r="F869" t="s">
        <v>28</v>
      </c>
      <c r="G869">
        <v>2022</v>
      </c>
      <c r="H869" t="s">
        <v>29</v>
      </c>
      <c r="I869" t="s">
        <v>30</v>
      </c>
      <c r="J869" t="s">
        <v>2850</v>
      </c>
      <c r="K869" t="s">
        <v>2851</v>
      </c>
      <c r="M869">
        <v>1229804</v>
      </c>
      <c r="O869" t="s">
        <v>32</v>
      </c>
      <c r="P869" t="s">
        <v>86</v>
      </c>
      <c r="R869" t="s">
        <v>34</v>
      </c>
      <c r="T869" t="s">
        <v>52</v>
      </c>
      <c r="U869" t="s">
        <v>87</v>
      </c>
      <c r="V869" t="s">
        <v>465</v>
      </c>
      <c r="W869" s="1">
        <v>44859</v>
      </c>
      <c r="X869" s="1">
        <v>44961</v>
      </c>
      <c r="Y869" t="s">
        <v>384</v>
      </c>
    </row>
    <row r="870" spans="1:25">
      <c r="A870" t="s">
        <v>2852</v>
      </c>
      <c r="B870" t="s">
        <v>1243</v>
      </c>
      <c r="C870" t="s">
        <v>2853</v>
      </c>
      <c r="D870">
        <v>53299</v>
      </c>
      <c r="E870" t="s">
        <v>27</v>
      </c>
      <c r="F870" t="s">
        <v>28</v>
      </c>
      <c r="G870">
        <v>2022</v>
      </c>
      <c r="H870" t="s">
        <v>29</v>
      </c>
      <c r="I870" t="s">
        <v>30</v>
      </c>
      <c r="J870" t="s">
        <v>2854</v>
      </c>
      <c r="K870" t="str">
        <f>"05/12/2022 02:51 PM AEST(SW"</f>
        <v>05/12/2022 02:51 PM AEST(SW</v>
      </c>
      <c r="M870">
        <v>1307195</v>
      </c>
      <c r="O870" t="s">
        <v>32</v>
      </c>
      <c r="P870" t="s">
        <v>145</v>
      </c>
      <c r="R870" t="s">
        <v>34</v>
      </c>
      <c r="T870" t="s">
        <v>174</v>
      </c>
      <c r="U870" t="s">
        <v>87</v>
      </c>
      <c r="V870" t="s">
        <v>984</v>
      </c>
      <c r="W870" s="1">
        <v>44888</v>
      </c>
      <c r="X870" s="1">
        <v>44969</v>
      </c>
      <c r="Y870" t="s">
        <v>55</v>
      </c>
    </row>
    <row r="871" spans="1:25">
      <c r="A871" t="s">
        <v>624</v>
      </c>
      <c r="B871" t="s">
        <v>2855</v>
      </c>
      <c r="D871">
        <v>47760</v>
      </c>
      <c r="E871" t="s">
        <v>27</v>
      </c>
      <c r="F871" t="s">
        <v>28</v>
      </c>
      <c r="G871">
        <v>2022</v>
      </c>
      <c r="H871" t="s">
        <v>29</v>
      </c>
      <c r="I871" t="s">
        <v>30</v>
      </c>
      <c r="J871" t="s">
        <v>2856</v>
      </c>
      <c r="K871" t="s">
        <v>2857</v>
      </c>
      <c r="M871">
        <v>774311</v>
      </c>
      <c r="O871" t="s">
        <v>32</v>
      </c>
      <c r="P871" t="s">
        <v>86</v>
      </c>
      <c r="R871" t="s">
        <v>34</v>
      </c>
      <c r="T871" t="s">
        <v>52</v>
      </c>
      <c r="U871" t="s">
        <v>87</v>
      </c>
      <c r="V871" t="s">
        <v>661</v>
      </c>
      <c r="W871" s="1">
        <v>44831</v>
      </c>
      <c r="X871" s="1">
        <v>44849</v>
      </c>
      <c r="Y871" t="s">
        <v>384</v>
      </c>
    </row>
    <row r="872" spans="1:25">
      <c r="A872" t="s">
        <v>624</v>
      </c>
      <c r="B872" t="s">
        <v>1767</v>
      </c>
      <c r="D872">
        <v>46144</v>
      </c>
      <c r="E872" t="s">
        <v>27</v>
      </c>
      <c r="F872" t="s">
        <v>28</v>
      </c>
      <c r="G872">
        <v>2022</v>
      </c>
      <c r="H872" t="s">
        <v>29</v>
      </c>
      <c r="I872" t="s">
        <v>30</v>
      </c>
      <c r="J872" t="s">
        <v>2858</v>
      </c>
      <c r="K872" t="s">
        <v>2859</v>
      </c>
      <c r="L872" t="s">
        <v>2860</v>
      </c>
      <c r="M872">
        <v>1121964</v>
      </c>
      <c r="O872" t="s">
        <v>32</v>
      </c>
      <c r="P872" t="s">
        <v>86</v>
      </c>
      <c r="R872" t="s">
        <v>34</v>
      </c>
      <c r="T872" t="s">
        <v>174</v>
      </c>
      <c r="U872" t="s">
        <v>87</v>
      </c>
      <c r="V872" t="s">
        <v>1768</v>
      </c>
      <c r="W872" s="1">
        <v>44883</v>
      </c>
      <c r="X872" s="1">
        <v>44957</v>
      </c>
      <c r="Y872" t="s">
        <v>384</v>
      </c>
    </row>
    <row r="873" spans="1:25">
      <c r="A873" t="s">
        <v>2861</v>
      </c>
      <c r="B873" t="s">
        <v>1593</v>
      </c>
      <c r="D873">
        <v>52549</v>
      </c>
      <c r="E873" t="s">
        <v>27</v>
      </c>
      <c r="F873" t="s">
        <v>28</v>
      </c>
      <c r="G873">
        <v>2022</v>
      </c>
      <c r="H873" t="s">
        <v>29</v>
      </c>
      <c r="I873" t="s">
        <v>30</v>
      </c>
      <c r="J873" t="s">
        <v>2862</v>
      </c>
      <c r="K873" t="s">
        <v>2863</v>
      </c>
      <c r="L873" t="s">
        <v>2864</v>
      </c>
      <c r="M873">
        <v>1149004</v>
      </c>
      <c r="O873" t="s">
        <v>32</v>
      </c>
      <c r="P873" t="s">
        <v>61</v>
      </c>
      <c r="Q873" t="s">
        <v>2865</v>
      </c>
      <c r="R873" t="s">
        <v>34</v>
      </c>
      <c r="T873" t="s">
        <v>52</v>
      </c>
      <c r="U873" t="s">
        <v>298</v>
      </c>
      <c r="V873" t="s">
        <v>810</v>
      </c>
      <c r="W873" s="1">
        <v>44884</v>
      </c>
      <c r="X873" s="1">
        <v>44939</v>
      </c>
      <c r="Y873" t="s">
        <v>55</v>
      </c>
    </row>
    <row r="874" spans="1:25">
      <c r="A874" t="s">
        <v>2866</v>
      </c>
      <c r="B874" t="s">
        <v>2867</v>
      </c>
      <c r="C874" t="s">
        <v>2868</v>
      </c>
      <c r="D874">
        <v>46457</v>
      </c>
      <c r="E874" t="s">
        <v>27</v>
      </c>
      <c r="F874" t="s">
        <v>28</v>
      </c>
      <c r="G874">
        <v>2022</v>
      </c>
      <c r="H874" t="s">
        <v>29</v>
      </c>
      <c r="I874" t="s">
        <v>30</v>
      </c>
      <c r="J874" t="s">
        <v>2869</v>
      </c>
      <c r="K874" t="str">
        <f>"05/05/2022 10:18 AM AEST(SW"</f>
        <v>05/05/2022 10:18 AM AEST(SW</v>
      </c>
      <c r="M874">
        <v>1084196</v>
      </c>
      <c r="O874" t="s">
        <v>32</v>
      </c>
      <c r="P874" t="s">
        <v>33</v>
      </c>
      <c r="R874" t="s">
        <v>34</v>
      </c>
      <c r="T874" t="s">
        <v>52</v>
      </c>
      <c r="U874" t="s">
        <v>36</v>
      </c>
      <c r="V874" t="s">
        <v>2870</v>
      </c>
      <c r="W874" s="1">
        <v>44755</v>
      </c>
      <c r="X874" s="1">
        <v>44781</v>
      </c>
      <c r="Y874" t="s">
        <v>774</v>
      </c>
    </row>
    <row r="875" spans="1:25">
      <c r="A875" t="s">
        <v>2593</v>
      </c>
      <c r="B875" t="s">
        <v>65</v>
      </c>
      <c r="C875" t="s">
        <v>269</v>
      </c>
      <c r="D875">
        <v>45394</v>
      </c>
      <c r="E875" t="s">
        <v>27</v>
      </c>
      <c r="F875" t="s">
        <v>28</v>
      </c>
      <c r="G875">
        <v>2022</v>
      </c>
      <c r="H875" t="s">
        <v>29</v>
      </c>
      <c r="I875" t="s">
        <v>30</v>
      </c>
      <c r="J875" t="s">
        <v>2645</v>
      </c>
      <c r="K875" t="s">
        <v>2646</v>
      </c>
      <c r="M875">
        <v>77138</v>
      </c>
      <c r="O875" t="s">
        <v>32</v>
      </c>
      <c r="P875" t="s">
        <v>42</v>
      </c>
      <c r="R875" t="s">
        <v>34</v>
      </c>
      <c r="T875" t="s">
        <v>52</v>
      </c>
      <c r="U875" t="s">
        <v>53</v>
      </c>
      <c r="V875" t="s">
        <v>2647</v>
      </c>
      <c r="W875" s="1">
        <v>44731</v>
      </c>
      <c r="X875" s="1">
        <v>44739</v>
      </c>
      <c r="Y875" t="s">
        <v>55</v>
      </c>
    </row>
    <row r="876" spans="1:25">
      <c r="A876" t="s">
        <v>2871</v>
      </c>
      <c r="B876" t="s">
        <v>1211</v>
      </c>
      <c r="C876" t="s">
        <v>405</v>
      </c>
      <c r="D876">
        <v>46784</v>
      </c>
      <c r="E876" t="s">
        <v>27</v>
      </c>
      <c r="F876" t="s">
        <v>28</v>
      </c>
      <c r="G876">
        <v>2022</v>
      </c>
      <c r="H876" t="s">
        <v>29</v>
      </c>
      <c r="I876" t="s">
        <v>30</v>
      </c>
      <c r="J876" t="s">
        <v>2872</v>
      </c>
      <c r="K876" t="s">
        <v>2873</v>
      </c>
      <c r="M876">
        <v>831339</v>
      </c>
      <c r="O876" t="s">
        <v>32</v>
      </c>
      <c r="P876" t="s">
        <v>2820</v>
      </c>
      <c r="R876" t="s">
        <v>34</v>
      </c>
      <c r="T876" t="s">
        <v>52</v>
      </c>
      <c r="U876" t="s">
        <v>36</v>
      </c>
      <c r="V876" t="s">
        <v>2874</v>
      </c>
      <c r="W876" s="1">
        <v>44757</v>
      </c>
      <c r="X876" s="1">
        <v>44779</v>
      </c>
      <c r="Y876" t="s">
        <v>55</v>
      </c>
    </row>
    <row r="877" spans="1:25">
      <c r="A877" t="s">
        <v>2875</v>
      </c>
      <c r="B877" t="s">
        <v>269</v>
      </c>
      <c r="C877" t="s">
        <v>323</v>
      </c>
      <c r="D877">
        <v>47411</v>
      </c>
      <c r="E877" t="s">
        <v>27</v>
      </c>
      <c r="F877" t="s">
        <v>28</v>
      </c>
      <c r="G877">
        <v>2022</v>
      </c>
      <c r="H877" t="s">
        <v>29</v>
      </c>
      <c r="I877" t="s">
        <v>30</v>
      </c>
      <c r="J877" t="s">
        <v>2876</v>
      </c>
      <c r="K877" t="s">
        <v>2877</v>
      </c>
      <c r="L877" t="s">
        <v>2878</v>
      </c>
      <c r="M877">
        <v>1080043</v>
      </c>
      <c r="O877" t="s">
        <v>32</v>
      </c>
      <c r="P877" t="s">
        <v>33</v>
      </c>
      <c r="R877" t="s">
        <v>34</v>
      </c>
      <c r="T877" t="s">
        <v>52</v>
      </c>
      <c r="U877" t="s">
        <v>36</v>
      </c>
      <c r="V877" t="s">
        <v>2879</v>
      </c>
      <c r="W877" s="1">
        <v>44753</v>
      </c>
      <c r="X877" s="1">
        <v>44781</v>
      </c>
      <c r="Y877" t="s">
        <v>55</v>
      </c>
    </row>
    <row r="878" spans="1:25">
      <c r="A878" t="s">
        <v>824</v>
      </c>
      <c r="B878" t="s">
        <v>825</v>
      </c>
      <c r="D878">
        <v>49615</v>
      </c>
      <c r="E878" t="s">
        <v>27</v>
      </c>
      <c r="F878" t="s">
        <v>28</v>
      </c>
      <c r="G878">
        <v>2022</v>
      </c>
      <c r="H878" t="s">
        <v>29</v>
      </c>
      <c r="I878" t="s">
        <v>30</v>
      </c>
      <c r="J878" t="s">
        <v>2880</v>
      </c>
      <c r="K878" t="s">
        <v>2881</v>
      </c>
      <c r="M878">
        <v>1120828</v>
      </c>
      <c r="O878" t="s">
        <v>32</v>
      </c>
      <c r="P878" t="s">
        <v>631</v>
      </c>
      <c r="R878" t="s">
        <v>34</v>
      </c>
      <c r="T878" t="s">
        <v>35</v>
      </c>
      <c r="U878" t="s">
        <v>36</v>
      </c>
      <c r="V878" t="s">
        <v>2655</v>
      </c>
      <c r="W878" s="1">
        <v>44836</v>
      </c>
      <c r="X878" s="1">
        <v>44887</v>
      </c>
      <c r="Y878" t="s">
        <v>204</v>
      </c>
    </row>
    <row r="879" spans="1:25">
      <c r="A879" t="s">
        <v>2882</v>
      </c>
      <c r="B879" t="s">
        <v>368</v>
      </c>
      <c r="C879" t="s">
        <v>2883</v>
      </c>
      <c r="D879">
        <v>51466</v>
      </c>
      <c r="E879" t="s">
        <v>27</v>
      </c>
      <c r="F879" t="s">
        <v>28</v>
      </c>
      <c r="G879">
        <v>2022</v>
      </c>
      <c r="H879" t="s">
        <v>29</v>
      </c>
      <c r="I879" t="s">
        <v>30</v>
      </c>
      <c r="J879" t="s">
        <v>2884</v>
      </c>
      <c r="K879" t="str">
        <f>"06/10/2022 01:44 PM AEST(SW"</f>
        <v>06/10/2022 01:44 PM AEST(SW</v>
      </c>
      <c r="L879" t="s">
        <v>2885</v>
      </c>
      <c r="M879">
        <v>832859</v>
      </c>
      <c r="O879" t="s">
        <v>32</v>
      </c>
      <c r="P879" t="s">
        <v>33</v>
      </c>
      <c r="R879" t="s">
        <v>34</v>
      </c>
      <c r="T879" t="s">
        <v>52</v>
      </c>
      <c r="U879" t="s">
        <v>579</v>
      </c>
      <c r="V879" t="s">
        <v>590</v>
      </c>
      <c r="W879" s="1">
        <v>44882</v>
      </c>
      <c r="X879" s="1">
        <v>44909</v>
      </c>
      <c r="Y879" t="s">
        <v>55</v>
      </c>
    </row>
    <row r="880" spans="1:25">
      <c r="A880" t="s">
        <v>2886</v>
      </c>
      <c r="B880" t="s">
        <v>2887</v>
      </c>
      <c r="C880" t="s">
        <v>573</v>
      </c>
      <c r="D880">
        <v>52968</v>
      </c>
      <c r="E880" t="s">
        <v>27</v>
      </c>
      <c r="F880" t="s">
        <v>28</v>
      </c>
      <c r="G880">
        <v>2022</v>
      </c>
      <c r="H880" t="s">
        <v>29</v>
      </c>
      <c r="I880" t="s">
        <v>30</v>
      </c>
      <c r="J880" t="s">
        <v>2888</v>
      </c>
      <c r="K880" t="s">
        <v>2889</v>
      </c>
      <c r="M880">
        <v>187051</v>
      </c>
      <c r="O880" t="s">
        <v>32</v>
      </c>
      <c r="P880" t="s">
        <v>33</v>
      </c>
      <c r="R880" t="s">
        <v>34</v>
      </c>
      <c r="T880" t="s">
        <v>52</v>
      </c>
      <c r="U880" t="s">
        <v>579</v>
      </c>
      <c r="V880" t="s">
        <v>590</v>
      </c>
      <c r="W880" s="1">
        <v>44882</v>
      </c>
      <c r="X880" s="1">
        <v>44908</v>
      </c>
      <c r="Y880" t="s">
        <v>55</v>
      </c>
    </row>
    <row r="881" spans="1:25">
      <c r="A881" t="s">
        <v>2890</v>
      </c>
      <c r="B881" t="s">
        <v>2891</v>
      </c>
      <c r="C881" t="s">
        <v>2892</v>
      </c>
      <c r="D881">
        <v>52888</v>
      </c>
      <c r="E881" t="s">
        <v>27</v>
      </c>
      <c r="F881" t="s">
        <v>28</v>
      </c>
      <c r="G881">
        <v>2022</v>
      </c>
      <c r="H881" t="s">
        <v>29</v>
      </c>
      <c r="I881" t="s">
        <v>30</v>
      </c>
      <c r="J881" t="s">
        <v>2893</v>
      </c>
      <c r="K881" t="s">
        <v>2894</v>
      </c>
      <c r="L881" t="s">
        <v>2895</v>
      </c>
      <c r="M881">
        <v>1159175</v>
      </c>
      <c r="O881" t="s">
        <v>32</v>
      </c>
      <c r="P881" t="s">
        <v>33</v>
      </c>
      <c r="R881" t="s">
        <v>34</v>
      </c>
      <c r="T881" t="s">
        <v>52</v>
      </c>
      <c r="U881" t="s">
        <v>579</v>
      </c>
      <c r="V881" t="s">
        <v>2896</v>
      </c>
      <c r="W881" s="1">
        <v>44883</v>
      </c>
      <c r="X881" s="1">
        <v>44915</v>
      </c>
      <c r="Y881" t="s">
        <v>55</v>
      </c>
    </row>
    <row r="882" spans="1:25">
      <c r="A882" t="s">
        <v>2897</v>
      </c>
      <c r="B882" t="s">
        <v>149</v>
      </c>
      <c r="C882" t="s">
        <v>282</v>
      </c>
      <c r="D882">
        <v>52893</v>
      </c>
      <c r="E882" t="s">
        <v>27</v>
      </c>
      <c r="F882" t="s">
        <v>28</v>
      </c>
      <c r="G882">
        <v>2022</v>
      </c>
      <c r="H882" t="s">
        <v>29</v>
      </c>
      <c r="I882" t="s">
        <v>30</v>
      </c>
      <c r="J882" t="s">
        <v>2898</v>
      </c>
      <c r="K882" t="s">
        <v>2899</v>
      </c>
      <c r="M882">
        <v>757128</v>
      </c>
      <c r="O882" t="s">
        <v>32</v>
      </c>
      <c r="P882" t="s">
        <v>33</v>
      </c>
      <c r="R882" t="s">
        <v>34</v>
      </c>
      <c r="T882" t="s">
        <v>52</v>
      </c>
      <c r="U882" t="s">
        <v>579</v>
      </c>
      <c r="V882" t="s">
        <v>2900</v>
      </c>
      <c r="W882" s="1">
        <v>44882</v>
      </c>
      <c r="X882" s="1">
        <v>44884</v>
      </c>
      <c r="Y882" t="s">
        <v>55</v>
      </c>
    </row>
    <row r="883" spans="1:25">
      <c r="A883" t="s">
        <v>2901</v>
      </c>
      <c r="B883" t="s">
        <v>2902</v>
      </c>
      <c r="D883">
        <v>48729</v>
      </c>
      <c r="E883" t="s">
        <v>27</v>
      </c>
      <c r="F883" t="s">
        <v>28</v>
      </c>
      <c r="G883">
        <v>2022</v>
      </c>
      <c r="H883" t="s">
        <v>29</v>
      </c>
      <c r="I883" t="s">
        <v>30</v>
      </c>
      <c r="J883" t="s">
        <v>2903</v>
      </c>
      <c r="K883" t="s">
        <v>2904</v>
      </c>
      <c r="M883">
        <v>762084</v>
      </c>
      <c r="O883" t="s">
        <v>32</v>
      </c>
      <c r="P883" t="s">
        <v>33</v>
      </c>
      <c r="R883" t="s">
        <v>34</v>
      </c>
      <c r="T883" t="s">
        <v>52</v>
      </c>
      <c r="U883" t="s">
        <v>579</v>
      </c>
      <c r="V883" t="s">
        <v>590</v>
      </c>
      <c r="W883" s="1">
        <v>44883</v>
      </c>
      <c r="X883" s="1">
        <v>44926</v>
      </c>
      <c r="Y883" t="s">
        <v>55</v>
      </c>
    </row>
    <row r="884" spans="1:25">
      <c r="A884" t="s">
        <v>2905</v>
      </c>
      <c r="B884" t="s">
        <v>1775</v>
      </c>
      <c r="C884" t="s">
        <v>1033</v>
      </c>
      <c r="D884">
        <v>53449</v>
      </c>
      <c r="E884" t="s">
        <v>27</v>
      </c>
      <c r="F884" t="s">
        <v>28</v>
      </c>
      <c r="G884">
        <v>2022</v>
      </c>
      <c r="H884" t="s">
        <v>29</v>
      </c>
      <c r="I884" t="s">
        <v>30</v>
      </c>
      <c r="J884" t="s">
        <v>2906</v>
      </c>
      <c r="K884" t="s">
        <v>2907</v>
      </c>
      <c r="M884">
        <v>1332925</v>
      </c>
      <c r="O884" t="s">
        <v>32</v>
      </c>
      <c r="P884" t="s">
        <v>33</v>
      </c>
      <c r="R884" t="s">
        <v>34</v>
      </c>
      <c r="T884" t="s">
        <v>52</v>
      </c>
      <c r="U884" t="s">
        <v>579</v>
      </c>
      <c r="V884" t="s">
        <v>580</v>
      </c>
      <c r="W884" s="1">
        <v>44883</v>
      </c>
      <c r="X884" s="1">
        <v>44907</v>
      </c>
      <c r="Y884" t="s">
        <v>55</v>
      </c>
    </row>
    <row r="885" spans="1:25">
      <c r="A885" t="s">
        <v>1048</v>
      </c>
      <c r="B885" t="s">
        <v>2908</v>
      </c>
      <c r="C885" t="s">
        <v>2909</v>
      </c>
      <c r="D885">
        <v>52965</v>
      </c>
      <c r="E885" t="s">
        <v>27</v>
      </c>
      <c r="F885" t="s">
        <v>28</v>
      </c>
      <c r="G885">
        <v>2022</v>
      </c>
      <c r="H885" t="s">
        <v>29</v>
      </c>
      <c r="I885" t="s">
        <v>30</v>
      </c>
      <c r="J885" t="s">
        <v>2910</v>
      </c>
      <c r="K885" t="str">
        <f>"07/11/2022 08:21 PM AEST(SW"</f>
        <v>07/11/2022 08:21 PM AEST(SW</v>
      </c>
      <c r="L885" t="str">
        <f>"07/11/2022 08:21 PM AEST(SW"</f>
        <v>07/11/2022 08:21 PM AEST(SW</v>
      </c>
      <c r="M885">
        <v>1336944</v>
      </c>
      <c r="O885" t="s">
        <v>32</v>
      </c>
      <c r="P885" t="s">
        <v>33</v>
      </c>
      <c r="R885" t="s">
        <v>34</v>
      </c>
      <c r="T885" t="s">
        <v>52</v>
      </c>
      <c r="U885" t="s">
        <v>579</v>
      </c>
      <c r="V885" t="s">
        <v>2900</v>
      </c>
      <c r="W885" s="1">
        <v>44882</v>
      </c>
      <c r="X885" s="1">
        <v>44912</v>
      </c>
      <c r="Y885" t="s">
        <v>55</v>
      </c>
    </row>
    <row r="886" spans="1:25">
      <c r="A886" t="s">
        <v>2911</v>
      </c>
      <c r="B886" t="s">
        <v>307</v>
      </c>
      <c r="C886" t="s">
        <v>898</v>
      </c>
      <c r="D886">
        <v>53549</v>
      </c>
      <c r="E886" t="s">
        <v>27</v>
      </c>
      <c r="F886" t="s">
        <v>28</v>
      </c>
      <c r="G886">
        <v>2022</v>
      </c>
      <c r="H886" t="s">
        <v>29</v>
      </c>
      <c r="I886" t="s">
        <v>30</v>
      </c>
      <c r="J886" t="s">
        <v>2912</v>
      </c>
      <c r="K886" t="s">
        <v>2913</v>
      </c>
      <c r="M886">
        <v>1347070</v>
      </c>
      <c r="O886" t="s">
        <v>32</v>
      </c>
      <c r="P886" t="s">
        <v>33</v>
      </c>
      <c r="R886" t="s">
        <v>34</v>
      </c>
      <c r="T886" t="s">
        <v>52</v>
      </c>
      <c r="U886" t="s">
        <v>579</v>
      </c>
      <c r="V886" t="s">
        <v>2914</v>
      </c>
      <c r="W886" s="1">
        <v>44883</v>
      </c>
      <c r="X886" s="1">
        <v>44915</v>
      </c>
      <c r="Y886" t="s">
        <v>55</v>
      </c>
    </row>
    <row r="887" spans="1:25">
      <c r="A887" t="s">
        <v>2915</v>
      </c>
      <c r="B887" t="s">
        <v>2916</v>
      </c>
      <c r="C887" t="s">
        <v>2164</v>
      </c>
      <c r="D887">
        <v>52922</v>
      </c>
      <c r="E887" t="s">
        <v>27</v>
      </c>
      <c r="F887" t="s">
        <v>28</v>
      </c>
      <c r="G887">
        <v>2022</v>
      </c>
      <c r="H887" t="s">
        <v>29</v>
      </c>
      <c r="I887" t="s">
        <v>30</v>
      </c>
      <c r="J887" t="s">
        <v>2917</v>
      </c>
      <c r="K887" t="s">
        <v>2918</v>
      </c>
      <c r="L887" t="str">
        <f>"08/11/2022 05:46 PM AEST(SW"</f>
        <v>08/11/2022 05:46 PM AEST(SW</v>
      </c>
      <c r="M887">
        <v>1254689</v>
      </c>
      <c r="O887" t="s">
        <v>32</v>
      </c>
      <c r="P887" t="s">
        <v>33</v>
      </c>
      <c r="R887" t="s">
        <v>34</v>
      </c>
      <c r="T887" t="s">
        <v>52</v>
      </c>
      <c r="U887" t="s">
        <v>579</v>
      </c>
      <c r="V887" t="s">
        <v>2896</v>
      </c>
      <c r="W887" s="1">
        <v>44882</v>
      </c>
      <c r="X887" s="1">
        <v>44912</v>
      </c>
      <c r="Y887" t="s">
        <v>55</v>
      </c>
    </row>
    <row r="888" spans="1:25">
      <c r="A888" t="s">
        <v>2919</v>
      </c>
      <c r="B888" t="s">
        <v>2920</v>
      </c>
      <c r="D888">
        <v>52621</v>
      </c>
      <c r="E888" t="s">
        <v>27</v>
      </c>
      <c r="F888" t="s">
        <v>28</v>
      </c>
      <c r="G888">
        <v>2022</v>
      </c>
      <c r="H888" t="s">
        <v>29</v>
      </c>
      <c r="I888" t="s">
        <v>30</v>
      </c>
      <c r="J888" t="s">
        <v>2921</v>
      </c>
      <c r="K888" t="s">
        <v>2922</v>
      </c>
      <c r="L888" t="s">
        <v>2923</v>
      </c>
      <c r="M888">
        <v>1139177</v>
      </c>
      <c r="O888" t="s">
        <v>32</v>
      </c>
      <c r="P888" t="s">
        <v>33</v>
      </c>
      <c r="R888" t="s">
        <v>34</v>
      </c>
      <c r="T888" t="s">
        <v>35</v>
      </c>
      <c r="U888" t="s">
        <v>579</v>
      </c>
      <c r="V888" t="s">
        <v>590</v>
      </c>
      <c r="W888" s="1">
        <v>44882</v>
      </c>
      <c r="X888" s="1">
        <v>44914</v>
      </c>
      <c r="Y888" t="s">
        <v>55</v>
      </c>
    </row>
    <row r="889" spans="1:25">
      <c r="A889" t="s">
        <v>2924</v>
      </c>
      <c r="B889" t="s">
        <v>1070</v>
      </c>
      <c r="C889" t="s">
        <v>313</v>
      </c>
      <c r="D889">
        <v>53311</v>
      </c>
      <c r="E889" t="s">
        <v>27</v>
      </c>
      <c r="F889" t="s">
        <v>28</v>
      </c>
      <c r="G889">
        <v>2022</v>
      </c>
      <c r="H889" t="s">
        <v>29</v>
      </c>
      <c r="I889" t="s">
        <v>30</v>
      </c>
      <c r="J889" t="s">
        <v>2925</v>
      </c>
      <c r="K889" t="s">
        <v>2926</v>
      </c>
      <c r="M889">
        <v>1385233</v>
      </c>
      <c r="O889" t="s">
        <v>32</v>
      </c>
      <c r="P889" t="s">
        <v>33</v>
      </c>
      <c r="R889" t="s">
        <v>34</v>
      </c>
      <c r="T889" t="s">
        <v>52</v>
      </c>
      <c r="U889" t="s">
        <v>579</v>
      </c>
      <c r="V889" t="s">
        <v>580</v>
      </c>
      <c r="W889" s="1">
        <v>44882</v>
      </c>
      <c r="X889" s="1">
        <v>44995</v>
      </c>
      <c r="Y889" t="s">
        <v>55</v>
      </c>
    </row>
    <row r="890" spans="1:25">
      <c r="A890" t="s">
        <v>2927</v>
      </c>
      <c r="B890" t="s">
        <v>2928</v>
      </c>
      <c r="C890" t="s">
        <v>2929</v>
      </c>
      <c r="D890">
        <v>53555</v>
      </c>
      <c r="E890" t="s">
        <v>27</v>
      </c>
      <c r="F890" t="s">
        <v>28</v>
      </c>
      <c r="G890">
        <v>2022</v>
      </c>
      <c r="H890" t="s">
        <v>29</v>
      </c>
      <c r="I890" t="s">
        <v>30</v>
      </c>
      <c r="J890" t="s">
        <v>2930</v>
      </c>
      <c r="K890" t="s">
        <v>2931</v>
      </c>
      <c r="L890" t="s">
        <v>2931</v>
      </c>
      <c r="M890">
        <v>1247958</v>
      </c>
      <c r="O890" t="s">
        <v>32</v>
      </c>
      <c r="P890" t="s">
        <v>33</v>
      </c>
      <c r="R890" t="s">
        <v>34</v>
      </c>
      <c r="T890" t="s">
        <v>52</v>
      </c>
      <c r="U890" t="s">
        <v>579</v>
      </c>
      <c r="V890" t="s">
        <v>2932</v>
      </c>
      <c r="W890" s="1">
        <v>44883</v>
      </c>
      <c r="X890" s="1">
        <v>44908</v>
      </c>
      <c r="Y890" t="s">
        <v>55</v>
      </c>
    </row>
    <row r="891" spans="1:25">
      <c r="A891" t="s">
        <v>2933</v>
      </c>
      <c r="B891" t="s">
        <v>2934</v>
      </c>
      <c r="C891" t="s">
        <v>898</v>
      </c>
      <c r="D891">
        <v>53438</v>
      </c>
      <c r="E891" t="s">
        <v>27</v>
      </c>
      <c r="F891" t="s">
        <v>28</v>
      </c>
      <c r="G891">
        <v>2022</v>
      </c>
      <c r="H891" t="s">
        <v>29</v>
      </c>
      <c r="I891" t="s">
        <v>30</v>
      </c>
      <c r="J891" t="s">
        <v>2917</v>
      </c>
      <c r="K891" t="s">
        <v>2935</v>
      </c>
      <c r="L891" t="s">
        <v>2935</v>
      </c>
      <c r="M891">
        <v>1165139</v>
      </c>
      <c r="O891" t="s">
        <v>32</v>
      </c>
      <c r="P891" t="s">
        <v>33</v>
      </c>
      <c r="R891" t="s">
        <v>34</v>
      </c>
      <c r="T891" t="s">
        <v>52</v>
      </c>
      <c r="U891" t="s">
        <v>579</v>
      </c>
      <c r="V891" t="s">
        <v>2900</v>
      </c>
      <c r="W891" s="1">
        <v>44882</v>
      </c>
      <c r="X891" s="1">
        <v>44912</v>
      </c>
      <c r="Y891" t="s">
        <v>55</v>
      </c>
    </row>
    <row r="892" spans="1:25">
      <c r="A892" t="s">
        <v>2936</v>
      </c>
      <c r="B892" t="s">
        <v>2937</v>
      </c>
      <c r="C892" t="s">
        <v>2938</v>
      </c>
      <c r="D892">
        <v>52878</v>
      </c>
      <c r="E892" t="s">
        <v>27</v>
      </c>
      <c r="F892" t="s">
        <v>28</v>
      </c>
      <c r="G892">
        <v>2022</v>
      </c>
      <c r="H892" t="s">
        <v>29</v>
      </c>
      <c r="I892" t="s">
        <v>30</v>
      </c>
      <c r="J892" t="s">
        <v>2939</v>
      </c>
      <c r="K892" t="s">
        <v>2940</v>
      </c>
      <c r="L892" t="s">
        <v>2941</v>
      </c>
      <c r="M892">
        <v>1232226</v>
      </c>
      <c r="O892" t="s">
        <v>32</v>
      </c>
      <c r="P892" t="s">
        <v>33</v>
      </c>
      <c r="R892" t="s">
        <v>34</v>
      </c>
      <c r="T892" t="s">
        <v>52</v>
      </c>
      <c r="U892" t="s">
        <v>579</v>
      </c>
      <c r="V892" t="s">
        <v>590</v>
      </c>
      <c r="W892" s="1">
        <v>44883</v>
      </c>
      <c r="X892" s="1">
        <v>44908</v>
      </c>
      <c r="Y892" t="s">
        <v>55</v>
      </c>
    </row>
    <row r="893" spans="1:25">
      <c r="A893" t="s">
        <v>247</v>
      </c>
      <c r="B893" t="s">
        <v>603</v>
      </c>
      <c r="C893" t="s">
        <v>2942</v>
      </c>
      <c r="D893">
        <v>53454</v>
      </c>
      <c r="E893" t="s">
        <v>27</v>
      </c>
      <c r="F893" t="s">
        <v>28</v>
      </c>
      <c r="G893">
        <v>2022</v>
      </c>
      <c r="H893" t="s">
        <v>29</v>
      </c>
      <c r="I893" t="s">
        <v>30</v>
      </c>
      <c r="J893" t="s">
        <v>2943</v>
      </c>
      <c r="K893" t="s">
        <v>2944</v>
      </c>
      <c r="L893" t="s">
        <v>2944</v>
      </c>
      <c r="M893">
        <v>1325265</v>
      </c>
      <c r="O893" t="s">
        <v>32</v>
      </c>
      <c r="P893" t="s">
        <v>33</v>
      </c>
      <c r="R893" t="s">
        <v>34</v>
      </c>
      <c r="T893" t="s">
        <v>52</v>
      </c>
      <c r="U893" t="s">
        <v>579</v>
      </c>
      <c r="V893" t="s">
        <v>2945</v>
      </c>
      <c r="W893" s="1">
        <v>44882</v>
      </c>
      <c r="X893" s="1">
        <v>44934</v>
      </c>
      <c r="Y893" t="s">
        <v>55</v>
      </c>
    </row>
    <row r="894" spans="1:25">
      <c r="A894" t="s">
        <v>2946</v>
      </c>
      <c r="B894" t="s">
        <v>2024</v>
      </c>
      <c r="C894" t="s">
        <v>307</v>
      </c>
      <c r="D894">
        <v>52942</v>
      </c>
      <c r="E894" t="s">
        <v>27</v>
      </c>
      <c r="F894" t="s">
        <v>28</v>
      </c>
      <c r="G894">
        <v>2022</v>
      </c>
      <c r="H894" t="s">
        <v>29</v>
      </c>
      <c r="I894" t="s">
        <v>30</v>
      </c>
      <c r="J894" t="s">
        <v>2947</v>
      </c>
      <c r="K894" t="s">
        <v>2948</v>
      </c>
      <c r="L894" t="s">
        <v>2948</v>
      </c>
      <c r="M894">
        <v>960523</v>
      </c>
      <c r="O894" t="s">
        <v>32</v>
      </c>
      <c r="P894" t="s">
        <v>33</v>
      </c>
      <c r="R894" t="s">
        <v>34</v>
      </c>
      <c r="T894" t="s">
        <v>52</v>
      </c>
      <c r="U894" t="s">
        <v>579</v>
      </c>
      <c r="V894" t="s">
        <v>2949</v>
      </c>
      <c r="W894" s="1">
        <v>44883</v>
      </c>
      <c r="X894" s="1">
        <v>44923</v>
      </c>
      <c r="Y894" t="s">
        <v>55</v>
      </c>
    </row>
    <row r="895" spans="1:25">
      <c r="A895" t="s">
        <v>136</v>
      </c>
      <c r="B895" t="s">
        <v>2950</v>
      </c>
      <c r="D895">
        <v>52629</v>
      </c>
      <c r="E895" t="s">
        <v>27</v>
      </c>
      <c r="F895" t="s">
        <v>28</v>
      </c>
      <c r="G895">
        <v>2022</v>
      </c>
      <c r="H895" t="s">
        <v>29</v>
      </c>
      <c r="I895" t="s">
        <v>30</v>
      </c>
      <c r="J895" t="s">
        <v>2951</v>
      </c>
      <c r="K895" t="s">
        <v>2952</v>
      </c>
      <c r="M895">
        <v>1225550</v>
      </c>
      <c r="O895" t="s">
        <v>32</v>
      </c>
      <c r="P895" t="s">
        <v>33</v>
      </c>
      <c r="R895" t="s">
        <v>34</v>
      </c>
      <c r="T895" t="s">
        <v>52</v>
      </c>
      <c r="U895" t="s">
        <v>261</v>
      </c>
      <c r="V895" t="s">
        <v>590</v>
      </c>
      <c r="W895" s="1">
        <v>44882</v>
      </c>
      <c r="X895" s="1">
        <v>44853</v>
      </c>
      <c r="Y895" t="s">
        <v>55</v>
      </c>
    </row>
    <row r="896" spans="1:25">
      <c r="A896" t="s">
        <v>380</v>
      </c>
      <c r="B896" t="s">
        <v>2953</v>
      </c>
      <c r="D896">
        <v>52622</v>
      </c>
      <c r="E896" t="s">
        <v>27</v>
      </c>
      <c r="F896" t="s">
        <v>28</v>
      </c>
      <c r="G896">
        <v>2022</v>
      </c>
      <c r="H896" t="s">
        <v>29</v>
      </c>
      <c r="I896" t="s">
        <v>30</v>
      </c>
      <c r="J896" t="s">
        <v>2954</v>
      </c>
      <c r="K896" t="s">
        <v>2955</v>
      </c>
      <c r="L896" t="s">
        <v>2956</v>
      </c>
      <c r="M896">
        <v>757637</v>
      </c>
      <c r="O896" t="s">
        <v>32</v>
      </c>
      <c r="P896" t="s">
        <v>33</v>
      </c>
      <c r="R896" t="s">
        <v>34</v>
      </c>
      <c r="T896" t="s">
        <v>52</v>
      </c>
      <c r="U896" t="s">
        <v>579</v>
      </c>
      <c r="V896" t="s">
        <v>590</v>
      </c>
      <c r="W896" s="1">
        <v>44882</v>
      </c>
      <c r="X896" s="1">
        <v>44914</v>
      </c>
      <c r="Y896" t="s">
        <v>55</v>
      </c>
    </row>
    <row r="897" spans="1:25">
      <c r="A897" t="s">
        <v>2957</v>
      </c>
      <c r="B897" t="s">
        <v>499</v>
      </c>
      <c r="C897" t="s">
        <v>2958</v>
      </c>
      <c r="D897">
        <v>48452</v>
      </c>
      <c r="E897" t="s">
        <v>27</v>
      </c>
      <c r="F897" t="s">
        <v>28</v>
      </c>
      <c r="G897">
        <v>2022</v>
      </c>
      <c r="H897" t="s">
        <v>29</v>
      </c>
      <c r="I897" t="s">
        <v>30</v>
      </c>
      <c r="J897" t="s">
        <v>2959</v>
      </c>
      <c r="K897" t="s">
        <v>2960</v>
      </c>
      <c r="L897" t="s">
        <v>2960</v>
      </c>
      <c r="M897">
        <v>836474</v>
      </c>
      <c r="O897" t="s">
        <v>32</v>
      </c>
      <c r="P897" t="s">
        <v>86</v>
      </c>
      <c r="R897" t="s">
        <v>34</v>
      </c>
      <c r="T897" t="s">
        <v>52</v>
      </c>
      <c r="U897" t="s">
        <v>298</v>
      </c>
      <c r="V897" t="s">
        <v>810</v>
      </c>
      <c r="W897" s="1">
        <v>44827</v>
      </c>
      <c r="X897" s="1">
        <v>44858</v>
      </c>
      <c r="Y897" t="s">
        <v>55</v>
      </c>
    </row>
    <row r="898" spans="1:25">
      <c r="A898" t="s">
        <v>2961</v>
      </c>
      <c r="B898" t="s">
        <v>1133</v>
      </c>
      <c r="D898">
        <v>52862</v>
      </c>
      <c r="E898" t="s">
        <v>27</v>
      </c>
      <c r="F898" t="s">
        <v>28</v>
      </c>
      <c r="G898">
        <v>2022</v>
      </c>
      <c r="H898" t="s">
        <v>29</v>
      </c>
      <c r="I898" t="s">
        <v>30</v>
      </c>
      <c r="J898" t="s">
        <v>2962</v>
      </c>
      <c r="K898" t="s">
        <v>2963</v>
      </c>
      <c r="L898" t="s">
        <v>2963</v>
      </c>
      <c r="M898">
        <v>1017749</v>
      </c>
      <c r="O898" t="s">
        <v>32</v>
      </c>
      <c r="P898" t="s">
        <v>33</v>
      </c>
      <c r="R898" t="s">
        <v>34</v>
      </c>
      <c r="T898" t="s">
        <v>52</v>
      </c>
      <c r="U898" t="s">
        <v>579</v>
      </c>
      <c r="V898" t="s">
        <v>590</v>
      </c>
      <c r="W898" s="1">
        <v>44883</v>
      </c>
      <c r="X898" s="1">
        <v>44908</v>
      </c>
      <c r="Y898" t="s">
        <v>55</v>
      </c>
    </row>
    <row r="899" spans="1:25">
      <c r="A899" t="s">
        <v>2964</v>
      </c>
      <c r="B899" t="s">
        <v>981</v>
      </c>
      <c r="C899" t="s">
        <v>473</v>
      </c>
      <c r="D899">
        <v>53302</v>
      </c>
      <c r="E899" t="s">
        <v>27</v>
      </c>
      <c r="F899" t="s">
        <v>28</v>
      </c>
      <c r="G899">
        <v>2022</v>
      </c>
      <c r="H899" t="s">
        <v>29</v>
      </c>
      <c r="I899" t="s">
        <v>30</v>
      </c>
      <c r="J899" t="s">
        <v>2965</v>
      </c>
      <c r="K899" t="str">
        <f>"09/11/2022 06:54 PM AEST(SW"</f>
        <v>09/11/2022 06:54 PM AEST(SW</v>
      </c>
      <c r="L899" t="str">
        <f>"09/11/2022 06:54 PM AEST(SW"</f>
        <v>09/11/2022 06:54 PM AEST(SW</v>
      </c>
      <c r="M899">
        <v>994679</v>
      </c>
      <c r="O899" t="s">
        <v>32</v>
      </c>
      <c r="P899" t="s">
        <v>33</v>
      </c>
      <c r="R899" t="s">
        <v>34</v>
      </c>
      <c r="T899" t="s">
        <v>52</v>
      </c>
      <c r="U899" t="s">
        <v>43</v>
      </c>
      <c r="V899" t="s">
        <v>2966</v>
      </c>
      <c r="W899" s="1">
        <v>44882</v>
      </c>
      <c r="X899" s="1">
        <v>44923</v>
      </c>
      <c r="Y899" t="s">
        <v>55</v>
      </c>
    </row>
    <row r="900" spans="1:25">
      <c r="A900" t="s">
        <v>2145</v>
      </c>
      <c r="B900" t="s">
        <v>1590</v>
      </c>
      <c r="C900" t="s">
        <v>242</v>
      </c>
      <c r="D900">
        <v>48451</v>
      </c>
      <c r="E900" t="s">
        <v>27</v>
      </c>
      <c r="F900" t="s">
        <v>28</v>
      </c>
      <c r="G900">
        <v>2022</v>
      </c>
      <c r="H900" t="s">
        <v>29</v>
      </c>
      <c r="I900" t="s">
        <v>30</v>
      </c>
      <c r="J900" t="s">
        <v>2967</v>
      </c>
      <c r="K900" t="s">
        <v>2968</v>
      </c>
      <c r="M900">
        <v>1250780</v>
      </c>
      <c r="O900" t="s">
        <v>32</v>
      </c>
      <c r="P900" t="s">
        <v>33</v>
      </c>
      <c r="R900" t="s">
        <v>34</v>
      </c>
      <c r="T900" t="s">
        <v>52</v>
      </c>
      <c r="U900" t="s">
        <v>579</v>
      </c>
      <c r="V900" t="s">
        <v>580</v>
      </c>
      <c r="W900" s="1">
        <v>44882</v>
      </c>
      <c r="X900" s="1">
        <v>44908</v>
      </c>
      <c r="Y900" t="s">
        <v>55</v>
      </c>
    </row>
    <row r="901" spans="1:25">
      <c r="A901" t="s">
        <v>2969</v>
      </c>
      <c r="B901" t="s">
        <v>1972</v>
      </c>
      <c r="D901">
        <v>53008</v>
      </c>
      <c r="E901" t="s">
        <v>27</v>
      </c>
      <c r="F901" t="s">
        <v>28</v>
      </c>
      <c r="G901">
        <v>2022</v>
      </c>
      <c r="H901" t="s">
        <v>29</v>
      </c>
      <c r="I901" t="s">
        <v>30</v>
      </c>
      <c r="J901" t="s">
        <v>2970</v>
      </c>
      <c r="K901" t="str">
        <f>"01/11/2022 02:11 PM AEST(SW"</f>
        <v>01/11/2022 02:11 PM AEST(SW</v>
      </c>
      <c r="L901" t="str">
        <f>"02/11/2022 09:17 AM AEST(SW"</f>
        <v>02/11/2022 09:17 AM AEST(SW</v>
      </c>
      <c r="M901">
        <v>1236719</v>
      </c>
      <c r="O901" t="s">
        <v>32</v>
      </c>
      <c r="P901" t="s">
        <v>33</v>
      </c>
      <c r="R901" t="s">
        <v>34</v>
      </c>
      <c r="T901" t="s">
        <v>52</v>
      </c>
      <c r="U901" t="s">
        <v>579</v>
      </c>
      <c r="V901" t="s">
        <v>2900</v>
      </c>
      <c r="W901" s="1">
        <v>44883</v>
      </c>
      <c r="X901" s="1">
        <v>44914</v>
      </c>
      <c r="Y901" t="s">
        <v>55</v>
      </c>
    </row>
    <row r="902" spans="1:25">
      <c r="A902" t="s">
        <v>2919</v>
      </c>
      <c r="B902" t="s">
        <v>2920</v>
      </c>
      <c r="D902">
        <v>52621</v>
      </c>
      <c r="E902" t="s">
        <v>27</v>
      </c>
      <c r="F902" t="s">
        <v>28</v>
      </c>
      <c r="G902">
        <v>2022</v>
      </c>
      <c r="H902" t="s">
        <v>29</v>
      </c>
      <c r="I902" t="s">
        <v>30</v>
      </c>
      <c r="J902" t="s">
        <v>2921</v>
      </c>
      <c r="K902" t="s">
        <v>2922</v>
      </c>
      <c r="L902" t="s">
        <v>2923</v>
      </c>
      <c r="M902">
        <v>1139177</v>
      </c>
      <c r="O902" t="s">
        <v>32</v>
      </c>
      <c r="P902" t="s">
        <v>33</v>
      </c>
      <c r="R902" t="s">
        <v>34</v>
      </c>
      <c r="T902" t="s">
        <v>35</v>
      </c>
      <c r="U902" t="s">
        <v>579</v>
      </c>
      <c r="V902" t="s">
        <v>590</v>
      </c>
      <c r="W902" s="1">
        <v>44882</v>
      </c>
      <c r="X902" s="1">
        <v>44914</v>
      </c>
      <c r="Y902" t="s">
        <v>55</v>
      </c>
    </row>
    <row r="903" spans="1:25">
      <c r="A903" t="s">
        <v>1117</v>
      </c>
      <c r="B903" t="s">
        <v>1269</v>
      </c>
      <c r="C903" t="s">
        <v>326</v>
      </c>
      <c r="D903">
        <v>48722</v>
      </c>
      <c r="E903" t="s">
        <v>27</v>
      </c>
      <c r="F903" t="s">
        <v>28</v>
      </c>
      <c r="G903">
        <v>2022</v>
      </c>
      <c r="H903" t="s">
        <v>29</v>
      </c>
      <c r="I903" t="s">
        <v>30</v>
      </c>
      <c r="J903" t="s">
        <v>2971</v>
      </c>
      <c r="K903" t="s">
        <v>2972</v>
      </c>
      <c r="L903" t="s">
        <v>2972</v>
      </c>
      <c r="M903">
        <v>322181</v>
      </c>
      <c r="O903" t="s">
        <v>32</v>
      </c>
      <c r="P903" t="s">
        <v>33</v>
      </c>
      <c r="R903" t="s">
        <v>34</v>
      </c>
      <c r="T903" t="s">
        <v>52</v>
      </c>
      <c r="U903" t="s">
        <v>579</v>
      </c>
      <c r="V903" t="s">
        <v>580</v>
      </c>
      <c r="W903" s="1">
        <v>44876</v>
      </c>
      <c r="X903" s="1">
        <v>44914</v>
      </c>
      <c r="Y903" t="s">
        <v>55</v>
      </c>
    </row>
    <row r="904" spans="1:25">
      <c r="A904" t="s">
        <v>2973</v>
      </c>
      <c r="B904" t="s">
        <v>2223</v>
      </c>
      <c r="C904" t="s">
        <v>231</v>
      </c>
      <c r="D904">
        <v>48480</v>
      </c>
      <c r="E904" t="s">
        <v>27</v>
      </c>
      <c r="F904" t="s">
        <v>28</v>
      </c>
      <c r="G904">
        <v>2022</v>
      </c>
      <c r="H904" t="s">
        <v>29</v>
      </c>
      <c r="I904" t="s">
        <v>30</v>
      </c>
      <c r="J904" t="s">
        <v>2974</v>
      </c>
      <c r="M904">
        <v>391359</v>
      </c>
      <c r="O904" t="s">
        <v>32</v>
      </c>
      <c r="P904" t="s">
        <v>33</v>
      </c>
      <c r="R904" t="s">
        <v>34</v>
      </c>
      <c r="T904" t="s">
        <v>52</v>
      </c>
      <c r="U904" t="s">
        <v>579</v>
      </c>
      <c r="V904" t="s">
        <v>590</v>
      </c>
      <c r="W904" s="1">
        <v>44883</v>
      </c>
      <c r="X904" s="1">
        <v>44915</v>
      </c>
      <c r="Y904" t="s">
        <v>55</v>
      </c>
    </row>
    <row r="905" spans="1:25">
      <c r="A905" t="s">
        <v>380</v>
      </c>
      <c r="B905" t="s">
        <v>2953</v>
      </c>
      <c r="D905">
        <v>52620</v>
      </c>
      <c r="E905" t="s">
        <v>27</v>
      </c>
      <c r="F905" t="s">
        <v>28</v>
      </c>
      <c r="G905">
        <v>2022</v>
      </c>
      <c r="H905" t="s">
        <v>29</v>
      </c>
      <c r="I905" t="s">
        <v>30</v>
      </c>
      <c r="J905" t="s">
        <v>2975</v>
      </c>
      <c r="K905" t="s">
        <v>2976</v>
      </c>
      <c r="M905">
        <v>757637</v>
      </c>
      <c r="O905" t="s">
        <v>32</v>
      </c>
      <c r="P905" t="s">
        <v>33</v>
      </c>
      <c r="R905" t="s">
        <v>34</v>
      </c>
      <c r="T905" t="s">
        <v>52</v>
      </c>
      <c r="U905" t="s">
        <v>579</v>
      </c>
      <c r="V905" t="s">
        <v>590</v>
      </c>
      <c r="W905" s="1">
        <v>44882</v>
      </c>
      <c r="X905" s="1">
        <v>44914</v>
      </c>
      <c r="Y905" t="s">
        <v>55</v>
      </c>
    </row>
    <row r="906" spans="1:25">
      <c r="A906" t="s">
        <v>380</v>
      </c>
      <c r="B906" t="s">
        <v>2953</v>
      </c>
      <c r="D906">
        <v>52622</v>
      </c>
      <c r="E906" t="s">
        <v>27</v>
      </c>
      <c r="F906" t="s">
        <v>28</v>
      </c>
      <c r="G906">
        <v>2022</v>
      </c>
      <c r="H906" t="s">
        <v>29</v>
      </c>
      <c r="I906" t="s">
        <v>30</v>
      </c>
      <c r="J906" t="s">
        <v>2954</v>
      </c>
      <c r="K906" t="s">
        <v>2955</v>
      </c>
      <c r="L906" t="s">
        <v>2956</v>
      </c>
      <c r="M906">
        <v>757637</v>
      </c>
      <c r="O906" t="s">
        <v>32</v>
      </c>
      <c r="P906" t="s">
        <v>33</v>
      </c>
      <c r="R906" t="s">
        <v>34</v>
      </c>
      <c r="T906" t="s">
        <v>52</v>
      </c>
      <c r="U906" t="s">
        <v>579</v>
      </c>
      <c r="V906" t="s">
        <v>590</v>
      </c>
      <c r="W906" s="1">
        <v>44882</v>
      </c>
      <c r="X906" s="1">
        <v>44914</v>
      </c>
      <c r="Y906" t="s">
        <v>55</v>
      </c>
    </row>
    <row r="907" spans="1:25">
      <c r="A907" t="s">
        <v>1610</v>
      </c>
      <c r="B907" t="s">
        <v>113</v>
      </c>
      <c r="C907" t="s">
        <v>791</v>
      </c>
      <c r="D907">
        <v>48445</v>
      </c>
      <c r="E907" t="s">
        <v>27</v>
      </c>
      <c r="F907" t="s">
        <v>28</v>
      </c>
      <c r="G907">
        <v>2022</v>
      </c>
      <c r="H907" t="s">
        <v>29</v>
      </c>
      <c r="I907" t="s">
        <v>30</v>
      </c>
      <c r="J907" t="s">
        <v>2826</v>
      </c>
      <c r="K907" t="s">
        <v>2827</v>
      </c>
      <c r="M907">
        <v>93663</v>
      </c>
      <c r="O907" t="s">
        <v>32</v>
      </c>
      <c r="P907" t="s">
        <v>33</v>
      </c>
      <c r="R907" t="s">
        <v>34</v>
      </c>
      <c r="T907" t="s">
        <v>52</v>
      </c>
      <c r="U907" t="s">
        <v>298</v>
      </c>
      <c r="V907" t="s">
        <v>810</v>
      </c>
      <c r="W907" s="1">
        <v>44825</v>
      </c>
      <c r="X907" s="1">
        <v>44926</v>
      </c>
      <c r="Y907" t="s">
        <v>55</v>
      </c>
    </row>
    <row r="908" spans="1:25">
      <c r="A908" t="s">
        <v>2977</v>
      </c>
      <c r="B908" t="s">
        <v>2978</v>
      </c>
      <c r="D908">
        <v>53492</v>
      </c>
      <c r="E908" t="s">
        <v>27</v>
      </c>
      <c r="F908" t="s">
        <v>28</v>
      </c>
      <c r="G908">
        <v>2022</v>
      </c>
      <c r="H908" t="s">
        <v>29</v>
      </c>
      <c r="I908" t="s">
        <v>30</v>
      </c>
      <c r="J908" t="s">
        <v>2979</v>
      </c>
      <c r="K908" t="s">
        <v>2980</v>
      </c>
      <c r="L908" t="s">
        <v>2980</v>
      </c>
      <c r="M908">
        <v>992801</v>
      </c>
      <c r="O908" t="s">
        <v>32</v>
      </c>
      <c r="P908" t="s">
        <v>33</v>
      </c>
      <c r="R908" t="s">
        <v>34</v>
      </c>
      <c r="T908" t="s">
        <v>52</v>
      </c>
      <c r="U908" t="s">
        <v>579</v>
      </c>
      <c r="V908" t="s">
        <v>590</v>
      </c>
      <c r="W908" s="1">
        <v>44884</v>
      </c>
      <c r="X908" s="1">
        <v>44907</v>
      </c>
      <c r="Y908" t="s">
        <v>55</v>
      </c>
    </row>
    <row r="909" spans="1:25">
      <c r="A909" t="s">
        <v>380</v>
      </c>
      <c r="B909" t="s">
        <v>2953</v>
      </c>
      <c r="D909">
        <v>52622</v>
      </c>
      <c r="E909" t="s">
        <v>27</v>
      </c>
      <c r="F909" t="s">
        <v>28</v>
      </c>
      <c r="G909">
        <v>2022</v>
      </c>
      <c r="H909" t="s">
        <v>29</v>
      </c>
      <c r="I909" t="s">
        <v>30</v>
      </c>
      <c r="J909" t="s">
        <v>2954</v>
      </c>
      <c r="K909" t="s">
        <v>2955</v>
      </c>
      <c r="L909" t="s">
        <v>2956</v>
      </c>
      <c r="M909">
        <v>757637</v>
      </c>
      <c r="O909" t="s">
        <v>32</v>
      </c>
      <c r="P909" t="s">
        <v>33</v>
      </c>
      <c r="R909" t="s">
        <v>34</v>
      </c>
      <c r="T909" t="s">
        <v>52</v>
      </c>
      <c r="U909" t="s">
        <v>579</v>
      </c>
      <c r="V909" t="s">
        <v>590</v>
      </c>
      <c r="W909" s="1">
        <v>44882</v>
      </c>
      <c r="X909" s="1">
        <v>44914</v>
      </c>
      <c r="Y909" t="s">
        <v>55</v>
      </c>
    </row>
    <row r="910" spans="1:25">
      <c r="A910" t="s">
        <v>76</v>
      </c>
      <c r="B910" t="s">
        <v>1016</v>
      </c>
      <c r="C910" t="s">
        <v>2981</v>
      </c>
      <c r="D910">
        <v>48321</v>
      </c>
      <c r="E910" t="s">
        <v>27</v>
      </c>
      <c r="F910" t="s">
        <v>28</v>
      </c>
      <c r="G910">
        <v>2022</v>
      </c>
      <c r="H910" t="s">
        <v>29</v>
      </c>
      <c r="I910" t="s">
        <v>30</v>
      </c>
      <c r="J910" t="s">
        <v>2982</v>
      </c>
      <c r="K910" t="str">
        <f>"01/08/2022 09:05 AM AEST(SW"</f>
        <v>01/08/2022 09:05 AM AEST(SW</v>
      </c>
      <c r="M910">
        <v>834634</v>
      </c>
      <c r="O910" t="s">
        <v>32</v>
      </c>
      <c r="P910" t="s">
        <v>33</v>
      </c>
      <c r="R910" t="s">
        <v>34</v>
      </c>
      <c r="T910" t="s">
        <v>52</v>
      </c>
      <c r="U910" t="s">
        <v>650</v>
      </c>
      <c r="V910" t="s">
        <v>1101</v>
      </c>
      <c r="W910" s="1">
        <v>44812</v>
      </c>
      <c r="X910" s="1">
        <v>44816</v>
      </c>
      <c r="Y910" t="s">
        <v>55</v>
      </c>
    </row>
    <row r="911" spans="1:25">
      <c r="A911" t="s">
        <v>76</v>
      </c>
      <c r="B911" t="s">
        <v>1016</v>
      </c>
      <c r="C911" t="s">
        <v>2981</v>
      </c>
      <c r="D911">
        <v>48340</v>
      </c>
      <c r="E911" t="s">
        <v>27</v>
      </c>
      <c r="F911" t="s">
        <v>28</v>
      </c>
      <c r="G911">
        <v>2022</v>
      </c>
      <c r="H911" t="s">
        <v>29</v>
      </c>
      <c r="I911" t="s">
        <v>30</v>
      </c>
      <c r="J911" t="s">
        <v>2983</v>
      </c>
      <c r="K911" t="str">
        <f>"01/08/2022 09:10 AM AEST(SW"</f>
        <v>01/08/2022 09:10 AM AEST(SW</v>
      </c>
      <c r="M911">
        <v>834634</v>
      </c>
      <c r="O911" t="s">
        <v>32</v>
      </c>
      <c r="P911" t="s">
        <v>33</v>
      </c>
      <c r="R911" t="s">
        <v>34</v>
      </c>
      <c r="T911" t="s">
        <v>52</v>
      </c>
      <c r="U911" t="s">
        <v>650</v>
      </c>
      <c r="V911" t="s">
        <v>1101</v>
      </c>
      <c r="W911" s="1">
        <v>44812</v>
      </c>
      <c r="X911" s="1">
        <v>44845</v>
      </c>
      <c r="Y911" t="s">
        <v>55</v>
      </c>
    </row>
    <row r="912" spans="1:25">
      <c r="A912" t="s">
        <v>2984</v>
      </c>
      <c r="B912" t="s">
        <v>2985</v>
      </c>
      <c r="D912">
        <v>53057</v>
      </c>
      <c r="E912" t="s">
        <v>27</v>
      </c>
      <c r="F912" t="s">
        <v>28</v>
      </c>
      <c r="G912">
        <v>2022</v>
      </c>
      <c r="H912" t="s">
        <v>29</v>
      </c>
      <c r="I912" t="s">
        <v>30</v>
      </c>
      <c r="J912" t="s">
        <v>2986</v>
      </c>
      <c r="K912" t="str">
        <f>"04/11/2022 12:01 PM AEST(SW"</f>
        <v>04/11/2022 12:01 PM AEST(SW</v>
      </c>
      <c r="L912" t="s">
        <v>2987</v>
      </c>
      <c r="M912">
        <v>1036283</v>
      </c>
      <c r="O912" t="s">
        <v>32</v>
      </c>
      <c r="P912" t="s">
        <v>86</v>
      </c>
      <c r="R912" t="s">
        <v>34</v>
      </c>
      <c r="T912" t="s">
        <v>52</v>
      </c>
      <c r="U912" t="s">
        <v>87</v>
      </c>
      <c r="V912" t="s">
        <v>88</v>
      </c>
      <c r="W912" s="1">
        <v>44904</v>
      </c>
      <c r="X912" s="1">
        <v>44913</v>
      </c>
      <c r="Y912" t="s">
        <v>89</v>
      </c>
    </row>
    <row r="913" spans="1:25">
      <c r="A913" t="s">
        <v>2988</v>
      </c>
      <c r="B913" t="s">
        <v>2989</v>
      </c>
      <c r="C913" t="s">
        <v>2990</v>
      </c>
      <c r="D913">
        <v>53059</v>
      </c>
      <c r="E913" t="s">
        <v>27</v>
      </c>
      <c r="F913" t="s">
        <v>28</v>
      </c>
      <c r="G913">
        <v>2022</v>
      </c>
      <c r="H913" t="s">
        <v>29</v>
      </c>
      <c r="I913" t="s">
        <v>30</v>
      </c>
      <c r="J913" t="s">
        <v>2991</v>
      </c>
      <c r="K913" t="str">
        <f>"04/11/2022 11:59 AM AEST(SW"</f>
        <v>04/11/2022 11:59 AM AEST(SW</v>
      </c>
      <c r="L913" t="str">
        <f>"09/11/2022 12:48 PM AEST(SW"</f>
        <v>09/11/2022 12:48 PM AEST(SW</v>
      </c>
      <c r="M913">
        <v>997187</v>
      </c>
      <c r="O913" t="s">
        <v>32</v>
      </c>
      <c r="P913" t="s">
        <v>86</v>
      </c>
      <c r="R913" t="s">
        <v>34</v>
      </c>
      <c r="T913" t="s">
        <v>52</v>
      </c>
      <c r="U913" t="s">
        <v>87</v>
      </c>
      <c r="V913" t="s">
        <v>2992</v>
      </c>
      <c r="W913" s="1">
        <v>44899</v>
      </c>
      <c r="X913" s="1">
        <v>44913</v>
      </c>
      <c r="Y913" t="s">
        <v>55</v>
      </c>
    </row>
    <row r="914" spans="1:25">
      <c r="A914" t="s">
        <v>404</v>
      </c>
      <c r="B914" t="s">
        <v>312</v>
      </c>
      <c r="C914" t="s">
        <v>405</v>
      </c>
      <c r="D914">
        <v>53061</v>
      </c>
      <c r="E914" t="s">
        <v>27</v>
      </c>
      <c r="F914" t="s">
        <v>28</v>
      </c>
      <c r="G914">
        <v>2022</v>
      </c>
      <c r="H914" t="s">
        <v>29</v>
      </c>
      <c r="I914" t="s">
        <v>30</v>
      </c>
      <c r="J914" t="s">
        <v>2993</v>
      </c>
      <c r="K914" t="str">
        <f>"04/11/2022 12:47 PM AEST(SW"</f>
        <v>04/11/2022 12:47 PM AEST(SW</v>
      </c>
      <c r="M914">
        <v>994761</v>
      </c>
      <c r="O914" t="s">
        <v>32</v>
      </c>
      <c r="P914" t="s">
        <v>86</v>
      </c>
      <c r="R914" t="s">
        <v>34</v>
      </c>
      <c r="T914" t="s">
        <v>52</v>
      </c>
      <c r="U914" t="s">
        <v>87</v>
      </c>
      <c r="V914" t="s">
        <v>88</v>
      </c>
      <c r="W914" s="1">
        <v>44899</v>
      </c>
      <c r="X914" s="1">
        <v>44913</v>
      </c>
      <c r="Y914" t="s">
        <v>55</v>
      </c>
    </row>
    <row r="915" spans="1:25">
      <c r="A915" t="s">
        <v>2994</v>
      </c>
      <c r="B915" t="s">
        <v>2995</v>
      </c>
      <c r="C915" t="s">
        <v>57</v>
      </c>
      <c r="D915">
        <v>48737</v>
      </c>
      <c r="E915" t="s">
        <v>27</v>
      </c>
      <c r="F915" t="s">
        <v>28</v>
      </c>
      <c r="G915">
        <v>2022</v>
      </c>
      <c r="H915" t="s">
        <v>29</v>
      </c>
      <c r="I915" t="s">
        <v>30</v>
      </c>
      <c r="J915" t="s">
        <v>2996</v>
      </c>
      <c r="K915" t="s">
        <v>2997</v>
      </c>
      <c r="L915" t="s">
        <v>2997</v>
      </c>
      <c r="M915">
        <v>916687</v>
      </c>
      <c r="O915" t="s">
        <v>32</v>
      </c>
      <c r="P915" t="s">
        <v>33</v>
      </c>
      <c r="R915" t="s">
        <v>34</v>
      </c>
      <c r="T915" t="s">
        <v>52</v>
      </c>
      <c r="U915" t="s">
        <v>650</v>
      </c>
      <c r="V915" t="s">
        <v>2998</v>
      </c>
      <c r="W915" s="1">
        <v>44812</v>
      </c>
      <c r="X915" s="1">
        <v>44839</v>
      </c>
      <c r="Y915" t="s">
        <v>55</v>
      </c>
    </row>
    <row r="916" spans="1:25">
      <c r="A916" t="s">
        <v>958</v>
      </c>
      <c r="B916" t="s">
        <v>2999</v>
      </c>
      <c r="D916">
        <v>52764</v>
      </c>
      <c r="E916" t="s">
        <v>27</v>
      </c>
      <c r="F916" t="s">
        <v>28</v>
      </c>
      <c r="G916">
        <v>2022</v>
      </c>
      <c r="H916" t="s">
        <v>29</v>
      </c>
      <c r="I916" t="s">
        <v>30</v>
      </c>
      <c r="J916" t="s">
        <v>3000</v>
      </c>
      <c r="K916" t="str">
        <f>"08/11/2022 01:54 PM AEST(SW"</f>
        <v>08/11/2022 01:54 PM AEST(SW</v>
      </c>
      <c r="M916">
        <v>760090</v>
      </c>
      <c r="O916" t="s">
        <v>32</v>
      </c>
      <c r="P916" t="s">
        <v>145</v>
      </c>
      <c r="R916" t="s">
        <v>34</v>
      </c>
      <c r="T916" t="s">
        <v>52</v>
      </c>
      <c r="U916" t="s">
        <v>1578</v>
      </c>
      <c r="V916" t="s">
        <v>3001</v>
      </c>
      <c r="W916" s="1">
        <v>44882</v>
      </c>
      <c r="X916" s="1">
        <v>44923</v>
      </c>
      <c r="Y916" t="s">
        <v>55</v>
      </c>
    </row>
    <row r="917" spans="1:25">
      <c r="A917" t="s">
        <v>958</v>
      </c>
      <c r="B917" t="s">
        <v>2999</v>
      </c>
      <c r="D917">
        <v>52765</v>
      </c>
      <c r="E917" t="s">
        <v>27</v>
      </c>
      <c r="F917" t="s">
        <v>28</v>
      </c>
      <c r="G917">
        <v>2022</v>
      </c>
      <c r="H917" t="s">
        <v>29</v>
      </c>
      <c r="I917" t="s">
        <v>30</v>
      </c>
      <c r="J917" t="s">
        <v>3000</v>
      </c>
      <c r="K917" t="s">
        <v>3002</v>
      </c>
      <c r="M917">
        <v>760090</v>
      </c>
      <c r="O917" t="s">
        <v>32</v>
      </c>
      <c r="P917" t="s">
        <v>145</v>
      </c>
      <c r="R917" t="s">
        <v>34</v>
      </c>
      <c r="T917" t="s">
        <v>52</v>
      </c>
      <c r="U917" t="s">
        <v>1578</v>
      </c>
      <c r="V917" t="s">
        <v>3003</v>
      </c>
      <c r="W917" s="1">
        <v>44882</v>
      </c>
      <c r="X917" s="1">
        <v>44923</v>
      </c>
      <c r="Y917" t="s">
        <v>55</v>
      </c>
    </row>
    <row r="918" spans="1:25">
      <c r="A918" t="s">
        <v>2957</v>
      </c>
      <c r="B918" t="s">
        <v>434</v>
      </c>
      <c r="C918" t="s">
        <v>301</v>
      </c>
      <c r="D918">
        <v>52884</v>
      </c>
      <c r="E918" t="s">
        <v>27</v>
      </c>
      <c r="F918" t="s">
        <v>28</v>
      </c>
      <c r="G918">
        <v>2022</v>
      </c>
      <c r="H918" t="s">
        <v>29</v>
      </c>
      <c r="I918" t="s">
        <v>30</v>
      </c>
      <c r="J918" t="s">
        <v>3004</v>
      </c>
      <c r="K918" t="s">
        <v>3005</v>
      </c>
      <c r="L918" t="s">
        <v>3006</v>
      </c>
      <c r="M918">
        <v>763081</v>
      </c>
      <c r="O918" t="s">
        <v>32</v>
      </c>
      <c r="P918" t="s">
        <v>33</v>
      </c>
      <c r="R918" t="s">
        <v>34</v>
      </c>
      <c r="T918" t="s">
        <v>52</v>
      </c>
      <c r="U918" t="s">
        <v>1578</v>
      </c>
      <c r="V918" t="s">
        <v>3007</v>
      </c>
      <c r="W918" s="1">
        <v>44883</v>
      </c>
      <c r="X918" s="1">
        <v>44902</v>
      </c>
      <c r="Y918" t="s">
        <v>55</v>
      </c>
    </row>
    <row r="919" spans="1:25">
      <c r="A919" t="s">
        <v>1889</v>
      </c>
      <c r="B919" t="s">
        <v>2937</v>
      </c>
      <c r="D919">
        <v>48235</v>
      </c>
      <c r="E919" t="s">
        <v>27</v>
      </c>
      <c r="F919" t="s">
        <v>28</v>
      </c>
      <c r="G919">
        <v>2022</v>
      </c>
      <c r="H919" t="s">
        <v>29</v>
      </c>
      <c r="I919" t="s">
        <v>30</v>
      </c>
      <c r="J919" t="s">
        <v>3008</v>
      </c>
      <c r="K919" t="s">
        <v>3009</v>
      </c>
      <c r="M919">
        <v>1233936</v>
      </c>
      <c r="O919" t="s">
        <v>32</v>
      </c>
      <c r="P919" t="s">
        <v>33</v>
      </c>
      <c r="R919" t="s">
        <v>34</v>
      </c>
      <c r="T919" t="s">
        <v>52</v>
      </c>
      <c r="U919" t="s">
        <v>650</v>
      </c>
      <c r="V919" t="s">
        <v>2998</v>
      </c>
      <c r="W919" s="1">
        <v>44812</v>
      </c>
      <c r="X919" s="1">
        <v>44848</v>
      </c>
      <c r="Y919" t="s">
        <v>55</v>
      </c>
    </row>
    <row r="920" spans="1:25">
      <c r="A920" t="s">
        <v>3010</v>
      </c>
      <c r="B920" t="s">
        <v>2471</v>
      </c>
      <c r="D920">
        <v>48271</v>
      </c>
      <c r="E920" t="s">
        <v>27</v>
      </c>
      <c r="F920" t="s">
        <v>28</v>
      </c>
      <c r="G920">
        <v>2022</v>
      </c>
      <c r="H920" t="s">
        <v>29</v>
      </c>
      <c r="I920" t="s">
        <v>30</v>
      </c>
      <c r="J920" t="s">
        <v>3011</v>
      </c>
      <c r="K920" t="s">
        <v>3012</v>
      </c>
      <c r="L920" t="s">
        <v>3012</v>
      </c>
      <c r="M920">
        <v>1175265</v>
      </c>
      <c r="O920" t="s">
        <v>32</v>
      </c>
      <c r="P920" t="s">
        <v>33</v>
      </c>
      <c r="R920" t="s">
        <v>34</v>
      </c>
      <c r="T920" t="s">
        <v>52</v>
      </c>
      <c r="U920" t="s">
        <v>650</v>
      </c>
      <c r="V920" t="s">
        <v>3013</v>
      </c>
      <c r="W920" s="1">
        <v>44813</v>
      </c>
      <c r="X920" s="1">
        <v>44836</v>
      </c>
      <c r="Y920" t="s">
        <v>55</v>
      </c>
    </row>
    <row r="921" spans="1:25">
      <c r="A921" t="s">
        <v>3010</v>
      </c>
      <c r="B921" t="s">
        <v>2471</v>
      </c>
      <c r="D921">
        <v>48479</v>
      </c>
      <c r="E921" t="s">
        <v>27</v>
      </c>
      <c r="F921" t="s">
        <v>28</v>
      </c>
      <c r="G921">
        <v>2022</v>
      </c>
      <c r="H921" t="s">
        <v>29</v>
      </c>
      <c r="I921" t="s">
        <v>30</v>
      </c>
      <c r="J921" t="s">
        <v>3014</v>
      </c>
      <c r="K921" t="s">
        <v>3015</v>
      </c>
      <c r="M921">
        <v>1175265</v>
      </c>
      <c r="O921" t="s">
        <v>32</v>
      </c>
      <c r="P921" t="s">
        <v>33</v>
      </c>
      <c r="R921" t="s">
        <v>34</v>
      </c>
      <c r="T921" t="s">
        <v>52</v>
      </c>
      <c r="U921" t="s">
        <v>650</v>
      </c>
      <c r="V921" t="s">
        <v>3013</v>
      </c>
      <c r="W921" s="1">
        <v>44812</v>
      </c>
      <c r="X921" s="1">
        <v>44842</v>
      </c>
      <c r="Y921" t="s">
        <v>55</v>
      </c>
    </row>
    <row r="922" spans="1:25">
      <c r="A922" t="s">
        <v>1132</v>
      </c>
      <c r="B922" t="s">
        <v>3016</v>
      </c>
      <c r="C922" t="s">
        <v>2627</v>
      </c>
      <c r="D922">
        <v>48952</v>
      </c>
      <c r="E922" t="s">
        <v>27</v>
      </c>
      <c r="F922" t="s">
        <v>28</v>
      </c>
      <c r="G922">
        <v>2022</v>
      </c>
      <c r="H922" t="s">
        <v>29</v>
      </c>
      <c r="I922" t="s">
        <v>30</v>
      </c>
      <c r="J922" t="s">
        <v>3017</v>
      </c>
      <c r="K922" t="str">
        <f>"01/09/2022 04:14 PM AEST(SW"</f>
        <v>01/09/2022 04:14 PM AEST(SW</v>
      </c>
      <c r="L922" t="str">
        <f>"01/09/2022 06:56 PM AEST(SW"</f>
        <v>01/09/2022 06:56 PM AEST(SW</v>
      </c>
      <c r="M922">
        <v>699083</v>
      </c>
      <c r="O922" t="s">
        <v>32</v>
      </c>
      <c r="P922" t="s">
        <v>695</v>
      </c>
      <c r="R922" t="s">
        <v>34</v>
      </c>
      <c r="T922" t="s">
        <v>35</v>
      </c>
      <c r="U922" t="s">
        <v>87</v>
      </c>
      <c r="V922" t="s">
        <v>115</v>
      </c>
      <c r="W922" s="1">
        <v>44819</v>
      </c>
      <c r="X922" s="1">
        <v>44826</v>
      </c>
      <c r="Y922" t="s">
        <v>55</v>
      </c>
    </row>
    <row r="923" spans="1:25">
      <c r="A923" t="s">
        <v>3018</v>
      </c>
      <c r="B923" t="s">
        <v>307</v>
      </c>
      <c r="C923" t="s">
        <v>3019</v>
      </c>
      <c r="D923">
        <v>47564</v>
      </c>
      <c r="E923" t="s">
        <v>27</v>
      </c>
      <c r="F923" t="s">
        <v>28</v>
      </c>
      <c r="G923">
        <v>2022</v>
      </c>
      <c r="H923" t="s">
        <v>29</v>
      </c>
      <c r="I923" t="s">
        <v>30</v>
      </c>
      <c r="J923" t="s">
        <v>3020</v>
      </c>
      <c r="K923" t="s">
        <v>3021</v>
      </c>
      <c r="M923">
        <v>1272667</v>
      </c>
      <c r="O923" t="s">
        <v>32</v>
      </c>
      <c r="P923" t="s">
        <v>277</v>
      </c>
      <c r="R923" t="s">
        <v>34</v>
      </c>
      <c r="T923" t="s">
        <v>174</v>
      </c>
      <c r="U923" t="s">
        <v>680</v>
      </c>
      <c r="V923" t="s">
        <v>2126</v>
      </c>
      <c r="W923" s="1">
        <v>44736</v>
      </c>
      <c r="X923" s="1">
        <v>44933</v>
      </c>
      <c r="Y923" t="s">
        <v>55</v>
      </c>
    </row>
    <row r="924" spans="1:25">
      <c r="A924" t="s">
        <v>3022</v>
      </c>
      <c r="B924" t="s">
        <v>3023</v>
      </c>
      <c r="C924" t="s">
        <v>3024</v>
      </c>
      <c r="D924">
        <v>52988</v>
      </c>
      <c r="E924" t="s">
        <v>27</v>
      </c>
      <c r="F924" t="s">
        <v>28</v>
      </c>
      <c r="G924">
        <v>2022</v>
      </c>
      <c r="H924" t="s">
        <v>29</v>
      </c>
      <c r="I924" t="s">
        <v>30</v>
      </c>
      <c r="J924" t="s">
        <v>3025</v>
      </c>
      <c r="K924" t="s">
        <v>3026</v>
      </c>
      <c r="L924" t="s">
        <v>3026</v>
      </c>
      <c r="M924">
        <v>833635</v>
      </c>
      <c r="O924" t="s">
        <v>32</v>
      </c>
      <c r="P924" t="s">
        <v>33</v>
      </c>
      <c r="R924" t="s">
        <v>34</v>
      </c>
      <c r="T924" t="s">
        <v>52</v>
      </c>
      <c r="U924" t="s">
        <v>298</v>
      </c>
      <c r="V924" t="s">
        <v>3027</v>
      </c>
      <c r="W924" s="1">
        <v>44886</v>
      </c>
      <c r="X924" s="1">
        <v>44939</v>
      </c>
      <c r="Y924" t="s">
        <v>55</v>
      </c>
    </row>
    <row r="925" spans="1:25">
      <c r="A925" t="s">
        <v>3028</v>
      </c>
      <c r="B925" t="s">
        <v>3029</v>
      </c>
      <c r="C925" t="s">
        <v>3030</v>
      </c>
      <c r="D925">
        <v>49138</v>
      </c>
      <c r="E925" t="s">
        <v>27</v>
      </c>
      <c r="F925" t="s">
        <v>28</v>
      </c>
      <c r="G925">
        <v>2022</v>
      </c>
      <c r="H925" t="s">
        <v>29</v>
      </c>
      <c r="I925" t="s">
        <v>30</v>
      </c>
      <c r="J925" t="s">
        <v>3031</v>
      </c>
      <c r="K925" t="str">
        <f>"08/09/2022 02:03 PM AEST(SW"</f>
        <v>08/09/2022 02:03 PM AEST(SW</v>
      </c>
      <c r="L925" t="s">
        <v>3032</v>
      </c>
      <c r="M925">
        <v>637259</v>
      </c>
      <c r="O925" t="s">
        <v>32</v>
      </c>
      <c r="P925" t="s">
        <v>42</v>
      </c>
      <c r="R925" t="s">
        <v>34</v>
      </c>
      <c r="T925" t="s">
        <v>35</v>
      </c>
      <c r="U925" t="s">
        <v>1540</v>
      </c>
      <c r="V925" t="s">
        <v>115</v>
      </c>
      <c r="W925" s="1">
        <v>44834</v>
      </c>
      <c r="X925" s="1">
        <v>44870</v>
      </c>
      <c r="Y925" t="s">
        <v>55</v>
      </c>
    </row>
    <row r="926" spans="1:25">
      <c r="A926" t="s">
        <v>3033</v>
      </c>
      <c r="B926" t="s">
        <v>2246</v>
      </c>
      <c r="C926" t="s">
        <v>3034</v>
      </c>
      <c r="D926">
        <v>48592</v>
      </c>
      <c r="E926" t="s">
        <v>27</v>
      </c>
      <c r="F926" t="s">
        <v>28</v>
      </c>
      <c r="G926">
        <v>2022</v>
      </c>
      <c r="H926" t="s">
        <v>29</v>
      </c>
      <c r="I926" t="s">
        <v>30</v>
      </c>
      <c r="J926" t="s">
        <v>3035</v>
      </c>
      <c r="K926" t="s">
        <v>3036</v>
      </c>
      <c r="L926" t="s">
        <v>3037</v>
      </c>
      <c r="M926">
        <v>1052090</v>
      </c>
      <c r="O926" t="s">
        <v>32</v>
      </c>
      <c r="P926" t="s">
        <v>33</v>
      </c>
      <c r="R926" t="s">
        <v>34</v>
      </c>
      <c r="T926" t="s">
        <v>52</v>
      </c>
      <c r="U926" t="s">
        <v>298</v>
      </c>
      <c r="V926" t="s">
        <v>810</v>
      </c>
      <c r="W926" s="1">
        <v>44831</v>
      </c>
      <c r="X926" s="1">
        <v>44896</v>
      </c>
      <c r="Y926" t="s">
        <v>55</v>
      </c>
    </row>
    <row r="927" spans="1:25">
      <c r="A927" t="s">
        <v>3038</v>
      </c>
      <c r="B927" t="s">
        <v>3039</v>
      </c>
      <c r="D927">
        <v>47395</v>
      </c>
      <c r="E927" t="s">
        <v>27</v>
      </c>
      <c r="F927" t="s">
        <v>28</v>
      </c>
      <c r="G927">
        <v>2022</v>
      </c>
      <c r="H927" t="s">
        <v>29</v>
      </c>
      <c r="I927" t="s">
        <v>30</v>
      </c>
      <c r="J927" t="s">
        <v>3040</v>
      </c>
      <c r="K927" t="s">
        <v>3041</v>
      </c>
      <c r="L927" t="s">
        <v>1942</v>
      </c>
      <c r="M927">
        <v>992775</v>
      </c>
      <c r="O927" t="s">
        <v>32</v>
      </c>
      <c r="P927" t="s">
        <v>33</v>
      </c>
      <c r="R927" t="s">
        <v>34</v>
      </c>
      <c r="T927" t="s">
        <v>52</v>
      </c>
      <c r="U927" t="s">
        <v>2704</v>
      </c>
      <c r="V927" t="s">
        <v>2736</v>
      </c>
      <c r="W927" s="1">
        <v>44734</v>
      </c>
      <c r="X927" s="1">
        <v>44760</v>
      </c>
      <c r="Y927" t="s">
        <v>55</v>
      </c>
    </row>
    <row r="928" spans="1:25">
      <c r="A928" t="s">
        <v>2312</v>
      </c>
      <c r="B928" t="s">
        <v>3042</v>
      </c>
      <c r="D928">
        <v>46263</v>
      </c>
      <c r="E928" t="s">
        <v>27</v>
      </c>
      <c r="F928" t="s">
        <v>28</v>
      </c>
      <c r="G928">
        <v>2022</v>
      </c>
      <c r="H928" t="s">
        <v>29</v>
      </c>
      <c r="I928" t="s">
        <v>30</v>
      </c>
      <c r="J928" t="s">
        <v>3043</v>
      </c>
      <c r="K928" t="str">
        <f>"04/05/2022 05:17 PM AEST(SW"</f>
        <v>04/05/2022 05:17 PM AEST(SW</v>
      </c>
      <c r="L928" t="str">
        <f>"04/05/2022 05:19 PM AEST(SW"</f>
        <v>04/05/2022 05:19 PM AEST(SW</v>
      </c>
      <c r="M928">
        <v>716081</v>
      </c>
      <c r="O928" t="s">
        <v>32</v>
      </c>
      <c r="P928" t="s">
        <v>61</v>
      </c>
      <c r="Q928" t="s">
        <v>3044</v>
      </c>
      <c r="R928" t="s">
        <v>34</v>
      </c>
      <c r="T928" t="s">
        <v>35</v>
      </c>
      <c r="U928" t="s">
        <v>869</v>
      </c>
      <c r="V928" t="s">
        <v>2076</v>
      </c>
      <c r="W928" s="1">
        <v>44714</v>
      </c>
      <c r="X928" s="1">
        <v>44735</v>
      </c>
      <c r="Y928" t="s">
        <v>133</v>
      </c>
    </row>
    <row r="929" spans="1:25">
      <c r="A929" t="s">
        <v>3045</v>
      </c>
      <c r="B929" t="s">
        <v>3046</v>
      </c>
      <c r="C929" t="s">
        <v>1699</v>
      </c>
      <c r="D929">
        <v>45402</v>
      </c>
      <c r="E929" t="s">
        <v>27</v>
      </c>
      <c r="F929" t="s">
        <v>28</v>
      </c>
      <c r="G929">
        <v>2022</v>
      </c>
      <c r="H929" t="s">
        <v>29</v>
      </c>
      <c r="I929" t="s">
        <v>30</v>
      </c>
      <c r="J929" t="s">
        <v>3047</v>
      </c>
      <c r="K929" t="s">
        <v>3048</v>
      </c>
      <c r="L929" t="s">
        <v>3049</v>
      </c>
      <c r="M929">
        <v>877893</v>
      </c>
      <c r="O929" t="s">
        <v>32</v>
      </c>
      <c r="P929" t="s">
        <v>42</v>
      </c>
      <c r="R929" t="s">
        <v>34</v>
      </c>
      <c r="T929" t="s">
        <v>35</v>
      </c>
      <c r="U929" t="s">
        <v>87</v>
      </c>
      <c r="V929" t="s">
        <v>3050</v>
      </c>
      <c r="W929" s="1">
        <v>44729</v>
      </c>
      <c r="X929" s="1">
        <v>44749</v>
      </c>
      <c r="Y929" t="s">
        <v>2796</v>
      </c>
    </row>
    <row r="930" spans="1:25">
      <c r="A930" t="s">
        <v>3051</v>
      </c>
      <c r="B930" t="s">
        <v>1056</v>
      </c>
      <c r="D930">
        <v>48323</v>
      </c>
      <c r="E930" t="s">
        <v>27</v>
      </c>
      <c r="F930" t="s">
        <v>28</v>
      </c>
      <c r="G930">
        <v>2022</v>
      </c>
      <c r="H930" t="s">
        <v>29</v>
      </c>
      <c r="I930" t="s">
        <v>30</v>
      </c>
      <c r="J930" t="s">
        <v>3052</v>
      </c>
      <c r="K930" t="s">
        <v>3053</v>
      </c>
      <c r="L930" t="str">
        <f>"03/09/2022 10:03 PM AEST(SW"</f>
        <v>03/09/2022 10:03 PM AEST(SW</v>
      </c>
      <c r="M930">
        <v>1079935</v>
      </c>
      <c r="O930" t="s">
        <v>32</v>
      </c>
      <c r="P930" t="s">
        <v>33</v>
      </c>
      <c r="R930" t="s">
        <v>34</v>
      </c>
      <c r="T930" t="s">
        <v>174</v>
      </c>
      <c r="U930" t="s">
        <v>53</v>
      </c>
      <c r="V930" t="s">
        <v>3054</v>
      </c>
      <c r="W930" s="1">
        <v>44882</v>
      </c>
      <c r="X930" s="1">
        <v>44932</v>
      </c>
      <c r="Y930" t="s">
        <v>55</v>
      </c>
    </row>
    <row r="931" spans="1:25">
      <c r="A931" t="s">
        <v>1117</v>
      </c>
      <c r="B931" t="s">
        <v>1146</v>
      </c>
      <c r="C931" t="s">
        <v>3055</v>
      </c>
      <c r="D931">
        <v>47080</v>
      </c>
      <c r="E931" t="s">
        <v>27</v>
      </c>
      <c r="F931" t="s">
        <v>28</v>
      </c>
      <c r="G931">
        <v>2022</v>
      </c>
      <c r="H931" t="s">
        <v>29</v>
      </c>
      <c r="I931" t="s">
        <v>30</v>
      </c>
      <c r="J931" t="s">
        <v>3056</v>
      </c>
      <c r="K931" t="s">
        <v>3057</v>
      </c>
      <c r="L931" t="str">
        <f>"02/06/2022 12:10 PM AEST(SW"</f>
        <v>02/06/2022 12:10 PM AEST(SW</v>
      </c>
      <c r="M931">
        <v>586811</v>
      </c>
      <c r="O931" t="s">
        <v>32</v>
      </c>
      <c r="P931" t="s">
        <v>42</v>
      </c>
      <c r="R931" t="s">
        <v>34</v>
      </c>
      <c r="T931" t="s">
        <v>35</v>
      </c>
      <c r="U931" t="s">
        <v>43</v>
      </c>
      <c r="V931" t="s">
        <v>3058</v>
      </c>
      <c r="W931" s="1">
        <v>44745</v>
      </c>
      <c r="X931" s="1">
        <v>44762</v>
      </c>
      <c r="Y931" t="s">
        <v>55</v>
      </c>
    </row>
    <row r="932" spans="1:25">
      <c r="A932" t="s">
        <v>3059</v>
      </c>
      <c r="B932" t="s">
        <v>3060</v>
      </c>
      <c r="C932" t="s">
        <v>3061</v>
      </c>
      <c r="D932">
        <v>46797</v>
      </c>
      <c r="E932" t="s">
        <v>27</v>
      </c>
      <c r="F932" t="s">
        <v>28</v>
      </c>
      <c r="G932">
        <v>2022</v>
      </c>
      <c r="H932" t="s">
        <v>29</v>
      </c>
      <c r="I932" t="s">
        <v>30</v>
      </c>
      <c r="J932" t="s">
        <v>3062</v>
      </c>
      <c r="K932" t="s">
        <v>3063</v>
      </c>
      <c r="L932" t="s">
        <v>3064</v>
      </c>
      <c r="M932">
        <v>1048305</v>
      </c>
      <c r="O932" t="s">
        <v>32</v>
      </c>
      <c r="P932" t="s">
        <v>42</v>
      </c>
      <c r="R932" t="s">
        <v>34</v>
      </c>
      <c r="T932" t="s">
        <v>35</v>
      </c>
      <c r="U932" t="s">
        <v>680</v>
      </c>
      <c r="V932" t="s">
        <v>3065</v>
      </c>
      <c r="W932" s="1">
        <v>44724</v>
      </c>
      <c r="X932" s="1">
        <v>44745</v>
      </c>
      <c r="Y932" t="s">
        <v>97</v>
      </c>
    </row>
    <row r="933" spans="1:25">
      <c r="A933" t="s">
        <v>3066</v>
      </c>
      <c r="B933" t="s">
        <v>472</v>
      </c>
      <c r="C933" t="s">
        <v>307</v>
      </c>
      <c r="D933">
        <v>46864</v>
      </c>
      <c r="E933" t="s">
        <v>27</v>
      </c>
      <c r="F933" t="s">
        <v>28</v>
      </c>
      <c r="G933">
        <v>2022</v>
      </c>
      <c r="H933" t="s">
        <v>29</v>
      </c>
      <c r="I933" t="s">
        <v>30</v>
      </c>
      <c r="J933" t="s">
        <v>3067</v>
      </c>
      <c r="K933" t="s">
        <v>3068</v>
      </c>
      <c r="L933" t="s">
        <v>3068</v>
      </c>
      <c r="M933">
        <v>1272954</v>
      </c>
      <c r="O933" t="s">
        <v>32</v>
      </c>
      <c r="P933" t="s">
        <v>371</v>
      </c>
      <c r="R933" t="s">
        <v>34</v>
      </c>
      <c r="T933" t="s">
        <v>174</v>
      </c>
      <c r="U933" t="s">
        <v>53</v>
      </c>
      <c r="V933" t="s">
        <v>3069</v>
      </c>
      <c r="W933" s="1">
        <v>44724</v>
      </c>
      <c r="X933" s="1">
        <v>44733</v>
      </c>
      <c r="Y933" t="s">
        <v>55</v>
      </c>
    </row>
    <row r="934" spans="1:25">
      <c r="A934" t="s">
        <v>3070</v>
      </c>
      <c r="B934" t="s">
        <v>603</v>
      </c>
      <c r="C934" t="s">
        <v>3071</v>
      </c>
      <c r="D934">
        <v>48308</v>
      </c>
      <c r="E934" t="s">
        <v>27</v>
      </c>
      <c r="F934" t="s">
        <v>28</v>
      </c>
      <c r="G934">
        <v>2022</v>
      </c>
      <c r="H934" t="s">
        <v>29</v>
      </c>
      <c r="I934" t="s">
        <v>30</v>
      </c>
      <c r="J934" t="s">
        <v>3072</v>
      </c>
      <c r="K934" t="s">
        <v>3073</v>
      </c>
      <c r="M934">
        <v>1355330</v>
      </c>
      <c r="O934" t="s">
        <v>32</v>
      </c>
      <c r="P934" t="s">
        <v>33</v>
      </c>
      <c r="R934" t="s">
        <v>34</v>
      </c>
      <c r="T934" t="s">
        <v>174</v>
      </c>
      <c r="U934" t="s">
        <v>53</v>
      </c>
      <c r="V934" t="s">
        <v>730</v>
      </c>
      <c r="W934" s="1">
        <v>44880</v>
      </c>
      <c r="X934" s="1">
        <v>44923</v>
      </c>
      <c r="Y934" t="s">
        <v>55</v>
      </c>
    </row>
    <row r="935" spans="1:25">
      <c r="A935" t="s">
        <v>2447</v>
      </c>
      <c r="B935" t="s">
        <v>323</v>
      </c>
      <c r="C935" t="s">
        <v>2448</v>
      </c>
      <c r="D935">
        <v>49265</v>
      </c>
      <c r="E935" t="s">
        <v>27</v>
      </c>
      <c r="F935" t="s">
        <v>28</v>
      </c>
      <c r="G935">
        <v>2022</v>
      </c>
      <c r="H935" t="s">
        <v>29</v>
      </c>
      <c r="I935" t="s">
        <v>30</v>
      </c>
      <c r="J935" t="s">
        <v>2449</v>
      </c>
      <c r="K935" t="s">
        <v>2450</v>
      </c>
      <c r="M935">
        <v>695550</v>
      </c>
      <c r="O935" t="s">
        <v>32</v>
      </c>
      <c r="P935" t="s">
        <v>631</v>
      </c>
      <c r="R935" t="s">
        <v>34</v>
      </c>
      <c r="T935" t="s">
        <v>35</v>
      </c>
      <c r="U935" t="s">
        <v>43</v>
      </c>
      <c r="V935" t="s">
        <v>151</v>
      </c>
      <c r="W935" s="1">
        <v>44819</v>
      </c>
      <c r="X935" s="1">
        <v>44869</v>
      </c>
      <c r="Y935" t="s">
        <v>55</v>
      </c>
    </row>
    <row r="936" spans="1:25">
      <c r="A936" t="s">
        <v>526</v>
      </c>
      <c r="B936" t="s">
        <v>3074</v>
      </c>
      <c r="D936">
        <v>48371</v>
      </c>
      <c r="E936" t="s">
        <v>27</v>
      </c>
      <c r="F936" t="s">
        <v>28</v>
      </c>
      <c r="G936">
        <v>2022</v>
      </c>
      <c r="H936" t="s">
        <v>29</v>
      </c>
      <c r="I936" t="s">
        <v>30</v>
      </c>
      <c r="J936" t="s">
        <v>3075</v>
      </c>
      <c r="K936" t="str">
        <f>"07/08/2022 04:51 PM AEST(SW"</f>
        <v>07/08/2022 04:51 PM AEST(SW</v>
      </c>
      <c r="L936" t="s">
        <v>3076</v>
      </c>
      <c r="M936">
        <v>1148470</v>
      </c>
      <c r="O936" t="s">
        <v>32</v>
      </c>
      <c r="P936" t="s">
        <v>33</v>
      </c>
      <c r="R936" t="s">
        <v>34</v>
      </c>
      <c r="T936" t="s">
        <v>52</v>
      </c>
      <c r="U936" t="s">
        <v>53</v>
      </c>
      <c r="V936" t="s">
        <v>3077</v>
      </c>
      <c r="W936" s="1">
        <v>44888</v>
      </c>
      <c r="X936" s="1">
        <v>44914</v>
      </c>
      <c r="Y936" t="s">
        <v>133</v>
      </c>
    </row>
    <row r="937" spans="1:25">
      <c r="A937" t="s">
        <v>3078</v>
      </c>
      <c r="B937" t="s">
        <v>3079</v>
      </c>
      <c r="D937">
        <v>49444</v>
      </c>
      <c r="E937" t="s">
        <v>27</v>
      </c>
      <c r="F937" t="s">
        <v>28</v>
      </c>
      <c r="G937">
        <v>2022</v>
      </c>
      <c r="H937" t="s">
        <v>29</v>
      </c>
      <c r="I937" t="s">
        <v>30</v>
      </c>
      <c r="J937" t="s">
        <v>3080</v>
      </c>
      <c r="K937" t="s">
        <v>3081</v>
      </c>
      <c r="M937">
        <v>1295226</v>
      </c>
      <c r="O937" t="s">
        <v>32</v>
      </c>
      <c r="P937" t="s">
        <v>33</v>
      </c>
      <c r="R937" t="s">
        <v>34</v>
      </c>
      <c r="T937" t="s">
        <v>52</v>
      </c>
      <c r="U937" t="s">
        <v>53</v>
      </c>
      <c r="V937" t="s">
        <v>1626</v>
      </c>
      <c r="W937" s="1">
        <v>44893</v>
      </c>
      <c r="X937" s="1">
        <v>44946</v>
      </c>
      <c r="Y937" t="s">
        <v>55</v>
      </c>
    </row>
    <row r="938" spans="1:25">
      <c r="A938" t="s">
        <v>3082</v>
      </c>
      <c r="B938" t="s">
        <v>3083</v>
      </c>
      <c r="D938">
        <v>49223</v>
      </c>
      <c r="E938" t="s">
        <v>27</v>
      </c>
      <c r="F938" t="s">
        <v>28</v>
      </c>
      <c r="G938">
        <v>2022</v>
      </c>
      <c r="H938" t="s">
        <v>29</v>
      </c>
      <c r="I938" t="s">
        <v>30</v>
      </c>
      <c r="J938" t="s">
        <v>3084</v>
      </c>
      <c r="K938" t="s">
        <v>3085</v>
      </c>
      <c r="L938" t="s">
        <v>3086</v>
      </c>
      <c r="M938">
        <v>1338359</v>
      </c>
      <c r="O938" t="s">
        <v>32</v>
      </c>
      <c r="P938" t="s">
        <v>33</v>
      </c>
      <c r="R938" t="s">
        <v>34</v>
      </c>
      <c r="T938" t="s">
        <v>52</v>
      </c>
      <c r="U938" t="s">
        <v>53</v>
      </c>
      <c r="V938" t="s">
        <v>3087</v>
      </c>
      <c r="W938" s="1">
        <v>44885</v>
      </c>
      <c r="X938" s="1">
        <v>44931</v>
      </c>
      <c r="Y938" t="s">
        <v>133</v>
      </c>
    </row>
    <row r="939" spans="1:25">
      <c r="A939" t="s">
        <v>3051</v>
      </c>
      <c r="B939" t="s">
        <v>1056</v>
      </c>
      <c r="D939">
        <v>48323</v>
      </c>
      <c r="E939" t="s">
        <v>27</v>
      </c>
      <c r="F939" t="s">
        <v>28</v>
      </c>
      <c r="G939">
        <v>2022</v>
      </c>
      <c r="H939" t="s">
        <v>29</v>
      </c>
      <c r="I939" t="s">
        <v>30</v>
      </c>
      <c r="J939" t="s">
        <v>3052</v>
      </c>
      <c r="K939" t="s">
        <v>3053</v>
      </c>
      <c r="L939" t="str">
        <f>"03/09/2022 10:03 PM AEST(SW"</f>
        <v>03/09/2022 10:03 PM AEST(SW</v>
      </c>
      <c r="M939">
        <v>1079935</v>
      </c>
      <c r="O939" t="s">
        <v>32</v>
      </c>
      <c r="P939" t="s">
        <v>33</v>
      </c>
      <c r="R939" t="s">
        <v>34</v>
      </c>
      <c r="T939" t="s">
        <v>174</v>
      </c>
      <c r="U939" t="s">
        <v>53</v>
      </c>
      <c r="V939" t="s">
        <v>3054</v>
      </c>
      <c r="W939" s="1">
        <v>44882</v>
      </c>
      <c r="X939" s="1">
        <v>44932</v>
      </c>
      <c r="Y939" t="s">
        <v>55</v>
      </c>
    </row>
    <row r="940" spans="1:25">
      <c r="A940" t="s">
        <v>3088</v>
      </c>
      <c r="B940" t="s">
        <v>3089</v>
      </c>
      <c r="D940">
        <v>49316</v>
      </c>
      <c r="E940" t="s">
        <v>27</v>
      </c>
      <c r="F940" t="s">
        <v>28</v>
      </c>
      <c r="G940">
        <v>2022</v>
      </c>
      <c r="H940" t="s">
        <v>29</v>
      </c>
      <c r="I940" t="s">
        <v>30</v>
      </c>
      <c r="J940" t="s">
        <v>3090</v>
      </c>
      <c r="K940" t="s">
        <v>3091</v>
      </c>
      <c r="M940">
        <v>1214744</v>
      </c>
      <c r="O940" t="s">
        <v>32</v>
      </c>
      <c r="P940" t="s">
        <v>86</v>
      </c>
      <c r="R940" t="s">
        <v>34</v>
      </c>
      <c r="T940" t="s">
        <v>52</v>
      </c>
      <c r="U940" t="s">
        <v>53</v>
      </c>
      <c r="V940" t="s">
        <v>3092</v>
      </c>
      <c r="W940" s="1">
        <v>44877</v>
      </c>
      <c r="X940" s="1">
        <v>44911</v>
      </c>
      <c r="Y940" t="s">
        <v>133</v>
      </c>
    </row>
    <row r="941" spans="1:25">
      <c r="A941" t="s">
        <v>3093</v>
      </c>
      <c r="B941" t="s">
        <v>3094</v>
      </c>
      <c r="D941">
        <v>49147</v>
      </c>
      <c r="E941" t="s">
        <v>27</v>
      </c>
      <c r="F941" t="s">
        <v>28</v>
      </c>
      <c r="G941">
        <v>2022</v>
      </c>
      <c r="H941" t="s">
        <v>29</v>
      </c>
      <c r="I941" t="s">
        <v>30</v>
      </c>
      <c r="J941" t="s">
        <v>3080</v>
      </c>
      <c r="K941" t="str">
        <f>"08/09/2022 04:22 PM AEST(SW"</f>
        <v>08/09/2022 04:22 PM AEST(SW</v>
      </c>
      <c r="M941">
        <v>1145254</v>
      </c>
      <c r="O941" t="s">
        <v>32</v>
      </c>
      <c r="P941" t="s">
        <v>33</v>
      </c>
      <c r="R941" t="s">
        <v>34</v>
      </c>
      <c r="T941" t="s">
        <v>52</v>
      </c>
      <c r="U941" t="s">
        <v>53</v>
      </c>
      <c r="V941" t="s">
        <v>3095</v>
      </c>
      <c r="W941" s="1">
        <v>44898</v>
      </c>
      <c r="X941" s="1">
        <v>44915</v>
      </c>
      <c r="Y941" t="s">
        <v>133</v>
      </c>
    </row>
    <row r="942" spans="1:25">
      <c r="A942" t="s">
        <v>884</v>
      </c>
      <c r="B942" t="s">
        <v>573</v>
      </c>
      <c r="C942" t="s">
        <v>231</v>
      </c>
      <c r="D942">
        <v>49535</v>
      </c>
      <c r="E942" t="s">
        <v>27</v>
      </c>
      <c r="F942" t="s">
        <v>28</v>
      </c>
      <c r="G942">
        <v>2022</v>
      </c>
      <c r="H942" t="s">
        <v>29</v>
      </c>
      <c r="I942" t="s">
        <v>30</v>
      </c>
      <c r="J942" t="s">
        <v>3096</v>
      </c>
      <c r="K942" t="s">
        <v>3097</v>
      </c>
      <c r="M942">
        <v>1148518</v>
      </c>
      <c r="O942" t="s">
        <v>32</v>
      </c>
      <c r="P942" t="s">
        <v>33</v>
      </c>
      <c r="R942" t="s">
        <v>34</v>
      </c>
      <c r="T942" t="s">
        <v>52</v>
      </c>
      <c r="U942" t="s">
        <v>53</v>
      </c>
      <c r="V942" t="s">
        <v>3098</v>
      </c>
      <c r="W942" s="1">
        <v>44896</v>
      </c>
      <c r="X942" s="1">
        <v>44931</v>
      </c>
      <c r="Y942" t="s">
        <v>55</v>
      </c>
    </row>
    <row r="943" spans="1:25">
      <c r="A943" t="s">
        <v>1478</v>
      </c>
      <c r="B943" t="s">
        <v>568</v>
      </c>
      <c r="D943">
        <v>48152</v>
      </c>
      <c r="E943" t="s">
        <v>27</v>
      </c>
      <c r="F943" t="s">
        <v>28</v>
      </c>
      <c r="G943">
        <v>2022</v>
      </c>
      <c r="H943" t="s">
        <v>29</v>
      </c>
      <c r="I943" t="s">
        <v>30</v>
      </c>
      <c r="J943" t="s">
        <v>3099</v>
      </c>
      <c r="K943" t="str">
        <f>"08/07/2022 04:41 PM AEST(SW"</f>
        <v>08/07/2022 04:41 PM AEST(SW</v>
      </c>
      <c r="M943">
        <v>1241010</v>
      </c>
      <c r="O943" t="s">
        <v>32</v>
      </c>
      <c r="P943" t="s">
        <v>33</v>
      </c>
      <c r="R943" t="s">
        <v>34</v>
      </c>
      <c r="T943" t="s">
        <v>52</v>
      </c>
      <c r="U943" t="s">
        <v>53</v>
      </c>
      <c r="V943" t="s">
        <v>3100</v>
      </c>
      <c r="W943" s="1">
        <v>44901</v>
      </c>
      <c r="X943" s="1">
        <v>44911</v>
      </c>
      <c r="Y943" t="s">
        <v>615</v>
      </c>
    </row>
    <row r="944" spans="1:25">
      <c r="A944" t="s">
        <v>1826</v>
      </c>
      <c r="B944" t="s">
        <v>3101</v>
      </c>
      <c r="D944">
        <v>48258</v>
      </c>
      <c r="E944" t="s">
        <v>27</v>
      </c>
      <c r="F944" t="s">
        <v>28</v>
      </c>
      <c r="G944">
        <v>2022</v>
      </c>
      <c r="H944" t="s">
        <v>29</v>
      </c>
      <c r="I944" t="s">
        <v>30</v>
      </c>
      <c r="J944" t="s">
        <v>3102</v>
      </c>
      <c r="K944" t="s">
        <v>3103</v>
      </c>
      <c r="L944" t="s">
        <v>3104</v>
      </c>
      <c r="M944">
        <v>1307853</v>
      </c>
      <c r="O944" t="s">
        <v>32</v>
      </c>
      <c r="P944" t="s">
        <v>33</v>
      </c>
      <c r="R944" t="s">
        <v>34</v>
      </c>
      <c r="T944" t="s">
        <v>52</v>
      </c>
      <c r="U944" t="s">
        <v>53</v>
      </c>
      <c r="V944" t="s">
        <v>1626</v>
      </c>
      <c r="W944" s="1">
        <v>44886</v>
      </c>
      <c r="X944" s="1">
        <v>44911</v>
      </c>
      <c r="Y944" t="s">
        <v>133</v>
      </c>
    </row>
    <row r="945" spans="1:25">
      <c r="A945" t="s">
        <v>1182</v>
      </c>
      <c r="B945" t="s">
        <v>2852</v>
      </c>
      <c r="D945">
        <v>48578</v>
      </c>
      <c r="E945" t="s">
        <v>27</v>
      </c>
      <c r="F945" t="s">
        <v>28</v>
      </c>
      <c r="G945">
        <v>2022</v>
      </c>
      <c r="H945" t="s">
        <v>29</v>
      </c>
      <c r="I945" t="s">
        <v>30</v>
      </c>
      <c r="J945" t="s">
        <v>3105</v>
      </c>
      <c r="K945" t="s">
        <v>3106</v>
      </c>
      <c r="L945" t="s">
        <v>3107</v>
      </c>
      <c r="M945">
        <v>1194407</v>
      </c>
      <c r="O945" t="s">
        <v>32</v>
      </c>
      <c r="P945" t="s">
        <v>33</v>
      </c>
      <c r="R945" t="s">
        <v>34</v>
      </c>
      <c r="T945" t="s">
        <v>52</v>
      </c>
      <c r="U945" t="s">
        <v>53</v>
      </c>
      <c r="V945" t="s">
        <v>266</v>
      </c>
      <c r="W945" s="1">
        <v>44899</v>
      </c>
      <c r="X945" s="1">
        <v>44923</v>
      </c>
      <c r="Y945" t="s">
        <v>133</v>
      </c>
    </row>
    <row r="946" spans="1:25">
      <c r="A946" t="s">
        <v>1182</v>
      </c>
      <c r="B946" t="s">
        <v>2852</v>
      </c>
      <c r="D946">
        <v>49146</v>
      </c>
      <c r="E946" t="s">
        <v>27</v>
      </c>
      <c r="F946" t="s">
        <v>28</v>
      </c>
      <c r="G946">
        <v>2022</v>
      </c>
      <c r="H946" t="s">
        <v>29</v>
      </c>
      <c r="I946" t="s">
        <v>30</v>
      </c>
      <c r="J946" t="s">
        <v>3108</v>
      </c>
      <c r="K946" t="str">
        <f>"08/09/2022 04:12 PM AEST(SW"</f>
        <v>08/09/2022 04:12 PM AEST(SW</v>
      </c>
      <c r="L946" t="s">
        <v>3109</v>
      </c>
      <c r="M946">
        <v>1194407</v>
      </c>
      <c r="O946" t="s">
        <v>32</v>
      </c>
      <c r="P946" t="s">
        <v>33</v>
      </c>
      <c r="R946" t="s">
        <v>34</v>
      </c>
      <c r="T946" t="s">
        <v>52</v>
      </c>
      <c r="U946" t="s">
        <v>53</v>
      </c>
      <c r="V946" t="s">
        <v>266</v>
      </c>
      <c r="W946" s="1">
        <v>44899</v>
      </c>
      <c r="X946" s="1">
        <v>44922</v>
      </c>
      <c r="Y946" t="s">
        <v>133</v>
      </c>
    </row>
    <row r="947" spans="1:25">
      <c r="A947" t="s">
        <v>1621</v>
      </c>
      <c r="B947" t="s">
        <v>1622</v>
      </c>
      <c r="C947" t="s">
        <v>1623</v>
      </c>
      <c r="D947">
        <v>53430</v>
      </c>
      <c r="E947" t="s">
        <v>27</v>
      </c>
      <c r="F947" t="s">
        <v>28</v>
      </c>
      <c r="G947">
        <v>2022</v>
      </c>
      <c r="H947" t="s">
        <v>29</v>
      </c>
      <c r="I947" t="s">
        <v>30</v>
      </c>
      <c r="J947" t="s">
        <v>1624</v>
      </c>
      <c r="K947" t="s">
        <v>1625</v>
      </c>
      <c r="M947">
        <v>592378</v>
      </c>
      <c r="O947" t="s">
        <v>32</v>
      </c>
      <c r="P947" t="s">
        <v>33</v>
      </c>
      <c r="R947" t="s">
        <v>34</v>
      </c>
      <c r="T947" t="s">
        <v>52</v>
      </c>
      <c r="U947" t="s">
        <v>53</v>
      </c>
      <c r="V947" t="s">
        <v>1626</v>
      </c>
      <c r="W947" s="1">
        <v>44898</v>
      </c>
      <c r="X947" s="1">
        <v>44920</v>
      </c>
      <c r="Y947" t="s">
        <v>55</v>
      </c>
    </row>
    <row r="948" spans="1:25">
      <c r="A948" t="s">
        <v>965</v>
      </c>
      <c r="B948" t="s">
        <v>3110</v>
      </c>
      <c r="D948">
        <v>46019</v>
      </c>
      <c r="E948" t="s">
        <v>27</v>
      </c>
      <c r="F948" t="s">
        <v>28</v>
      </c>
      <c r="G948">
        <v>2022</v>
      </c>
      <c r="H948" t="s">
        <v>29</v>
      </c>
      <c r="I948" t="s">
        <v>30</v>
      </c>
      <c r="J948" t="s">
        <v>2743</v>
      </c>
      <c r="K948" t="s">
        <v>3111</v>
      </c>
      <c r="L948" t="s">
        <v>3112</v>
      </c>
      <c r="M948">
        <v>944560</v>
      </c>
      <c r="O948" t="s">
        <v>32</v>
      </c>
      <c r="P948" t="s">
        <v>33</v>
      </c>
      <c r="R948" t="s">
        <v>34</v>
      </c>
      <c r="T948" t="s">
        <v>52</v>
      </c>
      <c r="U948" t="s">
        <v>2704</v>
      </c>
      <c r="V948" t="s">
        <v>2736</v>
      </c>
      <c r="W948" s="1">
        <v>44734</v>
      </c>
      <c r="X948" s="1">
        <v>44764</v>
      </c>
      <c r="Y948" t="s">
        <v>133</v>
      </c>
    </row>
    <row r="949" spans="1:25">
      <c r="A949" t="s">
        <v>78</v>
      </c>
      <c r="B949" t="s">
        <v>3113</v>
      </c>
      <c r="C949" t="s">
        <v>1016</v>
      </c>
      <c r="D949">
        <v>49401</v>
      </c>
      <c r="E949" t="s">
        <v>27</v>
      </c>
      <c r="F949" t="s">
        <v>28</v>
      </c>
      <c r="G949">
        <v>2022</v>
      </c>
      <c r="H949" t="s">
        <v>29</v>
      </c>
      <c r="I949" t="s">
        <v>30</v>
      </c>
      <c r="J949" t="s">
        <v>3114</v>
      </c>
      <c r="K949" t="s">
        <v>3115</v>
      </c>
      <c r="M949">
        <v>1061122</v>
      </c>
      <c r="O949" t="s">
        <v>32</v>
      </c>
      <c r="P949" t="s">
        <v>33</v>
      </c>
      <c r="R949" t="s">
        <v>34</v>
      </c>
      <c r="T949" t="s">
        <v>52</v>
      </c>
      <c r="U949" t="s">
        <v>53</v>
      </c>
      <c r="V949" t="s">
        <v>3116</v>
      </c>
      <c r="W949" s="1">
        <v>44888</v>
      </c>
      <c r="X949" s="1">
        <v>44920</v>
      </c>
      <c r="Y949" t="s">
        <v>55</v>
      </c>
    </row>
    <row r="950" spans="1:25">
      <c r="A950" t="s">
        <v>2813</v>
      </c>
      <c r="B950" t="s">
        <v>3117</v>
      </c>
      <c r="D950">
        <v>49166</v>
      </c>
      <c r="E950" t="s">
        <v>27</v>
      </c>
      <c r="F950" t="s">
        <v>28</v>
      </c>
      <c r="G950">
        <v>2022</v>
      </c>
      <c r="H950" t="s">
        <v>29</v>
      </c>
      <c r="I950" t="s">
        <v>30</v>
      </c>
      <c r="J950" t="s">
        <v>3118</v>
      </c>
      <c r="K950" t="str">
        <f>"08/09/2022 10:49 PM AEST(SW"</f>
        <v>08/09/2022 10:49 PM AEST(SW</v>
      </c>
      <c r="M950">
        <v>1340065</v>
      </c>
      <c r="O950" t="s">
        <v>32</v>
      </c>
      <c r="P950" t="s">
        <v>33</v>
      </c>
      <c r="R950" t="s">
        <v>34</v>
      </c>
      <c r="T950" t="s">
        <v>52</v>
      </c>
      <c r="U950" t="s">
        <v>53</v>
      </c>
      <c r="V950" t="s">
        <v>1626</v>
      </c>
      <c r="W950" s="1">
        <v>44897</v>
      </c>
      <c r="X950" s="1">
        <v>44915</v>
      </c>
      <c r="Y950" t="s">
        <v>133</v>
      </c>
    </row>
    <row r="951" spans="1:25">
      <c r="A951" t="s">
        <v>2312</v>
      </c>
      <c r="B951" t="s">
        <v>2742</v>
      </c>
      <c r="D951">
        <v>46627</v>
      </c>
      <c r="E951" t="s">
        <v>27</v>
      </c>
      <c r="F951" t="s">
        <v>28</v>
      </c>
      <c r="G951">
        <v>2022</v>
      </c>
      <c r="H951" t="s">
        <v>29</v>
      </c>
      <c r="I951" t="s">
        <v>30</v>
      </c>
      <c r="J951" t="s">
        <v>2743</v>
      </c>
      <c r="K951" t="s">
        <v>2744</v>
      </c>
      <c r="L951" t="s">
        <v>2745</v>
      </c>
      <c r="M951">
        <v>1250809</v>
      </c>
      <c r="O951" t="s">
        <v>32</v>
      </c>
      <c r="P951" t="s">
        <v>33</v>
      </c>
      <c r="R951" t="s">
        <v>34</v>
      </c>
      <c r="T951" t="s">
        <v>52</v>
      </c>
      <c r="U951" t="s">
        <v>2704</v>
      </c>
      <c r="V951" t="s">
        <v>2746</v>
      </c>
      <c r="W951" s="1">
        <v>44735</v>
      </c>
      <c r="X951" s="1">
        <v>44761</v>
      </c>
      <c r="Y951" t="s">
        <v>133</v>
      </c>
    </row>
    <row r="952" spans="1:25">
      <c r="A952" t="s">
        <v>479</v>
      </c>
      <c r="B952" t="s">
        <v>479</v>
      </c>
      <c r="D952">
        <v>49380</v>
      </c>
      <c r="E952" t="s">
        <v>27</v>
      </c>
      <c r="F952" t="s">
        <v>28</v>
      </c>
      <c r="G952">
        <v>2022</v>
      </c>
      <c r="H952" t="s">
        <v>29</v>
      </c>
      <c r="I952" t="s">
        <v>30</v>
      </c>
      <c r="J952" t="s">
        <v>3119</v>
      </c>
      <c r="K952" t="s">
        <v>3120</v>
      </c>
      <c r="L952" t="s">
        <v>3121</v>
      </c>
      <c r="M952">
        <v>1196078</v>
      </c>
      <c r="O952" t="s">
        <v>32</v>
      </c>
      <c r="P952" t="s">
        <v>86</v>
      </c>
      <c r="R952" t="s">
        <v>34</v>
      </c>
      <c r="T952" t="s">
        <v>52</v>
      </c>
      <c r="U952" t="s">
        <v>53</v>
      </c>
      <c r="V952" t="s">
        <v>3095</v>
      </c>
      <c r="W952" s="1">
        <v>44881</v>
      </c>
      <c r="X952" s="1">
        <v>44926</v>
      </c>
      <c r="Y952" t="s">
        <v>133</v>
      </c>
    </row>
    <row r="953" spans="1:25">
      <c r="A953" t="s">
        <v>3122</v>
      </c>
      <c r="B953" t="s">
        <v>3123</v>
      </c>
      <c r="D953">
        <v>47041</v>
      </c>
      <c r="E953" t="s">
        <v>27</v>
      </c>
      <c r="F953" t="s">
        <v>28</v>
      </c>
      <c r="G953">
        <v>2022</v>
      </c>
      <c r="H953" t="s">
        <v>29</v>
      </c>
      <c r="I953" t="s">
        <v>30</v>
      </c>
      <c r="J953" t="s">
        <v>3124</v>
      </c>
      <c r="K953" t="s">
        <v>3125</v>
      </c>
      <c r="L953" t="s">
        <v>3125</v>
      </c>
      <c r="M953">
        <v>965683</v>
      </c>
      <c r="O953" t="s">
        <v>32</v>
      </c>
      <c r="P953" t="s">
        <v>42</v>
      </c>
      <c r="R953" t="s">
        <v>34</v>
      </c>
      <c r="T953" t="s">
        <v>35</v>
      </c>
      <c r="U953" t="s">
        <v>87</v>
      </c>
      <c r="V953" t="s">
        <v>151</v>
      </c>
      <c r="W953" s="1">
        <v>44736</v>
      </c>
      <c r="X953" s="1">
        <v>44747</v>
      </c>
      <c r="Y953" t="s">
        <v>204</v>
      </c>
    </row>
    <row r="954" spans="1:25">
      <c r="A954" t="s">
        <v>3038</v>
      </c>
      <c r="B954" t="s">
        <v>3039</v>
      </c>
      <c r="D954">
        <v>47395</v>
      </c>
      <c r="E954" t="s">
        <v>27</v>
      </c>
      <c r="F954" t="s">
        <v>28</v>
      </c>
      <c r="G954">
        <v>2022</v>
      </c>
      <c r="H954" t="s">
        <v>29</v>
      </c>
      <c r="I954" t="s">
        <v>30</v>
      </c>
      <c r="J954" t="s">
        <v>3040</v>
      </c>
      <c r="K954" t="s">
        <v>3041</v>
      </c>
      <c r="L954" t="s">
        <v>1942</v>
      </c>
      <c r="M954">
        <v>992775</v>
      </c>
      <c r="O954" t="s">
        <v>32</v>
      </c>
      <c r="P954" t="s">
        <v>33</v>
      </c>
      <c r="R954" t="s">
        <v>34</v>
      </c>
      <c r="T954" t="s">
        <v>52</v>
      </c>
      <c r="U954" t="s">
        <v>2704</v>
      </c>
      <c r="V954" t="s">
        <v>2736</v>
      </c>
      <c r="W954" s="1">
        <v>44734</v>
      </c>
      <c r="X954" s="1">
        <v>44760</v>
      </c>
      <c r="Y954" t="s">
        <v>55</v>
      </c>
    </row>
    <row r="955" spans="1:25">
      <c r="A955" t="s">
        <v>2797</v>
      </c>
      <c r="B955" t="s">
        <v>2798</v>
      </c>
      <c r="C955" t="s">
        <v>2799</v>
      </c>
      <c r="D955">
        <v>45737</v>
      </c>
      <c r="E955" t="s">
        <v>27</v>
      </c>
      <c r="F955" t="s">
        <v>28</v>
      </c>
      <c r="G955">
        <v>2022</v>
      </c>
      <c r="H955" t="s">
        <v>29</v>
      </c>
      <c r="I955" t="s">
        <v>30</v>
      </c>
      <c r="J955" t="s">
        <v>2800</v>
      </c>
      <c r="K955" t="str">
        <f>"07/04/2022 02:27 PM AEST(SW"</f>
        <v>07/04/2022 02:27 PM AEST(SW</v>
      </c>
      <c r="M955">
        <v>696117</v>
      </c>
      <c r="O955" t="s">
        <v>32</v>
      </c>
      <c r="P955" t="s">
        <v>695</v>
      </c>
      <c r="R955" t="s">
        <v>34</v>
      </c>
      <c r="T955" t="s">
        <v>35</v>
      </c>
      <c r="U955" t="s">
        <v>43</v>
      </c>
      <c r="V955" t="s">
        <v>158</v>
      </c>
      <c r="W955" s="1">
        <v>44667</v>
      </c>
      <c r="X955" s="1">
        <v>44713</v>
      </c>
      <c r="Y955" t="s">
        <v>55</v>
      </c>
    </row>
    <row r="956" spans="1:25">
      <c r="A956" t="s">
        <v>2801</v>
      </c>
      <c r="B956" t="s">
        <v>2802</v>
      </c>
      <c r="D956">
        <v>46823</v>
      </c>
      <c r="E956" t="s">
        <v>27</v>
      </c>
      <c r="F956" t="s">
        <v>28</v>
      </c>
      <c r="G956">
        <v>2022</v>
      </c>
      <c r="H956" t="s">
        <v>29</v>
      </c>
      <c r="I956" t="s">
        <v>30</v>
      </c>
      <c r="J956" t="s">
        <v>2803</v>
      </c>
      <c r="K956" t="s">
        <v>2804</v>
      </c>
      <c r="L956" t="s">
        <v>2805</v>
      </c>
      <c r="M956">
        <v>1232563</v>
      </c>
      <c r="O956" t="s">
        <v>32</v>
      </c>
      <c r="P956" t="s">
        <v>61</v>
      </c>
      <c r="Q956" t="s">
        <v>2806</v>
      </c>
      <c r="R956" t="s">
        <v>34</v>
      </c>
      <c r="T956" t="s">
        <v>52</v>
      </c>
      <c r="U956" t="s">
        <v>261</v>
      </c>
      <c r="V956" t="s">
        <v>194</v>
      </c>
      <c r="W956" s="1">
        <v>44729</v>
      </c>
      <c r="X956" s="1">
        <v>44836</v>
      </c>
      <c r="Y956" t="s">
        <v>2807</v>
      </c>
    </row>
    <row r="957" spans="1:25">
      <c r="A957" t="s">
        <v>1621</v>
      </c>
      <c r="B957" t="s">
        <v>1622</v>
      </c>
      <c r="C957" t="s">
        <v>1623</v>
      </c>
      <c r="D957">
        <v>53430</v>
      </c>
      <c r="E957" t="s">
        <v>27</v>
      </c>
      <c r="F957" t="s">
        <v>28</v>
      </c>
      <c r="G957">
        <v>2022</v>
      </c>
      <c r="H957" t="s">
        <v>29</v>
      </c>
      <c r="I957" t="s">
        <v>30</v>
      </c>
      <c r="J957" t="s">
        <v>1624</v>
      </c>
      <c r="K957" t="s">
        <v>1625</v>
      </c>
      <c r="M957">
        <v>592378</v>
      </c>
      <c r="O957" t="s">
        <v>32</v>
      </c>
      <c r="P957" t="s">
        <v>33</v>
      </c>
      <c r="R957" t="s">
        <v>34</v>
      </c>
      <c r="T957" t="s">
        <v>52</v>
      </c>
      <c r="U957" t="s">
        <v>53</v>
      </c>
      <c r="V957" t="s">
        <v>1626</v>
      </c>
      <c r="W957" s="1">
        <v>44898</v>
      </c>
      <c r="X957" s="1">
        <v>44920</v>
      </c>
      <c r="Y957" t="s">
        <v>55</v>
      </c>
    </row>
    <row r="958" spans="1:25">
      <c r="A958" t="s">
        <v>965</v>
      </c>
      <c r="B958" t="s">
        <v>3110</v>
      </c>
      <c r="D958">
        <v>46019</v>
      </c>
      <c r="E958" t="s">
        <v>27</v>
      </c>
      <c r="F958" t="s">
        <v>28</v>
      </c>
      <c r="G958">
        <v>2022</v>
      </c>
      <c r="H958" t="s">
        <v>29</v>
      </c>
      <c r="I958" t="s">
        <v>30</v>
      </c>
      <c r="J958" t="s">
        <v>2743</v>
      </c>
      <c r="K958" t="s">
        <v>3111</v>
      </c>
      <c r="L958" t="s">
        <v>3112</v>
      </c>
      <c r="M958">
        <v>944560</v>
      </c>
      <c r="O958" t="s">
        <v>32</v>
      </c>
      <c r="P958" t="s">
        <v>33</v>
      </c>
      <c r="R958" t="s">
        <v>34</v>
      </c>
      <c r="T958" t="s">
        <v>52</v>
      </c>
      <c r="U958" t="s">
        <v>2704</v>
      </c>
      <c r="V958" t="s">
        <v>2736</v>
      </c>
      <c r="W958" s="1">
        <v>44734</v>
      </c>
      <c r="X958" s="1">
        <v>44764</v>
      </c>
      <c r="Y958" t="s">
        <v>133</v>
      </c>
    </row>
    <row r="959" spans="1:25">
      <c r="A959" t="s">
        <v>3126</v>
      </c>
      <c r="B959" t="s">
        <v>273</v>
      </c>
      <c r="C959" t="s">
        <v>1234</v>
      </c>
      <c r="D959">
        <v>45966</v>
      </c>
      <c r="E959" t="s">
        <v>27</v>
      </c>
      <c r="F959" t="s">
        <v>28</v>
      </c>
      <c r="G959">
        <v>2022</v>
      </c>
      <c r="H959" t="s">
        <v>29</v>
      </c>
      <c r="I959" t="s">
        <v>30</v>
      </c>
      <c r="J959" t="s">
        <v>3127</v>
      </c>
      <c r="K959" t="s">
        <v>3128</v>
      </c>
      <c r="L959" t="s">
        <v>3129</v>
      </c>
      <c r="M959">
        <v>390856</v>
      </c>
      <c r="O959" t="s">
        <v>32</v>
      </c>
      <c r="P959" t="s">
        <v>631</v>
      </c>
      <c r="R959" t="s">
        <v>34</v>
      </c>
      <c r="T959" t="s">
        <v>35</v>
      </c>
      <c r="U959" t="s">
        <v>43</v>
      </c>
      <c r="V959" t="s">
        <v>3130</v>
      </c>
      <c r="W959" s="1">
        <v>44687</v>
      </c>
      <c r="X959" s="1">
        <v>44705</v>
      </c>
      <c r="Y959" t="s">
        <v>55</v>
      </c>
    </row>
    <row r="960" spans="1:25">
      <c r="A960" t="s">
        <v>3131</v>
      </c>
      <c r="B960" t="s">
        <v>3132</v>
      </c>
      <c r="D960">
        <v>46915</v>
      </c>
      <c r="E960" t="s">
        <v>27</v>
      </c>
      <c r="F960" t="s">
        <v>28</v>
      </c>
      <c r="G960">
        <v>2022</v>
      </c>
      <c r="H960" t="s">
        <v>29</v>
      </c>
      <c r="I960" t="s">
        <v>30</v>
      </c>
      <c r="J960" t="s">
        <v>3133</v>
      </c>
      <c r="K960" t="s">
        <v>3134</v>
      </c>
      <c r="L960" t="str">
        <f>"07/06/2022 01:45 PM AEST(SW"</f>
        <v>07/06/2022 01:45 PM AEST(SW</v>
      </c>
      <c r="M960">
        <v>1173160</v>
      </c>
      <c r="O960" t="s">
        <v>32</v>
      </c>
      <c r="P960" t="s">
        <v>33</v>
      </c>
      <c r="R960" t="s">
        <v>34</v>
      </c>
      <c r="T960" t="s">
        <v>174</v>
      </c>
      <c r="U960" t="s">
        <v>2704</v>
      </c>
      <c r="V960" t="s">
        <v>1439</v>
      </c>
      <c r="W960" s="1">
        <v>44741</v>
      </c>
      <c r="X960" s="1">
        <v>44762</v>
      </c>
      <c r="Y960" t="s">
        <v>55</v>
      </c>
    </row>
    <row r="961" spans="1:25">
      <c r="A961" t="s">
        <v>3131</v>
      </c>
      <c r="B961" t="s">
        <v>3132</v>
      </c>
      <c r="D961">
        <v>47718</v>
      </c>
      <c r="E961" t="s">
        <v>27</v>
      </c>
      <c r="F961" t="s">
        <v>28</v>
      </c>
      <c r="G961">
        <v>2022</v>
      </c>
      <c r="H961" t="s">
        <v>29</v>
      </c>
      <c r="I961" t="s">
        <v>30</v>
      </c>
      <c r="J961" t="s">
        <v>3133</v>
      </c>
      <c r="K961" t="s">
        <v>3135</v>
      </c>
      <c r="M961">
        <v>1173160</v>
      </c>
      <c r="O961" t="s">
        <v>32</v>
      </c>
      <c r="P961" t="s">
        <v>33</v>
      </c>
      <c r="R961" t="s">
        <v>34</v>
      </c>
      <c r="T961" t="s">
        <v>174</v>
      </c>
      <c r="U961" t="s">
        <v>2704</v>
      </c>
      <c r="V961" t="s">
        <v>1439</v>
      </c>
      <c r="W961" s="1">
        <v>44741</v>
      </c>
      <c r="X961" s="1">
        <v>44762</v>
      </c>
      <c r="Y961" t="s">
        <v>55</v>
      </c>
    </row>
    <row r="962" spans="1:25">
      <c r="A962" t="s">
        <v>3051</v>
      </c>
      <c r="B962" t="s">
        <v>1056</v>
      </c>
      <c r="D962">
        <v>48323</v>
      </c>
      <c r="E962" t="s">
        <v>27</v>
      </c>
      <c r="F962" t="s">
        <v>28</v>
      </c>
      <c r="G962">
        <v>2022</v>
      </c>
      <c r="H962" t="s">
        <v>29</v>
      </c>
      <c r="I962" t="s">
        <v>30</v>
      </c>
      <c r="J962" t="s">
        <v>3052</v>
      </c>
      <c r="K962" t="s">
        <v>3053</v>
      </c>
      <c r="L962" t="str">
        <f>"03/09/2022 10:03 PM AEST(SW"</f>
        <v>03/09/2022 10:03 PM AEST(SW</v>
      </c>
      <c r="M962">
        <v>1079935</v>
      </c>
      <c r="O962" t="s">
        <v>32</v>
      </c>
      <c r="P962" t="s">
        <v>33</v>
      </c>
      <c r="R962" t="s">
        <v>34</v>
      </c>
      <c r="T962" t="s">
        <v>174</v>
      </c>
      <c r="U962" t="s">
        <v>53</v>
      </c>
      <c r="V962" t="s">
        <v>3054</v>
      </c>
      <c r="W962" s="1">
        <v>44882</v>
      </c>
      <c r="X962" s="1">
        <v>44932</v>
      </c>
      <c r="Y962" t="s">
        <v>55</v>
      </c>
    </row>
    <row r="963" spans="1:25">
      <c r="A963" t="s">
        <v>3136</v>
      </c>
      <c r="B963" t="s">
        <v>3137</v>
      </c>
      <c r="D963">
        <v>47915</v>
      </c>
      <c r="E963" t="s">
        <v>27</v>
      </c>
      <c r="F963" t="s">
        <v>28</v>
      </c>
      <c r="G963">
        <v>2022</v>
      </c>
      <c r="H963" t="s">
        <v>29</v>
      </c>
      <c r="I963" t="s">
        <v>30</v>
      </c>
      <c r="J963" t="s">
        <v>3138</v>
      </c>
      <c r="K963" t="s">
        <v>3139</v>
      </c>
      <c r="L963" t="s">
        <v>3140</v>
      </c>
      <c r="M963">
        <v>1270982</v>
      </c>
      <c r="O963" t="s">
        <v>32</v>
      </c>
      <c r="P963" t="s">
        <v>33</v>
      </c>
      <c r="R963" t="s">
        <v>34</v>
      </c>
      <c r="T963" t="s">
        <v>174</v>
      </c>
      <c r="U963" t="s">
        <v>53</v>
      </c>
      <c r="V963" t="s">
        <v>3141</v>
      </c>
      <c r="W963" s="1">
        <v>44876</v>
      </c>
      <c r="X963" s="1">
        <v>44907</v>
      </c>
      <c r="Y963" t="s">
        <v>55</v>
      </c>
    </row>
    <row r="964" spans="1:25">
      <c r="A964" t="s">
        <v>3038</v>
      </c>
      <c r="B964" t="s">
        <v>3039</v>
      </c>
      <c r="D964">
        <v>47395</v>
      </c>
      <c r="E964" t="s">
        <v>27</v>
      </c>
      <c r="F964" t="s">
        <v>28</v>
      </c>
      <c r="G964">
        <v>2022</v>
      </c>
      <c r="H964" t="s">
        <v>29</v>
      </c>
      <c r="I964" t="s">
        <v>30</v>
      </c>
      <c r="J964" t="s">
        <v>3040</v>
      </c>
      <c r="K964" t="s">
        <v>3041</v>
      </c>
      <c r="L964" t="s">
        <v>1942</v>
      </c>
      <c r="M964">
        <v>992775</v>
      </c>
      <c r="O964" t="s">
        <v>32</v>
      </c>
      <c r="P964" t="s">
        <v>33</v>
      </c>
      <c r="R964" t="s">
        <v>34</v>
      </c>
      <c r="T964" t="s">
        <v>52</v>
      </c>
      <c r="U964" t="s">
        <v>2704</v>
      </c>
      <c r="V964" t="s">
        <v>2736</v>
      </c>
      <c r="W964" s="1">
        <v>44734</v>
      </c>
      <c r="X964" s="1">
        <v>44760</v>
      </c>
      <c r="Y964" t="s">
        <v>55</v>
      </c>
    </row>
    <row r="965" spans="1:25">
      <c r="A965" t="s">
        <v>2455</v>
      </c>
      <c r="B965" t="s">
        <v>2456</v>
      </c>
      <c r="C965" t="s">
        <v>2457</v>
      </c>
      <c r="D965">
        <v>47947</v>
      </c>
      <c r="E965" t="s">
        <v>27</v>
      </c>
      <c r="F965" t="s">
        <v>28</v>
      </c>
      <c r="G965">
        <v>2022</v>
      </c>
      <c r="H965" t="s">
        <v>29</v>
      </c>
      <c r="I965" t="s">
        <v>30</v>
      </c>
      <c r="J965" t="s">
        <v>2458</v>
      </c>
      <c r="K965" t="s">
        <v>2459</v>
      </c>
      <c r="M965">
        <v>1268779</v>
      </c>
      <c r="O965" t="s">
        <v>32</v>
      </c>
      <c r="P965" t="s">
        <v>277</v>
      </c>
      <c r="R965" t="s">
        <v>34</v>
      </c>
      <c r="T965" t="s">
        <v>174</v>
      </c>
      <c r="U965" t="s">
        <v>53</v>
      </c>
      <c r="V965" t="s">
        <v>730</v>
      </c>
      <c r="W965" s="1">
        <v>44747</v>
      </c>
      <c r="X965" s="1">
        <v>44957</v>
      </c>
      <c r="Y965" t="s">
        <v>55</v>
      </c>
    </row>
    <row r="966" spans="1:25">
      <c r="A966" t="s">
        <v>3142</v>
      </c>
      <c r="B966" t="s">
        <v>3143</v>
      </c>
      <c r="C966" t="s">
        <v>3144</v>
      </c>
      <c r="D966">
        <v>46893</v>
      </c>
      <c r="E966" t="s">
        <v>27</v>
      </c>
      <c r="F966" t="s">
        <v>28</v>
      </c>
      <c r="G966">
        <v>2022</v>
      </c>
      <c r="H966" t="s">
        <v>29</v>
      </c>
      <c r="I966" t="s">
        <v>30</v>
      </c>
      <c r="J966" t="s">
        <v>3145</v>
      </c>
      <c r="K966" t="s">
        <v>3146</v>
      </c>
      <c r="L966" t="s">
        <v>3147</v>
      </c>
      <c r="M966">
        <v>1171353</v>
      </c>
      <c r="O966" t="s">
        <v>32</v>
      </c>
      <c r="P966" t="s">
        <v>371</v>
      </c>
      <c r="R966" t="s">
        <v>34</v>
      </c>
      <c r="T966" t="s">
        <v>174</v>
      </c>
      <c r="U966" t="s">
        <v>53</v>
      </c>
      <c r="V966" t="s">
        <v>730</v>
      </c>
      <c r="W966" s="1">
        <v>44734</v>
      </c>
      <c r="X966" s="1">
        <v>44763</v>
      </c>
      <c r="Y966" t="s">
        <v>55</v>
      </c>
    </row>
    <row r="967" spans="1:25">
      <c r="A967" t="s">
        <v>3148</v>
      </c>
      <c r="B967" t="s">
        <v>367</v>
      </c>
      <c r="D967">
        <v>47960</v>
      </c>
      <c r="E967" t="s">
        <v>27</v>
      </c>
      <c r="F967" t="s">
        <v>28</v>
      </c>
      <c r="G967">
        <v>2022</v>
      </c>
      <c r="H967" t="s">
        <v>29</v>
      </c>
      <c r="I967" t="s">
        <v>30</v>
      </c>
      <c r="J967" t="s">
        <v>3149</v>
      </c>
      <c r="K967" t="str">
        <f>"01/07/2022 01:23 PM AEST(SW"</f>
        <v>01/07/2022 01:23 PM AEST(SW</v>
      </c>
      <c r="L967" t="str">
        <f>"01/07/2022 01:24 PM AEST(SW"</f>
        <v>01/07/2022 01:24 PM AEST(SW</v>
      </c>
      <c r="M967">
        <v>1268874</v>
      </c>
      <c r="O967" t="s">
        <v>32</v>
      </c>
      <c r="P967" t="s">
        <v>2820</v>
      </c>
      <c r="R967" t="s">
        <v>34</v>
      </c>
      <c r="T967" t="s">
        <v>174</v>
      </c>
      <c r="U967" t="s">
        <v>53</v>
      </c>
      <c r="V967" t="s">
        <v>3150</v>
      </c>
      <c r="W967" s="1">
        <v>44765</v>
      </c>
      <c r="X967" s="1">
        <v>44985</v>
      </c>
      <c r="Y967" t="s">
        <v>55</v>
      </c>
    </row>
    <row r="968" spans="1:25">
      <c r="A968" t="s">
        <v>3045</v>
      </c>
      <c r="B968" t="s">
        <v>3046</v>
      </c>
      <c r="C968" t="s">
        <v>1699</v>
      </c>
      <c r="D968">
        <v>45402</v>
      </c>
      <c r="E968" t="s">
        <v>27</v>
      </c>
      <c r="F968" t="s">
        <v>28</v>
      </c>
      <c r="G968">
        <v>2022</v>
      </c>
      <c r="H968" t="s">
        <v>29</v>
      </c>
      <c r="I968" t="s">
        <v>30</v>
      </c>
      <c r="J968" t="s">
        <v>3047</v>
      </c>
      <c r="K968" t="s">
        <v>3048</v>
      </c>
      <c r="L968" t="s">
        <v>3049</v>
      </c>
      <c r="M968">
        <v>877893</v>
      </c>
      <c r="O968" t="s">
        <v>32</v>
      </c>
      <c r="P968" t="s">
        <v>42</v>
      </c>
      <c r="R968" t="s">
        <v>34</v>
      </c>
      <c r="T968" t="s">
        <v>35</v>
      </c>
      <c r="U968" t="s">
        <v>87</v>
      </c>
      <c r="V968" t="s">
        <v>3050</v>
      </c>
      <c r="W968" s="1">
        <v>44729</v>
      </c>
      <c r="X968" s="1">
        <v>44749</v>
      </c>
      <c r="Y968" t="s">
        <v>2796</v>
      </c>
    </row>
    <row r="969" spans="1:25">
      <c r="A969" t="s">
        <v>3038</v>
      </c>
      <c r="B969" t="s">
        <v>3039</v>
      </c>
      <c r="D969">
        <v>47395</v>
      </c>
      <c r="E969" t="s">
        <v>27</v>
      </c>
      <c r="F969" t="s">
        <v>28</v>
      </c>
      <c r="G969">
        <v>2022</v>
      </c>
      <c r="H969" t="s">
        <v>29</v>
      </c>
      <c r="I969" t="s">
        <v>30</v>
      </c>
      <c r="J969" t="s">
        <v>3040</v>
      </c>
      <c r="K969" t="s">
        <v>3041</v>
      </c>
      <c r="L969" t="s">
        <v>1942</v>
      </c>
      <c r="M969">
        <v>992775</v>
      </c>
      <c r="O969" t="s">
        <v>32</v>
      </c>
      <c r="P969" t="s">
        <v>33</v>
      </c>
      <c r="R969" t="s">
        <v>34</v>
      </c>
      <c r="T969" t="s">
        <v>52</v>
      </c>
      <c r="U969" t="s">
        <v>2704</v>
      </c>
      <c r="V969" t="s">
        <v>2736</v>
      </c>
      <c r="W969" s="1">
        <v>44734</v>
      </c>
      <c r="X969" s="1">
        <v>44760</v>
      </c>
      <c r="Y969" t="s">
        <v>55</v>
      </c>
    </row>
    <row r="970" spans="1:25">
      <c r="A970" t="s">
        <v>3051</v>
      </c>
      <c r="B970" t="s">
        <v>1056</v>
      </c>
      <c r="D970">
        <v>48323</v>
      </c>
      <c r="E970" t="s">
        <v>27</v>
      </c>
      <c r="F970" t="s">
        <v>28</v>
      </c>
      <c r="G970">
        <v>2022</v>
      </c>
      <c r="H970" t="s">
        <v>29</v>
      </c>
      <c r="I970" t="s">
        <v>30</v>
      </c>
      <c r="J970" t="s">
        <v>3052</v>
      </c>
      <c r="K970" t="s">
        <v>3053</v>
      </c>
      <c r="L970" t="str">
        <f>"03/09/2022 10:03 PM AEST(SW"</f>
        <v>03/09/2022 10:03 PM AEST(SW</v>
      </c>
      <c r="M970">
        <v>1079935</v>
      </c>
      <c r="O970" t="s">
        <v>32</v>
      </c>
      <c r="P970" t="s">
        <v>33</v>
      </c>
      <c r="R970" t="s">
        <v>34</v>
      </c>
      <c r="T970" t="s">
        <v>174</v>
      </c>
      <c r="U970" t="s">
        <v>53</v>
      </c>
      <c r="V970" t="s">
        <v>3054</v>
      </c>
      <c r="W970" s="1">
        <v>44882</v>
      </c>
      <c r="X970" s="1">
        <v>44932</v>
      </c>
      <c r="Y970" t="s">
        <v>55</v>
      </c>
    </row>
    <row r="971" spans="1:25">
      <c r="A971" t="s">
        <v>1621</v>
      </c>
      <c r="B971" t="s">
        <v>1622</v>
      </c>
      <c r="C971" t="s">
        <v>1623</v>
      </c>
      <c r="D971">
        <v>53430</v>
      </c>
      <c r="E971" t="s">
        <v>27</v>
      </c>
      <c r="F971" t="s">
        <v>28</v>
      </c>
      <c r="G971">
        <v>2022</v>
      </c>
      <c r="H971" t="s">
        <v>29</v>
      </c>
      <c r="I971" t="s">
        <v>30</v>
      </c>
      <c r="J971" t="s">
        <v>1624</v>
      </c>
      <c r="K971" t="s">
        <v>1625</v>
      </c>
      <c r="M971">
        <v>592378</v>
      </c>
      <c r="O971" t="s">
        <v>32</v>
      </c>
      <c r="P971" t="s">
        <v>33</v>
      </c>
      <c r="R971" t="s">
        <v>34</v>
      </c>
      <c r="T971" t="s">
        <v>52</v>
      </c>
      <c r="U971" t="s">
        <v>53</v>
      </c>
      <c r="V971" t="s">
        <v>1626</v>
      </c>
      <c r="W971" s="1">
        <v>44898</v>
      </c>
      <c r="X971" s="1">
        <v>44920</v>
      </c>
      <c r="Y971" t="s">
        <v>55</v>
      </c>
    </row>
    <row r="972" spans="1:25">
      <c r="A972" t="s">
        <v>3142</v>
      </c>
      <c r="B972" t="s">
        <v>3143</v>
      </c>
      <c r="C972" t="s">
        <v>3144</v>
      </c>
      <c r="D972">
        <v>46893</v>
      </c>
      <c r="E972" t="s">
        <v>27</v>
      </c>
      <c r="F972" t="s">
        <v>28</v>
      </c>
      <c r="G972">
        <v>2022</v>
      </c>
      <c r="H972" t="s">
        <v>29</v>
      </c>
      <c r="I972" t="s">
        <v>30</v>
      </c>
      <c r="J972" t="s">
        <v>3145</v>
      </c>
      <c r="K972" t="s">
        <v>3146</v>
      </c>
      <c r="L972" t="s">
        <v>3147</v>
      </c>
      <c r="M972">
        <v>1171353</v>
      </c>
      <c r="O972" t="s">
        <v>32</v>
      </c>
      <c r="P972" t="s">
        <v>371</v>
      </c>
      <c r="R972" t="s">
        <v>34</v>
      </c>
      <c r="T972" t="s">
        <v>174</v>
      </c>
      <c r="U972" t="s">
        <v>53</v>
      </c>
      <c r="V972" t="s">
        <v>730</v>
      </c>
      <c r="W972" s="1">
        <v>44734</v>
      </c>
      <c r="X972" s="1">
        <v>44763</v>
      </c>
      <c r="Y972" t="s">
        <v>55</v>
      </c>
    </row>
    <row r="973" spans="1:25">
      <c r="A973" t="s">
        <v>3151</v>
      </c>
      <c r="B973" t="s">
        <v>3152</v>
      </c>
      <c r="D973">
        <v>49044</v>
      </c>
      <c r="E973" t="s">
        <v>27</v>
      </c>
      <c r="F973" t="s">
        <v>28</v>
      </c>
      <c r="G973">
        <v>2022</v>
      </c>
      <c r="H973" t="s">
        <v>29</v>
      </c>
      <c r="I973" t="s">
        <v>30</v>
      </c>
      <c r="J973" t="s">
        <v>3153</v>
      </c>
      <c r="K973" t="str">
        <f>"05/09/2022 02:10 PM AEST(SW"</f>
        <v>05/09/2022 02:10 PM AEST(SW</v>
      </c>
      <c r="M973">
        <v>1100492</v>
      </c>
      <c r="O973" t="s">
        <v>32</v>
      </c>
      <c r="P973" t="s">
        <v>33</v>
      </c>
      <c r="R973" t="s">
        <v>34</v>
      </c>
      <c r="T973" t="s">
        <v>52</v>
      </c>
      <c r="U973" t="s">
        <v>53</v>
      </c>
      <c r="V973" t="s">
        <v>3154</v>
      </c>
      <c r="W973" s="1">
        <v>44896</v>
      </c>
      <c r="X973" s="1">
        <v>44832</v>
      </c>
      <c r="Y973" t="s">
        <v>841</v>
      </c>
    </row>
    <row r="974" spans="1:25">
      <c r="A974" t="s">
        <v>965</v>
      </c>
      <c r="B974" t="s">
        <v>3110</v>
      </c>
      <c r="D974">
        <v>46019</v>
      </c>
      <c r="E974" t="s">
        <v>27</v>
      </c>
      <c r="F974" t="s">
        <v>28</v>
      </c>
      <c r="G974">
        <v>2022</v>
      </c>
      <c r="H974" t="s">
        <v>29</v>
      </c>
      <c r="I974" t="s">
        <v>30</v>
      </c>
      <c r="J974" t="s">
        <v>2743</v>
      </c>
      <c r="K974" t="s">
        <v>3111</v>
      </c>
      <c r="L974" t="s">
        <v>3112</v>
      </c>
      <c r="M974">
        <v>944560</v>
      </c>
      <c r="O974" t="s">
        <v>32</v>
      </c>
      <c r="P974" t="s">
        <v>33</v>
      </c>
      <c r="R974" t="s">
        <v>34</v>
      </c>
      <c r="T974" t="s">
        <v>52</v>
      </c>
      <c r="U974" t="s">
        <v>2704</v>
      </c>
      <c r="V974" t="s">
        <v>2736</v>
      </c>
      <c r="W974" s="1">
        <v>44734</v>
      </c>
      <c r="X974" s="1">
        <v>44764</v>
      </c>
      <c r="Y974" t="s">
        <v>133</v>
      </c>
    </row>
    <row r="975" spans="1:25">
      <c r="A975" t="s">
        <v>3126</v>
      </c>
      <c r="B975" t="s">
        <v>273</v>
      </c>
      <c r="C975" t="s">
        <v>1234</v>
      </c>
      <c r="D975">
        <v>45966</v>
      </c>
      <c r="E975" t="s">
        <v>27</v>
      </c>
      <c r="F975" t="s">
        <v>28</v>
      </c>
      <c r="G975">
        <v>2022</v>
      </c>
      <c r="H975" t="s">
        <v>29</v>
      </c>
      <c r="I975" t="s">
        <v>30</v>
      </c>
      <c r="J975" t="s">
        <v>3127</v>
      </c>
      <c r="K975" t="s">
        <v>3128</v>
      </c>
      <c r="L975" t="s">
        <v>3129</v>
      </c>
      <c r="M975">
        <v>390856</v>
      </c>
      <c r="O975" t="s">
        <v>32</v>
      </c>
      <c r="P975" t="s">
        <v>631</v>
      </c>
      <c r="R975" t="s">
        <v>34</v>
      </c>
      <c r="T975" t="s">
        <v>35</v>
      </c>
      <c r="U975" t="s">
        <v>43</v>
      </c>
      <c r="V975" t="s">
        <v>3130</v>
      </c>
      <c r="W975" s="1">
        <v>44687</v>
      </c>
      <c r="X975" s="1">
        <v>44705</v>
      </c>
      <c r="Y975" t="s">
        <v>55</v>
      </c>
    </row>
    <row r="976" spans="1:25">
      <c r="A976" t="s">
        <v>2312</v>
      </c>
      <c r="B976" t="s">
        <v>2742</v>
      </c>
      <c r="D976">
        <v>46627</v>
      </c>
      <c r="E976" t="s">
        <v>27</v>
      </c>
      <c r="F976" t="s">
        <v>28</v>
      </c>
      <c r="G976">
        <v>2022</v>
      </c>
      <c r="H976" t="s">
        <v>29</v>
      </c>
      <c r="I976" t="s">
        <v>30</v>
      </c>
      <c r="J976" t="s">
        <v>2743</v>
      </c>
      <c r="K976" t="s">
        <v>2744</v>
      </c>
      <c r="L976" t="s">
        <v>2745</v>
      </c>
      <c r="M976">
        <v>1250809</v>
      </c>
      <c r="O976" t="s">
        <v>32</v>
      </c>
      <c r="P976" t="s">
        <v>33</v>
      </c>
      <c r="R976" t="s">
        <v>34</v>
      </c>
      <c r="T976" t="s">
        <v>52</v>
      </c>
      <c r="U976" t="s">
        <v>2704</v>
      </c>
      <c r="V976" t="s">
        <v>2746</v>
      </c>
      <c r="W976" s="1">
        <v>44735</v>
      </c>
      <c r="X976" s="1">
        <v>44761</v>
      </c>
      <c r="Y976" t="s">
        <v>133</v>
      </c>
    </row>
    <row r="977" spans="1:25">
      <c r="A977" t="s">
        <v>3155</v>
      </c>
      <c r="B977" t="s">
        <v>446</v>
      </c>
      <c r="C977" t="s">
        <v>326</v>
      </c>
      <c r="D977">
        <v>48721</v>
      </c>
      <c r="E977" t="s">
        <v>27</v>
      </c>
      <c r="F977" t="s">
        <v>28</v>
      </c>
      <c r="G977">
        <v>2022</v>
      </c>
      <c r="H977" t="s">
        <v>29</v>
      </c>
      <c r="I977" t="s">
        <v>30</v>
      </c>
      <c r="J977" t="s">
        <v>3156</v>
      </c>
      <c r="K977" t="s">
        <v>3157</v>
      </c>
      <c r="M977">
        <v>987576</v>
      </c>
      <c r="O977" t="s">
        <v>32</v>
      </c>
      <c r="P977" t="s">
        <v>2820</v>
      </c>
      <c r="R977" t="s">
        <v>34</v>
      </c>
      <c r="T977" t="s">
        <v>174</v>
      </c>
      <c r="U977" t="s">
        <v>53</v>
      </c>
      <c r="V977" t="s">
        <v>3158</v>
      </c>
      <c r="W977" s="1">
        <v>44832</v>
      </c>
      <c r="X977" s="1">
        <v>44972</v>
      </c>
      <c r="Y977" t="s">
        <v>55</v>
      </c>
    </row>
    <row r="978" spans="1:25">
      <c r="A978" t="s">
        <v>3051</v>
      </c>
      <c r="B978" t="s">
        <v>1056</v>
      </c>
      <c r="D978">
        <v>48323</v>
      </c>
      <c r="E978" t="s">
        <v>27</v>
      </c>
      <c r="F978" t="s">
        <v>28</v>
      </c>
      <c r="G978">
        <v>2022</v>
      </c>
      <c r="H978" t="s">
        <v>29</v>
      </c>
      <c r="I978" t="s">
        <v>30</v>
      </c>
      <c r="J978" t="s">
        <v>3052</v>
      </c>
      <c r="K978" t="s">
        <v>3053</v>
      </c>
      <c r="L978" t="str">
        <f>"03/09/2022 10:03 PM AEST(SW"</f>
        <v>03/09/2022 10:03 PM AEST(SW</v>
      </c>
      <c r="M978">
        <v>1079935</v>
      </c>
      <c r="O978" t="s">
        <v>32</v>
      </c>
      <c r="P978" t="s">
        <v>33</v>
      </c>
      <c r="R978" t="s">
        <v>34</v>
      </c>
      <c r="T978" t="s">
        <v>174</v>
      </c>
      <c r="U978" t="s">
        <v>53</v>
      </c>
      <c r="V978" t="s">
        <v>3054</v>
      </c>
      <c r="W978" s="1">
        <v>44882</v>
      </c>
      <c r="X978" s="1">
        <v>44932</v>
      </c>
      <c r="Y978" t="s">
        <v>55</v>
      </c>
    </row>
    <row r="979" spans="1:25">
      <c r="A979" t="s">
        <v>3159</v>
      </c>
      <c r="B979" t="s">
        <v>312</v>
      </c>
      <c r="C979" t="s">
        <v>3160</v>
      </c>
      <c r="D979">
        <v>47299</v>
      </c>
      <c r="E979" t="s">
        <v>27</v>
      </c>
      <c r="F979" t="s">
        <v>28</v>
      </c>
      <c r="G979">
        <v>2022</v>
      </c>
      <c r="H979" t="s">
        <v>29</v>
      </c>
      <c r="I979" t="s">
        <v>30</v>
      </c>
      <c r="J979" t="s">
        <v>3133</v>
      </c>
      <c r="K979" t="str">
        <f>"08/06/2022 05:55 PM AEST(SW"</f>
        <v>08/06/2022 05:55 PM AEST(SW</v>
      </c>
      <c r="L979" t="str">
        <f>"08/06/2022 05:55 PM AEST(SW"</f>
        <v>08/06/2022 05:55 PM AEST(SW</v>
      </c>
      <c r="M979">
        <v>1082264</v>
      </c>
      <c r="O979" t="s">
        <v>32</v>
      </c>
      <c r="P979" t="s">
        <v>33</v>
      </c>
      <c r="R979" t="s">
        <v>34</v>
      </c>
      <c r="T979" t="s">
        <v>174</v>
      </c>
      <c r="U979" t="s">
        <v>2704</v>
      </c>
      <c r="V979" t="s">
        <v>1439</v>
      </c>
      <c r="W979" s="1">
        <v>44725</v>
      </c>
      <c r="X979" s="1">
        <v>44766</v>
      </c>
      <c r="Y979" t="s">
        <v>55</v>
      </c>
    </row>
    <row r="980" spans="1:25">
      <c r="A980" t="s">
        <v>3161</v>
      </c>
      <c r="B980" t="s">
        <v>3162</v>
      </c>
      <c r="D980">
        <v>48372</v>
      </c>
      <c r="E980" t="s">
        <v>27</v>
      </c>
      <c r="F980" t="s">
        <v>28</v>
      </c>
      <c r="G980">
        <v>2022</v>
      </c>
      <c r="H980" t="s">
        <v>29</v>
      </c>
      <c r="I980" t="s">
        <v>30</v>
      </c>
      <c r="J980" t="s">
        <v>3163</v>
      </c>
      <c r="K980" t="str">
        <f>"07/08/2022 04:52 PM AEST(SW"</f>
        <v>07/08/2022 04:52 PM AEST(SW</v>
      </c>
      <c r="M980">
        <v>1282667</v>
      </c>
      <c r="O980" t="s">
        <v>32</v>
      </c>
      <c r="P980" t="s">
        <v>33</v>
      </c>
      <c r="R980" t="s">
        <v>34</v>
      </c>
      <c r="T980" t="s">
        <v>52</v>
      </c>
      <c r="U980" t="s">
        <v>53</v>
      </c>
      <c r="V980" t="s">
        <v>3098</v>
      </c>
      <c r="W980" s="1">
        <v>44888</v>
      </c>
      <c r="X980" s="1">
        <v>44914</v>
      </c>
      <c r="Y980" t="s">
        <v>133</v>
      </c>
    </row>
    <row r="981" spans="1:25">
      <c r="A981" t="s">
        <v>3164</v>
      </c>
      <c r="B981" t="s">
        <v>3165</v>
      </c>
      <c r="C981" t="s">
        <v>1668</v>
      </c>
      <c r="D981">
        <v>46992</v>
      </c>
      <c r="E981" t="s">
        <v>27</v>
      </c>
      <c r="F981" t="s">
        <v>28</v>
      </c>
      <c r="G981">
        <v>2022</v>
      </c>
      <c r="H981" t="s">
        <v>29</v>
      </c>
      <c r="I981" t="s">
        <v>30</v>
      </c>
      <c r="J981" t="s">
        <v>3166</v>
      </c>
      <c r="K981" t="s">
        <v>3167</v>
      </c>
      <c r="M981">
        <v>1162431</v>
      </c>
      <c r="O981" t="s">
        <v>32</v>
      </c>
      <c r="P981" t="s">
        <v>33</v>
      </c>
      <c r="R981" t="s">
        <v>34</v>
      </c>
      <c r="T981" t="s">
        <v>52</v>
      </c>
      <c r="U981" t="s">
        <v>2704</v>
      </c>
      <c r="V981" t="s">
        <v>3168</v>
      </c>
      <c r="W981" s="1">
        <v>44728</v>
      </c>
      <c r="X981" s="1">
        <v>44774</v>
      </c>
      <c r="Y981" t="s">
        <v>55</v>
      </c>
    </row>
    <row r="982" spans="1:25">
      <c r="A982" t="s">
        <v>526</v>
      </c>
      <c r="B982" t="s">
        <v>3169</v>
      </c>
      <c r="D982">
        <v>46155</v>
      </c>
      <c r="E982" t="s">
        <v>27</v>
      </c>
      <c r="F982" t="s">
        <v>28</v>
      </c>
      <c r="G982">
        <v>2022</v>
      </c>
      <c r="H982" t="s">
        <v>29</v>
      </c>
      <c r="I982" t="s">
        <v>30</v>
      </c>
      <c r="J982" t="s">
        <v>3170</v>
      </c>
      <c r="K982" t="s">
        <v>3171</v>
      </c>
      <c r="M982">
        <v>981016</v>
      </c>
      <c r="O982" t="s">
        <v>32</v>
      </c>
      <c r="P982" t="s">
        <v>33</v>
      </c>
      <c r="R982" t="s">
        <v>34</v>
      </c>
      <c r="T982" t="s">
        <v>52</v>
      </c>
      <c r="U982" t="s">
        <v>2704</v>
      </c>
      <c r="V982" t="s">
        <v>2736</v>
      </c>
      <c r="W982" s="1">
        <v>44735</v>
      </c>
      <c r="X982" s="1">
        <v>44760</v>
      </c>
      <c r="Y982" t="s">
        <v>133</v>
      </c>
    </row>
    <row r="983" spans="1:25">
      <c r="A983" t="s">
        <v>3038</v>
      </c>
      <c r="B983" t="s">
        <v>3039</v>
      </c>
      <c r="D983">
        <v>47354</v>
      </c>
      <c r="E983" t="s">
        <v>27</v>
      </c>
      <c r="F983" t="s">
        <v>28</v>
      </c>
      <c r="G983">
        <v>2022</v>
      </c>
      <c r="H983" t="s">
        <v>29</v>
      </c>
      <c r="I983" t="s">
        <v>30</v>
      </c>
      <c r="J983" t="s">
        <v>3172</v>
      </c>
      <c r="K983" t="s">
        <v>3173</v>
      </c>
      <c r="L983" t="s">
        <v>3174</v>
      </c>
      <c r="M983">
        <v>992775</v>
      </c>
      <c r="O983" t="s">
        <v>32</v>
      </c>
      <c r="P983" t="s">
        <v>33</v>
      </c>
      <c r="R983" t="s">
        <v>34</v>
      </c>
      <c r="T983" t="s">
        <v>52</v>
      </c>
      <c r="U983" t="s">
        <v>2704</v>
      </c>
      <c r="V983" t="s">
        <v>2736</v>
      </c>
      <c r="W983" s="1">
        <v>44734</v>
      </c>
      <c r="X983" s="1">
        <v>44760</v>
      </c>
      <c r="Y983" t="s">
        <v>55</v>
      </c>
    </row>
    <row r="984" spans="1:25">
      <c r="A984" t="s">
        <v>3038</v>
      </c>
      <c r="B984" t="s">
        <v>3039</v>
      </c>
      <c r="D984">
        <v>47395</v>
      </c>
      <c r="E984" t="s">
        <v>27</v>
      </c>
      <c r="F984" t="s">
        <v>28</v>
      </c>
      <c r="G984">
        <v>2022</v>
      </c>
      <c r="H984" t="s">
        <v>29</v>
      </c>
      <c r="I984" t="s">
        <v>30</v>
      </c>
      <c r="J984" t="s">
        <v>3040</v>
      </c>
      <c r="K984" t="s">
        <v>3041</v>
      </c>
      <c r="L984" t="s">
        <v>1942</v>
      </c>
      <c r="M984">
        <v>992775</v>
      </c>
      <c r="O984" t="s">
        <v>32</v>
      </c>
      <c r="P984" t="s">
        <v>33</v>
      </c>
      <c r="R984" t="s">
        <v>34</v>
      </c>
      <c r="T984" t="s">
        <v>52</v>
      </c>
      <c r="U984" t="s">
        <v>2704</v>
      </c>
      <c r="V984" t="s">
        <v>2736</v>
      </c>
      <c r="W984" s="1">
        <v>44734</v>
      </c>
      <c r="X984" s="1">
        <v>44760</v>
      </c>
      <c r="Y984" t="s">
        <v>55</v>
      </c>
    </row>
    <row r="985" spans="1:25">
      <c r="A985" t="s">
        <v>2699</v>
      </c>
      <c r="B985" t="s">
        <v>2700</v>
      </c>
      <c r="D985">
        <v>46604</v>
      </c>
      <c r="E985" t="s">
        <v>27</v>
      </c>
      <c r="F985" t="s">
        <v>28</v>
      </c>
      <c r="G985">
        <v>2022</v>
      </c>
      <c r="H985" t="s">
        <v>29</v>
      </c>
      <c r="I985" t="s">
        <v>30</v>
      </c>
      <c r="J985" t="s">
        <v>2701</v>
      </c>
      <c r="K985" t="s">
        <v>2702</v>
      </c>
      <c r="L985" t="s">
        <v>2703</v>
      </c>
      <c r="M985">
        <v>1254778</v>
      </c>
      <c r="O985" t="s">
        <v>32</v>
      </c>
      <c r="P985" t="s">
        <v>33</v>
      </c>
      <c r="R985" t="s">
        <v>34</v>
      </c>
      <c r="T985" t="s">
        <v>52</v>
      </c>
      <c r="U985" t="s">
        <v>2704</v>
      </c>
      <c r="V985" t="s">
        <v>2705</v>
      </c>
      <c r="W985" s="1">
        <v>44735</v>
      </c>
      <c r="X985" s="1">
        <v>44729</v>
      </c>
      <c r="Y985" t="s">
        <v>133</v>
      </c>
    </row>
    <row r="986" spans="1:25">
      <c r="A986" t="s">
        <v>2699</v>
      </c>
      <c r="B986" t="s">
        <v>3175</v>
      </c>
      <c r="D986">
        <v>46269</v>
      </c>
      <c r="E986" t="s">
        <v>27</v>
      </c>
      <c r="F986" t="s">
        <v>28</v>
      </c>
      <c r="G986">
        <v>2022</v>
      </c>
      <c r="H986" t="s">
        <v>29</v>
      </c>
      <c r="I986" t="s">
        <v>30</v>
      </c>
      <c r="J986" t="s">
        <v>3176</v>
      </c>
      <c r="K986" t="str">
        <f>"02/05/2022 03:38 PM AEST(SW"</f>
        <v>02/05/2022 03:38 PM AEST(SW</v>
      </c>
      <c r="L986" t="str">
        <f>"02/05/2022 03:41 PM AEST(SW"</f>
        <v>02/05/2022 03:41 PM AEST(SW</v>
      </c>
      <c r="M986">
        <v>904912</v>
      </c>
      <c r="O986" t="s">
        <v>32</v>
      </c>
      <c r="P986" t="s">
        <v>33</v>
      </c>
      <c r="R986" t="s">
        <v>34</v>
      </c>
      <c r="T986" t="s">
        <v>52</v>
      </c>
      <c r="U986" t="s">
        <v>2704</v>
      </c>
      <c r="V986" t="s">
        <v>3177</v>
      </c>
      <c r="W986" s="1">
        <v>44707</v>
      </c>
      <c r="X986" s="1">
        <v>44763</v>
      </c>
      <c r="Y986" t="s">
        <v>133</v>
      </c>
    </row>
    <row r="987" spans="1:25">
      <c r="A987" t="s">
        <v>3178</v>
      </c>
      <c r="B987" t="s">
        <v>3179</v>
      </c>
      <c r="D987">
        <v>47281</v>
      </c>
      <c r="E987" t="s">
        <v>27</v>
      </c>
      <c r="F987" t="s">
        <v>28</v>
      </c>
      <c r="G987">
        <v>2022</v>
      </c>
      <c r="H987" t="s">
        <v>29</v>
      </c>
      <c r="I987" t="s">
        <v>30</v>
      </c>
      <c r="J987" t="s">
        <v>3180</v>
      </c>
      <c r="K987" t="str">
        <f>"08/06/2022 10:18 AM AEST(SW"</f>
        <v>08/06/2022 10:18 AM AEST(SW</v>
      </c>
      <c r="M987">
        <v>1069532</v>
      </c>
      <c r="O987" t="s">
        <v>32</v>
      </c>
      <c r="P987" t="s">
        <v>33</v>
      </c>
      <c r="R987" t="s">
        <v>34</v>
      </c>
      <c r="T987" t="s">
        <v>52</v>
      </c>
      <c r="U987" t="s">
        <v>2704</v>
      </c>
      <c r="V987" t="s">
        <v>2736</v>
      </c>
      <c r="W987" s="1">
        <v>44742</v>
      </c>
      <c r="X987" s="1">
        <v>44764</v>
      </c>
      <c r="Y987" t="s">
        <v>55</v>
      </c>
    </row>
    <row r="988" spans="1:25">
      <c r="A988" t="s">
        <v>1443</v>
      </c>
      <c r="B988" t="s">
        <v>3181</v>
      </c>
      <c r="D988">
        <v>46018</v>
      </c>
      <c r="E988" t="s">
        <v>27</v>
      </c>
      <c r="F988" t="s">
        <v>28</v>
      </c>
      <c r="G988">
        <v>2022</v>
      </c>
      <c r="H988" t="s">
        <v>29</v>
      </c>
      <c r="I988" t="s">
        <v>30</v>
      </c>
      <c r="J988" t="s">
        <v>3182</v>
      </c>
      <c r="K988" t="s">
        <v>3183</v>
      </c>
      <c r="M988">
        <v>1138644</v>
      </c>
      <c r="O988" t="s">
        <v>32</v>
      </c>
      <c r="P988" t="s">
        <v>33</v>
      </c>
      <c r="R988" t="s">
        <v>34</v>
      </c>
      <c r="T988" t="s">
        <v>52</v>
      </c>
      <c r="U988" t="s">
        <v>2704</v>
      </c>
      <c r="V988" t="s">
        <v>3177</v>
      </c>
      <c r="W988" s="1">
        <v>44734</v>
      </c>
      <c r="X988" s="1">
        <v>44764</v>
      </c>
      <c r="Y988" t="s">
        <v>133</v>
      </c>
    </row>
    <row r="989" spans="1:25">
      <c r="A989" t="s">
        <v>1621</v>
      </c>
      <c r="B989" t="s">
        <v>1622</v>
      </c>
      <c r="C989" t="s">
        <v>1623</v>
      </c>
      <c r="D989">
        <v>53430</v>
      </c>
      <c r="E989" t="s">
        <v>27</v>
      </c>
      <c r="F989" t="s">
        <v>28</v>
      </c>
      <c r="G989">
        <v>2022</v>
      </c>
      <c r="H989" t="s">
        <v>29</v>
      </c>
      <c r="I989" t="s">
        <v>30</v>
      </c>
      <c r="J989" t="s">
        <v>1624</v>
      </c>
      <c r="K989" t="s">
        <v>1625</v>
      </c>
      <c r="M989">
        <v>592378</v>
      </c>
      <c r="O989" t="s">
        <v>32</v>
      </c>
      <c r="P989" t="s">
        <v>33</v>
      </c>
      <c r="R989" t="s">
        <v>34</v>
      </c>
      <c r="T989" t="s">
        <v>52</v>
      </c>
      <c r="U989" t="s">
        <v>53</v>
      </c>
      <c r="V989" t="s">
        <v>1626</v>
      </c>
      <c r="W989" s="1">
        <v>44898</v>
      </c>
      <c r="X989" s="1">
        <v>44920</v>
      </c>
      <c r="Y989" t="s">
        <v>55</v>
      </c>
    </row>
    <row r="990" spans="1:25">
      <c r="A990" t="s">
        <v>674</v>
      </c>
      <c r="B990" t="s">
        <v>3184</v>
      </c>
      <c r="D990">
        <v>47051</v>
      </c>
      <c r="E990" t="s">
        <v>27</v>
      </c>
      <c r="F990" t="s">
        <v>28</v>
      </c>
      <c r="G990">
        <v>2022</v>
      </c>
      <c r="H990" t="s">
        <v>29</v>
      </c>
      <c r="I990" t="s">
        <v>30</v>
      </c>
      <c r="J990" t="s">
        <v>3185</v>
      </c>
      <c r="K990" t="s">
        <v>3186</v>
      </c>
      <c r="M990">
        <v>1173986</v>
      </c>
      <c r="O990" t="s">
        <v>32</v>
      </c>
      <c r="P990" t="s">
        <v>277</v>
      </c>
      <c r="R990" t="s">
        <v>32</v>
      </c>
      <c r="S990" t="s">
        <v>32</v>
      </c>
      <c r="T990" t="s">
        <v>174</v>
      </c>
      <c r="U990" t="s">
        <v>2704</v>
      </c>
      <c r="V990" t="s">
        <v>2705</v>
      </c>
      <c r="W990" s="1">
        <v>44743</v>
      </c>
      <c r="X990" s="1">
        <v>44760</v>
      </c>
      <c r="Y990" t="s">
        <v>97</v>
      </c>
    </row>
    <row r="991" spans="1:25">
      <c r="A991" t="s">
        <v>3187</v>
      </c>
      <c r="B991" t="s">
        <v>3188</v>
      </c>
      <c r="D991">
        <v>46017</v>
      </c>
      <c r="E991" t="s">
        <v>27</v>
      </c>
      <c r="F991" t="s">
        <v>28</v>
      </c>
      <c r="G991">
        <v>2022</v>
      </c>
      <c r="H991" t="s">
        <v>29</v>
      </c>
      <c r="I991" t="s">
        <v>30</v>
      </c>
      <c r="J991" t="s">
        <v>3189</v>
      </c>
      <c r="K991" t="s">
        <v>3190</v>
      </c>
      <c r="L991" t="s">
        <v>3111</v>
      </c>
      <c r="M991">
        <v>988154</v>
      </c>
      <c r="O991" t="s">
        <v>32</v>
      </c>
      <c r="P991" t="s">
        <v>33</v>
      </c>
      <c r="R991" t="s">
        <v>34</v>
      </c>
      <c r="T991" t="s">
        <v>52</v>
      </c>
      <c r="U991" t="s">
        <v>2704</v>
      </c>
      <c r="V991" t="s">
        <v>2705</v>
      </c>
      <c r="W991" s="1">
        <v>44734</v>
      </c>
      <c r="X991" s="1">
        <v>44763</v>
      </c>
      <c r="Y991" t="s">
        <v>133</v>
      </c>
    </row>
    <row r="992" spans="1:25">
      <c r="A992" t="s">
        <v>965</v>
      </c>
      <c r="B992" t="s">
        <v>3110</v>
      </c>
      <c r="D992">
        <v>46019</v>
      </c>
      <c r="E992" t="s">
        <v>27</v>
      </c>
      <c r="F992" t="s">
        <v>28</v>
      </c>
      <c r="G992">
        <v>2022</v>
      </c>
      <c r="H992" t="s">
        <v>29</v>
      </c>
      <c r="I992" t="s">
        <v>30</v>
      </c>
      <c r="J992" t="s">
        <v>2743</v>
      </c>
      <c r="K992" t="s">
        <v>3111</v>
      </c>
      <c r="L992" t="s">
        <v>3112</v>
      </c>
      <c r="M992">
        <v>944560</v>
      </c>
      <c r="O992" t="s">
        <v>32</v>
      </c>
      <c r="P992" t="s">
        <v>33</v>
      </c>
      <c r="R992" t="s">
        <v>34</v>
      </c>
      <c r="T992" t="s">
        <v>52</v>
      </c>
      <c r="U992" t="s">
        <v>2704</v>
      </c>
      <c r="V992" t="s">
        <v>2736</v>
      </c>
      <c r="W992" s="1">
        <v>44734</v>
      </c>
      <c r="X992" s="1">
        <v>44764</v>
      </c>
      <c r="Y992" t="s">
        <v>133</v>
      </c>
    </row>
    <row r="993" spans="1:25">
      <c r="A993" t="s">
        <v>1117</v>
      </c>
      <c r="B993" t="s">
        <v>846</v>
      </c>
      <c r="C993" t="s">
        <v>313</v>
      </c>
      <c r="D993">
        <v>47534</v>
      </c>
      <c r="E993" t="s">
        <v>27</v>
      </c>
      <c r="F993" t="s">
        <v>28</v>
      </c>
      <c r="G993">
        <v>2022</v>
      </c>
      <c r="H993" t="s">
        <v>29</v>
      </c>
      <c r="I993" t="s">
        <v>30</v>
      </c>
      <c r="J993" t="s">
        <v>3191</v>
      </c>
      <c r="K993" t="s">
        <v>3192</v>
      </c>
      <c r="L993" t="s">
        <v>3193</v>
      </c>
      <c r="M993">
        <v>830885</v>
      </c>
      <c r="O993" t="s">
        <v>32</v>
      </c>
      <c r="P993" t="s">
        <v>33</v>
      </c>
      <c r="R993" t="s">
        <v>34</v>
      </c>
      <c r="T993" t="s">
        <v>174</v>
      </c>
      <c r="U993" t="s">
        <v>2704</v>
      </c>
      <c r="V993" t="s">
        <v>3194</v>
      </c>
      <c r="W993" s="1">
        <v>44743</v>
      </c>
      <c r="X993" s="1">
        <v>44767</v>
      </c>
      <c r="Y993" t="s">
        <v>55</v>
      </c>
    </row>
    <row r="994" spans="1:25">
      <c r="A994" t="s">
        <v>2733</v>
      </c>
      <c r="B994" t="s">
        <v>1202</v>
      </c>
      <c r="C994" t="s">
        <v>2734</v>
      </c>
      <c r="D994">
        <v>47001</v>
      </c>
      <c r="E994" t="s">
        <v>27</v>
      </c>
      <c r="F994" t="s">
        <v>28</v>
      </c>
      <c r="G994">
        <v>2022</v>
      </c>
      <c r="H994" t="s">
        <v>29</v>
      </c>
      <c r="I994" t="s">
        <v>30</v>
      </c>
      <c r="J994" t="s">
        <v>3195</v>
      </c>
      <c r="K994" t="str">
        <f>"06/06/2022 04:49 PM AEST(SW"</f>
        <v>06/06/2022 04:49 PM AEST(SW</v>
      </c>
      <c r="M994">
        <v>1239345</v>
      </c>
      <c r="O994" t="s">
        <v>32</v>
      </c>
      <c r="P994" t="s">
        <v>33</v>
      </c>
      <c r="R994" t="s">
        <v>34</v>
      </c>
      <c r="T994" t="s">
        <v>52</v>
      </c>
      <c r="U994" t="s">
        <v>2704</v>
      </c>
      <c r="V994" t="s">
        <v>2736</v>
      </c>
      <c r="W994" s="1">
        <v>44744</v>
      </c>
      <c r="X994" s="1">
        <v>44758</v>
      </c>
      <c r="Y994" t="s">
        <v>123</v>
      </c>
    </row>
    <row r="995" spans="1:25">
      <c r="A995" t="s">
        <v>2733</v>
      </c>
      <c r="B995" t="s">
        <v>1202</v>
      </c>
      <c r="C995" t="s">
        <v>2734</v>
      </c>
      <c r="D995">
        <v>47053</v>
      </c>
      <c r="E995" t="s">
        <v>27</v>
      </c>
      <c r="F995" t="s">
        <v>28</v>
      </c>
      <c r="G995">
        <v>2022</v>
      </c>
      <c r="H995" t="s">
        <v>29</v>
      </c>
      <c r="I995" t="s">
        <v>30</v>
      </c>
      <c r="J995" t="s">
        <v>3196</v>
      </c>
      <c r="K995" t="s">
        <v>3197</v>
      </c>
      <c r="M995">
        <v>1239345</v>
      </c>
      <c r="O995" t="s">
        <v>32</v>
      </c>
      <c r="P995" t="s">
        <v>33</v>
      </c>
      <c r="R995" t="s">
        <v>34</v>
      </c>
      <c r="T995" t="s">
        <v>52</v>
      </c>
      <c r="U995" t="s">
        <v>2704</v>
      </c>
      <c r="V995" t="s">
        <v>3198</v>
      </c>
      <c r="W995" s="1">
        <v>44735</v>
      </c>
      <c r="X995" s="1">
        <v>44765</v>
      </c>
      <c r="Y995" t="s">
        <v>123</v>
      </c>
    </row>
    <row r="996" spans="1:25">
      <c r="A996" t="s">
        <v>2733</v>
      </c>
      <c r="B996" t="s">
        <v>1202</v>
      </c>
      <c r="C996" t="s">
        <v>2734</v>
      </c>
      <c r="D996">
        <v>47274</v>
      </c>
      <c r="E996" t="s">
        <v>27</v>
      </c>
      <c r="F996" t="s">
        <v>28</v>
      </c>
      <c r="G996">
        <v>2022</v>
      </c>
      <c r="H996" t="s">
        <v>29</v>
      </c>
      <c r="I996" t="s">
        <v>30</v>
      </c>
      <c r="J996" t="s">
        <v>2735</v>
      </c>
      <c r="K996" t="str">
        <f>"08/06/2022 01:41 AM AEST(SW"</f>
        <v>08/06/2022 01:41 AM AEST(SW</v>
      </c>
      <c r="L996" t="str">
        <f>"08/06/2022 01:42 AM AEST(SW"</f>
        <v>08/06/2022 01:42 AM AEST(SW</v>
      </c>
      <c r="M996">
        <v>1239345</v>
      </c>
      <c r="O996" t="s">
        <v>32</v>
      </c>
      <c r="P996" t="s">
        <v>33</v>
      </c>
      <c r="R996" t="s">
        <v>34</v>
      </c>
      <c r="T996" t="s">
        <v>52</v>
      </c>
      <c r="U996" t="s">
        <v>2704</v>
      </c>
      <c r="V996" t="s">
        <v>2736</v>
      </c>
      <c r="W996" s="1">
        <v>44744</v>
      </c>
      <c r="X996" s="1">
        <v>44764</v>
      </c>
      <c r="Y996" t="s">
        <v>123</v>
      </c>
    </row>
    <row r="997" spans="1:25">
      <c r="A997" t="s">
        <v>3199</v>
      </c>
      <c r="B997" t="s">
        <v>3200</v>
      </c>
      <c r="D997">
        <v>47523</v>
      </c>
      <c r="E997" t="s">
        <v>27</v>
      </c>
      <c r="F997" t="s">
        <v>28</v>
      </c>
      <c r="G997">
        <v>2022</v>
      </c>
      <c r="H997" t="s">
        <v>29</v>
      </c>
      <c r="I997" t="s">
        <v>30</v>
      </c>
      <c r="J997" t="s">
        <v>3201</v>
      </c>
      <c r="K997" t="s">
        <v>3202</v>
      </c>
      <c r="M997">
        <v>779237</v>
      </c>
      <c r="O997" t="s">
        <v>32</v>
      </c>
      <c r="P997" t="s">
        <v>33</v>
      </c>
      <c r="R997" t="s">
        <v>34</v>
      </c>
      <c r="T997" t="s">
        <v>52</v>
      </c>
      <c r="U997" t="s">
        <v>2704</v>
      </c>
      <c r="V997" t="s">
        <v>3203</v>
      </c>
      <c r="W997" s="1">
        <v>44742</v>
      </c>
      <c r="X997" s="1">
        <v>44758</v>
      </c>
      <c r="Y997" t="s">
        <v>3204</v>
      </c>
    </row>
    <row r="998" spans="1:25">
      <c r="A998" t="s">
        <v>3131</v>
      </c>
      <c r="B998" t="s">
        <v>3132</v>
      </c>
      <c r="D998">
        <v>46915</v>
      </c>
      <c r="E998" t="s">
        <v>27</v>
      </c>
      <c r="F998" t="s">
        <v>28</v>
      </c>
      <c r="G998">
        <v>2022</v>
      </c>
      <c r="H998" t="s">
        <v>29</v>
      </c>
      <c r="I998" t="s">
        <v>30</v>
      </c>
      <c r="J998" t="s">
        <v>3133</v>
      </c>
      <c r="K998" t="s">
        <v>3134</v>
      </c>
      <c r="L998" t="str">
        <f>"07/06/2022 01:45 PM AEST(SW"</f>
        <v>07/06/2022 01:45 PM AEST(SW</v>
      </c>
      <c r="M998">
        <v>1173160</v>
      </c>
      <c r="O998" t="s">
        <v>32</v>
      </c>
      <c r="P998" t="s">
        <v>33</v>
      </c>
      <c r="R998" t="s">
        <v>34</v>
      </c>
      <c r="T998" t="s">
        <v>174</v>
      </c>
      <c r="U998" t="s">
        <v>2704</v>
      </c>
      <c r="V998" t="s">
        <v>1439</v>
      </c>
      <c r="W998" s="1">
        <v>44741</v>
      </c>
      <c r="X998" s="1">
        <v>44762</v>
      </c>
      <c r="Y998" t="s">
        <v>55</v>
      </c>
    </row>
    <row r="999" spans="1:25">
      <c r="A999" t="s">
        <v>3131</v>
      </c>
      <c r="B999" t="s">
        <v>3132</v>
      </c>
      <c r="D999">
        <v>47718</v>
      </c>
      <c r="E999" t="s">
        <v>27</v>
      </c>
      <c r="F999" t="s">
        <v>28</v>
      </c>
      <c r="G999">
        <v>2022</v>
      </c>
      <c r="H999" t="s">
        <v>29</v>
      </c>
      <c r="I999" t="s">
        <v>30</v>
      </c>
      <c r="J999" t="s">
        <v>3133</v>
      </c>
      <c r="K999" t="s">
        <v>3135</v>
      </c>
      <c r="M999">
        <v>1173160</v>
      </c>
      <c r="O999" t="s">
        <v>32</v>
      </c>
      <c r="P999" t="s">
        <v>33</v>
      </c>
      <c r="R999" t="s">
        <v>34</v>
      </c>
      <c r="T999" t="s">
        <v>174</v>
      </c>
      <c r="U999" t="s">
        <v>2704</v>
      </c>
      <c r="V999" t="s">
        <v>1439</v>
      </c>
      <c r="W999" s="1">
        <v>44741</v>
      </c>
      <c r="X999" s="1">
        <v>44762</v>
      </c>
      <c r="Y999" t="s">
        <v>55</v>
      </c>
    </row>
    <row r="1000" spans="1:25">
      <c r="A1000" t="s">
        <v>2737</v>
      </c>
      <c r="B1000" t="s">
        <v>78</v>
      </c>
      <c r="C1000" t="s">
        <v>2738</v>
      </c>
      <c r="D1000">
        <v>46931</v>
      </c>
      <c r="E1000" t="s">
        <v>27</v>
      </c>
      <c r="F1000" t="s">
        <v>28</v>
      </c>
      <c r="G1000">
        <v>2022</v>
      </c>
      <c r="H1000" t="s">
        <v>29</v>
      </c>
      <c r="I1000" t="s">
        <v>30</v>
      </c>
      <c r="J1000" t="s">
        <v>2739</v>
      </c>
      <c r="K1000" t="s">
        <v>2740</v>
      </c>
      <c r="L1000" t="s">
        <v>2741</v>
      </c>
      <c r="M1000">
        <v>1217374</v>
      </c>
      <c r="O1000" t="s">
        <v>32</v>
      </c>
      <c r="P1000" t="s">
        <v>33</v>
      </c>
      <c r="R1000" t="s">
        <v>34</v>
      </c>
      <c r="T1000" t="s">
        <v>174</v>
      </c>
      <c r="U1000" t="s">
        <v>2704</v>
      </c>
      <c r="V1000" t="s">
        <v>1439</v>
      </c>
      <c r="W1000" s="1">
        <v>44742</v>
      </c>
      <c r="X1000" s="1">
        <v>44765</v>
      </c>
      <c r="Y1000" t="s">
        <v>55</v>
      </c>
    </row>
    <row r="1001" spans="1:25">
      <c r="A1001" t="s">
        <v>2622</v>
      </c>
      <c r="B1001" t="s">
        <v>3205</v>
      </c>
      <c r="D1001">
        <v>46924</v>
      </c>
      <c r="E1001" t="s">
        <v>27</v>
      </c>
      <c r="F1001" t="s">
        <v>28</v>
      </c>
      <c r="G1001">
        <v>2022</v>
      </c>
      <c r="H1001" t="s">
        <v>29</v>
      </c>
      <c r="I1001" t="s">
        <v>30</v>
      </c>
      <c r="J1001" t="s">
        <v>3206</v>
      </c>
      <c r="K1001" t="s">
        <v>3207</v>
      </c>
      <c r="M1001">
        <v>1225597</v>
      </c>
      <c r="O1001" t="s">
        <v>32</v>
      </c>
      <c r="P1001" t="s">
        <v>33</v>
      </c>
      <c r="R1001" t="s">
        <v>34</v>
      </c>
      <c r="T1001" t="s">
        <v>52</v>
      </c>
      <c r="U1001" t="s">
        <v>2704</v>
      </c>
      <c r="V1001" t="s">
        <v>3208</v>
      </c>
      <c r="W1001" s="1">
        <v>44735</v>
      </c>
      <c r="X1001" s="1">
        <v>44759</v>
      </c>
      <c r="Y1001" t="s">
        <v>133</v>
      </c>
    </row>
    <row r="1002" spans="1:25">
      <c r="A1002" t="s">
        <v>2312</v>
      </c>
      <c r="B1002" t="s">
        <v>2742</v>
      </c>
      <c r="D1002">
        <v>46627</v>
      </c>
      <c r="E1002" t="s">
        <v>27</v>
      </c>
      <c r="F1002" t="s">
        <v>28</v>
      </c>
      <c r="G1002">
        <v>2022</v>
      </c>
      <c r="H1002" t="s">
        <v>29</v>
      </c>
      <c r="I1002" t="s">
        <v>30</v>
      </c>
      <c r="J1002" t="s">
        <v>2743</v>
      </c>
      <c r="K1002" t="s">
        <v>2744</v>
      </c>
      <c r="L1002" t="s">
        <v>2745</v>
      </c>
      <c r="M1002">
        <v>1250809</v>
      </c>
      <c r="O1002" t="s">
        <v>32</v>
      </c>
      <c r="P1002" t="s">
        <v>33</v>
      </c>
      <c r="R1002" t="s">
        <v>34</v>
      </c>
      <c r="T1002" t="s">
        <v>52</v>
      </c>
      <c r="U1002" t="s">
        <v>2704</v>
      </c>
      <c r="V1002" t="s">
        <v>2746</v>
      </c>
      <c r="W1002" s="1">
        <v>44735</v>
      </c>
      <c r="X1002" s="1">
        <v>44761</v>
      </c>
      <c r="Y1002" t="s">
        <v>133</v>
      </c>
    </row>
    <row r="1003" spans="1:25">
      <c r="A1003" t="s">
        <v>2312</v>
      </c>
      <c r="B1003" t="s">
        <v>3209</v>
      </c>
      <c r="D1003">
        <v>46078</v>
      </c>
      <c r="E1003" t="s">
        <v>27</v>
      </c>
      <c r="F1003" t="s">
        <v>28</v>
      </c>
      <c r="G1003">
        <v>2022</v>
      </c>
      <c r="H1003" t="s">
        <v>29</v>
      </c>
      <c r="I1003" t="s">
        <v>30</v>
      </c>
      <c r="J1003" t="s">
        <v>3210</v>
      </c>
      <c r="K1003" t="s">
        <v>3211</v>
      </c>
      <c r="L1003" t="s">
        <v>3212</v>
      </c>
      <c r="M1003">
        <v>772177</v>
      </c>
      <c r="O1003" t="s">
        <v>32</v>
      </c>
      <c r="P1003" t="s">
        <v>33</v>
      </c>
      <c r="R1003" t="s">
        <v>34</v>
      </c>
      <c r="T1003" t="s">
        <v>52</v>
      </c>
      <c r="U1003" t="s">
        <v>2704</v>
      </c>
      <c r="V1003" t="s">
        <v>3177</v>
      </c>
      <c r="W1003" s="1">
        <v>44739</v>
      </c>
      <c r="X1003" s="1">
        <v>44763</v>
      </c>
      <c r="Y1003" t="s">
        <v>133</v>
      </c>
    </row>
    <row r="1004" spans="1:25">
      <c r="A1004" t="s">
        <v>3213</v>
      </c>
      <c r="B1004" t="s">
        <v>3214</v>
      </c>
      <c r="D1004">
        <v>46038</v>
      </c>
      <c r="E1004" t="s">
        <v>27</v>
      </c>
      <c r="F1004" t="s">
        <v>28</v>
      </c>
      <c r="G1004">
        <v>2022</v>
      </c>
      <c r="H1004" t="s">
        <v>29</v>
      </c>
      <c r="I1004" t="s">
        <v>30</v>
      </c>
      <c r="J1004" t="s">
        <v>3215</v>
      </c>
      <c r="K1004" t="s">
        <v>3216</v>
      </c>
      <c r="L1004" t="s">
        <v>3216</v>
      </c>
      <c r="M1004">
        <v>1238979</v>
      </c>
      <c r="O1004" t="s">
        <v>32</v>
      </c>
      <c r="P1004" t="s">
        <v>33</v>
      </c>
      <c r="R1004" t="s">
        <v>34</v>
      </c>
      <c r="T1004" t="s">
        <v>52</v>
      </c>
      <c r="U1004" t="s">
        <v>2704</v>
      </c>
      <c r="V1004" t="s">
        <v>3217</v>
      </c>
      <c r="W1004" s="1">
        <v>44739</v>
      </c>
      <c r="X1004" s="1">
        <v>44760</v>
      </c>
      <c r="Y1004" t="s">
        <v>133</v>
      </c>
    </row>
    <row r="1005" spans="1:25">
      <c r="A1005" t="s">
        <v>1132</v>
      </c>
      <c r="B1005" t="s">
        <v>3218</v>
      </c>
      <c r="D1005">
        <v>46037</v>
      </c>
      <c r="E1005" t="s">
        <v>27</v>
      </c>
      <c r="F1005" t="s">
        <v>28</v>
      </c>
      <c r="G1005">
        <v>2022</v>
      </c>
      <c r="H1005" t="s">
        <v>29</v>
      </c>
      <c r="I1005" t="s">
        <v>30</v>
      </c>
      <c r="J1005" t="s">
        <v>3215</v>
      </c>
      <c r="K1005" t="s">
        <v>3219</v>
      </c>
      <c r="L1005" t="str">
        <f>"05/05/2022 04:15 AM AEST(SW"</f>
        <v>05/05/2022 04:15 AM AEST(SW</v>
      </c>
      <c r="M1005">
        <v>959490</v>
      </c>
      <c r="O1005" t="s">
        <v>32</v>
      </c>
      <c r="P1005" t="s">
        <v>33</v>
      </c>
      <c r="R1005" t="s">
        <v>34</v>
      </c>
      <c r="T1005" t="s">
        <v>52</v>
      </c>
      <c r="U1005" t="s">
        <v>2704</v>
      </c>
      <c r="V1005" t="s">
        <v>2705</v>
      </c>
      <c r="W1005" s="1">
        <v>44739</v>
      </c>
      <c r="X1005" s="1">
        <v>44759</v>
      </c>
      <c r="Y1005" t="s">
        <v>133</v>
      </c>
    </row>
    <row r="1006" spans="1:25">
      <c r="A1006" t="s">
        <v>3220</v>
      </c>
      <c r="B1006" t="s">
        <v>3221</v>
      </c>
      <c r="D1006">
        <v>48334</v>
      </c>
      <c r="E1006" t="s">
        <v>27</v>
      </c>
      <c r="F1006" t="s">
        <v>28</v>
      </c>
      <c r="G1006">
        <v>2022</v>
      </c>
      <c r="H1006" t="s">
        <v>29</v>
      </c>
      <c r="I1006" t="s">
        <v>30</v>
      </c>
      <c r="J1006" t="s">
        <v>3222</v>
      </c>
      <c r="K1006" t="s">
        <v>3223</v>
      </c>
      <c r="L1006" t="s">
        <v>3223</v>
      </c>
      <c r="M1006">
        <v>1039231</v>
      </c>
      <c r="O1006" t="s">
        <v>32</v>
      </c>
      <c r="P1006" t="s">
        <v>42</v>
      </c>
      <c r="R1006" t="s">
        <v>34</v>
      </c>
      <c r="T1006" t="s">
        <v>35</v>
      </c>
      <c r="U1006" t="s">
        <v>36</v>
      </c>
      <c r="V1006" t="s">
        <v>3224</v>
      </c>
      <c r="W1006" s="1">
        <v>44807</v>
      </c>
      <c r="X1006" s="1">
        <v>44814</v>
      </c>
      <c r="Y1006" t="s">
        <v>45</v>
      </c>
    </row>
    <row r="1007" spans="1:25">
      <c r="A1007" t="s">
        <v>3225</v>
      </c>
      <c r="B1007" t="s">
        <v>3226</v>
      </c>
      <c r="D1007">
        <v>48941</v>
      </c>
      <c r="E1007" t="s">
        <v>27</v>
      </c>
      <c r="F1007" t="s">
        <v>28</v>
      </c>
      <c r="G1007">
        <v>2022</v>
      </c>
      <c r="H1007" t="s">
        <v>29</v>
      </c>
      <c r="I1007" t="s">
        <v>30</v>
      </c>
      <c r="J1007" t="s">
        <v>3227</v>
      </c>
      <c r="K1007" t="str">
        <f>"01/09/2022 01:45 PM AEST(SW"</f>
        <v>01/09/2022 01:45 PM AEST(SW</v>
      </c>
      <c r="L1007" t="str">
        <f>"01/09/2022 01:45 PM AEST(SW"</f>
        <v>01/09/2022 01:45 PM AEST(SW</v>
      </c>
      <c r="M1007">
        <v>760366</v>
      </c>
      <c r="O1007" t="s">
        <v>32</v>
      </c>
      <c r="P1007" t="s">
        <v>33</v>
      </c>
      <c r="R1007" t="s">
        <v>34</v>
      </c>
      <c r="T1007" t="s">
        <v>52</v>
      </c>
      <c r="U1007" t="s">
        <v>298</v>
      </c>
      <c r="V1007" t="s">
        <v>810</v>
      </c>
      <c r="W1007" s="1">
        <v>44827</v>
      </c>
      <c r="X1007" s="1">
        <v>44857</v>
      </c>
      <c r="Y1007" t="s">
        <v>55</v>
      </c>
    </row>
    <row r="1008" spans="1:25">
      <c r="A1008" t="s">
        <v>3228</v>
      </c>
      <c r="B1008" t="s">
        <v>3229</v>
      </c>
      <c r="C1008" t="s">
        <v>1748</v>
      </c>
      <c r="D1008">
        <v>52586</v>
      </c>
      <c r="E1008" t="s">
        <v>27</v>
      </c>
      <c r="F1008" t="s">
        <v>28</v>
      </c>
      <c r="G1008">
        <v>2022</v>
      </c>
      <c r="H1008" t="s">
        <v>29</v>
      </c>
      <c r="I1008" t="s">
        <v>30</v>
      </c>
      <c r="J1008" t="s">
        <v>3230</v>
      </c>
      <c r="K1008" t="s">
        <v>3231</v>
      </c>
      <c r="L1008" t="s">
        <v>3232</v>
      </c>
      <c r="M1008">
        <v>1146101</v>
      </c>
      <c r="O1008" t="s">
        <v>32</v>
      </c>
      <c r="P1008" t="s">
        <v>2820</v>
      </c>
      <c r="R1008" t="s">
        <v>34</v>
      </c>
      <c r="T1008" t="s">
        <v>52</v>
      </c>
      <c r="U1008" t="s">
        <v>298</v>
      </c>
      <c r="V1008" t="s">
        <v>810</v>
      </c>
      <c r="W1008" s="1">
        <v>44889</v>
      </c>
      <c r="X1008" s="1">
        <v>44924</v>
      </c>
      <c r="Y1008" t="s">
        <v>55</v>
      </c>
    </row>
    <row r="1009" spans="1:25">
      <c r="A1009" t="s">
        <v>3233</v>
      </c>
      <c r="B1009" t="s">
        <v>2887</v>
      </c>
      <c r="C1009" t="s">
        <v>3234</v>
      </c>
      <c r="D1009">
        <v>48268</v>
      </c>
      <c r="E1009" t="s">
        <v>27</v>
      </c>
      <c r="F1009" t="s">
        <v>28</v>
      </c>
      <c r="G1009">
        <v>2022</v>
      </c>
      <c r="H1009" t="s">
        <v>29</v>
      </c>
      <c r="I1009" t="s">
        <v>30</v>
      </c>
      <c r="J1009" t="s">
        <v>3235</v>
      </c>
      <c r="K1009" t="s">
        <v>3236</v>
      </c>
      <c r="L1009" t="s">
        <v>3237</v>
      </c>
      <c r="M1009">
        <v>993699</v>
      </c>
      <c r="O1009" t="s">
        <v>32</v>
      </c>
      <c r="P1009" t="s">
        <v>33</v>
      </c>
      <c r="R1009" t="s">
        <v>34</v>
      </c>
      <c r="T1009" t="s">
        <v>52</v>
      </c>
      <c r="U1009" t="s">
        <v>650</v>
      </c>
      <c r="V1009" t="s">
        <v>1101</v>
      </c>
      <c r="W1009" s="1">
        <v>44817</v>
      </c>
      <c r="X1009" s="1">
        <v>44843</v>
      </c>
      <c r="Y1009" t="s">
        <v>55</v>
      </c>
    </row>
    <row r="1010" spans="1:25">
      <c r="A1010" t="s">
        <v>2441</v>
      </c>
      <c r="B1010" t="s">
        <v>78</v>
      </c>
      <c r="C1010" t="s">
        <v>2442</v>
      </c>
      <c r="D1010">
        <v>47792</v>
      </c>
      <c r="E1010" t="s">
        <v>27</v>
      </c>
      <c r="F1010" t="s">
        <v>28</v>
      </c>
      <c r="G1010">
        <v>2022</v>
      </c>
      <c r="H1010" t="s">
        <v>29</v>
      </c>
      <c r="I1010" t="s">
        <v>30</v>
      </c>
      <c r="J1010" t="s">
        <v>3238</v>
      </c>
      <c r="K1010" t="s">
        <v>3239</v>
      </c>
      <c r="L1010" t="s">
        <v>3240</v>
      </c>
      <c r="M1010">
        <v>684108</v>
      </c>
      <c r="O1010" t="s">
        <v>32</v>
      </c>
      <c r="P1010" t="s">
        <v>33</v>
      </c>
      <c r="R1010" t="s">
        <v>34</v>
      </c>
      <c r="T1010" t="s">
        <v>52</v>
      </c>
      <c r="U1010" t="s">
        <v>650</v>
      </c>
      <c r="V1010" t="s">
        <v>1666</v>
      </c>
      <c r="W1010" s="1">
        <v>44821</v>
      </c>
      <c r="X1010" s="1">
        <v>44843</v>
      </c>
      <c r="Y1010" t="s">
        <v>55</v>
      </c>
    </row>
    <row r="1011" spans="1:25">
      <c r="A1011" t="s">
        <v>3241</v>
      </c>
      <c r="B1011" t="s">
        <v>230</v>
      </c>
      <c r="C1011" t="s">
        <v>410</v>
      </c>
      <c r="D1011">
        <v>48538</v>
      </c>
      <c r="E1011" t="s">
        <v>27</v>
      </c>
      <c r="F1011" t="s">
        <v>28</v>
      </c>
      <c r="G1011">
        <v>2022</v>
      </c>
      <c r="H1011" t="s">
        <v>29</v>
      </c>
      <c r="I1011" t="s">
        <v>30</v>
      </c>
      <c r="J1011" t="s">
        <v>3242</v>
      </c>
      <c r="K1011" t="s">
        <v>3243</v>
      </c>
      <c r="M1011">
        <v>1225092</v>
      </c>
      <c r="O1011" t="s">
        <v>32</v>
      </c>
      <c r="P1011" t="s">
        <v>33</v>
      </c>
      <c r="R1011" t="s">
        <v>34</v>
      </c>
      <c r="T1011" t="s">
        <v>52</v>
      </c>
      <c r="U1011" t="s">
        <v>650</v>
      </c>
      <c r="V1011" t="s">
        <v>1101</v>
      </c>
      <c r="W1011" s="1">
        <v>44815</v>
      </c>
      <c r="X1011" s="1">
        <v>44813</v>
      </c>
      <c r="Y1011" t="s">
        <v>55</v>
      </c>
    </row>
    <row r="1012" spans="1:25">
      <c r="A1012" t="s">
        <v>3244</v>
      </c>
      <c r="B1012" t="s">
        <v>3245</v>
      </c>
      <c r="C1012" t="s">
        <v>3246</v>
      </c>
      <c r="D1012">
        <v>48610</v>
      </c>
      <c r="E1012" t="s">
        <v>27</v>
      </c>
      <c r="F1012" t="s">
        <v>28</v>
      </c>
      <c r="G1012">
        <v>2022</v>
      </c>
      <c r="H1012" t="s">
        <v>29</v>
      </c>
      <c r="I1012" t="s">
        <v>30</v>
      </c>
      <c r="J1012" t="s">
        <v>3247</v>
      </c>
      <c r="K1012" t="s">
        <v>3248</v>
      </c>
      <c r="L1012" t="s">
        <v>3249</v>
      </c>
      <c r="M1012">
        <v>1229450</v>
      </c>
      <c r="O1012" t="s">
        <v>32</v>
      </c>
      <c r="P1012" t="s">
        <v>33</v>
      </c>
      <c r="R1012" t="s">
        <v>34</v>
      </c>
      <c r="T1012" t="s">
        <v>52</v>
      </c>
      <c r="U1012" t="s">
        <v>650</v>
      </c>
      <c r="V1012" t="s">
        <v>3250</v>
      </c>
      <c r="W1012" s="1">
        <v>44819</v>
      </c>
      <c r="X1012" s="1">
        <v>44853</v>
      </c>
      <c r="Y1012" t="s">
        <v>55</v>
      </c>
    </row>
    <row r="1013" spans="1:25">
      <c r="A1013" t="s">
        <v>127</v>
      </c>
      <c r="B1013" t="s">
        <v>313</v>
      </c>
      <c r="C1013" t="s">
        <v>3251</v>
      </c>
      <c r="D1013">
        <v>48363</v>
      </c>
      <c r="E1013" t="s">
        <v>27</v>
      </c>
      <c r="F1013" t="s">
        <v>28</v>
      </c>
      <c r="G1013">
        <v>2022</v>
      </c>
      <c r="H1013" t="s">
        <v>29</v>
      </c>
      <c r="I1013" t="s">
        <v>30</v>
      </c>
      <c r="J1013" t="s">
        <v>3252</v>
      </c>
      <c r="K1013" t="str">
        <f>"06/08/2022 11:45 AM AEST(SW"</f>
        <v>06/08/2022 11:45 AM AEST(SW</v>
      </c>
      <c r="M1013">
        <v>910160</v>
      </c>
      <c r="O1013" t="s">
        <v>32</v>
      </c>
      <c r="P1013" t="s">
        <v>33</v>
      </c>
      <c r="R1013" t="s">
        <v>34</v>
      </c>
      <c r="T1013" t="s">
        <v>52</v>
      </c>
      <c r="U1013" t="s">
        <v>298</v>
      </c>
      <c r="V1013" t="s">
        <v>810</v>
      </c>
      <c r="W1013" s="1">
        <v>44887</v>
      </c>
      <c r="X1013" s="1">
        <v>44921</v>
      </c>
      <c r="Y1013" t="s">
        <v>55</v>
      </c>
    </row>
    <row r="1014" spans="1:25">
      <c r="A1014" t="s">
        <v>3225</v>
      </c>
      <c r="B1014" t="s">
        <v>3226</v>
      </c>
      <c r="D1014">
        <v>48941</v>
      </c>
      <c r="E1014" t="s">
        <v>27</v>
      </c>
      <c r="F1014" t="s">
        <v>28</v>
      </c>
      <c r="G1014">
        <v>2022</v>
      </c>
      <c r="H1014" t="s">
        <v>29</v>
      </c>
      <c r="I1014" t="s">
        <v>30</v>
      </c>
      <c r="J1014" t="s">
        <v>3227</v>
      </c>
      <c r="K1014" t="str">
        <f>"01/09/2022 01:45 PM AEST(SW"</f>
        <v>01/09/2022 01:45 PM AEST(SW</v>
      </c>
      <c r="L1014" t="str">
        <f>"01/09/2022 01:45 PM AEST(SW"</f>
        <v>01/09/2022 01:45 PM AEST(SW</v>
      </c>
      <c r="M1014">
        <v>760366</v>
      </c>
      <c r="O1014" t="s">
        <v>32</v>
      </c>
      <c r="P1014" t="s">
        <v>33</v>
      </c>
      <c r="R1014" t="s">
        <v>34</v>
      </c>
      <c r="T1014" t="s">
        <v>52</v>
      </c>
      <c r="U1014" t="s">
        <v>298</v>
      </c>
      <c r="V1014" t="s">
        <v>810</v>
      </c>
      <c r="W1014" s="1">
        <v>44827</v>
      </c>
      <c r="X1014" s="1">
        <v>44857</v>
      </c>
      <c r="Y1014" t="s">
        <v>55</v>
      </c>
    </row>
    <row r="1015" spans="1:25">
      <c r="A1015" t="s">
        <v>1146</v>
      </c>
      <c r="B1015" t="s">
        <v>3253</v>
      </c>
      <c r="D1015">
        <v>53538</v>
      </c>
      <c r="E1015" t="s">
        <v>27</v>
      </c>
      <c r="F1015" t="s">
        <v>28</v>
      </c>
      <c r="G1015">
        <v>2022</v>
      </c>
      <c r="H1015" t="s">
        <v>29</v>
      </c>
      <c r="I1015" t="s">
        <v>30</v>
      </c>
      <c r="J1015" t="s">
        <v>3254</v>
      </c>
      <c r="K1015" t="s">
        <v>3255</v>
      </c>
      <c r="L1015" t="s">
        <v>3255</v>
      </c>
      <c r="M1015">
        <v>904662</v>
      </c>
      <c r="O1015" t="s">
        <v>32</v>
      </c>
      <c r="P1015" t="s">
        <v>61</v>
      </c>
      <c r="Q1015" t="s">
        <v>3256</v>
      </c>
      <c r="R1015" t="s">
        <v>34</v>
      </c>
      <c r="T1015" t="s">
        <v>52</v>
      </c>
      <c r="U1015" t="s">
        <v>2704</v>
      </c>
      <c r="V1015" t="s">
        <v>2736</v>
      </c>
      <c r="W1015" s="1">
        <v>44886</v>
      </c>
      <c r="X1015" s="1">
        <v>44906</v>
      </c>
      <c r="Y1015" t="s">
        <v>1277</v>
      </c>
    </row>
    <row r="1016" spans="1:25">
      <c r="A1016" t="s">
        <v>1478</v>
      </c>
      <c r="B1016" t="s">
        <v>3257</v>
      </c>
      <c r="D1016">
        <v>48890</v>
      </c>
      <c r="E1016" t="s">
        <v>27</v>
      </c>
      <c r="F1016" t="s">
        <v>28</v>
      </c>
      <c r="G1016">
        <v>2022</v>
      </c>
      <c r="H1016" t="s">
        <v>29</v>
      </c>
      <c r="I1016" t="s">
        <v>30</v>
      </c>
      <c r="J1016" t="s">
        <v>3258</v>
      </c>
      <c r="K1016" t="s">
        <v>3259</v>
      </c>
      <c r="L1016" t="s">
        <v>3260</v>
      </c>
      <c r="M1016">
        <v>987926</v>
      </c>
      <c r="O1016" t="s">
        <v>32</v>
      </c>
      <c r="P1016" t="s">
        <v>33</v>
      </c>
      <c r="R1016" t="s">
        <v>34</v>
      </c>
      <c r="T1016" t="s">
        <v>52</v>
      </c>
      <c r="U1016" t="s">
        <v>650</v>
      </c>
      <c r="V1016" t="s">
        <v>1666</v>
      </c>
      <c r="W1016" s="1">
        <v>44817</v>
      </c>
      <c r="X1016" s="1">
        <v>44844</v>
      </c>
      <c r="Y1016" t="s">
        <v>133</v>
      </c>
    </row>
    <row r="1017" spans="1:25">
      <c r="A1017" t="s">
        <v>3261</v>
      </c>
      <c r="B1017" t="s">
        <v>2232</v>
      </c>
      <c r="C1017" t="s">
        <v>3262</v>
      </c>
      <c r="D1017">
        <v>48252</v>
      </c>
      <c r="E1017" t="s">
        <v>27</v>
      </c>
      <c r="F1017" t="s">
        <v>28</v>
      </c>
      <c r="G1017">
        <v>2022</v>
      </c>
      <c r="H1017" t="s">
        <v>29</v>
      </c>
      <c r="I1017" t="s">
        <v>30</v>
      </c>
      <c r="J1017" t="s">
        <v>3263</v>
      </c>
      <c r="K1017" t="s">
        <v>3264</v>
      </c>
      <c r="M1017">
        <v>1039545</v>
      </c>
      <c r="O1017" t="s">
        <v>32</v>
      </c>
      <c r="P1017" t="s">
        <v>695</v>
      </c>
      <c r="R1017" t="s">
        <v>34</v>
      </c>
      <c r="T1017" t="s">
        <v>35</v>
      </c>
      <c r="U1017" t="s">
        <v>43</v>
      </c>
      <c r="V1017" t="s">
        <v>3265</v>
      </c>
      <c r="W1017" s="1">
        <v>44783</v>
      </c>
      <c r="X1017" s="1">
        <v>44848</v>
      </c>
      <c r="Y1017" t="s">
        <v>55</v>
      </c>
    </row>
    <row r="1018" spans="1:25">
      <c r="A1018" t="s">
        <v>3266</v>
      </c>
      <c r="B1018" t="s">
        <v>1183</v>
      </c>
      <c r="D1018">
        <v>48742</v>
      </c>
      <c r="E1018" t="s">
        <v>27</v>
      </c>
      <c r="F1018" t="s">
        <v>28</v>
      </c>
      <c r="G1018">
        <v>2022</v>
      </c>
      <c r="H1018" t="s">
        <v>29</v>
      </c>
      <c r="I1018" t="s">
        <v>30</v>
      </c>
      <c r="J1018" t="s">
        <v>3267</v>
      </c>
      <c r="K1018" t="s">
        <v>3268</v>
      </c>
      <c r="M1018">
        <v>1045791</v>
      </c>
      <c r="O1018" t="s">
        <v>32</v>
      </c>
      <c r="P1018" t="s">
        <v>33</v>
      </c>
      <c r="R1018" t="s">
        <v>34</v>
      </c>
      <c r="T1018" t="s">
        <v>52</v>
      </c>
      <c r="U1018" t="s">
        <v>650</v>
      </c>
      <c r="V1018" t="s">
        <v>3269</v>
      </c>
      <c r="W1018" s="1">
        <v>44819</v>
      </c>
      <c r="X1018" s="1">
        <v>44848</v>
      </c>
      <c r="Y1018" t="s">
        <v>133</v>
      </c>
    </row>
    <row r="1019" spans="1:25">
      <c r="A1019" t="s">
        <v>2448</v>
      </c>
      <c r="B1019" t="s">
        <v>3270</v>
      </c>
      <c r="D1019">
        <v>48634</v>
      </c>
      <c r="E1019" t="s">
        <v>27</v>
      </c>
      <c r="F1019" t="s">
        <v>28</v>
      </c>
      <c r="G1019">
        <v>2022</v>
      </c>
      <c r="H1019" t="s">
        <v>29</v>
      </c>
      <c r="I1019" t="s">
        <v>30</v>
      </c>
      <c r="J1019" t="s">
        <v>3267</v>
      </c>
      <c r="K1019" t="s">
        <v>3271</v>
      </c>
      <c r="M1019">
        <v>1239904</v>
      </c>
      <c r="O1019" t="s">
        <v>32</v>
      </c>
      <c r="P1019" t="s">
        <v>33</v>
      </c>
      <c r="R1019" t="s">
        <v>34</v>
      </c>
      <c r="T1019" t="s">
        <v>52</v>
      </c>
      <c r="U1019" t="s">
        <v>650</v>
      </c>
      <c r="V1019" t="s">
        <v>3272</v>
      </c>
      <c r="W1019" s="1">
        <v>44819</v>
      </c>
      <c r="X1019" s="1">
        <v>44884</v>
      </c>
      <c r="Y1019" t="s">
        <v>55</v>
      </c>
    </row>
    <row r="1020" spans="1:25">
      <c r="A1020" t="s">
        <v>2813</v>
      </c>
      <c r="B1020" t="s">
        <v>3273</v>
      </c>
      <c r="D1020">
        <v>48895</v>
      </c>
      <c r="E1020" t="s">
        <v>27</v>
      </c>
      <c r="F1020" t="s">
        <v>28</v>
      </c>
      <c r="G1020">
        <v>2022</v>
      </c>
      <c r="H1020" t="s">
        <v>29</v>
      </c>
      <c r="I1020" t="s">
        <v>30</v>
      </c>
      <c r="J1020" t="s">
        <v>3274</v>
      </c>
      <c r="K1020" t="s">
        <v>3275</v>
      </c>
      <c r="L1020" t="s">
        <v>3275</v>
      </c>
      <c r="M1020">
        <v>912862</v>
      </c>
      <c r="O1020" t="s">
        <v>32</v>
      </c>
      <c r="P1020" t="s">
        <v>33</v>
      </c>
      <c r="R1020" t="s">
        <v>34</v>
      </c>
      <c r="T1020" t="s">
        <v>52</v>
      </c>
      <c r="U1020" t="s">
        <v>650</v>
      </c>
      <c r="V1020" t="s">
        <v>1666</v>
      </c>
      <c r="W1020" s="1">
        <v>44817</v>
      </c>
      <c r="X1020" s="1">
        <v>44848</v>
      </c>
      <c r="Y1020" t="s">
        <v>55</v>
      </c>
    </row>
    <row r="1021" spans="1:25">
      <c r="A1021" t="s">
        <v>2626</v>
      </c>
      <c r="B1021" t="s">
        <v>3276</v>
      </c>
      <c r="D1021">
        <v>52554</v>
      </c>
      <c r="E1021" t="s">
        <v>27</v>
      </c>
      <c r="F1021" t="s">
        <v>28</v>
      </c>
      <c r="G1021">
        <v>2022</v>
      </c>
      <c r="H1021" t="s">
        <v>29</v>
      </c>
      <c r="I1021" t="s">
        <v>30</v>
      </c>
      <c r="J1021" t="s">
        <v>3277</v>
      </c>
      <c r="K1021" t="s">
        <v>3278</v>
      </c>
      <c r="M1021">
        <v>1123075</v>
      </c>
      <c r="O1021" t="s">
        <v>32</v>
      </c>
      <c r="P1021" t="s">
        <v>33</v>
      </c>
      <c r="R1021" t="s">
        <v>34</v>
      </c>
      <c r="T1021" t="s">
        <v>52</v>
      </c>
      <c r="U1021" t="s">
        <v>298</v>
      </c>
      <c r="V1021" t="s">
        <v>810</v>
      </c>
      <c r="W1021" s="1">
        <v>44889</v>
      </c>
      <c r="X1021" s="1">
        <v>44924</v>
      </c>
      <c r="Y1021" t="s">
        <v>55</v>
      </c>
    </row>
    <row r="1022" spans="1:25">
      <c r="A1022" t="s">
        <v>2451</v>
      </c>
      <c r="B1022" t="s">
        <v>268</v>
      </c>
      <c r="C1022" t="s">
        <v>1926</v>
      </c>
      <c r="D1022">
        <v>45992</v>
      </c>
      <c r="E1022" t="s">
        <v>27</v>
      </c>
      <c r="F1022" t="s">
        <v>28</v>
      </c>
      <c r="G1022">
        <v>2022</v>
      </c>
      <c r="H1022" t="s">
        <v>29</v>
      </c>
      <c r="I1022" t="s">
        <v>30</v>
      </c>
      <c r="J1022" t="s">
        <v>2452</v>
      </c>
      <c r="K1022" t="s">
        <v>2453</v>
      </c>
      <c r="L1022" t="s">
        <v>2453</v>
      </c>
      <c r="M1022">
        <v>694562</v>
      </c>
      <c r="O1022" t="s">
        <v>32</v>
      </c>
      <c r="P1022" t="s">
        <v>68</v>
      </c>
      <c r="R1022" t="s">
        <v>34</v>
      </c>
      <c r="T1022" t="s">
        <v>35</v>
      </c>
      <c r="U1022" t="s">
        <v>43</v>
      </c>
      <c r="V1022" t="s">
        <v>2454</v>
      </c>
      <c r="W1022" s="1">
        <v>44675</v>
      </c>
      <c r="X1022" s="1">
        <v>44698</v>
      </c>
      <c r="Y1022" t="s">
        <v>55</v>
      </c>
    </row>
    <row r="1023" spans="1:25">
      <c r="A1023" t="s">
        <v>3279</v>
      </c>
      <c r="B1023" t="s">
        <v>3280</v>
      </c>
      <c r="D1023">
        <v>52532</v>
      </c>
      <c r="E1023" t="s">
        <v>27</v>
      </c>
      <c r="F1023" t="s">
        <v>28</v>
      </c>
      <c r="G1023">
        <v>2022</v>
      </c>
      <c r="H1023" t="s">
        <v>29</v>
      </c>
      <c r="I1023" t="s">
        <v>30</v>
      </c>
      <c r="J1023" t="s">
        <v>3281</v>
      </c>
      <c r="K1023" t="s">
        <v>3282</v>
      </c>
      <c r="M1023">
        <v>605819</v>
      </c>
      <c r="O1023" t="s">
        <v>32</v>
      </c>
      <c r="P1023" t="s">
        <v>695</v>
      </c>
      <c r="R1023" t="s">
        <v>34</v>
      </c>
      <c r="T1023" t="s">
        <v>35</v>
      </c>
      <c r="U1023" t="s">
        <v>43</v>
      </c>
      <c r="V1023" t="s">
        <v>151</v>
      </c>
      <c r="W1023" s="1">
        <v>44866</v>
      </c>
      <c r="X1023" s="1">
        <v>44877</v>
      </c>
      <c r="Y1023" t="s">
        <v>140</v>
      </c>
    </row>
    <row r="1024" spans="1:25">
      <c r="A1024" t="s">
        <v>3283</v>
      </c>
      <c r="B1024" t="s">
        <v>3284</v>
      </c>
      <c r="D1024">
        <v>52530</v>
      </c>
      <c r="E1024" t="s">
        <v>27</v>
      </c>
      <c r="F1024" t="s">
        <v>28</v>
      </c>
      <c r="G1024">
        <v>2022</v>
      </c>
      <c r="H1024" t="s">
        <v>29</v>
      </c>
      <c r="I1024" t="s">
        <v>30</v>
      </c>
      <c r="J1024" t="s">
        <v>3285</v>
      </c>
      <c r="K1024" t="s">
        <v>3286</v>
      </c>
      <c r="M1024">
        <v>912452</v>
      </c>
      <c r="O1024" t="s">
        <v>32</v>
      </c>
      <c r="P1024" t="s">
        <v>695</v>
      </c>
      <c r="R1024" t="s">
        <v>34</v>
      </c>
      <c r="T1024" t="s">
        <v>35</v>
      </c>
      <c r="U1024" t="s">
        <v>43</v>
      </c>
      <c r="V1024" t="s">
        <v>151</v>
      </c>
      <c r="W1024" s="1">
        <v>44866</v>
      </c>
      <c r="X1024" s="1">
        <v>44877</v>
      </c>
      <c r="Y1024" t="s">
        <v>55</v>
      </c>
    </row>
    <row r="1025" spans="1:25">
      <c r="A1025" t="s">
        <v>3287</v>
      </c>
      <c r="B1025" t="s">
        <v>3288</v>
      </c>
      <c r="D1025">
        <v>48440</v>
      </c>
      <c r="E1025" t="s">
        <v>27</v>
      </c>
      <c r="F1025" t="s">
        <v>28</v>
      </c>
      <c r="G1025">
        <v>2022</v>
      </c>
      <c r="H1025" t="s">
        <v>29</v>
      </c>
      <c r="I1025" t="s">
        <v>30</v>
      </c>
      <c r="J1025" t="s">
        <v>3289</v>
      </c>
      <c r="K1025" t="str">
        <f>"09/08/2022 09:37 PM AEST(SW"</f>
        <v>09/08/2022 09:37 PM AEST(SW</v>
      </c>
      <c r="L1025" t="str">
        <f>"09/08/2022 09:37 PM AEST(SW"</f>
        <v>09/08/2022 09:37 PM AEST(SW</v>
      </c>
      <c r="O1025" t="s">
        <v>32</v>
      </c>
      <c r="P1025" t="s">
        <v>33</v>
      </c>
      <c r="R1025" t="s">
        <v>34</v>
      </c>
      <c r="T1025" t="s">
        <v>52</v>
      </c>
      <c r="U1025" t="s">
        <v>298</v>
      </c>
      <c r="V1025" t="s">
        <v>810</v>
      </c>
      <c r="W1025" s="1">
        <v>44827</v>
      </c>
      <c r="X1025" s="1">
        <v>44858</v>
      </c>
      <c r="Y1025" t="s">
        <v>55</v>
      </c>
    </row>
    <row r="1026" spans="1:25">
      <c r="A1026" t="s">
        <v>3290</v>
      </c>
      <c r="B1026" t="s">
        <v>2410</v>
      </c>
      <c r="D1026">
        <v>47284</v>
      </c>
      <c r="E1026" t="s">
        <v>27</v>
      </c>
      <c r="F1026" t="s">
        <v>28</v>
      </c>
      <c r="G1026">
        <v>2022</v>
      </c>
      <c r="H1026" t="s">
        <v>29</v>
      </c>
      <c r="I1026" t="s">
        <v>30</v>
      </c>
      <c r="J1026" t="s">
        <v>3291</v>
      </c>
      <c r="K1026" t="str">
        <f>"08/06/2022 11:14 AM AEST(SW"</f>
        <v>08/06/2022 11:14 AM AEST(SW</v>
      </c>
      <c r="L1026" t="str">
        <f>"08/06/2022 11:15 AM AEST(SW"</f>
        <v>08/06/2022 11:15 AM AEST(SW</v>
      </c>
      <c r="M1026">
        <v>1031185</v>
      </c>
      <c r="O1026" t="s">
        <v>32</v>
      </c>
      <c r="P1026" t="s">
        <v>371</v>
      </c>
      <c r="R1026" t="s">
        <v>34</v>
      </c>
      <c r="T1026" t="s">
        <v>35</v>
      </c>
      <c r="U1026" t="s">
        <v>43</v>
      </c>
      <c r="V1026" t="s">
        <v>3292</v>
      </c>
      <c r="W1026" s="1">
        <v>44733</v>
      </c>
      <c r="X1026" s="1">
        <v>44754</v>
      </c>
      <c r="Y1026" t="s">
        <v>204</v>
      </c>
    </row>
    <row r="1027" spans="1:25">
      <c r="A1027" t="s">
        <v>3290</v>
      </c>
      <c r="B1027" t="s">
        <v>2410</v>
      </c>
      <c r="D1027">
        <v>47285</v>
      </c>
      <c r="E1027" t="s">
        <v>27</v>
      </c>
      <c r="F1027" t="s">
        <v>28</v>
      </c>
      <c r="G1027">
        <v>2022</v>
      </c>
      <c r="H1027" t="s">
        <v>29</v>
      </c>
      <c r="I1027" t="s">
        <v>30</v>
      </c>
      <c r="J1027" t="s">
        <v>3293</v>
      </c>
      <c r="K1027" t="str">
        <f>"08/06/2022 11:09 AM AEST(SW"</f>
        <v>08/06/2022 11:09 AM AEST(SW</v>
      </c>
      <c r="L1027" t="str">
        <f>"08/06/2022 11:10 AM AEST(SW"</f>
        <v>08/06/2022 11:10 AM AEST(SW</v>
      </c>
      <c r="M1027">
        <v>1031185</v>
      </c>
      <c r="O1027" t="s">
        <v>32</v>
      </c>
      <c r="P1027" t="s">
        <v>371</v>
      </c>
      <c r="R1027" t="s">
        <v>34</v>
      </c>
      <c r="T1027" t="s">
        <v>35</v>
      </c>
      <c r="U1027" t="s">
        <v>43</v>
      </c>
      <c r="V1027" t="s">
        <v>3292</v>
      </c>
      <c r="W1027" s="1">
        <v>44733</v>
      </c>
      <c r="X1027" s="1">
        <v>44754</v>
      </c>
      <c r="Y1027" t="s">
        <v>204</v>
      </c>
    </row>
    <row r="1028" spans="1:25">
      <c r="A1028" t="s">
        <v>3294</v>
      </c>
      <c r="B1028" t="s">
        <v>3295</v>
      </c>
      <c r="C1028" t="s">
        <v>242</v>
      </c>
      <c r="D1028">
        <v>46819</v>
      </c>
      <c r="E1028" t="s">
        <v>27</v>
      </c>
      <c r="F1028" t="s">
        <v>28</v>
      </c>
      <c r="G1028">
        <v>2022</v>
      </c>
      <c r="H1028" t="s">
        <v>29</v>
      </c>
      <c r="I1028" t="s">
        <v>30</v>
      </c>
      <c r="J1028" t="s">
        <v>3296</v>
      </c>
      <c r="K1028" t="s">
        <v>3297</v>
      </c>
      <c r="M1028">
        <v>757083</v>
      </c>
      <c r="O1028" t="s">
        <v>32</v>
      </c>
      <c r="P1028" t="s">
        <v>371</v>
      </c>
      <c r="R1028" t="s">
        <v>34</v>
      </c>
      <c r="T1028" t="s">
        <v>35</v>
      </c>
      <c r="U1028" t="s">
        <v>43</v>
      </c>
      <c r="V1028" t="s">
        <v>151</v>
      </c>
      <c r="W1028" s="1">
        <v>44733</v>
      </c>
      <c r="X1028" s="1">
        <v>44754</v>
      </c>
      <c r="Y1028" t="s">
        <v>211</v>
      </c>
    </row>
    <row r="1029" spans="1:25">
      <c r="A1029" t="s">
        <v>3298</v>
      </c>
      <c r="B1029" t="s">
        <v>3299</v>
      </c>
      <c r="D1029">
        <v>55362</v>
      </c>
      <c r="E1029" t="s">
        <v>27</v>
      </c>
      <c r="F1029" t="s">
        <v>28</v>
      </c>
      <c r="G1029">
        <v>2022</v>
      </c>
      <c r="H1029" t="s">
        <v>29</v>
      </c>
      <c r="I1029" t="s">
        <v>30</v>
      </c>
      <c r="J1029" t="s">
        <v>3300</v>
      </c>
      <c r="K1029" t="s">
        <v>3301</v>
      </c>
      <c r="L1029" t="s">
        <v>3301</v>
      </c>
      <c r="M1029">
        <v>1081447</v>
      </c>
      <c r="O1029" t="s">
        <v>32</v>
      </c>
      <c r="P1029" t="s">
        <v>86</v>
      </c>
      <c r="R1029" t="s">
        <v>34</v>
      </c>
      <c r="T1029" t="s">
        <v>52</v>
      </c>
      <c r="U1029" t="s">
        <v>87</v>
      </c>
      <c r="V1029" t="s">
        <v>88</v>
      </c>
      <c r="W1029" s="1">
        <v>44890</v>
      </c>
      <c r="X1029" s="1">
        <v>44962</v>
      </c>
      <c r="Y1029" t="s">
        <v>220</v>
      </c>
    </row>
    <row r="1030" spans="1:25">
      <c r="A1030" t="s">
        <v>3302</v>
      </c>
      <c r="B1030" t="s">
        <v>3303</v>
      </c>
      <c r="D1030">
        <v>53295</v>
      </c>
      <c r="E1030" t="s">
        <v>27</v>
      </c>
      <c r="F1030" t="s">
        <v>28</v>
      </c>
      <c r="G1030">
        <v>2022</v>
      </c>
      <c r="H1030" t="s">
        <v>29</v>
      </c>
      <c r="I1030" t="s">
        <v>30</v>
      </c>
      <c r="J1030" t="s">
        <v>3304</v>
      </c>
      <c r="K1030" t="str">
        <f>"09/11/2022 02:12 PM AEST(SW"</f>
        <v>09/11/2022 02:12 PM AEST(SW</v>
      </c>
      <c r="M1030">
        <v>1289563</v>
      </c>
      <c r="O1030" t="s">
        <v>32</v>
      </c>
      <c r="P1030" t="s">
        <v>145</v>
      </c>
      <c r="R1030" t="s">
        <v>34</v>
      </c>
      <c r="T1030" t="s">
        <v>52</v>
      </c>
      <c r="U1030" t="s">
        <v>1578</v>
      </c>
      <c r="V1030" t="s">
        <v>3001</v>
      </c>
      <c r="W1030" s="1">
        <v>44890</v>
      </c>
      <c r="X1030" s="1">
        <v>44985</v>
      </c>
      <c r="Y1030" t="s">
        <v>133</v>
      </c>
    </row>
    <row r="1031" spans="1:25">
      <c r="A1031" t="s">
        <v>1826</v>
      </c>
      <c r="B1031" t="s">
        <v>3305</v>
      </c>
      <c r="D1031">
        <v>48824</v>
      </c>
      <c r="E1031" t="s">
        <v>27</v>
      </c>
      <c r="F1031" t="s">
        <v>28</v>
      </c>
      <c r="G1031">
        <v>2022</v>
      </c>
      <c r="H1031" t="s">
        <v>29</v>
      </c>
      <c r="I1031" t="s">
        <v>30</v>
      </c>
      <c r="J1031" t="s">
        <v>3306</v>
      </c>
      <c r="K1031" t="s">
        <v>3307</v>
      </c>
      <c r="M1031">
        <v>973635</v>
      </c>
      <c r="O1031" t="s">
        <v>32</v>
      </c>
      <c r="P1031" t="s">
        <v>86</v>
      </c>
      <c r="R1031" t="s">
        <v>34</v>
      </c>
      <c r="T1031" t="s">
        <v>52</v>
      </c>
      <c r="U1031" t="s">
        <v>87</v>
      </c>
      <c r="V1031" t="s">
        <v>88</v>
      </c>
      <c r="W1031" s="1">
        <v>44886</v>
      </c>
      <c r="X1031" s="1">
        <v>44944</v>
      </c>
      <c r="Y1031" t="s">
        <v>547</v>
      </c>
    </row>
    <row r="1032" spans="1:25">
      <c r="A1032" t="s">
        <v>965</v>
      </c>
      <c r="B1032" t="s">
        <v>3308</v>
      </c>
      <c r="D1032">
        <v>48222</v>
      </c>
      <c r="E1032" t="s">
        <v>27</v>
      </c>
      <c r="F1032" t="s">
        <v>28</v>
      </c>
      <c r="G1032">
        <v>2022</v>
      </c>
      <c r="H1032" t="s">
        <v>29</v>
      </c>
      <c r="I1032" t="s">
        <v>30</v>
      </c>
      <c r="J1032" t="s">
        <v>3309</v>
      </c>
      <c r="K1032" t="s">
        <v>3310</v>
      </c>
      <c r="L1032" t="s">
        <v>3310</v>
      </c>
      <c r="M1032">
        <v>926287</v>
      </c>
      <c r="O1032" t="s">
        <v>32</v>
      </c>
      <c r="P1032" t="s">
        <v>695</v>
      </c>
      <c r="R1032" t="s">
        <v>34</v>
      </c>
      <c r="T1032" t="s">
        <v>52</v>
      </c>
      <c r="U1032" t="s">
        <v>2704</v>
      </c>
      <c r="V1032" t="s">
        <v>3311</v>
      </c>
      <c r="W1032" s="1">
        <v>44789</v>
      </c>
      <c r="X1032" s="1">
        <v>44809</v>
      </c>
      <c r="Y1032" t="s">
        <v>133</v>
      </c>
    </row>
    <row r="1033" spans="1:25">
      <c r="A1033" t="s">
        <v>258</v>
      </c>
      <c r="B1033" t="s">
        <v>573</v>
      </c>
      <c r="D1033">
        <v>48129</v>
      </c>
      <c r="E1033" t="s">
        <v>27</v>
      </c>
      <c r="F1033" t="s">
        <v>28</v>
      </c>
      <c r="G1033">
        <v>2022</v>
      </c>
      <c r="H1033" t="s">
        <v>29</v>
      </c>
      <c r="I1033" t="s">
        <v>30</v>
      </c>
      <c r="J1033" t="s">
        <v>3312</v>
      </c>
      <c r="K1033" t="str">
        <f>"05/07/2022 11:07 AM AEST(SW"</f>
        <v>05/07/2022 11:07 AM AEST(SW</v>
      </c>
      <c r="O1033" t="s">
        <v>32</v>
      </c>
      <c r="P1033" t="s">
        <v>42</v>
      </c>
      <c r="R1033" t="s">
        <v>34</v>
      </c>
      <c r="T1033" t="s">
        <v>35</v>
      </c>
      <c r="U1033" t="s">
        <v>650</v>
      </c>
      <c r="V1033" t="s">
        <v>115</v>
      </c>
      <c r="W1033" s="1">
        <v>44756</v>
      </c>
      <c r="X1033" s="1">
        <v>44776</v>
      </c>
      <c r="Y1033" t="s">
        <v>55</v>
      </c>
    </row>
    <row r="1034" spans="1:25">
      <c r="A1034" t="s">
        <v>3313</v>
      </c>
      <c r="B1034" t="s">
        <v>3314</v>
      </c>
      <c r="D1034">
        <v>53562</v>
      </c>
      <c r="E1034" t="s">
        <v>27</v>
      </c>
      <c r="F1034" t="s">
        <v>28</v>
      </c>
      <c r="G1034">
        <v>2022</v>
      </c>
      <c r="H1034" t="s">
        <v>29</v>
      </c>
      <c r="I1034" t="s">
        <v>30</v>
      </c>
      <c r="J1034" t="s">
        <v>3315</v>
      </c>
      <c r="K1034" t="s">
        <v>3316</v>
      </c>
      <c r="M1034">
        <v>1143096</v>
      </c>
      <c r="O1034" t="s">
        <v>32</v>
      </c>
      <c r="P1034" t="s">
        <v>371</v>
      </c>
      <c r="R1034" t="s">
        <v>34</v>
      </c>
      <c r="T1034" t="s">
        <v>35</v>
      </c>
      <c r="U1034" t="s">
        <v>43</v>
      </c>
      <c r="V1034" t="s">
        <v>115</v>
      </c>
      <c r="W1034" s="1">
        <v>44884</v>
      </c>
      <c r="X1034" s="1">
        <v>44891</v>
      </c>
      <c r="Y1034" t="s">
        <v>3317</v>
      </c>
    </row>
    <row r="1035" spans="1:25">
      <c r="A1035" t="s">
        <v>3318</v>
      </c>
      <c r="B1035" t="s">
        <v>3319</v>
      </c>
      <c r="C1035" t="s">
        <v>3320</v>
      </c>
      <c r="D1035">
        <v>48092</v>
      </c>
      <c r="E1035" t="s">
        <v>27</v>
      </c>
      <c r="F1035" t="s">
        <v>28</v>
      </c>
      <c r="G1035">
        <v>2022</v>
      </c>
      <c r="H1035" t="s">
        <v>29</v>
      </c>
      <c r="I1035" t="s">
        <v>30</v>
      </c>
      <c r="J1035" t="s">
        <v>3321</v>
      </c>
      <c r="K1035" t="str">
        <f>"01/07/2022 01:12 PM AEST(SW"</f>
        <v>01/07/2022 01:12 PM AEST(SW</v>
      </c>
      <c r="L1035" t="str">
        <f>"05/07/2022 12:21 AM AEST(SW"</f>
        <v>05/07/2022 12:21 AM AEST(SW</v>
      </c>
      <c r="M1035">
        <v>760663</v>
      </c>
      <c r="O1035" t="s">
        <v>32</v>
      </c>
      <c r="P1035" t="s">
        <v>33</v>
      </c>
      <c r="R1035" t="s">
        <v>34</v>
      </c>
      <c r="T1035" t="s">
        <v>52</v>
      </c>
      <c r="U1035" t="s">
        <v>298</v>
      </c>
      <c r="V1035" t="s">
        <v>810</v>
      </c>
      <c r="W1035" s="1">
        <v>44827</v>
      </c>
      <c r="X1035" s="1">
        <v>44876</v>
      </c>
      <c r="Y1035" t="s">
        <v>55</v>
      </c>
    </row>
    <row r="1036" spans="1:25">
      <c r="A1036" t="s">
        <v>2861</v>
      </c>
      <c r="B1036" t="s">
        <v>1593</v>
      </c>
      <c r="D1036">
        <v>52549</v>
      </c>
      <c r="E1036" t="s">
        <v>27</v>
      </c>
      <c r="F1036" t="s">
        <v>28</v>
      </c>
      <c r="G1036">
        <v>2022</v>
      </c>
      <c r="H1036" t="s">
        <v>29</v>
      </c>
      <c r="I1036" t="s">
        <v>30</v>
      </c>
      <c r="J1036" t="s">
        <v>2862</v>
      </c>
      <c r="K1036" t="s">
        <v>2863</v>
      </c>
      <c r="L1036" t="s">
        <v>2864</v>
      </c>
      <c r="M1036">
        <v>1149004</v>
      </c>
      <c r="O1036" t="s">
        <v>32</v>
      </c>
      <c r="P1036" t="s">
        <v>61</v>
      </c>
      <c r="Q1036" t="s">
        <v>2865</v>
      </c>
      <c r="R1036" t="s">
        <v>34</v>
      </c>
      <c r="T1036" t="s">
        <v>52</v>
      </c>
      <c r="U1036" t="s">
        <v>298</v>
      </c>
      <c r="V1036" t="s">
        <v>810</v>
      </c>
      <c r="W1036" s="1">
        <v>44884</v>
      </c>
      <c r="X1036" s="1">
        <v>44939</v>
      </c>
      <c r="Y1036" t="s">
        <v>55</v>
      </c>
    </row>
    <row r="1037" spans="1:25">
      <c r="A1037" t="s">
        <v>3322</v>
      </c>
      <c r="B1037" t="s">
        <v>787</v>
      </c>
      <c r="C1037" t="s">
        <v>861</v>
      </c>
      <c r="D1037">
        <v>46471</v>
      </c>
      <c r="E1037" t="s">
        <v>27</v>
      </c>
      <c r="F1037" t="s">
        <v>28</v>
      </c>
      <c r="G1037">
        <v>2022</v>
      </c>
      <c r="H1037" t="s">
        <v>29</v>
      </c>
      <c r="I1037" t="s">
        <v>30</v>
      </c>
      <c r="J1037" t="s">
        <v>3323</v>
      </c>
      <c r="K1037" t="str">
        <f>"05/05/2022 11:41 PM AEST(SW"</f>
        <v>05/05/2022 11:41 PM AEST(SW</v>
      </c>
      <c r="L1037" t="str">
        <f>"05/05/2022 11:41 PM AEST(SW"</f>
        <v>05/05/2022 11:41 PM AEST(SW</v>
      </c>
      <c r="M1037">
        <v>1142267</v>
      </c>
      <c r="O1037" t="s">
        <v>32</v>
      </c>
      <c r="P1037" t="s">
        <v>42</v>
      </c>
      <c r="R1037" t="s">
        <v>34</v>
      </c>
      <c r="T1037" t="s">
        <v>52</v>
      </c>
      <c r="U1037" t="s">
        <v>869</v>
      </c>
      <c r="V1037" t="s">
        <v>115</v>
      </c>
      <c r="W1037" s="1">
        <v>44687</v>
      </c>
      <c r="X1037" s="1">
        <v>44710</v>
      </c>
      <c r="Y1037" t="s">
        <v>55</v>
      </c>
    </row>
    <row r="1038" spans="1:25">
      <c r="A1038" t="s">
        <v>2470</v>
      </c>
      <c r="B1038" t="s">
        <v>2471</v>
      </c>
      <c r="C1038" t="s">
        <v>2472</v>
      </c>
      <c r="D1038">
        <v>48361</v>
      </c>
      <c r="E1038" t="s">
        <v>27</v>
      </c>
      <c r="F1038" t="s">
        <v>28</v>
      </c>
      <c r="G1038">
        <v>2022</v>
      </c>
      <c r="H1038" t="s">
        <v>29</v>
      </c>
      <c r="I1038" t="s">
        <v>30</v>
      </c>
      <c r="J1038" t="s">
        <v>3324</v>
      </c>
      <c r="K1038" t="str">
        <f>"05/08/2022 04:59 PM AEST(SW"</f>
        <v>05/08/2022 04:59 PM AEST(SW</v>
      </c>
      <c r="M1038">
        <v>545993</v>
      </c>
      <c r="O1038" t="s">
        <v>32</v>
      </c>
      <c r="P1038" t="s">
        <v>145</v>
      </c>
      <c r="R1038" t="s">
        <v>34</v>
      </c>
      <c r="T1038" t="s">
        <v>52</v>
      </c>
      <c r="U1038" t="s">
        <v>43</v>
      </c>
      <c r="V1038" t="s">
        <v>2475</v>
      </c>
      <c r="W1038" s="1">
        <v>44809</v>
      </c>
      <c r="X1038" s="1">
        <v>44923</v>
      </c>
      <c r="Y1038" t="s">
        <v>2476</v>
      </c>
    </row>
    <row r="1039" spans="1:25">
      <c r="A1039" t="s">
        <v>2538</v>
      </c>
      <c r="B1039" t="s">
        <v>2539</v>
      </c>
      <c r="D1039">
        <v>47854</v>
      </c>
      <c r="E1039" t="s">
        <v>27</v>
      </c>
      <c r="F1039" t="s">
        <v>28</v>
      </c>
      <c r="G1039">
        <v>2022</v>
      </c>
      <c r="H1039" t="s">
        <v>29</v>
      </c>
      <c r="I1039" t="s">
        <v>30</v>
      </c>
      <c r="J1039" t="s">
        <v>2540</v>
      </c>
      <c r="K1039" t="s">
        <v>2541</v>
      </c>
      <c r="M1039">
        <v>1322713</v>
      </c>
      <c r="O1039" t="s">
        <v>32</v>
      </c>
      <c r="P1039" t="s">
        <v>42</v>
      </c>
      <c r="R1039" t="s">
        <v>34</v>
      </c>
      <c r="T1039" t="s">
        <v>35</v>
      </c>
      <c r="U1039" t="s">
        <v>278</v>
      </c>
      <c r="V1039" t="s">
        <v>151</v>
      </c>
      <c r="W1039" s="1">
        <v>44757</v>
      </c>
      <c r="X1039" s="1">
        <v>44783</v>
      </c>
      <c r="Y1039" t="s">
        <v>55</v>
      </c>
    </row>
    <row r="1040" spans="1:25">
      <c r="A1040" t="s">
        <v>2964</v>
      </c>
      <c r="B1040" t="s">
        <v>981</v>
      </c>
      <c r="C1040" t="s">
        <v>473</v>
      </c>
      <c r="D1040">
        <v>53302</v>
      </c>
      <c r="E1040" t="s">
        <v>27</v>
      </c>
      <c r="F1040" t="s">
        <v>28</v>
      </c>
      <c r="G1040">
        <v>2022</v>
      </c>
      <c r="H1040" t="s">
        <v>29</v>
      </c>
      <c r="I1040" t="s">
        <v>30</v>
      </c>
      <c r="J1040" t="s">
        <v>2965</v>
      </c>
      <c r="K1040" t="str">
        <f>"09/11/2022 06:54 PM AEST(SW"</f>
        <v>09/11/2022 06:54 PM AEST(SW</v>
      </c>
      <c r="L1040" t="str">
        <f>"09/11/2022 06:54 PM AEST(SW"</f>
        <v>09/11/2022 06:54 PM AEST(SW</v>
      </c>
      <c r="M1040">
        <v>994679</v>
      </c>
      <c r="O1040" t="s">
        <v>32</v>
      </c>
      <c r="P1040" t="s">
        <v>33</v>
      </c>
      <c r="R1040" t="s">
        <v>34</v>
      </c>
      <c r="T1040" t="s">
        <v>52</v>
      </c>
      <c r="U1040" t="s">
        <v>43</v>
      </c>
      <c r="V1040" t="s">
        <v>2966</v>
      </c>
      <c r="W1040" s="1">
        <v>44882</v>
      </c>
      <c r="X1040" s="1">
        <v>44923</v>
      </c>
      <c r="Y1040" t="s">
        <v>55</v>
      </c>
    </row>
    <row r="1041" spans="1:25">
      <c r="A1041" t="s">
        <v>1146</v>
      </c>
      <c r="B1041" t="s">
        <v>3325</v>
      </c>
      <c r="D1041">
        <v>53319</v>
      </c>
      <c r="E1041" t="s">
        <v>27</v>
      </c>
      <c r="F1041" t="s">
        <v>28</v>
      </c>
      <c r="G1041">
        <v>2022</v>
      </c>
      <c r="H1041" t="s">
        <v>29</v>
      </c>
      <c r="I1041" t="s">
        <v>30</v>
      </c>
      <c r="J1041" t="s">
        <v>3326</v>
      </c>
      <c r="K1041" t="s">
        <v>3327</v>
      </c>
      <c r="M1041">
        <v>1237635</v>
      </c>
      <c r="O1041" t="s">
        <v>32</v>
      </c>
      <c r="P1041" t="s">
        <v>33</v>
      </c>
      <c r="R1041" t="s">
        <v>34</v>
      </c>
      <c r="T1041" t="s">
        <v>52</v>
      </c>
      <c r="U1041" t="s">
        <v>298</v>
      </c>
      <c r="V1041" t="s">
        <v>810</v>
      </c>
      <c r="W1041" s="1">
        <v>44892</v>
      </c>
      <c r="X1041" s="1">
        <v>44925</v>
      </c>
      <c r="Y1041" t="s">
        <v>55</v>
      </c>
    </row>
    <row r="1042" spans="1:25">
      <c r="A1042" t="s">
        <v>3328</v>
      </c>
      <c r="B1042" t="s">
        <v>3329</v>
      </c>
      <c r="C1042" t="s">
        <v>3330</v>
      </c>
      <c r="D1042">
        <v>48493</v>
      </c>
      <c r="E1042" t="s">
        <v>27</v>
      </c>
      <c r="F1042" t="s">
        <v>28</v>
      </c>
      <c r="G1042">
        <v>2022</v>
      </c>
      <c r="H1042" t="s">
        <v>29</v>
      </c>
      <c r="I1042" t="s">
        <v>30</v>
      </c>
      <c r="J1042" t="s">
        <v>3331</v>
      </c>
      <c r="K1042" t="s">
        <v>3332</v>
      </c>
      <c r="M1042">
        <v>1051921</v>
      </c>
      <c r="O1042" t="s">
        <v>32</v>
      </c>
      <c r="P1042" t="s">
        <v>86</v>
      </c>
      <c r="R1042" t="s">
        <v>34</v>
      </c>
      <c r="T1042" t="s">
        <v>52</v>
      </c>
      <c r="U1042" t="s">
        <v>298</v>
      </c>
      <c r="V1042" t="s">
        <v>810</v>
      </c>
      <c r="W1042" s="1">
        <v>44828</v>
      </c>
      <c r="X1042" s="1">
        <v>44876</v>
      </c>
      <c r="Y1042" t="s">
        <v>55</v>
      </c>
    </row>
    <row r="1043" spans="1:25">
      <c r="A1043" t="s">
        <v>3333</v>
      </c>
      <c r="B1043" t="s">
        <v>3334</v>
      </c>
      <c r="D1043">
        <v>48388</v>
      </c>
      <c r="E1043" t="s">
        <v>27</v>
      </c>
      <c r="F1043" t="s">
        <v>28</v>
      </c>
      <c r="G1043">
        <v>2022</v>
      </c>
      <c r="H1043" t="s">
        <v>29</v>
      </c>
      <c r="I1043" t="s">
        <v>30</v>
      </c>
      <c r="J1043" t="s">
        <v>3335</v>
      </c>
      <c r="K1043" t="str">
        <f>"09/08/2022 11:36 AM AEST(SW"</f>
        <v>09/08/2022 11:36 AM AEST(SW</v>
      </c>
      <c r="L1043" t="s">
        <v>3336</v>
      </c>
      <c r="M1043">
        <v>1051956</v>
      </c>
      <c r="O1043" t="s">
        <v>32</v>
      </c>
      <c r="P1043" t="s">
        <v>33</v>
      </c>
      <c r="R1043" t="s">
        <v>34</v>
      </c>
      <c r="T1043" t="s">
        <v>52</v>
      </c>
      <c r="U1043" t="s">
        <v>298</v>
      </c>
      <c r="V1043" t="s">
        <v>299</v>
      </c>
      <c r="W1043" s="1">
        <v>44828</v>
      </c>
      <c r="X1043" s="1">
        <v>44876</v>
      </c>
      <c r="Y1043" t="s">
        <v>55</v>
      </c>
    </row>
    <row r="1044" spans="1:25">
      <c r="A1044" t="s">
        <v>352</v>
      </c>
      <c r="B1044" t="s">
        <v>3337</v>
      </c>
      <c r="C1044" t="s">
        <v>3338</v>
      </c>
      <c r="D1044">
        <v>48289</v>
      </c>
      <c r="E1044" t="s">
        <v>27</v>
      </c>
      <c r="F1044" t="s">
        <v>28</v>
      </c>
      <c r="G1044">
        <v>2022</v>
      </c>
      <c r="H1044" t="s">
        <v>29</v>
      </c>
      <c r="I1044" t="s">
        <v>30</v>
      </c>
      <c r="J1044" t="s">
        <v>3339</v>
      </c>
      <c r="K1044" t="s">
        <v>3340</v>
      </c>
      <c r="L1044" t="s">
        <v>3341</v>
      </c>
      <c r="M1044">
        <v>835701</v>
      </c>
      <c r="O1044" t="s">
        <v>32</v>
      </c>
      <c r="P1044" t="s">
        <v>86</v>
      </c>
      <c r="R1044" t="s">
        <v>34</v>
      </c>
      <c r="T1044" t="s">
        <v>52</v>
      </c>
      <c r="U1044" t="s">
        <v>298</v>
      </c>
      <c r="V1044" t="s">
        <v>810</v>
      </c>
      <c r="W1044" s="1">
        <v>44821</v>
      </c>
      <c r="X1044" s="1">
        <v>44857</v>
      </c>
      <c r="Y1044" t="s">
        <v>55</v>
      </c>
    </row>
    <row r="1045" spans="1:25">
      <c r="A1045" t="s">
        <v>3342</v>
      </c>
      <c r="B1045" t="s">
        <v>3343</v>
      </c>
      <c r="C1045" t="s">
        <v>3344</v>
      </c>
      <c r="D1045">
        <v>46594</v>
      </c>
      <c r="E1045" t="s">
        <v>27</v>
      </c>
      <c r="F1045" t="s">
        <v>28</v>
      </c>
      <c r="G1045">
        <v>2022</v>
      </c>
      <c r="H1045" t="s">
        <v>29</v>
      </c>
      <c r="I1045" t="s">
        <v>30</v>
      </c>
      <c r="J1045" t="s">
        <v>3345</v>
      </c>
      <c r="K1045" t="str">
        <f>"09/05/2022 06:37 PM AEST(SW"</f>
        <v>09/05/2022 06:37 PM AEST(SW</v>
      </c>
      <c r="L1045" t="str">
        <f>"09/05/2022 06:37 PM AEST(SW"</f>
        <v>09/05/2022 06:37 PM AEST(SW</v>
      </c>
      <c r="M1045">
        <v>754597</v>
      </c>
      <c r="O1045" t="s">
        <v>32</v>
      </c>
      <c r="P1045" t="s">
        <v>42</v>
      </c>
      <c r="R1045" t="s">
        <v>34</v>
      </c>
      <c r="T1045" t="s">
        <v>35</v>
      </c>
      <c r="U1045" t="s">
        <v>1578</v>
      </c>
      <c r="V1045" t="s">
        <v>3346</v>
      </c>
      <c r="W1045" s="1">
        <v>44744</v>
      </c>
      <c r="X1045" s="1">
        <v>44759</v>
      </c>
      <c r="Y1045" t="s">
        <v>823</v>
      </c>
    </row>
    <row r="1046" spans="1:25">
      <c r="A1046" t="s">
        <v>507</v>
      </c>
      <c r="B1046" t="s">
        <v>2463</v>
      </c>
      <c r="D1046">
        <v>48699</v>
      </c>
      <c r="E1046" t="s">
        <v>27</v>
      </c>
      <c r="F1046" t="s">
        <v>28</v>
      </c>
      <c r="G1046">
        <v>2022</v>
      </c>
      <c r="H1046" t="s">
        <v>29</v>
      </c>
      <c r="I1046" t="s">
        <v>30</v>
      </c>
      <c r="J1046" t="s">
        <v>2464</v>
      </c>
      <c r="K1046" t="s">
        <v>2465</v>
      </c>
      <c r="M1046">
        <v>986177</v>
      </c>
      <c r="O1046" t="s">
        <v>32</v>
      </c>
      <c r="P1046" t="s">
        <v>61</v>
      </c>
      <c r="Q1046" t="s">
        <v>2466</v>
      </c>
      <c r="R1046" t="s">
        <v>34</v>
      </c>
      <c r="T1046" t="s">
        <v>35</v>
      </c>
      <c r="U1046" t="s">
        <v>869</v>
      </c>
      <c r="V1046" t="s">
        <v>2172</v>
      </c>
      <c r="W1046" s="1">
        <v>44805</v>
      </c>
      <c r="X1046" s="1">
        <v>44837</v>
      </c>
      <c r="Y1046" t="s">
        <v>823</v>
      </c>
    </row>
    <row r="1047" spans="1:25">
      <c r="A1047" t="s">
        <v>508</v>
      </c>
      <c r="B1047" t="s">
        <v>3347</v>
      </c>
      <c r="C1047" t="s">
        <v>3348</v>
      </c>
      <c r="D1047">
        <v>46084</v>
      </c>
      <c r="E1047" t="s">
        <v>27</v>
      </c>
      <c r="F1047" t="s">
        <v>28</v>
      </c>
      <c r="G1047">
        <v>2022</v>
      </c>
      <c r="H1047" t="s">
        <v>29</v>
      </c>
      <c r="I1047" t="s">
        <v>30</v>
      </c>
      <c r="J1047" t="s">
        <v>3349</v>
      </c>
      <c r="K1047" t="s">
        <v>3350</v>
      </c>
      <c r="L1047" t="s">
        <v>3351</v>
      </c>
      <c r="M1047">
        <v>1184300</v>
      </c>
      <c r="O1047" t="s">
        <v>32</v>
      </c>
      <c r="P1047" t="s">
        <v>145</v>
      </c>
      <c r="R1047" t="s">
        <v>34</v>
      </c>
      <c r="T1047" t="s">
        <v>52</v>
      </c>
      <c r="U1047" t="s">
        <v>1578</v>
      </c>
      <c r="V1047" t="s">
        <v>3352</v>
      </c>
      <c r="W1047" s="1">
        <v>44738</v>
      </c>
      <c r="X1047" s="1">
        <v>44933</v>
      </c>
      <c r="Y1047" t="s">
        <v>55</v>
      </c>
    </row>
    <row r="1048" spans="1:25">
      <c r="A1048" t="s">
        <v>2737</v>
      </c>
      <c r="B1048" t="s">
        <v>78</v>
      </c>
      <c r="C1048" t="s">
        <v>2738</v>
      </c>
      <c r="D1048">
        <v>46931</v>
      </c>
      <c r="E1048" t="s">
        <v>27</v>
      </c>
      <c r="F1048" t="s">
        <v>28</v>
      </c>
      <c r="G1048">
        <v>2022</v>
      </c>
      <c r="H1048" t="s">
        <v>29</v>
      </c>
      <c r="I1048" t="s">
        <v>30</v>
      </c>
      <c r="J1048" t="s">
        <v>2739</v>
      </c>
      <c r="K1048" t="s">
        <v>2740</v>
      </c>
      <c r="L1048" t="s">
        <v>2741</v>
      </c>
      <c r="M1048">
        <v>1217374</v>
      </c>
      <c r="O1048" t="s">
        <v>32</v>
      </c>
      <c r="P1048" t="s">
        <v>33</v>
      </c>
      <c r="R1048" t="s">
        <v>34</v>
      </c>
      <c r="T1048" t="s">
        <v>174</v>
      </c>
      <c r="U1048" t="s">
        <v>2704</v>
      </c>
      <c r="V1048" t="s">
        <v>1439</v>
      </c>
      <c r="W1048" s="1">
        <v>44742</v>
      </c>
      <c r="X1048" s="1">
        <v>44765</v>
      </c>
      <c r="Y1048" t="s">
        <v>55</v>
      </c>
    </row>
    <row r="1049" spans="1:25">
      <c r="A1049" t="s">
        <v>2455</v>
      </c>
      <c r="B1049" t="s">
        <v>2456</v>
      </c>
      <c r="C1049" t="s">
        <v>2457</v>
      </c>
      <c r="D1049">
        <v>47947</v>
      </c>
      <c r="E1049" t="s">
        <v>27</v>
      </c>
      <c r="F1049" t="s">
        <v>28</v>
      </c>
      <c r="G1049">
        <v>2022</v>
      </c>
      <c r="H1049" t="s">
        <v>29</v>
      </c>
      <c r="I1049" t="s">
        <v>30</v>
      </c>
      <c r="J1049" t="s">
        <v>2458</v>
      </c>
      <c r="K1049" t="s">
        <v>2459</v>
      </c>
      <c r="M1049">
        <v>1268779</v>
      </c>
      <c r="O1049" t="s">
        <v>32</v>
      </c>
      <c r="P1049" t="s">
        <v>277</v>
      </c>
      <c r="R1049" t="s">
        <v>34</v>
      </c>
      <c r="T1049" t="s">
        <v>174</v>
      </c>
      <c r="U1049" t="s">
        <v>53</v>
      </c>
      <c r="V1049" t="s">
        <v>730</v>
      </c>
      <c r="W1049" s="1">
        <v>44747</v>
      </c>
      <c r="X1049" s="1">
        <v>44957</v>
      </c>
      <c r="Y1049" t="s">
        <v>55</v>
      </c>
    </row>
    <row r="1050" spans="1:25">
      <c r="A1050" t="s">
        <v>380</v>
      </c>
      <c r="B1050" t="s">
        <v>472</v>
      </c>
      <c r="C1050" t="s">
        <v>2666</v>
      </c>
      <c r="D1050">
        <v>48267</v>
      </c>
      <c r="E1050" t="s">
        <v>27</v>
      </c>
      <c r="F1050" t="s">
        <v>28</v>
      </c>
      <c r="G1050">
        <v>2022</v>
      </c>
      <c r="H1050" t="s">
        <v>29</v>
      </c>
      <c r="I1050" t="s">
        <v>30</v>
      </c>
      <c r="J1050" t="s">
        <v>2671</v>
      </c>
      <c r="K1050" t="s">
        <v>2672</v>
      </c>
      <c r="L1050" t="s">
        <v>2672</v>
      </c>
      <c r="M1050">
        <v>995037</v>
      </c>
      <c r="O1050" t="s">
        <v>32</v>
      </c>
      <c r="P1050" t="s">
        <v>61</v>
      </c>
      <c r="Q1050" t="s">
        <v>2669</v>
      </c>
      <c r="R1050" t="s">
        <v>34</v>
      </c>
      <c r="T1050" t="s">
        <v>35</v>
      </c>
      <c r="U1050" t="s">
        <v>298</v>
      </c>
      <c r="V1050" t="s">
        <v>2670</v>
      </c>
      <c r="W1050" s="1">
        <v>44798</v>
      </c>
      <c r="X1050" s="1">
        <v>44819</v>
      </c>
      <c r="Y1050" t="s">
        <v>55</v>
      </c>
    </row>
    <row r="1051" spans="1:25">
      <c r="A1051" t="s">
        <v>3353</v>
      </c>
      <c r="B1051" t="s">
        <v>3354</v>
      </c>
      <c r="D1051">
        <v>48126</v>
      </c>
      <c r="E1051" t="s">
        <v>27</v>
      </c>
      <c r="F1051" t="s">
        <v>28</v>
      </c>
      <c r="G1051">
        <v>2022</v>
      </c>
      <c r="H1051" t="s">
        <v>29</v>
      </c>
      <c r="I1051" t="s">
        <v>30</v>
      </c>
      <c r="J1051" t="s">
        <v>3355</v>
      </c>
      <c r="K1051" t="str">
        <f>"04/07/2022 02:24 PM AEST(SW"</f>
        <v>04/07/2022 02:24 PM AEST(SW</v>
      </c>
      <c r="L1051" t="str">
        <f>"08/07/2022 07:59 AM AEST(SW"</f>
        <v>08/07/2022 07:59 AM AEST(SW</v>
      </c>
      <c r="M1051">
        <v>1053780</v>
      </c>
      <c r="O1051" t="s">
        <v>32</v>
      </c>
      <c r="P1051" t="s">
        <v>631</v>
      </c>
      <c r="R1051" t="s">
        <v>34</v>
      </c>
      <c r="T1051" t="s">
        <v>35</v>
      </c>
      <c r="U1051" t="s">
        <v>1578</v>
      </c>
      <c r="V1051" t="s">
        <v>3356</v>
      </c>
      <c r="W1051" s="1">
        <v>44799</v>
      </c>
      <c r="X1051" s="1">
        <v>44840</v>
      </c>
      <c r="Y1051" t="s">
        <v>204</v>
      </c>
    </row>
    <row r="1052" spans="1:25">
      <c r="A1052" t="s">
        <v>3357</v>
      </c>
      <c r="B1052" t="s">
        <v>3358</v>
      </c>
      <c r="C1052" t="s">
        <v>467</v>
      </c>
      <c r="D1052">
        <v>53568</v>
      </c>
      <c r="E1052" t="s">
        <v>27</v>
      </c>
      <c r="F1052" t="s">
        <v>28</v>
      </c>
      <c r="G1052">
        <v>2022</v>
      </c>
      <c r="H1052" t="s">
        <v>29</v>
      </c>
      <c r="I1052" t="s">
        <v>30</v>
      </c>
      <c r="J1052" t="s">
        <v>3359</v>
      </c>
      <c r="K1052" t="s">
        <v>3360</v>
      </c>
      <c r="M1052">
        <v>1091006</v>
      </c>
      <c r="O1052" t="s">
        <v>32</v>
      </c>
      <c r="P1052" t="s">
        <v>33</v>
      </c>
      <c r="R1052" t="s">
        <v>34</v>
      </c>
      <c r="T1052" t="s">
        <v>174</v>
      </c>
      <c r="U1052" t="s">
        <v>53</v>
      </c>
      <c r="V1052" t="s">
        <v>3361</v>
      </c>
      <c r="W1052" s="1">
        <v>44888</v>
      </c>
      <c r="X1052" s="1">
        <v>44902</v>
      </c>
      <c r="Y1052" t="s">
        <v>55</v>
      </c>
    </row>
    <row r="1053" spans="1:25">
      <c r="A1053" t="s">
        <v>3362</v>
      </c>
      <c r="B1053" t="s">
        <v>1752</v>
      </c>
      <c r="C1053" t="s">
        <v>104</v>
      </c>
      <c r="D1053">
        <v>53561</v>
      </c>
      <c r="E1053" t="s">
        <v>27</v>
      </c>
      <c r="F1053" t="s">
        <v>28</v>
      </c>
      <c r="G1053">
        <v>2022</v>
      </c>
      <c r="H1053" t="s">
        <v>29</v>
      </c>
      <c r="I1053" t="s">
        <v>30</v>
      </c>
      <c r="J1053" t="s">
        <v>3359</v>
      </c>
      <c r="K1053" t="s">
        <v>3363</v>
      </c>
      <c r="M1053">
        <v>1400555</v>
      </c>
      <c r="O1053" t="s">
        <v>32</v>
      </c>
      <c r="P1053" t="s">
        <v>33</v>
      </c>
      <c r="R1053" t="s">
        <v>34</v>
      </c>
      <c r="T1053" t="s">
        <v>174</v>
      </c>
      <c r="U1053" t="s">
        <v>53</v>
      </c>
      <c r="V1053" t="s">
        <v>3364</v>
      </c>
      <c r="W1053" s="1">
        <v>44888</v>
      </c>
      <c r="X1053" s="1">
        <v>44902</v>
      </c>
      <c r="Y1053" t="s">
        <v>55</v>
      </c>
    </row>
    <row r="1054" spans="1:25">
      <c r="A1054" t="s">
        <v>3365</v>
      </c>
      <c r="B1054" t="s">
        <v>599</v>
      </c>
      <c r="C1054" t="s">
        <v>274</v>
      </c>
      <c r="D1054">
        <v>53635</v>
      </c>
      <c r="E1054" t="s">
        <v>27</v>
      </c>
      <c r="F1054" t="s">
        <v>28</v>
      </c>
      <c r="G1054">
        <v>2022</v>
      </c>
      <c r="H1054" t="s">
        <v>29</v>
      </c>
      <c r="I1054" t="s">
        <v>30</v>
      </c>
      <c r="J1054" t="s">
        <v>3366</v>
      </c>
      <c r="K1054" t="s">
        <v>3367</v>
      </c>
      <c r="M1054">
        <v>1080960</v>
      </c>
      <c r="O1054" t="s">
        <v>32</v>
      </c>
      <c r="P1054" t="s">
        <v>33</v>
      </c>
      <c r="R1054" t="s">
        <v>34</v>
      </c>
      <c r="T1054" t="s">
        <v>174</v>
      </c>
      <c r="U1054" t="s">
        <v>53</v>
      </c>
      <c r="V1054" t="s">
        <v>3368</v>
      </c>
      <c r="W1054" s="1">
        <v>44888</v>
      </c>
      <c r="X1054" s="1">
        <v>44903</v>
      </c>
      <c r="Y1054" t="s">
        <v>55</v>
      </c>
    </row>
    <row r="1055" spans="1:25">
      <c r="A1055" t="s">
        <v>2936</v>
      </c>
      <c r="B1055" t="s">
        <v>3369</v>
      </c>
      <c r="C1055" t="s">
        <v>1033</v>
      </c>
      <c r="D1055">
        <v>53603</v>
      </c>
      <c r="E1055" t="s">
        <v>27</v>
      </c>
      <c r="F1055" t="s">
        <v>28</v>
      </c>
      <c r="G1055">
        <v>2022</v>
      </c>
      <c r="H1055" t="s">
        <v>29</v>
      </c>
      <c r="I1055" t="s">
        <v>30</v>
      </c>
      <c r="J1055" t="s">
        <v>3359</v>
      </c>
      <c r="K1055" t="s">
        <v>3370</v>
      </c>
      <c r="M1055">
        <v>1163448</v>
      </c>
      <c r="O1055" t="s">
        <v>32</v>
      </c>
      <c r="P1055" t="s">
        <v>33</v>
      </c>
      <c r="R1055" t="s">
        <v>34</v>
      </c>
      <c r="T1055" t="s">
        <v>174</v>
      </c>
      <c r="U1055" t="s">
        <v>53</v>
      </c>
      <c r="V1055" t="s">
        <v>3371</v>
      </c>
      <c r="W1055" s="1">
        <v>44888</v>
      </c>
      <c r="X1055" s="1">
        <v>44909</v>
      </c>
      <c r="Y1055" t="s">
        <v>55</v>
      </c>
    </row>
    <row r="1056" spans="1:25">
      <c r="A1056" t="s">
        <v>3372</v>
      </c>
      <c r="B1056" t="s">
        <v>3373</v>
      </c>
      <c r="D1056">
        <v>53584</v>
      </c>
      <c r="E1056" t="s">
        <v>27</v>
      </c>
      <c r="F1056" t="s">
        <v>28</v>
      </c>
      <c r="G1056">
        <v>2022</v>
      </c>
      <c r="H1056" t="s">
        <v>29</v>
      </c>
      <c r="I1056" t="s">
        <v>30</v>
      </c>
      <c r="J1056" t="s">
        <v>3374</v>
      </c>
      <c r="K1056" t="s">
        <v>3375</v>
      </c>
      <c r="L1056" t="s">
        <v>3375</v>
      </c>
      <c r="M1056">
        <v>1173294</v>
      </c>
      <c r="O1056" t="s">
        <v>32</v>
      </c>
      <c r="P1056" t="s">
        <v>33</v>
      </c>
      <c r="R1056" t="s">
        <v>34</v>
      </c>
      <c r="T1056" t="s">
        <v>174</v>
      </c>
      <c r="U1056" t="s">
        <v>53</v>
      </c>
      <c r="V1056" t="s">
        <v>3376</v>
      </c>
      <c r="W1056" s="1">
        <v>44888</v>
      </c>
      <c r="X1056" s="1">
        <v>44909</v>
      </c>
      <c r="Y1056" t="s">
        <v>55</v>
      </c>
    </row>
    <row r="1057" spans="1:25">
      <c r="A1057" t="s">
        <v>3377</v>
      </c>
      <c r="B1057" t="s">
        <v>3378</v>
      </c>
      <c r="C1057" t="s">
        <v>3379</v>
      </c>
      <c r="D1057">
        <v>53612</v>
      </c>
      <c r="E1057" t="s">
        <v>27</v>
      </c>
      <c r="F1057" t="s">
        <v>28</v>
      </c>
      <c r="G1057">
        <v>2022</v>
      </c>
      <c r="H1057" t="s">
        <v>29</v>
      </c>
      <c r="I1057" t="s">
        <v>30</v>
      </c>
      <c r="J1057" t="s">
        <v>3380</v>
      </c>
      <c r="K1057" t="s">
        <v>3381</v>
      </c>
      <c r="M1057">
        <v>1277409</v>
      </c>
      <c r="O1057" t="s">
        <v>32</v>
      </c>
      <c r="P1057" t="s">
        <v>33</v>
      </c>
      <c r="R1057" t="s">
        <v>34</v>
      </c>
      <c r="T1057" t="s">
        <v>174</v>
      </c>
      <c r="U1057" t="s">
        <v>53</v>
      </c>
      <c r="V1057" t="s">
        <v>1439</v>
      </c>
      <c r="W1057" s="1">
        <v>44888</v>
      </c>
      <c r="X1057" s="1">
        <v>44902</v>
      </c>
      <c r="Y1057" t="s">
        <v>55</v>
      </c>
    </row>
    <row r="1058" spans="1:25">
      <c r="A1058" t="s">
        <v>3382</v>
      </c>
      <c r="B1058" t="s">
        <v>3383</v>
      </c>
      <c r="D1058">
        <v>53212</v>
      </c>
      <c r="E1058" t="s">
        <v>27</v>
      </c>
      <c r="F1058" t="s">
        <v>28</v>
      </c>
      <c r="G1058">
        <v>2022</v>
      </c>
      <c r="H1058" t="s">
        <v>29</v>
      </c>
      <c r="I1058" t="s">
        <v>30</v>
      </c>
      <c r="J1058" t="s">
        <v>3384</v>
      </c>
      <c r="K1058" t="str">
        <f>"07/11/2022 11:34 AM AEST(SW"</f>
        <v>07/11/2022 11:34 AM AEST(SW</v>
      </c>
      <c r="M1058">
        <v>1091095</v>
      </c>
      <c r="O1058" t="s">
        <v>32</v>
      </c>
      <c r="P1058" t="s">
        <v>33</v>
      </c>
      <c r="R1058" t="s">
        <v>34</v>
      </c>
      <c r="T1058" t="s">
        <v>174</v>
      </c>
      <c r="U1058" t="s">
        <v>53</v>
      </c>
      <c r="V1058" t="s">
        <v>3385</v>
      </c>
      <c r="W1058" s="1">
        <v>44888</v>
      </c>
      <c r="X1058" s="1">
        <v>44938</v>
      </c>
      <c r="Y1058" t="s">
        <v>55</v>
      </c>
    </row>
    <row r="1059" spans="1:25">
      <c r="A1059" t="s">
        <v>3386</v>
      </c>
      <c r="B1059" t="s">
        <v>2822</v>
      </c>
      <c r="C1059" t="s">
        <v>574</v>
      </c>
      <c r="D1059">
        <v>53565</v>
      </c>
      <c r="E1059" t="s">
        <v>27</v>
      </c>
      <c r="F1059" t="s">
        <v>28</v>
      </c>
      <c r="G1059">
        <v>2022</v>
      </c>
      <c r="H1059" t="s">
        <v>29</v>
      </c>
      <c r="I1059" t="s">
        <v>30</v>
      </c>
      <c r="J1059" t="s">
        <v>3380</v>
      </c>
      <c r="K1059" t="s">
        <v>3387</v>
      </c>
      <c r="M1059">
        <v>1173224</v>
      </c>
      <c r="O1059" t="s">
        <v>32</v>
      </c>
      <c r="P1059" t="s">
        <v>33</v>
      </c>
      <c r="R1059" t="s">
        <v>34</v>
      </c>
      <c r="T1059" t="s">
        <v>174</v>
      </c>
      <c r="U1059" t="s">
        <v>53</v>
      </c>
      <c r="V1059" t="s">
        <v>730</v>
      </c>
      <c r="W1059" s="1">
        <v>44888</v>
      </c>
      <c r="X1059" s="1">
        <v>44905</v>
      </c>
      <c r="Y1059" t="s">
        <v>55</v>
      </c>
    </row>
    <row r="1060" spans="1:25">
      <c r="A1060" t="s">
        <v>3388</v>
      </c>
      <c r="B1060" t="s">
        <v>454</v>
      </c>
      <c r="C1060" t="s">
        <v>3389</v>
      </c>
      <c r="D1060">
        <v>49427</v>
      </c>
      <c r="E1060" t="s">
        <v>27</v>
      </c>
      <c r="F1060" t="s">
        <v>28</v>
      </c>
      <c r="G1060">
        <v>2022</v>
      </c>
      <c r="H1060" t="s">
        <v>29</v>
      </c>
      <c r="I1060" t="s">
        <v>30</v>
      </c>
      <c r="J1060" t="s">
        <v>3390</v>
      </c>
      <c r="K1060" t="s">
        <v>3391</v>
      </c>
      <c r="L1060" t="s">
        <v>3392</v>
      </c>
      <c r="M1060">
        <v>852516</v>
      </c>
      <c r="O1060" t="s">
        <v>32</v>
      </c>
      <c r="P1060" t="s">
        <v>86</v>
      </c>
      <c r="R1060" t="s">
        <v>34</v>
      </c>
      <c r="T1060" t="s">
        <v>52</v>
      </c>
      <c r="U1060" t="s">
        <v>87</v>
      </c>
      <c r="V1060" t="s">
        <v>465</v>
      </c>
      <c r="W1060" s="1">
        <v>44826</v>
      </c>
      <c r="X1060" s="1">
        <v>44839</v>
      </c>
      <c r="Y1060" t="s">
        <v>3393</v>
      </c>
    </row>
    <row r="1061" spans="1:25">
      <c r="A1061" t="s">
        <v>3394</v>
      </c>
      <c r="B1061" t="s">
        <v>3395</v>
      </c>
      <c r="D1061">
        <v>53216</v>
      </c>
      <c r="E1061" t="s">
        <v>27</v>
      </c>
      <c r="F1061" t="s">
        <v>28</v>
      </c>
      <c r="G1061">
        <v>2022</v>
      </c>
      <c r="H1061" t="s">
        <v>29</v>
      </c>
      <c r="I1061" t="s">
        <v>30</v>
      </c>
      <c r="J1061" t="s">
        <v>3380</v>
      </c>
      <c r="K1061" t="s">
        <v>3396</v>
      </c>
      <c r="L1061" t="s">
        <v>3396</v>
      </c>
      <c r="M1061">
        <v>1171837</v>
      </c>
      <c r="O1061" t="s">
        <v>32</v>
      </c>
      <c r="P1061" t="s">
        <v>33</v>
      </c>
      <c r="R1061" t="s">
        <v>34</v>
      </c>
      <c r="T1061" t="s">
        <v>174</v>
      </c>
      <c r="U1061" t="s">
        <v>53</v>
      </c>
      <c r="V1061" t="s">
        <v>730</v>
      </c>
      <c r="W1061" s="1">
        <v>44888</v>
      </c>
      <c r="X1061" s="1">
        <v>44902</v>
      </c>
      <c r="Y1061" t="s">
        <v>55</v>
      </c>
    </row>
    <row r="1062" spans="1:25">
      <c r="A1062" t="s">
        <v>3397</v>
      </c>
      <c r="B1062" t="s">
        <v>3398</v>
      </c>
      <c r="D1062">
        <v>53219</v>
      </c>
      <c r="E1062" t="s">
        <v>27</v>
      </c>
      <c r="F1062" t="s">
        <v>28</v>
      </c>
      <c r="G1062">
        <v>2022</v>
      </c>
      <c r="H1062" t="s">
        <v>29</v>
      </c>
      <c r="I1062" t="s">
        <v>30</v>
      </c>
      <c r="J1062" t="s">
        <v>3380</v>
      </c>
      <c r="K1062" t="str">
        <f>"07/11/2022 02:45 PM AEST(SW"</f>
        <v>07/11/2022 02:45 PM AEST(SW</v>
      </c>
      <c r="L1062" t="s">
        <v>3399</v>
      </c>
      <c r="M1062">
        <v>1181202</v>
      </c>
      <c r="O1062" t="s">
        <v>32</v>
      </c>
      <c r="P1062" t="s">
        <v>33</v>
      </c>
      <c r="R1062" t="s">
        <v>34</v>
      </c>
      <c r="T1062" t="s">
        <v>174</v>
      </c>
      <c r="U1062" t="s">
        <v>53</v>
      </c>
      <c r="V1062" t="s">
        <v>3364</v>
      </c>
      <c r="W1062" s="1">
        <v>44888</v>
      </c>
      <c r="X1062" s="1">
        <v>44902</v>
      </c>
      <c r="Y1062" t="s">
        <v>3400</v>
      </c>
    </row>
    <row r="1063" spans="1:25">
      <c r="A1063" t="s">
        <v>3401</v>
      </c>
      <c r="B1063" t="s">
        <v>3402</v>
      </c>
      <c r="C1063" t="s">
        <v>3403</v>
      </c>
      <c r="D1063">
        <v>53320</v>
      </c>
      <c r="E1063" t="s">
        <v>27</v>
      </c>
      <c r="F1063" t="s">
        <v>28</v>
      </c>
      <c r="G1063">
        <v>2022</v>
      </c>
      <c r="H1063" t="s">
        <v>29</v>
      </c>
      <c r="I1063" t="s">
        <v>30</v>
      </c>
      <c r="J1063" t="s">
        <v>3374</v>
      </c>
      <c r="K1063" t="s">
        <v>3404</v>
      </c>
      <c r="L1063" t="s">
        <v>3404</v>
      </c>
      <c r="M1063">
        <v>1269081</v>
      </c>
      <c r="O1063" t="s">
        <v>32</v>
      </c>
      <c r="P1063" t="s">
        <v>33</v>
      </c>
      <c r="R1063" t="s">
        <v>34</v>
      </c>
      <c r="T1063" t="s">
        <v>174</v>
      </c>
      <c r="U1063" t="s">
        <v>53</v>
      </c>
      <c r="V1063" t="s">
        <v>3405</v>
      </c>
      <c r="W1063" s="1">
        <v>44888</v>
      </c>
      <c r="X1063" s="1">
        <v>44909</v>
      </c>
      <c r="Y1063" t="s">
        <v>55</v>
      </c>
    </row>
    <row r="1064" spans="1:25">
      <c r="A1064" t="s">
        <v>3406</v>
      </c>
      <c r="B1064" t="s">
        <v>3407</v>
      </c>
      <c r="C1064" t="s">
        <v>3408</v>
      </c>
      <c r="D1064">
        <v>53432</v>
      </c>
      <c r="E1064" t="s">
        <v>27</v>
      </c>
      <c r="F1064" t="s">
        <v>28</v>
      </c>
      <c r="G1064">
        <v>2022</v>
      </c>
      <c r="H1064" t="s">
        <v>29</v>
      </c>
      <c r="I1064" t="s">
        <v>30</v>
      </c>
      <c r="J1064" t="s">
        <v>3374</v>
      </c>
      <c r="K1064" t="s">
        <v>3409</v>
      </c>
      <c r="M1064">
        <v>1084968</v>
      </c>
      <c r="O1064" t="s">
        <v>32</v>
      </c>
      <c r="P1064" t="s">
        <v>33</v>
      </c>
      <c r="R1064" t="s">
        <v>34</v>
      </c>
      <c r="T1064" t="s">
        <v>174</v>
      </c>
      <c r="U1064" t="s">
        <v>53</v>
      </c>
      <c r="V1064" t="s">
        <v>3410</v>
      </c>
      <c r="W1064" s="1">
        <v>44888</v>
      </c>
      <c r="X1064" s="1">
        <v>44909</v>
      </c>
      <c r="Y1064" t="s">
        <v>55</v>
      </c>
    </row>
    <row r="1065" spans="1:25">
      <c r="A1065" t="s">
        <v>3388</v>
      </c>
      <c r="B1065" t="s">
        <v>454</v>
      </c>
      <c r="C1065" t="s">
        <v>3389</v>
      </c>
      <c r="D1065">
        <v>47119</v>
      </c>
      <c r="E1065" t="s">
        <v>27</v>
      </c>
      <c r="F1065" t="s">
        <v>28</v>
      </c>
      <c r="G1065">
        <v>2022</v>
      </c>
      <c r="H1065" t="s">
        <v>29</v>
      </c>
      <c r="I1065" t="s">
        <v>30</v>
      </c>
      <c r="J1065" t="s">
        <v>3411</v>
      </c>
      <c r="K1065" t="str">
        <f>"02/06/2022 04:34 PM AEST(SW"</f>
        <v>02/06/2022 04:34 PM AEST(SW</v>
      </c>
      <c r="L1065" t="s">
        <v>3412</v>
      </c>
      <c r="M1065">
        <v>852516</v>
      </c>
      <c r="O1065" t="s">
        <v>32</v>
      </c>
      <c r="P1065" t="s">
        <v>86</v>
      </c>
      <c r="R1065" t="s">
        <v>34</v>
      </c>
      <c r="T1065" t="s">
        <v>52</v>
      </c>
      <c r="U1065" t="s">
        <v>87</v>
      </c>
      <c r="V1065" t="s">
        <v>957</v>
      </c>
      <c r="W1065" s="1">
        <v>44732</v>
      </c>
      <c r="X1065" s="1">
        <v>44736</v>
      </c>
      <c r="Y1065" t="s">
        <v>3393</v>
      </c>
    </row>
    <row r="1066" spans="1:25">
      <c r="A1066" t="s">
        <v>1889</v>
      </c>
      <c r="B1066" t="s">
        <v>1882</v>
      </c>
      <c r="D1066">
        <v>49604</v>
      </c>
      <c r="E1066" t="s">
        <v>27</v>
      </c>
      <c r="F1066" t="s">
        <v>28</v>
      </c>
      <c r="G1066">
        <v>2022</v>
      </c>
      <c r="H1066" t="s">
        <v>29</v>
      </c>
      <c r="I1066" t="s">
        <v>30</v>
      </c>
      <c r="J1066" t="s">
        <v>3413</v>
      </c>
      <c r="K1066" t="s">
        <v>3414</v>
      </c>
      <c r="M1066">
        <v>1338270</v>
      </c>
      <c r="O1066" t="s">
        <v>32</v>
      </c>
      <c r="P1066" t="s">
        <v>695</v>
      </c>
      <c r="R1066" t="s">
        <v>34</v>
      </c>
      <c r="T1066" t="s">
        <v>52</v>
      </c>
      <c r="U1066" t="s">
        <v>650</v>
      </c>
      <c r="V1066" t="s">
        <v>1583</v>
      </c>
      <c r="W1066" s="1">
        <v>44836</v>
      </c>
      <c r="X1066" s="1">
        <v>44845</v>
      </c>
      <c r="Y1066" t="s">
        <v>55</v>
      </c>
    </row>
    <row r="1067" spans="1:25">
      <c r="A1067" t="s">
        <v>3415</v>
      </c>
      <c r="B1067" t="s">
        <v>3416</v>
      </c>
      <c r="D1067">
        <v>49492</v>
      </c>
      <c r="E1067" t="s">
        <v>27</v>
      </c>
      <c r="F1067" t="s">
        <v>28</v>
      </c>
      <c r="G1067">
        <v>2022</v>
      </c>
      <c r="H1067" t="s">
        <v>29</v>
      </c>
      <c r="I1067" t="s">
        <v>30</v>
      </c>
      <c r="J1067" t="s">
        <v>3417</v>
      </c>
      <c r="K1067" t="s">
        <v>3418</v>
      </c>
      <c r="M1067">
        <v>1336285</v>
      </c>
      <c r="O1067" t="s">
        <v>32</v>
      </c>
      <c r="P1067" t="s">
        <v>86</v>
      </c>
      <c r="R1067" t="s">
        <v>34</v>
      </c>
      <c r="T1067" t="s">
        <v>52</v>
      </c>
      <c r="U1067" t="s">
        <v>650</v>
      </c>
      <c r="V1067" t="s">
        <v>656</v>
      </c>
      <c r="W1067" s="1">
        <v>44836</v>
      </c>
      <c r="X1067" s="1">
        <v>44842</v>
      </c>
      <c r="Y1067" t="s">
        <v>55</v>
      </c>
    </row>
    <row r="1068" spans="1:25">
      <c r="A1068" t="s">
        <v>3419</v>
      </c>
      <c r="B1068" t="s">
        <v>3420</v>
      </c>
      <c r="C1068" t="s">
        <v>3421</v>
      </c>
      <c r="D1068">
        <v>47868</v>
      </c>
      <c r="E1068" t="s">
        <v>27</v>
      </c>
      <c r="F1068" t="s">
        <v>28</v>
      </c>
      <c r="G1068">
        <v>2022</v>
      </c>
      <c r="H1068" t="s">
        <v>29</v>
      </c>
      <c r="I1068" t="s">
        <v>30</v>
      </c>
      <c r="J1068" t="s">
        <v>3422</v>
      </c>
      <c r="K1068" t="s">
        <v>3423</v>
      </c>
      <c r="L1068" t="s">
        <v>3424</v>
      </c>
      <c r="M1068">
        <v>818095</v>
      </c>
      <c r="O1068" t="s">
        <v>32</v>
      </c>
      <c r="P1068" t="s">
        <v>86</v>
      </c>
      <c r="R1068" t="s">
        <v>32</v>
      </c>
      <c r="S1068" t="s">
        <v>32</v>
      </c>
      <c r="T1068" t="s">
        <v>52</v>
      </c>
      <c r="U1068" t="s">
        <v>87</v>
      </c>
      <c r="V1068" t="s">
        <v>88</v>
      </c>
      <c r="W1068" s="1">
        <v>44814</v>
      </c>
      <c r="X1068" s="1">
        <v>44835</v>
      </c>
      <c r="Y1068" t="s">
        <v>55</v>
      </c>
    </row>
    <row r="1069" spans="1:25">
      <c r="A1069" t="s">
        <v>3425</v>
      </c>
      <c r="B1069" t="s">
        <v>3426</v>
      </c>
      <c r="C1069" t="s">
        <v>3427</v>
      </c>
      <c r="D1069">
        <v>52524</v>
      </c>
      <c r="E1069" t="s">
        <v>27</v>
      </c>
      <c r="F1069" t="s">
        <v>28</v>
      </c>
      <c r="G1069">
        <v>2022</v>
      </c>
      <c r="H1069" t="s">
        <v>29</v>
      </c>
      <c r="I1069" t="s">
        <v>30</v>
      </c>
      <c r="J1069" t="s">
        <v>3428</v>
      </c>
      <c r="K1069" t="s">
        <v>3429</v>
      </c>
      <c r="M1069">
        <v>911936</v>
      </c>
      <c r="O1069" t="s">
        <v>32</v>
      </c>
      <c r="P1069" t="s">
        <v>33</v>
      </c>
      <c r="R1069" t="s">
        <v>34</v>
      </c>
      <c r="T1069" t="s">
        <v>52</v>
      </c>
      <c r="U1069" t="s">
        <v>1578</v>
      </c>
      <c r="V1069" t="s">
        <v>3001</v>
      </c>
      <c r="W1069" s="1">
        <v>44884</v>
      </c>
      <c r="X1069" s="1">
        <v>44914</v>
      </c>
      <c r="Y1069" t="s">
        <v>55</v>
      </c>
    </row>
    <row r="1070" spans="1:25">
      <c r="A1070" t="s">
        <v>1475</v>
      </c>
      <c r="B1070" t="s">
        <v>861</v>
      </c>
      <c r="C1070" t="s">
        <v>3430</v>
      </c>
      <c r="D1070">
        <v>49499</v>
      </c>
      <c r="E1070" t="s">
        <v>27</v>
      </c>
      <c r="F1070" t="s">
        <v>28</v>
      </c>
      <c r="G1070">
        <v>2022</v>
      </c>
      <c r="H1070" t="s">
        <v>29</v>
      </c>
      <c r="I1070" t="s">
        <v>30</v>
      </c>
      <c r="J1070" t="s">
        <v>3431</v>
      </c>
      <c r="K1070" t="s">
        <v>3432</v>
      </c>
      <c r="M1070">
        <v>198321579</v>
      </c>
      <c r="O1070" t="s">
        <v>32</v>
      </c>
      <c r="P1070" t="s">
        <v>68</v>
      </c>
      <c r="R1070" t="s">
        <v>34</v>
      </c>
      <c r="T1070" t="s">
        <v>52</v>
      </c>
      <c r="U1070" t="s">
        <v>650</v>
      </c>
      <c r="V1070" t="s">
        <v>3433</v>
      </c>
      <c r="W1070" s="1">
        <v>44835</v>
      </c>
      <c r="X1070" s="1">
        <v>44842</v>
      </c>
      <c r="Y1070" t="s">
        <v>55</v>
      </c>
    </row>
    <row r="1071" spans="1:25">
      <c r="A1071" t="s">
        <v>3434</v>
      </c>
      <c r="B1071" t="s">
        <v>3435</v>
      </c>
      <c r="C1071" t="s">
        <v>3436</v>
      </c>
      <c r="D1071">
        <v>49674</v>
      </c>
      <c r="E1071" t="s">
        <v>27</v>
      </c>
      <c r="F1071" t="s">
        <v>28</v>
      </c>
      <c r="G1071">
        <v>2022</v>
      </c>
      <c r="H1071" t="s">
        <v>29</v>
      </c>
      <c r="I1071" t="s">
        <v>30</v>
      </c>
      <c r="J1071" t="s">
        <v>3431</v>
      </c>
      <c r="K1071" t="s">
        <v>3437</v>
      </c>
      <c r="M1071">
        <v>562925</v>
      </c>
      <c r="O1071" t="s">
        <v>32</v>
      </c>
      <c r="P1071" t="s">
        <v>33</v>
      </c>
      <c r="R1071" t="s">
        <v>34</v>
      </c>
      <c r="T1071" t="s">
        <v>52</v>
      </c>
      <c r="U1071" t="s">
        <v>650</v>
      </c>
      <c r="V1071" t="s">
        <v>3438</v>
      </c>
      <c r="W1071" s="1">
        <v>44836</v>
      </c>
      <c r="X1071" s="1">
        <v>44842</v>
      </c>
      <c r="Y1071" t="s">
        <v>55</v>
      </c>
    </row>
    <row r="1072" spans="1:25">
      <c r="A1072" t="s">
        <v>2593</v>
      </c>
      <c r="B1072" t="s">
        <v>65</v>
      </c>
      <c r="C1072" t="s">
        <v>269</v>
      </c>
      <c r="D1072">
        <v>55194</v>
      </c>
      <c r="E1072" t="s">
        <v>27</v>
      </c>
      <c r="F1072" t="s">
        <v>28</v>
      </c>
      <c r="G1072">
        <v>2022</v>
      </c>
      <c r="H1072" t="s">
        <v>29</v>
      </c>
      <c r="I1072" t="s">
        <v>30</v>
      </c>
      <c r="J1072" t="s">
        <v>3439</v>
      </c>
      <c r="K1072" t="str">
        <f>"06/12/2022 09:34 PM AEST(SW"</f>
        <v>06/12/2022 09:34 PM AEST(SW</v>
      </c>
      <c r="L1072" t="str">
        <f>"06/12/2022 09:46 PM AEST(SW"</f>
        <v>06/12/2022 09:46 PM AEST(SW</v>
      </c>
      <c r="M1072">
        <v>77138</v>
      </c>
      <c r="O1072" t="s">
        <v>32</v>
      </c>
      <c r="P1072" t="s">
        <v>42</v>
      </c>
      <c r="R1072" t="s">
        <v>34</v>
      </c>
      <c r="T1072" t="s">
        <v>35</v>
      </c>
      <c r="U1072" t="s">
        <v>53</v>
      </c>
      <c r="V1072" t="s">
        <v>115</v>
      </c>
      <c r="W1072" s="1">
        <v>44902</v>
      </c>
      <c r="X1072" s="1">
        <v>44904</v>
      </c>
      <c r="Y1072" t="s">
        <v>55</v>
      </c>
    </row>
    <row r="1073" spans="1:25">
      <c r="A1073" t="s">
        <v>2455</v>
      </c>
      <c r="B1073" t="s">
        <v>342</v>
      </c>
      <c r="C1073" t="s">
        <v>1779</v>
      </c>
      <c r="D1073">
        <v>53423</v>
      </c>
      <c r="E1073" t="s">
        <v>27</v>
      </c>
      <c r="F1073" t="s">
        <v>28</v>
      </c>
      <c r="G1073">
        <v>2022</v>
      </c>
      <c r="H1073" t="s">
        <v>29</v>
      </c>
      <c r="I1073" t="s">
        <v>30</v>
      </c>
      <c r="J1073" t="s">
        <v>3440</v>
      </c>
      <c r="K1073" t="s">
        <v>3441</v>
      </c>
      <c r="L1073" t="s">
        <v>3441</v>
      </c>
      <c r="M1073">
        <v>670675</v>
      </c>
      <c r="O1073" t="s">
        <v>32</v>
      </c>
      <c r="P1073" t="s">
        <v>33</v>
      </c>
      <c r="R1073" t="s">
        <v>34</v>
      </c>
      <c r="T1073" t="s">
        <v>52</v>
      </c>
      <c r="U1073" t="s">
        <v>1578</v>
      </c>
      <c r="V1073" t="s">
        <v>3001</v>
      </c>
      <c r="W1073" s="1">
        <v>44885</v>
      </c>
      <c r="X1073" s="1">
        <v>44898</v>
      </c>
      <c r="Y1073" t="s">
        <v>55</v>
      </c>
    </row>
    <row r="1074" spans="1:25">
      <c r="A1074" t="s">
        <v>3442</v>
      </c>
      <c r="B1074" t="s">
        <v>1312</v>
      </c>
      <c r="D1074">
        <v>53323</v>
      </c>
      <c r="E1074" t="s">
        <v>27</v>
      </c>
      <c r="F1074" t="s">
        <v>28</v>
      </c>
      <c r="G1074">
        <v>2022</v>
      </c>
      <c r="H1074" t="s">
        <v>29</v>
      </c>
      <c r="I1074" t="s">
        <v>30</v>
      </c>
      <c r="J1074" t="s">
        <v>3443</v>
      </c>
      <c r="K1074" t="s">
        <v>3444</v>
      </c>
      <c r="L1074" t="s">
        <v>3444</v>
      </c>
      <c r="M1074">
        <v>583826</v>
      </c>
      <c r="O1074" t="s">
        <v>32</v>
      </c>
      <c r="P1074" t="s">
        <v>33</v>
      </c>
      <c r="R1074" t="s">
        <v>34</v>
      </c>
      <c r="T1074" t="s">
        <v>35</v>
      </c>
      <c r="U1074" t="s">
        <v>1578</v>
      </c>
      <c r="V1074" t="s">
        <v>3001</v>
      </c>
      <c r="W1074" s="1">
        <v>44884</v>
      </c>
      <c r="X1074" s="1">
        <v>44899</v>
      </c>
      <c r="Y1074" t="s">
        <v>55</v>
      </c>
    </row>
    <row r="1075" spans="1:25">
      <c r="A1075" t="s">
        <v>652</v>
      </c>
      <c r="B1075" t="s">
        <v>653</v>
      </c>
      <c r="D1075">
        <v>45446</v>
      </c>
      <c r="E1075" t="s">
        <v>27</v>
      </c>
      <c r="F1075" t="s">
        <v>28</v>
      </c>
      <c r="G1075">
        <v>2022</v>
      </c>
      <c r="H1075" t="s">
        <v>29</v>
      </c>
      <c r="I1075" t="s">
        <v>30</v>
      </c>
      <c r="J1075" t="s">
        <v>3445</v>
      </c>
      <c r="K1075" t="s">
        <v>3446</v>
      </c>
      <c r="M1075">
        <v>1336287</v>
      </c>
      <c r="O1075" t="s">
        <v>32</v>
      </c>
      <c r="P1075" t="s">
        <v>33</v>
      </c>
      <c r="R1075" t="s">
        <v>34</v>
      </c>
      <c r="T1075" t="s">
        <v>52</v>
      </c>
      <c r="U1075" t="s">
        <v>650</v>
      </c>
      <c r="V1075" t="s">
        <v>656</v>
      </c>
      <c r="W1075" s="1">
        <v>44661</v>
      </c>
      <c r="X1075" s="1">
        <v>44654</v>
      </c>
      <c r="Y1075" t="s">
        <v>211</v>
      </c>
    </row>
    <row r="1076" spans="1:25">
      <c r="A1076" t="s">
        <v>2435</v>
      </c>
      <c r="B1076" t="s">
        <v>268</v>
      </c>
      <c r="D1076">
        <v>45758</v>
      </c>
      <c r="E1076" t="s">
        <v>27</v>
      </c>
      <c r="F1076" t="s">
        <v>28</v>
      </c>
      <c r="G1076">
        <v>2022</v>
      </c>
      <c r="H1076" t="s">
        <v>29</v>
      </c>
      <c r="I1076" t="s">
        <v>30</v>
      </c>
      <c r="J1076" t="s">
        <v>2436</v>
      </c>
      <c r="K1076" t="str">
        <f>"07/04/2022 09:07 PM AEST(SW"</f>
        <v>07/04/2022 09:07 PM AEST(SW</v>
      </c>
      <c r="L1076" t="s">
        <v>2437</v>
      </c>
      <c r="M1076">
        <v>804504</v>
      </c>
      <c r="O1076" t="s">
        <v>32</v>
      </c>
      <c r="P1076" t="s">
        <v>86</v>
      </c>
      <c r="R1076" t="s">
        <v>34</v>
      </c>
      <c r="T1076" t="s">
        <v>52</v>
      </c>
      <c r="U1076" t="s">
        <v>87</v>
      </c>
      <c r="V1076" t="s">
        <v>465</v>
      </c>
      <c r="W1076" s="1">
        <v>44759</v>
      </c>
      <c r="X1076" s="1">
        <v>44764</v>
      </c>
      <c r="Y1076" t="s">
        <v>55</v>
      </c>
    </row>
    <row r="1077" spans="1:25">
      <c r="A1077" t="s">
        <v>3447</v>
      </c>
      <c r="B1077" t="s">
        <v>3448</v>
      </c>
      <c r="C1077" t="s">
        <v>1228</v>
      </c>
      <c r="D1077">
        <v>49701</v>
      </c>
      <c r="E1077" t="s">
        <v>27</v>
      </c>
      <c r="F1077" t="s">
        <v>28</v>
      </c>
      <c r="G1077">
        <v>2022</v>
      </c>
      <c r="H1077" t="s">
        <v>29</v>
      </c>
      <c r="I1077" t="s">
        <v>30</v>
      </c>
      <c r="J1077" t="s">
        <v>3417</v>
      </c>
      <c r="K1077" t="str">
        <f>"01/10/2022 03:54 PM AEST(SW"</f>
        <v>01/10/2022 03:54 PM AEST(SW</v>
      </c>
      <c r="M1077">
        <v>1338743</v>
      </c>
      <c r="O1077" t="s">
        <v>32</v>
      </c>
      <c r="P1077" t="s">
        <v>277</v>
      </c>
      <c r="R1077" t="s">
        <v>34</v>
      </c>
      <c r="T1077" t="s">
        <v>52</v>
      </c>
      <c r="U1077" t="s">
        <v>650</v>
      </c>
      <c r="V1077" t="s">
        <v>656</v>
      </c>
      <c r="W1077" s="1">
        <v>44835</v>
      </c>
      <c r="X1077" s="1">
        <v>44842</v>
      </c>
      <c r="Y1077" t="s">
        <v>55</v>
      </c>
    </row>
    <row r="1078" spans="1:25">
      <c r="A1078" t="s">
        <v>113</v>
      </c>
      <c r="B1078" t="s">
        <v>3449</v>
      </c>
      <c r="C1078" t="s">
        <v>953</v>
      </c>
      <c r="D1078">
        <v>49025</v>
      </c>
      <c r="E1078" t="s">
        <v>27</v>
      </c>
      <c r="F1078" t="s">
        <v>28</v>
      </c>
      <c r="G1078">
        <v>2022</v>
      </c>
      <c r="H1078" t="s">
        <v>29</v>
      </c>
      <c r="I1078" t="s">
        <v>30</v>
      </c>
      <c r="J1078" t="s">
        <v>3450</v>
      </c>
      <c r="K1078" t="str">
        <f>"05/09/2022 09:33 AM AEST(SW"</f>
        <v>05/09/2022 09:33 AM AEST(SW</v>
      </c>
      <c r="M1078">
        <v>189680</v>
      </c>
      <c r="O1078" t="s">
        <v>32</v>
      </c>
      <c r="P1078" t="s">
        <v>61</v>
      </c>
      <c r="Q1078" t="s">
        <v>3451</v>
      </c>
      <c r="R1078" t="s">
        <v>34</v>
      </c>
      <c r="T1078" t="s">
        <v>52</v>
      </c>
      <c r="U1078" t="s">
        <v>579</v>
      </c>
      <c r="V1078" t="s">
        <v>115</v>
      </c>
      <c r="W1078" s="1">
        <v>44881</v>
      </c>
      <c r="X1078" s="1">
        <v>44885</v>
      </c>
      <c r="Y1078" t="s">
        <v>55</v>
      </c>
    </row>
    <row r="1079" spans="1:25">
      <c r="A1079" t="s">
        <v>3452</v>
      </c>
      <c r="B1079" t="s">
        <v>3453</v>
      </c>
      <c r="D1079">
        <v>52768</v>
      </c>
      <c r="E1079" t="s">
        <v>27</v>
      </c>
      <c r="F1079" t="s">
        <v>28</v>
      </c>
      <c r="G1079">
        <v>2022</v>
      </c>
      <c r="H1079" t="s">
        <v>29</v>
      </c>
      <c r="I1079" t="s">
        <v>30</v>
      </c>
      <c r="J1079" t="s">
        <v>3454</v>
      </c>
      <c r="K1079" t="s">
        <v>3455</v>
      </c>
      <c r="L1079" t="s">
        <v>3455</v>
      </c>
      <c r="O1079" t="s">
        <v>32</v>
      </c>
      <c r="P1079" t="s">
        <v>33</v>
      </c>
      <c r="R1079" t="s">
        <v>34</v>
      </c>
      <c r="T1079" t="s">
        <v>52</v>
      </c>
      <c r="U1079" t="s">
        <v>1578</v>
      </c>
      <c r="V1079" t="s">
        <v>3456</v>
      </c>
      <c r="W1079" s="1">
        <v>44885</v>
      </c>
      <c r="X1079" s="1">
        <v>44898</v>
      </c>
      <c r="Y1079" t="s">
        <v>55</v>
      </c>
    </row>
    <row r="1080" spans="1:25">
      <c r="A1080" t="s">
        <v>669</v>
      </c>
      <c r="B1080" t="s">
        <v>670</v>
      </c>
      <c r="C1080" t="s">
        <v>671</v>
      </c>
      <c r="D1080">
        <v>45430</v>
      </c>
      <c r="E1080" t="s">
        <v>27</v>
      </c>
      <c r="F1080" t="s">
        <v>28</v>
      </c>
      <c r="G1080">
        <v>2022</v>
      </c>
      <c r="H1080" t="s">
        <v>29</v>
      </c>
      <c r="I1080" t="s">
        <v>30</v>
      </c>
      <c r="J1080" t="s">
        <v>3445</v>
      </c>
      <c r="K1080" t="s">
        <v>3457</v>
      </c>
      <c r="L1080" t="s">
        <v>3457</v>
      </c>
      <c r="M1080">
        <v>1337951</v>
      </c>
      <c r="O1080" t="s">
        <v>32</v>
      </c>
      <c r="P1080" t="s">
        <v>631</v>
      </c>
      <c r="R1080" t="s">
        <v>34</v>
      </c>
      <c r="T1080" t="s">
        <v>52</v>
      </c>
      <c r="U1080" t="s">
        <v>650</v>
      </c>
      <c r="V1080" t="s">
        <v>656</v>
      </c>
      <c r="W1080" s="1">
        <v>44654</v>
      </c>
      <c r="X1080" s="1">
        <v>44660</v>
      </c>
      <c r="Y1080" t="s">
        <v>55</v>
      </c>
    </row>
    <row r="1081" spans="1:25">
      <c r="A1081" t="s">
        <v>3458</v>
      </c>
      <c r="B1081" t="s">
        <v>3459</v>
      </c>
      <c r="C1081" t="s">
        <v>1359</v>
      </c>
      <c r="D1081">
        <v>49590</v>
      </c>
      <c r="E1081" t="s">
        <v>27</v>
      </c>
      <c r="F1081" t="s">
        <v>28</v>
      </c>
      <c r="G1081">
        <v>2022</v>
      </c>
      <c r="H1081" t="s">
        <v>29</v>
      </c>
      <c r="I1081" t="s">
        <v>30</v>
      </c>
      <c r="J1081" t="s">
        <v>3460</v>
      </c>
      <c r="K1081" t="s">
        <v>3461</v>
      </c>
      <c r="M1081">
        <v>523050</v>
      </c>
      <c r="O1081" t="s">
        <v>32</v>
      </c>
      <c r="P1081" t="s">
        <v>631</v>
      </c>
      <c r="R1081" t="s">
        <v>34</v>
      </c>
      <c r="T1081" t="s">
        <v>52</v>
      </c>
      <c r="U1081" t="s">
        <v>650</v>
      </c>
      <c r="V1081" t="s">
        <v>3462</v>
      </c>
      <c r="W1081" s="1">
        <v>44836</v>
      </c>
      <c r="X1081" s="1">
        <v>44841</v>
      </c>
      <c r="Y1081" t="s">
        <v>55</v>
      </c>
    </row>
    <row r="1082" spans="1:25">
      <c r="A1082" t="s">
        <v>3463</v>
      </c>
      <c r="B1082" t="s">
        <v>259</v>
      </c>
      <c r="C1082" t="s">
        <v>1228</v>
      </c>
      <c r="D1082">
        <v>52762</v>
      </c>
      <c r="E1082" t="s">
        <v>27</v>
      </c>
      <c r="F1082" t="s">
        <v>28</v>
      </c>
      <c r="G1082">
        <v>2022</v>
      </c>
      <c r="H1082" t="s">
        <v>29</v>
      </c>
      <c r="I1082" t="s">
        <v>30</v>
      </c>
      <c r="J1082" t="s">
        <v>3464</v>
      </c>
      <c r="K1082" t="s">
        <v>3465</v>
      </c>
      <c r="M1082">
        <v>914726</v>
      </c>
      <c r="O1082" t="s">
        <v>32</v>
      </c>
      <c r="P1082" t="s">
        <v>33</v>
      </c>
      <c r="R1082" t="s">
        <v>34</v>
      </c>
      <c r="T1082" t="s">
        <v>52</v>
      </c>
      <c r="U1082" t="s">
        <v>1578</v>
      </c>
      <c r="V1082" t="s">
        <v>3001</v>
      </c>
      <c r="W1082" s="1">
        <v>44885</v>
      </c>
      <c r="X1082" s="1">
        <v>44898</v>
      </c>
      <c r="Y1082" t="s">
        <v>55</v>
      </c>
    </row>
    <row r="1083" spans="1:25">
      <c r="A1083" t="s">
        <v>3466</v>
      </c>
      <c r="B1083" t="s">
        <v>3467</v>
      </c>
      <c r="C1083" t="s">
        <v>3468</v>
      </c>
      <c r="D1083">
        <v>53137</v>
      </c>
      <c r="E1083" t="s">
        <v>27</v>
      </c>
      <c r="F1083" t="s">
        <v>28</v>
      </c>
      <c r="G1083">
        <v>2022</v>
      </c>
      <c r="H1083" t="s">
        <v>29</v>
      </c>
      <c r="I1083" t="s">
        <v>30</v>
      </c>
      <c r="J1083" t="s">
        <v>3469</v>
      </c>
      <c r="K1083" t="str">
        <f>"07/11/2022 09:09 AM AEST(SW"</f>
        <v>07/11/2022 09:09 AM AEST(SW</v>
      </c>
      <c r="L1083" t="s">
        <v>3470</v>
      </c>
      <c r="M1083">
        <v>835497</v>
      </c>
      <c r="O1083" t="s">
        <v>32</v>
      </c>
      <c r="P1083" t="s">
        <v>33</v>
      </c>
      <c r="R1083" t="s">
        <v>34</v>
      </c>
      <c r="T1083" t="s">
        <v>52</v>
      </c>
      <c r="U1083" t="s">
        <v>1578</v>
      </c>
      <c r="V1083" t="s">
        <v>3001</v>
      </c>
      <c r="W1083" s="1">
        <v>44884</v>
      </c>
      <c r="X1083" s="1">
        <v>44911</v>
      </c>
      <c r="Y1083" t="s">
        <v>55</v>
      </c>
    </row>
    <row r="1084" spans="1:25">
      <c r="A1084" t="s">
        <v>1246</v>
      </c>
      <c r="B1084" t="s">
        <v>204</v>
      </c>
      <c r="C1084" t="s">
        <v>231</v>
      </c>
      <c r="D1084">
        <v>53608</v>
      </c>
      <c r="E1084" t="s">
        <v>27</v>
      </c>
      <c r="F1084" t="s">
        <v>28</v>
      </c>
      <c r="G1084">
        <v>2022</v>
      </c>
      <c r="H1084" t="s">
        <v>29</v>
      </c>
      <c r="I1084" t="s">
        <v>30</v>
      </c>
      <c r="J1084" t="s">
        <v>3471</v>
      </c>
      <c r="K1084" t="s">
        <v>3472</v>
      </c>
      <c r="L1084" t="s">
        <v>3472</v>
      </c>
      <c r="M1084">
        <v>997429</v>
      </c>
      <c r="O1084" t="s">
        <v>32</v>
      </c>
      <c r="P1084" t="s">
        <v>33</v>
      </c>
      <c r="R1084" t="s">
        <v>34</v>
      </c>
      <c r="T1084" t="s">
        <v>52</v>
      </c>
      <c r="U1084" t="s">
        <v>1578</v>
      </c>
      <c r="V1084" t="s">
        <v>3473</v>
      </c>
      <c r="W1084" s="1">
        <v>44884</v>
      </c>
      <c r="X1084" s="1">
        <v>44898</v>
      </c>
      <c r="Y1084" t="s">
        <v>55</v>
      </c>
    </row>
    <row r="1085" spans="1:25">
      <c r="A1085" t="s">
        <v>3474</v>
      </c>
      <c r="B1085" t="s">
        <v>3475</v>
      </c>
      <c r="C1085" t="s">
        <v>410</v>
      </c>
      <c r="D1085">
        <v>49107</v>
      </c>
      <c r="E1085" t="s">
        <v>27</v>
      </c>
      <c r="F1085" t="s">
        <v>28</v>
      </c>
      <c r="G1085">
        <v>2022</v>
      </c>
      <c r="H1085" t="s">
        <v>29</v>
      </c>
      <c r="I1085" t="s">
        <v>30</v>
      </c>
      <c r="J1085" t="s">
        <v>3476</v>
      </c>
      <c r="K1085" t="str">
        <f>"07/09/2022 01:15 PM AEST(SW"</f>
        <v>07/09/2022 01:15 PM AEST(SW</v>
      </c>
      <c r="L1085" t="str">
        <f>"07/09/2022 01:15 PM AEST(SW"</f>
        <v>07/09/2022 01:15 PM AEST(SW</v>
      </c>
      <c r="M1085">
        <v>961316</v>
      </c>
      <c r="O1085" t="s">
        <v>32</v>
      </c>
      <c r="P1085" t="s">
        <v>42</v>
      </c>
      <c r="R1085" t="s">
        <v>34</v>
      </c>
      <c r="T1085" t="s">
        <v>35</v>
      </c>
      <c r="U1085" t="s">
        <v>261</v>
      </c>
      <c r="V1085" t="s">
        <v>3477</v>
      </c>
      <c r="W1085" s="1">
        <v>44881</v>
      </c>
      <c r="X1085" s="1">
        <v>44885</v>
      </c>
      <c r="Y1085" t="s">
        <v>55</v>
      </c>
    </row>
    <row r="1086" spans="1:25">
      <c r="A1086" t="s">
        <v>3478</v>
      </c>
      <c r="B1086" t="s">
        <v>3479</v>
      </c>
      <c r="D1086">
        <v>53344</v>
      </c>
      <c r="E1086" t="s">
        <v>27</v>
      </c>
      <c r="F1086" t="s">
        <v>28</v>
      </c>
      <c r="G1086">
        <v>2022</v>
      </c>
      <c r="H1086" t="s">
        <v>29</v>
      </c>
      <c r="I1086" t="s">
        <v>30</v>
      </c>
      <c r="J1086" t="s">
        <v>3464</v>
      </c>
      <c r="K1086" t="s">
        <v>3480</v>
      </c>
      <c r="L1086" t="s">
        <v>3480</v>
      </c>
      <c r="M1086">
        <v>758608</v>
      </c>
      <c r="O1086" t="s">
        <v>32</v>
      </c>
      <c r="P1086" t="s">
        <v>33</v>
      </c>
      <c r="R1086" t="s">
        <v>34</v>
      </c>
      <c r="T1086" t="s">
        <v>52</v>
      </c>
      <c r="U1086" t="s">
        <v>1578</v>
      </c>
      <c r="V1086" t="s">
        <v>3001</v>
      </c>
      <c r="W1086" s="1">
        <v>44884</v>
      </c>
      <c r="X1086" s="1">
        <v>44898</v>
      </c>
      <c r="Y1086" t="s">
        <v>55</v>
      </c>
    </row>
    <row r="1087" spans="1:25">
      <c r="A1087" t="s">
        <v>3481</v>
      </c>
      <c r="B1087" t="s">
        <v>274</v>
      </c>
      <c r="C1087" t="s">
        <v>898</v>
      </c>
      <c r="D1087">
        <v>49362</v>
      </c>
      <c r="E1087" t="s">
        <v>27</v>
      </c>
      <c r="F1087" t="s">
        <v>28</v>
      </c>
      <c r="G1087">
        <v>2022</v>
      </c>
      <c r="H1087" t="s">
        <v>29</v>
      </c>
      <c r="I1087" t="s">
        <v>30</v>
      </c>
      <c r="J1087" t="s">
        <v>3464</v>
      </c>
      <c r="K1087" t="s">
        <v>3482</v>
      </c>
      <c r="L1087" t="s">
        <v>3482</v>
      </c>
      <c r="M1087">
        <v>697593</v>
      </c>
      <c r="O1087" t="s">
        <v>32</v>
      </c>
      <c r="P1087" t="s">
        <v>33</v>
      </c>
      <c r="R1087" t="s">
        <v>34</v>
      </c>
      <c r="T1087" t="s">
        <v>52</v>
      </c>
      <c r="U1087" t="s">
        <v>1578</v>
      </c>
      <c r="V1087" t="s">
        <v>3001</v>
      </c>
      <c r="W1087" s="1">
        <v>44885</v>
      </c>
      <c r="X1087" s="1">
        <v>44898</v>
      </c>
      <c r="Y1087" t="s">
        <v>55</v>
      </c>
    </row>
    <row r="1088" spans="1:25">
      <c r="A1088" t="s">
        <v>3483</v>
      </c>
      <c r="B1088" t="s">
        <v>1569</v>
      </c>
      <c r="D1088">
        <v>53752</v>
      </c>
      <c r="E1088" t="s">
        <v>27</v>
      </c>
      <c r="F1088" t="s">
        <v>28</v>
      </c>
      <c r="G1088">
        <v>2022</v>
      </c>
      <c r="H1088" t="s">
        <v>29</v>
      </c>
      <c r="I1088" t="s">
        <v>30</v>
      </c>
      <c r="J1088" t="s">
        <v>3484</v>
      </c>
      <c r="K1088" t="s">
        <v>3485</v>
      </c>
      <c r="M1088">
        <v>1204621</v>
      </c>
      <c r="O1088" t="s">
        <v>32</v>
      </c>
      <c r="P1088" t="s">
        <v>277</v>
      </c>
      <c r="R1088" t="s">
        <v>34</v>
      </c>
      <c r="T1088" t="s">
        <v>52</v>
      </c>
      <c r="U1088" t="s">
        <v>43</v>
      </c>
      <c r="V1088" t="s">
        <v>3486</v>
      </c>
      <c r="W1088" s="1">
        <v>44890</v>
      </c>
      <c r="X1088" s="1">
        <v>44901</v>
      </c>
      <c r="Y1088" t="s">
        <v>55</v>
      </c>
    </row>
    <row r="1089" spans="1:25">
      <c r="A1089" t="s">
        <v>3487</v>
      </c>
      <c r="B1089" t="s">
        <v>551</v>
      </c>
      <c r="D1089">
        <v>52871</v>
      </c>
      <c r="E1089" t="s">
        <v>27</v>
      </c>
      <c r="F1089" t="s">
        <v>28</v>
      </c>
      <c r="G1089">
        <v>2022</v>
      </c>
      <c r="H1089" t="s">
        <v>29</v>
      </c>
      <c r="I1089" t="s">
        <v>30</v>
      </c>
      <c r="J1089" t="s">
        <v>3488</v>
      </c>
      <c r="K1089" t="s">
        <v>3489</v>
      </c>
      <c r="L1089" t="str">
        <f>"03/11/2022 10:10 AM AEST(SW"</f>
        <v>03/11/2022 10:10 AM AEST(SW</v>
      </c>
      <c r="M1089">
        <v>1136123</v>
      </c>
      <c r="O1089" t="s">
        <v>32</v>
      </c>
      <c r="P1089" t="s">
        <v>42</v>
      </c>
      <c r="R1089" t="s">
        <v>34</v>
      </c>
      <c r="T1089" t="s">
        <v>35</v>
      </c>
      <c r="U1089" t="s">
        <v>298</v>
      </c>
      <c r="V1089" t="s">
        <v>3490</v>
      </c>
      <c r="W1089" s="1">
        <v>44875</v>
      </c>
      <c r="X1089" s="1">
        <v>44885</v>
      </c>
      <c r="Y1089" t="s">
        <v>55</v>
      </c>
    </row>
    <row r="1090" spans="1:25">
      <c r="A1090" t="s">
        <v>3491</v>
      </c>
      <c r="B1090" t="s">
        <v>1086</v>
      </c>
      <c r="D1090">
        <v>53675</v>
      </c>
      <c r="E1090" t="s">
        <v>27</v>
      </c>
      <c r="F1090" t="s">
        <v>28</v>
      </c>
      <c r="G1090">
        <v>2022</v>
      </c>
      <c r="H1090" t="s">
        <v>29</v>
      </c>
      <c r="I1090" t="s">
        <v>30</v>
      </c>
      <c r="J1090" t="s">
        <v>3484</v>
      </c>
      <c r="K1090" t="s">
        <v>3492</v>
      </c>
      <c r="M1090">
        <v>1338575</v>
      </c>
      <c r="O1090" t="s">
        <v>32</v>
      </c>
      <c r="P1090" t="s">
        <v>33</v>
      </c>
      <c r="R1090" t="s">
        <v>34</v>
      </c>
      <c r="T1090" t="s">
        <v>52</v>
      </c>
      <c r="U1090" t="s">
        <v>43</v>
      </c>
      <c r="V1090" t="s">
        <v>3493</v>
      </c>
      <c r="W1090" s="1">
        <v>44890</v>
      </c>
      <c r="X1090" s="1">
        <v>44901</v>
      </c>
      <c r="Y1090" t="s">
        <v>55</v>
      </c>
    </row>
    <row r="1091" spans="1:25">
      <c r="A1091" t="s">
        <v>3494</v>
      </c>
      <c r="B1091" t="s">
        <v>3495</v>
      </c>
      <c r="C1091" t="s">
        <v>472</v>
      </c>
      <c r="D1091">
        <v>53899</v>
      </c>
      <c r="E1091" t="s">
        <v>27</v>
      </c>
      <c r="F1091" t="s">
        <v>28</v>
      </c>
      <c r="G1091">
        <v>2022</v>
      </c>
      <c r="H1091" t="s">
        <v>29</v>
      </c>
      <c r="I1091" t="s">
        <v>30</v>
      </c>
      <c r="J1091" t="s">
        <v>3484</v>
      </c>
      <c r="K1091" t="s">
        <v>3496</v>
      </c>
      <c r="L1091" t="s">
        <v>3496</v>
      </c>
      <c r="M1091">
        <v>1080158</v>
      </c>
      <c r="O1091" t="s">
        <v>32</v>
      </c>
      <c r="P1091" t="s">
        <v>33</v>
      </c>
      <c r="R1091" t="s">
        <v>34</v>
      </c>
      <c r="T1091" t="s">
        <v>52</v>
      </c>
      <c r="U1091" t="s">
        <v>43</v>
      </c>
      <c r="V1091" t="s">
        <v>3497</v>
      </c>
      <c r="W1091" s="1">
        <v>44890</v>
      </c>
      <c r="X1091" s="1">
        <v>44901</v>
      </c>
      <c r="Y1091" t="s">
        <v>55</v>
      </c>
    </row>
    <row r="1092" spans="1:25">
      <c r="A1092" t="s">
        <v>1471</v>
      </c>
      <c r="B1092" t="s">
        <v>248</v>
      </c>
      <c r="D1092">
        <v>53535</v>
      </c>
      <c r="E1092" t="s">
        <v>27</v>
      </c>
      <c r="F1092" t="s">
        <v>28</v>
      </c>
      <c r="G1092">
        <v>2022</v>
      </c>
      <c r="H1092" t="s">
        <v>29</v>
      </c>
      <c r="I1092" t="s">
        <v>30</v>
      </c>
      <c r="J1092" t="s">
        <v>3484</v>
      </c>
      <c r="K1092" t="s">
        <v>3498</v>
      </c>
      <c r="M1092">
        <v>1169243</v>
      </c>
      <c r="O1092" t="s">
        <v>32</v>
      </c>
      <c r="P1092" t="s">
        <v>33</v>
      </c>
      <c r="R1092" t="s">
        <v>34</v>
      </c>
      <c r="T1092" t="s">
        <v>174</v>
      </c>
      <c r="U1092" t="s">
        <v>43</v>
      </c>
      <c r="V1092" t="s">
        <v>785</v>
      </c>
      <c r="W1092" s="1">
        <v>44890</v>
      </c>
      <c r="X1092" s="1">
        <v>44901</v>
      </c>
      <c r="Y1092" t="s">
        <v>55</v>
      </c>
    </row>
    <row r="1093" spans="1:25">
      <c r="A1093" t="s">
        <v>1649</v>
      </c>
      <c r="B1093" t="s">
        <v>1779</v>
      </c>
      <c r="C1093" t="s">
        <v>1070</v>
      </c>
      <c r="D1093">
        <v>49203</v>
      </c>
      <c r="E1093" t="s">
        <v>27</v>
      </c>
      <c r="F1093" t="s">
        <v>28</v>
      </c>
      <c r="G1093">
        <v>2022</v>
      </c>
      <c r="H1093" t="s">
        <v>29</v>
      </c>
      <c r="I1093" t="s">
        <v>30</v>
      </c>
      <c r="J1093" t="s">
        <v>3499</v>
      </c>
      <c r="K1093" t="s">
        <v>3500</v>
      </c>
      <c r="L1093" t="s">
        <v>3501</v>
      </c>
      <c r="M1093">
        <v>1038955</v>
      </c>
      <c r="O1093" t="s">
        <v>32</v>
      </c>
      <c r="P1093" t="s">
        <v>145</v>
      </c>
      <c r="R1093" t="s">
        <v>34</v>
      </c>
      <c r="T1093" t="s">
        <v>52</v>
      </c>
      <c r="U1093" t="s">
        <v>53</v>
      </c>
      <c r="V1093" t="s">
        <v>3502</v>
      </c>
      <c r="W1093" s="1">
        <v>44836</v>
      </c>
      <c r="X1093" s="1">
        <v>44857</v>
      </c>
      <c r="Y1093" t="s">
        <v>211</v>
      </c>
    </row>
    <row r="1094" spans="1:25">
      <c r="A1094" t="s">
        <v>3503</v>
      </c>
      <c r="B1094" t="s">
        <v>72</v>
      </c>
      <c r="C1094" t="s">
        <v>3504</v>
      </c>
      <c r="D1094">
        <v>53794</v>
      </c>
      <c r="E1094" t="s">
        <v>27</v>
      </c>
      <c r="F1094" t="s">
        <v>28</v>
      </c>
      <c r="G1094">
        <v>2022</v>
      </c>
      <c r="H1094" t="s">
        <v>29</v>
      </c>
      <c r="I1094" t="s">
        <v>30</v>
      </c>
      <c r="J1094" t="s">
        <v>3484</v>
      </c>
      <c r="K1094" t="s">
        <v>3505</v>
      </c>
      <c r="M1094">
        <v>1271464</v>
      </c>
      <c r="O1094" t="s">
        <v>32</v>
      </c>
      <c r="P1094" t="s">
        <v>371</v>
      </c>
      <c r="R1094" t="s">
        <v>34</v>
      </c>
      <c r="T1094" t="s">
        <v>174</v>
      </c>
      <c r="U1094" t="s">
        <v>43</v>
      </c>
      <c r="V1094" t="s">
        <v>730</v>
      </c>
      <c r="W1094" s="1">
        <v>44890</v>
      </c>
      <c r="X1094" s="1">
        <v>44901</v>
      </c>
      <c r="Y1094" t="s">
        <v>55</v>
      </c>
    </row>
    <row r="1095" spans="1:25">
      <c r="A1095" t="s">
        <v>3506</v>
      </c>
      <c r="B1095" t="s">
        <v>3507</v>
      </c>
      <c r="C1095" t="s">
        <v>3508</v>
      </c>
      <c r="D1095">
        <v>53556</v>
      </c>
      <c r="E1095" t="s">
        <v>27</v>
      </c>
      <c r="F1095" t="s">
        <v>28</v>
      </c>
      <c r="G1095">
        <v>2022</v>
      </c>
      <c r="H1095" t="s">
        <v>29</v>
      </c>
      <c r="I1095" t="s">
        <v>30</v>
      </c>
      <c r="J1095" t="s">
        <v>3484</v>
      </c>
      <c r="K1095" t="s">
        <v>3509</v>
      </c>
      <c r="L1095" t="s">
        <v>3509</v>
      </c>
      <c r="M1095">
        <v>912110</v>
      </c>
      <c r="O1095" t="s">
        <v>32</v>
      </c>
      <c r="P1095" t="s">
        <v>33</v>
      </c>
      <c r="R1095" t="s">
        <v>34</v>
      </c>
      <c r="T1095" t="s">
        <v>52</v>
      </c>
      <c r="U1095" t="s">
        <v>43</v>
      </c>
      <c r="V1095" t="s">
        <v>3493</v>
      </c>
      <c r="W1095" s="1">
        <v>44890</v>
      </c>
      <c r="X1095" s="1">
        <v>44901</v>
      </c>
      <c r="Y1095" t="s">
        <v>55</v>
      </c>
    </row>
    <row r="1096" spans="1:25">
      <c r="A1096" t="s">
        <v>3510</v>
      </c>
      <c r="B1096" t="s">
        <v>3511</v>
      </c>
      <c r="C1096" t="s">
        <v>1041</v>
      </c>
      <c r="D1096">
        <v>53894</v>
      </c>
      <c r="E1096" t="s">
        <v>27</v>
      </c>
      <c r="F1096" t="s">
        <v>28</v>
      </c>
      <c r="G1096">
        <v>2022</v>
      </c>
      <c r="H1096" t="s">
        <v>29</v>
      </c>
      <c r="I1096" t="s">
        <v>30</v>
      </c>
      <c r="J1096" t="s">
        <v>3484</v>
      </c>
      <c r="K1096" t="s">
        <v>3512</v>
      </c>
      <c r="M1096">
        <v>1371504</v>
      </c>
      <c r="O1096" t="s">
        <v>32</v>
      </c>
      <c r="P1096" t="s">
        <v>277</v>
      </c>
      <c r="R1096" t="s">
        <v>34</v>
      </c>
      <c r="T1096" t="s">
        <v>174</v>
      </c>
      <c r="U1096" t="s">
        <v>43</v>
      </c>
      <c r="V1096" t="s">
        <v>3513</v>
      </c>
      <c r="W1096" s="1">
        <v>44890</v>
      </c>
      <c r="X1096" s="1">
        <v>44900</v>
      </c>
      <c r="Y1096" t="s">
        <v>2476</v>
      </c>
    </row>
    <row r="1097" spans="1:25">
      <c r="A1097" t="s">
        <v>2662</v>
      </c>
      <c r="B1097" t="s">
        <v>1046</v>
      </c>
      <c r="C1097" t="s">
        <v>104</v>
      </c>
      <c r="D1097">
        <v>52872</v>
      </c>
      <c r="E1097" t="s">
        <v>27</v>
      </c>
      <c r="F1097" t="s">
        <v>28</v>
      </c>
      <c r="G1097">
        <v>2022</v>
      </c>
      <c r="H1097" t="s">
        <v>29</v>
      </c>
      <c r="I1097" t="s">
        <v>30</v>
      </c>
      <c r="J1097" t="s">
        <v>3488</v>
      </c>
      <c r="K1097" t="s">
        <v>3514</v>
      </c>
      <c r="M1097">
        <v>910628</v>
      </c>
      <c r="O1097" t="s">
        <v>32</v>
      </c>
      <c r="P1097" t="s">
        <v>42</v>
      </c>
      <c r="R1097" t="s">
        <v>34</v>
      </c>
      <c r="T1097" t="s">
        <v>35</v>
      </c>
      <c r="U1097" t="s">
        <v>298</v>
      </c>
      <c r="V1097" t="s">
        <v>151</v>
      </c>
      <c r="W1097" s="1">
        <v>44875</v>
      </c>
      <c r="X1097" s="1">
        <v>44885</v>
      </c>
      <c r="Y1097" t="s">
        <v>55</v>
      </c>
    </row>
    <row r="1098" spans="1:25">
      <c r="A1098" t="s">
        <v>3515</v>
      </c>
      <c r="B1098" t="s">
        <v>467</v>
      </c>
      <c r="C1098" t="s">
        <v>603</v>
      </c>
      <c r="D1098">
        <v>53282</v>
      </c>
      <c r="E1098" t="s">
        <v>27</v>
      </c>
      <c r="F1098" t="s">
        <v>28</v>
      </c>
      <c r="G1098">
        <v>2022</v>
      </c>
      <c r="H1098" t="s">
        <v>29</v>
      </c>
      <c r="I1098" t="s">
        <v>30</v>
      </c>
      <c r="J1098" t="s">
        <v>3516</v>
      </c>
      <c r="K1098" t="s">
        <v>3517</v>
      </c>
      <c r="M1098">
        <v>997620</v>
      </c>
      <c r="O1098" t="s">
        <v>32</v>
      </c>
      <c r="P1098" t="s">
        <v>42</v>
      </c>
      <c r="R1098" t="s">
        <v>34</v>
      </c>
      <c r="T1098" t="s">
        <v>174</v>
      </c>
      <c r="U1098" t="s">
        <v>43</v>
      </c>
      <c r="V1098" t="s">
        <v>3518</v>
      </c>
      <c r="W1098" s="1">
        <v>44877</v>
      </c>
      <c r="X1098" s="1">
        <v>44881</v>
      </c>
      <c r="Y1098" t="s">
        <v>55</v>
      </c>
    </row>
    <row r="1099" spans="1:25">
      <c r="A1099" t="s">
        <v>3515</v>
      </c>
      <c r="B1099" t="s">
        <v>467</v>
      </c>
      <c r="C1099" t="s">
        <v>603</v>
      </c>
      <c r="D1099">
        <v>53283</v>
      </c>
      <c r="E1099" t="s">
        <v>27</v>
      </c>
      <c r="F1099" t="s">
        <v>28</v>
      </c>
      <c r="G1099">
        <v>2022</v>
      </c>
      <c r="H1099" t="s">
        <v>29</v>
      </c>
      <c r="I1099" t="s">
        <v>30</v>
      </c>
      <c r="J1099" t="s">
        <v>3516</v>
      </c>
      <c r="K1099" t="str">
        <f>"09/11/2022 09:13 AM AEST(SW"</f>
        <v>09/11/2022 09:13 AM AEST(SW</v>
      </c>
      <c r="L1099" t="str">
        <f>"09/11/2022 09:13 AM AEST(SW"</f>
        <v>09/11/2022 09:13 AM AEST(SW</v>
      </c>
      <c r="M1099">
        <v>997620</v>
      </c>
      <c r="O1099" t="s">
        <v>32</v>
      </c>
      <c r="P1099" t="s">
        <v>61</v>
      </c>
      <c r="Q1099" t="s">
        <v>249</v>
      </c>
      <c r="R1099" t="s">
        <v>34</v>
      </c>
      <c r="T1099" t="s">
        <v>174</v>
      </c>
      <c r="U1099" t="s">
        <v>43</v>
      </c>
      <c r="V1099" t="s">
        <v>3518</v>
      </c>
      <c r="W1099" s="1">
        <v>44877</v>
      </c>
      <c r="X1099" s="1">
        <v>44881</v>
      </c>
      <c r="Y1099" t="s">
        <v>55</v>
      </c>
    </row>
    <row r="1100" spans="1:25">
      <c r="A1100" t="s">
        <v>3519</v>
      </c>
      <c r="B1100" t="s">
        <v>897</v>
      </c>
      <c r="C1100" t="s">
        <v>231</v>
      </c>
      <c r="D1100">
        <v>53552</v>
      </c>
      <c r="E1100" t="s">
        <v>27</v>
      </c>
      <c r="F1100" t="s">
        <v>28</v>
      </c>
      <c r="G1100">
        <v>2022</v>
      </c>
      <c r="H1100" t="s">
        <v>29</v>
      </c>
      <c r="I1100" t="s">
        <v>30</v>
      </c>
      <c r="J1100" t="s">
        <v>3484</v>
      </c>
      <c r="K1100" t="s">
        <v>3520</v>
      </c>
      <c r="M1100">
        <v>1255678</v>
      </c>
      <c r="O1100" t="s">
        <v>32</v>
      </c>
      <c r="P1100" t="s">
        <v>33</v>
      </c>
      <c r="R1100" t="s">
        <v>34</v>
      </c>
      <c r="T1100" t="s">
        <v>52</v>
      </c>
      <c r="U1100" t="s">
        <v>43</v>
      </c>
      <c r="V1100" t="s">
        <v>3521</v>
      </c>
      <c r="W1100" s="1">
        <v>44890</v>
      </c>
      <c r="X1100" s="1">
        <v>44901</v>
      </c>
      <c r="Y1100" t="s">
        <v>55</v>
      </c>
    </row>
    <row r="1101" spans="1:25">
      <c r="A1101" t="s">
        <v>3522</v>
      </c>
      <c r="B1101" t="s">
        <v>3523</v>
      </c>
      <c r="C1101" t="s">
        <v>3524</v>
      </c>
      <c r="D1101">
        <v>53747</v>
      </c>
      <c r="E1101" t="s">
        <v>27</v>
      </c>
      <c r="F1101" t="s">
        <v>28</v>
      </c>
      <c r="G1101">
        <v>2022</v>
      </c>
      <c r="H1101" t="s">
        <v>29</v>
      </c>
      <c r="I1101" t="s">
        <v>30</v>
      </c>
      <c r="J1101" t="s">
        <v>3484</v>
      </c>
      <c r="K1101" t="s">
        <v>3525</v>
      </c>
      <c r="M1101">
        <v>1240763</v>
      </c>
      <c r="O1101" t="s">
        <v>32</v>
      </c>
      <c r="P1101" t="s">
        <v>33</v>
      </c>
      <c r="R1101" t="s">
        <v>34</v>
      </c>
      <c r="T1101" t="s">
        <v>52</v>
      </c>
      <c r="U1101" t="s">
        <v>43</v>
      </c>
      <c r="V1101" t="s">
        <v>3526</v>
      </c>
      <c r="W1101" s="1">
        <v>44890</v>
      </c>
      <c r="X1101" s="1">
        <v>44901</v>
      </c>
      <c r="Y1101" t="s">
        <v>55</v>
      </c>
    </row>
    <row r="1102" spans="1:25">
      <c r="A1102" t="s">
        <v>3527</v>
      </c>
      <c r="B1102" t="s">
        <v>322</v>
      </c>
      <c r="C1102" t="s">
        <v>3528</v>
      </c>
      <c r="D1102">
        <v>53789</v>
      </c>
      <c r="E1102" t="s">
        <v>27</v>
      </c>
      <c r="F1102" t="s">
        <v>28</v>
      </c>
      <c r="G1102">
        <v>2022</v>
      </c>
      <c r="H1102" t="s">
        <v>29</v>
      </c>
      <c r="I1102" t="s">
        <v>30</v>
      </c>
      <c r="J1102" t="s">
        <v>3484</v>
      </c>
      <c r="K1102" t="s">
        <v>3529</v>
      </c>
      <c r="L1102" t="s">
        <v>3530</v>
      </c>
      <c r="M1102">
        <v>1249382</v>
      </c>
      <c r="O1102" t="s">
        <v>32</v>
      </c>
      <c r="P1102" t="s">
        <v>371</v>
      </c>
      <c r="R1102" t="s">
        <v>34</v>
      </c>
      <c r="T1102" t="s">
        <v>52</v>
      </c>
      <c r="U1102" t="s">
        <v>43</v>
      </c>
      <c r="V1102" t="s">
        <v>3486</v>
      </c>
      <c r="W1102" s="1">
        <v>44890</v>
      </c>
      <c r="X1102" s="1">
        <v>44901</v>
      </c>
      <c r="Y1102" t="s">
        <v>55</v>
      </c>
    </row>
    <row r="1103" spans="1:25">
      <c r="A1103" t="s">
        <v>3531</v>
      </c>
      <c r="B1103" t="s">
        <v>613</v>
      </c>
      <c r="C1103" t="s">
        <v>3532</v>
      </c>
      <c r="D1103">
        <v>53668</v>
      </c>
      <c r="E1103" t="s">
        <v>27</v>
      </c>
      <c r="F1103" t="s">
        <v>28</v>
      </c>
      <c r="G1103">
        <v>2022</v>
      </c>
      <c r="H1103" t="s">
        <v>29</v>
      </c>
      <c r="I1103" t="s">
        <v>30</v>
      </c>
      <c r="J1103" t="s">
        <v>3533</v>
      </c>
      <c r="K1103" t="s">
        <v>3534</v>
      </c>
      <c r="L1103" t="s">
        <v>3535</v>
      </c>
      <c r="M1103">
        <v>1320913</v>
      </c>
      <c r="O1103" t="s">
        <v>32</v>
      </c>
      <c r="P1103" t="s">
        <v>33</v>
      </c>
      <c r="R1103" t="s">
        <v>34</v>
      </c>
      <c r="T1103" t="s">
        <v>52</v>
      </c>
      <c r="U1103" t="s">
        <v>43</v>
      </c>
      <c r="V1103" t="s">
        <v>3536</v>
      </c>
      <c r="W1103" s="1">
        <v>44890</v>
      </c>
      <c r="X1103" s="1">
        <v>44901</v>
      </c>
      <c r="Y1103" t="s">
        <v>55</v>
      </c>
    </row>
    <row r="1104" spans="1:25">
      <c r="A1104" t="s">
        <v>3537</v>
      </c>
      <c r="B1104" t="s">
        <v>3378</v>
      </c>
      <c r="D1104">
        <v>53897</v>
      </c>
      <c r="E1104" t="s">
        <v>27</v>
      </c>
      <c r="F1104" t="s">
        <v>28</v>
      </c>
      <c r="G1104">
        <v>2022</v>
      </c>
      <c r="H1104" t="s">
        <v>29</v>
      </c>
      <c r="I1104" t="s">
        <v>30</v>
      </c>
      <c r="J1104" t="s">
        <v>3538</v>
      </c>
      <c r="K1104" t="s">
        <v>3539</v>
      </c>
      <c r="M1104">
        <v>756567</v>
      </c>
      <c r="O1104" t="s">
        <v>32</v>
      </c>
      <c r="P1104" t="s">
        <v>33</v>
      </c>
      <c r="R1104" t="s">
        <v>34</v>
      </c>
      <c r="T1104" t="s">
        <v>52</v>
      </c>
      <c r="U1104" t="s">
        <v>43</v>
      </c>
      <c r="V1104" t="s">
        <v>3493</v>
      </c>
      <c r="W1104" s="1">
        <v>44890</v>
      </c>
      <c r="X1104" s="1">
        <v>44906</v>
      </c>
      <c r="Y1104" t="s">
        <v>55</v>
      </c>
    </row>
    <row r="1105" spans="1:25">
      <c r="A1105" t="s">
        <v>3540</v>
      </c>
      <c r="B1105" t="s">
        <v>171</v>
      </c>
      <c r="C1105" t="s">
        <v>1703</v>
      </c>
      <c r="D1105">
        <v>53660</v>
      </c>
      <c r="E1105" t="s">
        <v>27</v>
      </c>
      <c r="F1105" t="s">
        <v>28</v>
      </c>
      <c r="G1105">
        <v>2022</v>
      </c>
      <c r="H1105" t="s">
        <v>29</v>
      </c>
      <c r="I1105" t="s">
        <v>30</v>
      </c>
      <c r="J1105" t="s">
        <v>3533</v>
      </c>
      <c r="K1105" t="s">
        <v>3541</v>
      </c>
      <c r="M1105">
        <v>979824</v>
      </c>
      <c r="O1105" t="s">
        <v>32</v>
      </c>
      <c r="P1105" t="s">
        <v>33</v>
      </c>
      <c r="R1105" t="s">
        <v>34</v>
      </c>
      <c r="T1105" t="s">
        <v>174</v>
      </c>
      <c r="U1105" t="s">
        <v>43</v>
      </c>
      <c r="V1105" t="s">
        <v>3542</v>
      </c>
      <c r="W1105" s="1">
        <v>44890</v>
      </c>
      <c r="X1105" s="1">
        <v>44901</v>
      </c>
      <c r="Y1105" t="s">
        <v>55</v>
      </c>
    </row>
    <row r="1106" spans="1:25">
      <c r="A1106" t="s">
        <v>3543</v>
      </c>
      <c r="B1106" t="s">
        <v>171</v>
      </c>
      <c r="C1106" t="s">
        <v>104</v>
      </c>
      <c r="D1106">
        <v>53285</v>
      </c>
      <c r="E1106" t="s">
        <v>27</v>
      </c>
      <c r="F1106" t="s">
        <v>28</v>
      </c>
      <c r="G1106">
        <v>2022</v>
      </c>
      <c r="H1106" t="s">
        <v>29</v>
      </c>
      <c r="I1106" t="s">
        <v>30</v>
      </c>
      <c r="J1106" t="s">
        <v>3544</v>
      </c>
      <c r="K1106" t="str">
        <f>"09/11/2022 10:14 AM AEST(SW"</f>
        <v>09/11/2022 10:14 AM AEST(SW</v>
      </c>
      <c r="L1106" t="str">
        <f>"09/11/2022 10:51 AM AEST(SW"</f>
        <v>09/11/2022 10:51 AM AEST(SW</v>
      </c>
      <c r="M1106">
        <v>1172456</v>
      </c>
      <c r="O1106" t="s">
        <v>32</v>
      </c>
      <c r="P1106" t="s">
        <v>371</v>
      </c>
      <c r="R1106" t="s">
        <v>34</v>
      </c>
      <c r="T1106" t="s">
        <v>174</v>
      </c>
      <c r="U1106" t="s">
        <v>43</v>
      </c>
      <c r="V1106" t="s">
        <v>3518</v>
      </c>
      <c r="W1106" s="1">
        <v>44900</v>
      </c>
      <c r="X1106" s="1">
        <v>44908</v>
      </c>
      <c r="Y1106" t="s">
        <v>55</v>
      </c>
    </row>
    <row r="1107" spans="1:25">
      <c r="A1107" t="s">
        <v>3545</v>
      </c>
      <c r="B1107" t="s">
        <v>1668</v>
      </c>
      <c r="D1107">
        <v>53529</v>
      </c>
      <c r="E1107" t="s">
        <v>27</v>
      </c>
      <c r="F1107" t="s">
        <v>28</v>
      </c>
      <c r="G1107">
        <v>2022</v>
      </c>
      <c r="H1107" t="s">
        <v>29</v>
      </c>
      <c r="I1107" t="s">
        <v>30</v>
      </c>
      <c r="J1107" t="s">
        <v>3484</v>
      </c>
      <c r="K1107" t="s">
        <v>3546</v>
      </c>
      <c r="M1107">
        <v>567369</v>
      </c>
      <c r="O1107" t="s">
        <v>32</v>
      </c>
      <c r="P1107" t="s">
        <v>33</v>
      </c>
      <c r="R1107" t="s">
        <v>34</v>
      </c>
      <c r="T1107" t="s">
        <v>52</v>
      </c>
      <c r="U1107" t="s">
        <v>43</v>
      </c>
      <c r="V1107" t="s">
        <v>3547</v>
      </c>
      <c r="W1107" s="1">
        <v>44890</v>
      </c>
      <c r="X1107" s="1">
        <v>44901</v>
      </c>
      <c r="Y1107" t="s">
        <v>55</v>
      </c>
    </row>
    <row r="1108" spans="1:25">
      <c r="A1108" t="s">
        <v>3548</v>
      </c>
      <c r="B1108" t="s">
        <v>57</v>
      </c>
      <c r="C1108" t="s">
        <v>1440</v>
      </c>
      <c r="D1108">
        <v>53593</v>
      </c>
      <c r="E1108" t="s">
        <v>27</v>
      </c>
      <c r="F1108" t="s">
        <v>28</v>
      </c>
      <c r="G1108">
        <v>2022</v>
      </c>
      <c r="H1108" t="s">
        <v>29</v>
      </c>
      <c r="I1108" t="s">
        <v>30</v>
      </c>
      <c r="J1108" t="s">
        <v>3544</v>
      </c>
      <c r="K1108" t="s">
        <v>3549</v>
      </c>
      <c r="M1108">
        <v>996156</v>
      </c>
      <c r="O1108" t="s">
        <v>32</v>
      </c>
      <c r="P1108" t="s">
        <v>695</v>
      </c>
      <c r="R1108" t="s">
        <v>34</v>
      </c>
      <c r="T1108" t="s">
        <v>35</v>
      </c>
      <c r="U1108" t="s">
        <v>43</v>
      </c>
      <c r="V1108" t="s">
        <v>219</v>
      </c>
      <c r="W1108" s="1">
        <v>44900</v>
      </c>
      <c r="X1108" s="1">
        <v>44908</v>
      </c>
      <c r="Y1108" t="s">
        <v>55</v>
      </c>
    </row>
    <row r="1109" spans="1:25">
      <c r="A1109" t="s">
        <v>3550</v>
      </c>
      <c r="B1109" t="s">
        <v>3551</v>
      </c>
      <c r="D1109">
        <v>53814</v>
      </c>
      <c r="E1109" t="s">
        <v>27</v>
      </c>
      <c r="F1109" t="s">
        <v>28</v>
      </c>
      <c r="G1109">
        <v>2022</v>
      </c>
      <c r="H1109" t="s">
        <v>29</v>
      </c>
      <c r="I1109" t="s">
        <v>30</v>
      </c>
      <c r="J1109" t="s">
        <v>3484</v>
      </c>
      <c r="K1109" t="s">
        <v>3552</v>
      </c>
      <c r="M1109">
        <v>1229235</v>
      </c>
      <c r="O1109" t="s">
        <v>32</v>
      </c>
      <c r="P1109" t="s">
        <v>33</v>
      </c>
      <c r="R1109" t="s">
        <v>34</v>
      </c>
      <c r="T1109" t="s">
        <v>52</v>
      </c>
      <c r="U1109" t="s">
        <v>43</v>
      </c>
      <c r="V1109" t="s">
        <v>3486</v>
      </c>
      <c r="W1109" s="1">
        <v>44890</v>
      </c>
      <c r="X1109" s="1">
        <v>44901</v>
      </c>
      <c r="Y1109" t="s">
        <v>55</v>
      </c>
    </row>
    <row r="1110" spans="1:25">
      <c r="A1110" t="s">
        <v>3553</v>
      </c>
      <c r="B1110" t="s">
        <v>281</v>
      </c>
      <c r="C1110" t="s">
        <v>48</v>
      </c>
      <c r="D1110">
        <v>53541</v>
      </c>
      <c r="E1110" t="s">
        <v>27</v>
      </c>
      <c r="F1110" t="s">
        <v>28</v>
      </c>
      <c r="G1110">
        <v>2022</v>
      </c>
      <c r="H1110" t="s">
        <v>29</v>
      </c>
      <c r="I1110" t="s">
        <v>30</v>
      </c>
      <c r="J1110" t="s">
        <v>3484</v>
      </c>
      <c r="K1110" t="s">
        <v>3554</v>
      </c>
      <c r="L1110" t="s">
        <v>3554</v>
      </c>
      <c r="M1110">
        <v>1312106</v>
      </c>
      <c r="O1110" t="s">
        <v>32</v>
      </c>
      <c r="P1110" t="s">
        <v>33</v>
      </c>
      <c r="R1110" t="s">
        <v>34</v>
      </c>
      <c r="T1110" t="s">
        <v>52</v>
      </c>
      <c r="U1110" t="s">
        <v>43</v>
      </c>
      <c r="V1110" t="s">
        <v>3526</v>
      </c>
      <c r="W1110" s="1">
        <v>44890</v>
      </c>
      <c r="X1110" s="1">
        <v>44901</v>
      </c>
      <c r="Y1110" t="s">
        <v>55</v>
      </c>
    </row>
    <row r="1111" spans="1:25">
      <c r="A1111" t="s">
        <v>3555</v>
      </c>
      <c r="B1111" t="s">
        <v>1752</v>
      </c>
      <c r="D1111">
        <v>53560</v>
      </c>
      <c r="E1111" t="s">
        <v>27</v>
      </c>
      <c r="F1111" t="s">
        <v>28</v>
      </c>
      <c r="G1111">
        <v>2022</v>
      </c>
      <c r="H1111" t="s">
        <v>29</v>
      </c>
      <c r="I1111" t="s">
        <v>30</v>
      </c>
      <c r="J1111" t="s">
        <v>3484</v>
      </c>
      <c r="K1111" t="s">
        <v>3556</v>
      </c>
      <c r="M1111">
        <v>1172944</v>
      </c>
      <c r="O1111" t="s">
        <v>32</v>
      </c>
      <c r="P1111" t="s">
        <v>33</v>
      </c>
      <c r="R1111" t="s">
        <v>34</v>
      </c>
      <c r="T1111" t="s">
        <v>174</v>
      </c>
      <c r="U1111" t="s">
        <v>43</v>
      </c>
      <c r="V1111" t="s">
        <v>730</v>
      </c>
      <c r="W1111" s="1">
        <v>44890</v>
      </c>
      <c r="X1111" s="1">
        <v>44901</v>
      </c>
      <c r="Y1111" t="s">
        <v>55</v>
      </c>
    </row>
    <row r="1112" spans="1:25">
      <c r="A1112" t="s">
        <v>187</v>
      </c>
      <c r="B1112" t="s">
        <v>188</v>
      </c>
      <c r="C1112" t="s">
        <v>189</v>
      </c>
      <c r="D1112">
        <v>52935</v>
      </c>
      <c r="E1112" t="s">
        <v>27</v>
      </c>
      <c r="F1112" t="s">
        <v>28</v>
      </c>
      <c r="G1112">
        <v>2022</v>
      </c>
      <c r="H1112" t="s">
        <v>29</v>
      </c>
      <c r="I1112" t="s">
        <v>30</v>
      </c>
      <c r="J1112" t="s">
        <v>3557</v>
      </c>
      <c r="K1112" t="s">
        <v>3558</v>
      </c>
      <c r="L1112" t="s">
        <v>3558</v>
      </c>
      <c r="M1112">
        <v>921189</v>
      </c>
      <c r="O1112" t="s">
        <v>32</v>
      </c>
      <c r="P1112" t="s">
        <v>42</v>
      </c>
      <c r="R1112" t="s">
        <v>34</v>
      </c>
      <c r="T1112" t="s">
        <v>35</v>
      </c>
      <c r="U1112" t="s">
        <v>706</v>
      </c>
      <c r="V1112" t="s">
        <v>3559</v>
      </c>
      <c r="W1112" s="1">
        <v>44877</v>
      </c>
      <c r="X1112" s="1">
        <v>44884</v>
      </c>
      <c r="Y1112" t="s">
        <v>55</v>
      </c>
    </row>
    <row r="1113" spans="1:25">
      <c r="A1113" t="s">
        <v>3560</v>
      </c>
      <c r="B1113" t="s">
        <v>3561</v>
      </c>
      <c r="C1113" t="s">
        <v>3562</v>
      </c>
      <c r="D1113">
        <v>53892</v>
      </c>
      <c r="E1113" t="s">
        <v>27</v>
      </c>
      <c r="F1113" t="s">
        <v>28</v>
      </c>
      <c r="G1113">
        <v>2022</v>
      </c>
      <c r="H1113" t="s">
        <v>29</v>
      </c>
      <c r="I1113" t="s">
        <v>30</v>
      </c>
      <c r="J1113" t="s">
        <v>3484</v>
      </c>
      <c r="K1113" t="s">
        <v>3563</v>
      </c>
      <c r="M1113">
        <v>1085792</v>
      </c>
      <c r="O1113" t="s">
        <v>32</v>
      </c>
      <c r="P1113" t="s">
        <v>371</v>
      </c>
      <c r="R1113" t="s">
        <v>34</v>
      </c>
      <c r="T1113" t="s">
        <v>174</v>
      </c>
      <c r="U1113" t="s">
        <v>43</v>
      </c>
      <c r="V1113" t="s">
        <v>3564</v>
      </c>
      <c r="W1113" s="1">
        <v>44890</v>
      </c>
      <c r="X1113" s="1">
        <v>44901</v>
      </c>
      <c r="Y1113" t="s">
        <v>55</v>
      </c>
    </row>
    <row r="1114" spans="1:25">
      <c r="A1114" t="s">
        <v>3565</v>
      </c>
      <c r="B1114" t="s">
        <v>3566</v>
      </c>
      <c r="D1114">
        <v>53896</v>
      </c>
      <c r="E1114" t="s">
        <v>27</v>
      </c>
      <c r="F1114" t="s">
        <v>28</v>
      </c>
      <c r="G1114">
        <v>2022</v>
      </c>
      <c r="H1114" t="s">
        <v>29</v>
      </c>
      <c r="I1114" t="s">
        <v>30</v>
      </c>
      <c r="J1114" t="s">
        <v>3484</v>
      </c>
      <c r="K1114" t="s">
        <v>3567</v>
      </c>
      <c r="M1114">
        <v>1266103</v>
      </c>
      <c r="O1114" t="s">
        <v>32</v>
      </c>
      <c r="P1114" t="s">
        <v>33</v>
      </c>
      <c r="R1114" t="s">
        <v>34</v>
      </c>
      <c r="T1114" t="s">
        <v>174</v>
      </c>
      <c r="U1114" t="s">
        <v>43</v>
      </c>
      <c r="V1114" t="s">
        <v>3568</v>
      </c>
      <c r="W1114" s="1">
        <v>44890</v>
      </c>
      <c r="X1114" s="1">
        <v>44901</v>
      </c>
      <c r="Y1114" t="s">
        <v>133</v>
      </c>
    </row>
    <row r="1115" spans="1:25">
      <c r="A1115" t="s">
        <v>3569</v>
      </c>
      <c r="B1115" t="s">
        <v>1202</v>
      </c>
      <c r="D1115">
        <v>53284</v>
      </c>
      <c r="E1115" t="s">
        <v>27</v>
      </c>
      <c r="F1115" t="s">
        <v>28</v>
      </c>
      <c r="G1115">
        <v>2022</v>
      </c>
      <c r="H1115" t="s">
        <v>29</v>
      </c>
      <c r="I1115" t="s">
        <v>30</v>
      </c>
      <c r="J1115" t="s">
        <v>3516</v>
      </c>
      <c r="K1115" t="str">
        <f>"09/11/2022 09:13 AM AEST(SW"</f>
        <v>09/11/2022 09:13 AM AEST(SW</v>
      </c>
      <c r="L1115" t="str">
        <f>"09/11/2022 09:14 AM AEST(SW"</f>
        <v>09/11/2022 09:14 AM AEST(SW</v>
      </c>
      <c r="M1115">
        <v>1162610</v>
      </c>
      <c r="O1115" t="s">
        <v>32</v>
      </c>
      <c r="P1115" t="s">
        <v>61</v>
      </c>
      <c r="Q1115" t="s">
        <v>249</v>
      </c>
      <c r="R1115" t="s">
        <v>34</v>
      </c>
      <c r="T1115" t="s">
        <v>174</v>
      </c>
      <c r="U1115" t="s">
        <v>43</v>
      </c>
      <c r="V1115" t="s">
        <v>3518</v>
      </c>
      <c r="W1115" s="1">
        <v>44877</v>
      </c>
      <c r="X1115" s="1">
        <v>44881</v>
      </c>
      <c r="Y1115" t="s">
        <v>55</v>
      </c>
    </row>
    <row r="1116" spans="1:25">
      <c r="A1116" t="s">
        <v>3570</v>
      </c>
      <c r="B1116" t="s">
        <v>103</v>
      </c>
      <c r="D1116">
        <v>53514</v>
      </c>
      <c r="E1116" t="s">
        <v>27</v>
      </c>
      <c r="F1116" t="s">
        <v>28</v>
      </c>
      <c r="G1116">
        <v>2022</v>
      </c>
      <c r="H1116" t="s">
        <v>29</v>
      </c>
      <c r="I1116" t="s">
        <v>30</v>
      </c>
      <c r="J1116" t="s">
        <v>3484</v>
      </c>
      <c r="K1116" t="s">
        <v>3571</v>
      </c>
      <c r="M1116">
        <v>1132914</v>
      </c>
      <c r="O1116" t="s">
        <v>32</v>
      </c>
      <c r="P1116" t="s">
        <v>371</v>
      </c>
      <c r="R1116" t="s">
        <v>34</v>
      </c>
      <c r="T1116" t="s">
        <v>52</v>
      </c>
      <c r="U1116" t="s">
        <v>43</v>
      </c>
      <c r="V1116" t="s">
        <v>3486</v>
      </c>
      <c r="W1116" s="1">
        <v>44890</v>
      </c>
      <c r="X1116" s="1">
        <v>44901</v>
      </c>
      <c r="Y1116" t="s">
        <v>55</v>
      </c>
    </row>
    <row r="1117" spans="1:25">
      <c r="A1117" t="s">
        <v>3572</v>
      </c>
      <c r="B1117" t="s">
        <v>47</v>
      </c>
      <c r="C1117" t="s">
        <v>3113</v>
      </c>
      <c r="D1117">
        <v>53550</v>
      </c>
      <c r="E1117" t="s">
        <v>27</v>
      </c>
      <c r="F1117" t="s">
        <v>28</v>
      </c>
      <c r="G1117">
        <v>2022</v>
      </c>
      <c r="H1117" t="s">
        <v>29</v>
      </c>
      <c r="I1117" t="s">
        <v>30</v>
      </c>
      <c r="J1117" t="s">
        <v>3484</v>
      </c>
      <c r="K1117" t="s">
        <v>3573</v>
      </c>
      <c r="M1117">
        <v>1180114</v>
      </c>
      <c r="O1117" t="s">
        <v>32</v>
      </c>
      <c r="P1117" t="s">
        <v>33</v>
      </c>
      <c r="R1117" t="s">
        <v>34</v>
      </c>
      <c r="T1117" t="s">
        <v>174</v>
      </c>
      <c r="U1117" t="s">
        <v>43</v>
      </c>
      <c r="V1117" t="s">
        <v>3574</v>
      </c>
      <c r="W1117" s="1">
        <v>44890</v>
      </c>
      <c r="X1117" s="1">
        <v>44901</v>
      </c>
      <c r="Y1117" t="s">
        <v>55</v>
      </c>
    </row>
    <row r="1118" spans="1:25">
      <c r="A1118" t="s">
        <v>380</v>
      </c>
      <c r="B1118" t="s">
        <v>472</v>
      </c>
      <c r="C1118" t="s">
        <v>2666</v>
      </c>
      <c r="D1118">
        <v>53303</v>
      </c>
      <c r="E1118" t="s">
        <v>27</v>
      </c>
      <c r="F1118" t="s">
        <v>28</v>
      </c>
      <c r="G1118">
        <v>2022</v>
      </c>
      <c r="H1118" t="s">
        <v>29</v>
      </c>
      <c r="I1118" t="s">
        <v>30</v>
      </c>
      <c r="J1118" t="s">
        <v>3575</v>
      </c>
      <c r="K1118" t="str">
        <f>"09/11/2022 08:22 PM AEST(SW"</f>
        <v>09/11/2022 08:22 PM AEST(SW</v>
      </c>
      <c r="L1118" t="str">
        <f>"09/11/2022 08:22 PM AEST(SW"</f>
        <v>09/11/2022 08:22 PM AEST(SW</v>
      </c>
      <c r="M1118">
        <v>995037</v>
      </c>
      <c r="O1118" t="s">
        <v>32</v>
      </c>
      <c r="P1118" t="s">
        <v>42</v>
      </c>
      <c r="R1118" t="s">
        <v>34</v>
      </c>
      <c r="T1118" t="s">
        <v>35</v>
      </c>
      <c r="U1118" t="s">
        <v>298</v>
      </c>
      <c r="V1118" t="s">
        <v>3576</v>
      </c>
      <c r="W1118" s="1">
        <v>44875</v>
      </c>
      <c r="X1118" s="1">
        <v>44884</v>
      </c>
      <c r="Y1118" t="s">
        <v>55</v>
      </c>
    </row>
    <row r="1119" spans="1:25">
      <c r="A1119" t="s">
        <v>3531</v>
      </c>
      <c r="B1119" t="s">
        <v>613</v>
      </c>
      <c r="C1119" t="s">
        <v>3532</v>
      </c>
      <c r="D1119">
        <v>53668</v>
      </c>
      <c r="E1119" t="s">
        <v>27</v>
      </c>
      <c r="F1119" t="s">
        <v>28</v>
      </c>
      <c r="G1119">
        <v>2022</v>
      </c>
      <c r="H1119" t="s">
        <v>29</v>
      </c>
      <c r="I1119" t="s">
        <v>30</v>
      </c>
      <c r="J1119" t="s">
        <v>3533</v>
      </c>
      <c r="K1119" t="s">
        <v>3534</v>
      </c>
      <c r="L1119" t="s">
        <v>3535</v>
      </c>
      <c r="M1119">
        <v>1320913</v>
      </c>
      <c r="O1119" t="s">
        <v>32</v>
      </c>
      <c r="P1119" t="s">
        <v>33</v>
      </c>
      <c r="R1119" t="s">
        <v>34</v>
      </c>
      <c r="T1119" t="s">
        <v>52</v>
      </c>
      <c r="U1119" t="s">
        <v>43</v>
      </c>
      <c r="V1119" t="s">
        <v>3536</v>
      </c>
      <c r="W1119" s="1">
        <v>44890</v>
      </c>
      <c r="X1119" s="1">
        <v>44901</v>
      </c>
      <c r="Y1119" t="s">
        <v>55</v>
      </c>
    </row>
    <row r="1120" spans="1:25">
      <c r="A1120" t="s">
        <v>3540</v>
      </c>
      <c r="B1120" t="s">
        <v>171</v>
      </c>
      <c r="C1120" t="s">
        <v>1703</v>
      </c>
      <c r="D1120">
        <v>53660</v>
      </c>
      <c r="E1120" t="s">
        <v>27</v>
      </c>
      <c r="F1120" t="s">
        <v>28</v>
      </c>
      <c r="G1120">
        <v>2022</v>
      </c>
      <c r="H1120" t="s">
        <v>29</v>
      </c>
      <c r="I1120" t="s">
        <v>30</v>
      </c>
      <c r="J1120" t="s">
        <v>3533</v>
      </c>
      <c r="K1120" t="s">
        <v>3541</v>
      </c>
      <c r="M1120">
        <v>979824</v>
      </c>
      <c r="O1120" t="s">
        <v>32</v>
      </c>
      <c r="P1120" t="s">
        <v>33</v>
      </c>
      <c r="R1120" t="s">
        <v>34</v>
      </c>
      <c r="T1120" t="s">
        <v>174</v>
      </c>
      <c r="U1120" t="s">
        <v>43</v>
      </c>
      <c r="V1120" t="s">
        <v>3542</v>
      </c>
      <c r="W1120" s="1">
        <v>44890</v>
      </c>
      <c r="X1120" s="1">
        <v>44901</v>
      </c>
      <c r="Y1120" t="s">
        <v>55</v>
      </c>
    </row>
    <row r="1121" spans="1:25">
      <c r="A1121" t="s">
        <v>3531</v>
      </c>
      <c r="B1121" t="s">
        <v>613</v>
      </c>
      <c r="C1121" t="s">
        <v>3532</v>
      </c>
      <c r="D1121">
        <v>53668</v>
      </c>
      <c r="E1121" t="s">
        <v>27</v>
      </c>
      <c r="F1121" t="s">
        <v>28</v>
      </c>
      <c r="G1121">
        <v>2022</v>
      </c>
      <c r="H1121" t="s">
        <v>29</v>
      </c>
      <c r="I1121" t="s">
        <v>30</v>
      </c>
      <c r="J1121" t="s">
        <v>3533</v>
      </c>
      <c r="K1121" t="s">
        <v>3534</v>
      </c>
      <c r="L1121" t="s">
        <v>3535</v>
      </c>
      <c r="M1121">
        <v>1320913</v>
      </c>
      <c r="O1121" t="s">
        <v>32</v>
      </c>
      <c r="P1121" t="s">
        <v>33</v>
      </c>
      <c r="R1121" t="s">
        <v>34</v>
      </c>
      <c r="T1121" t="s">
        <v>52</v>
      </c>
      <c r="U1121" t="s">
        <v>43</v>
      </c>
      <c r="V1121" t="s">
        <v>3536</v>
      </c>
      <c r="W1121" s="1">
        <v>44890</v>
      </c>
      <c r="X1121" s="1">
        <v>44901</v>
      </c>
      <c r="Y1121" t="s">
        <v>55</v>
      </c>
    </row>
    <row r="1122" spans="1:25">
      <c r="A1122" t="s">
        <v>3540</v>
      </c>
      <c r="B1122" t="s">
        <v>171</v>
      </c>
      <c r="C1122" t="s">
        <v>1703</v>
      </c>
      <c r="D1122">
        <v>53660</v>
      </c>
      <c r="E1122" t="s">
        <v>27</v>
      </c>
      <c r="F1122" t="s">
        <v>28</v>
      </c>
      <c r="G1122">
        <v>2022</v>
      </c>
      <c r="H1122" t="s">
        <v>29</v>
      </c>
      <c r="I1122" t="s">
        <v>30</v>
      </c>
      <c r="J1122" t="s">
        <v>3533</v>
      </c>
      <c r="K1122" t="s">
        <v>3541</v>
      </c>
      <c r="M1122">
        <v>979824</v>
      </c>
      <c r="O1122" t="s">
        <v>32</v>
      </c>
      <c r="P1122" t="s">
        <v>33</v>
      </c>
      <c r="R1122" t="s">
        <v>34</v>
      </c>
      <c r="T1122" t="s">
        <v>174</v>
      </c>
      <c r="U1122" t="s">
        <v>43</v>
      </c>
      <c r="V1122" t="s">
        <v>3542</v>
      </c>
      <c r="W1122" s="1">
        <v>44890</v>
      </c>
      <c r="X1122" s="1">
        <v>44901</v>
      </c>
      <c r="Y1122" t="s">
        <v>55</v>
      </c>
    </row>
    <row r="1123" spans="1:25">
      <c r="A1123" t="s">
        <v>380</v>
      </c>
      <c r="B1123" t="s">
        <v>472</v>
      </c>
      <c r="C1123" t="s">
        <v>2666</v>
      </c>
      <c r="D1123">
        <v>53303</v>
      </c>
      <c r="E1123" t="s">
        <v>27</v>
      </c>
      <c r="F1123" t="s">
        <v>28</v>
      </c>
      <c r="G1123">
        <v>2022</v>
      </c>
      <c r="H1123" t="s">
        <v>29</v>
      </c>
      <c r="I1123" t="s">
        <v>30</v>
      </c>
      <c r="J1123" t="s">
        <v>3575</v>
      </c>
      <c r="K1123" t="str">
        <f>"09/11/2022 08:22 PM AEST(SW"</f>
        <v>09/11/2022 08:22 PM AEST(SW</v>
      </c>
      <c r="L1123" t="str">
        <f>"09/11/2022 08:22 PM AEST(SW"</f>
        <v>09/11/2022 08:22 PM AEST(SW</v>
      </c>
      <c r="M1123">
        <v>995037</v>
      </c>
      <c r="O1123" t="s">
        <v>32</v>
      </c>
      <c r="P1123" t="s">
        <v>42</v>
      </c>
      <c r="R1123" t="s">
        <v>34</v>
      </c>
      <c r="T1123" t="s">
        <v>35</v>
      </c>
      <c r="U1123" t="s">
        <v>298</v>
      </c>
      <c r="V1123" t="s">
        <v>3576</v>
      </c>
      <c r="W1123" s="1">
        <v>44875</v>
      </c>
      <c r="X1123" s="1">
        <v>44884</v>
      </c>
      <c r="Y1123" t="s">
        <v>55</v>
      </c>
    </row>
    <row r="1124" spans="1:25">
      <c r="A1124" t="s">
        <v>3531</v>
      </c>
      <c r="B1124" t="s">
        <v>613</v>
      </c>
      <c r="C1124" t="s">
        <v>3532</v>
      </c>
      <c r="D1124">
        <v>53668</v>
      </c>
      <c r="E1124" t="s">
        <v>27</v>
      </c>
      <c r="F1124" t="s">
        <v>28</v>
      </c>
      <c r="G1124">
        <v>2022</v>
      </c>
      <c r="H1124" t="s">
        <v>29</v>
      </c>
      <c r="I1124" t="s">
        <v>30</v>
      </c>
      <c r="J1124" t="s">
        <v>3533</v>
      </c>
      <c r="K1124" t="s">
        <v>3534</v>
      </c>
      <c r="L1124" t="s">
        <v>3535</v>
      </c>
      <c r="M1124">
        <v>1320913</v>
      </c>
      <c r="O1124" t="s">
        <v>32</v>
      </c>
      <c r="P1124" t="s">
        <v>33</v>
      </c>
      <c r="R1124" t="s">
        <v>34</v>
      </c>
      <c r="T1124" t="s">
        <v>52</v>
      </c>
      <c r="U1124" t="s">
        <v>43</v>
      </c>
      <c r="V1124" t="s">
        <v>3536</v>
      </c>
      <c r="W1124" s="1">
        <v>44890</v>
      </c>
      <c r="X1124" s="1">
        <v>44901</v>
      </c>
      <c r="Y1124" t="s">
        <v>55</v>
      </c>
    </row>
    <row r="1125" spans="1:25">
      <c r="A1125" t="s">
        <v>3540</v>
      </c>
      <c r="B1125" t="s">
        <v>171</v>
      </c>
      <c r="C1125" t="s">
        <v>1703</v>
      </c>
      <c r="D1125">
        <v>53660</v>
      </c>
      <c r="E1125" t="s">
        <v>27</v>
      </c>
      <c r="F1125" t="s">
        <v>28</v>
      </c>
      <c r="G1125">
        <v>2022</v>
      </c>
      <c r="H1125" t="s">
        <v>29</v>
      </c>
      <c r="I1125" t="s">
        <v>30</v>
      </c>
      <c r="J1125" t="s">
        <v>3533</v>
      </c>
      <c r="K1125" t="s">
        <v>3541</v>
      </c>
      <c r="M1125">
        <v>979824</v>
      </c>
      <c r="O1125" t="s">
        <v>32</v>
      </c>
      <c r="P1125" t="s">
        <v>33</v>
      </c>
      <c r="R1125" t="s">
        <v>34</v>
      </c>
      <c r="T1125" t="s">
        <v>174</v>
      </c>
      <c r="U1125" t="s">
        <v>43</v>
      </c>
      <c r="V1125" t="s">
        <v>3542</v>
      </c>
      <c r="W1125" s="1">
        <v>44890</v>
      </c>
      <c r="X1125" s="1">
        <v>44901</v>
      </c>
      <c r="Y1125" t="s">
        <v>55</v>
      </c>
    </row>
    <row r="1126" spans="1:25">
      <c r="A1126" t="s">
        <v>3531</v>
      </c>
      <c r="B1126" t="s">
        <v>613</v>
      </c>
      <c r="C1126" t="s">
        <v>3532</v>
      </c>
      <c r="D1126">
        <v>53668</v>
      </c>
      <c r="E1126" t="s">
        <v>27</v>
      </c>
      <c r="F1126" t="s">
        <v>28</v>
      </c>
      <c r="G1126">
        <v>2022</v>
      </c>
      <c r="H1126" t="s">
        <v>29</v>
      </c>
      <c r="I1126" t="s">
        <v>30</v>
      </c>
      <c r="J1126" t="s">
        <v>3533</v>
      </c>
      <c r="K1126" t="s">
        <v>3534</v>
      </c>
      <c r="L1126" t="s">
        <v>3535</v>
      </c>
      <c r="M1126">
        <v>1320913</v>
      </c>
      <c r="O1126" t="s">
        <v>32</v>
      </c>
      <c r="P1126" t="s">
        <v>33</v>
      </c>
      <c r="R1126" t="s">
        <v>34</v>
      </c>
      <c r="T1126" t="s">
        <v>52</v>
      </c>
      <c r="U1126" t="s">
        <v>43</v>
      </c>
      <c r="V1126" t="s">
        <v>3536</v>
      </c>
      <c r="W1126" s="1">
        <v>44890</v>
      </c>
      <c r="X1126" s="1">
        <v>44901</v>
      </c>
      <c r="Y1126" t="s">
        <v>55</v>
      </c>
    </row>
    <row r="1127" spans="1:25">
      <c r="A1127" t="s">
        <v>3540</v>
      </c>
      <c r="B1127" t="s">
        <v>171</v>
      </c>
      <c r="C1127" t="s">
        <v>1703</v>
      </c>
      <c r="D1127">
        <v>53660</v>
      </c>
      <c r="E1127" t="s">
        <v>27</v>
      </c>
      <c r="F1127" t="s">
        <v>28</v>
      </c>
      <c r="G1127">
        <v>2022</v>
      </c>
      <c r="H1127" t="s">
        <v>29</v>
      </c>
      <c r="I1127" t="s">
        <v>30</v>
      </c>
      <c r="J1127" t="s">
        <v>3533</v>
      </c>
      <c r="K1127" t="s">
        <v>3541</v>
      </c>
      <c r="M1127">
        <v>979824</v>
      </c>
      <c r="O1127" t="s">
        <v>32</v>
      </c>
      <c r="P1127" t="s">
        <v>33</v>
      </c>
      <c r="R1127" t="s">
        <v>34</v>
      </c>
      <c r="T1127" t="s">
        <v>174</v>
      </c>
      <c r="U1127" t="s">
        <v>43</v>
      </c>
      <c r="V1127" t="s">
        <v>3542</v>
      </c>
      <c r="W1127" s="1">
        <v>44890</v>
      </c>
      <c r="X1127" s="1">
        <v>44901</v>
      </c>
      <c r="Y1127" t="s">
        <v>55</v>
      </c>
    </row>
    <row r="1128" spans="1:25">
      <c r="A1128" t="s">
        <v>3425</v>
      </c>
      <c r="B1128" t="s">
        <v>3426</v>
      </c>
      <c r="C1128" t="s">
        <v>3427</v>
      </c>
      <c r="D1128">
        <v>52524</v>
      </c>
      <c r="E1128" t="s">
        <v>27</v>
      </c>
      <c r="F1128" t="s">
        <v>28</v>
      </c>
      <c r="G1128">
        <v>2022</v>
      </c>
      <c r="H1128" t="s">
        <v>29</v>
      </c>
      <c r="I1128" t="s">
        <v>30</v>
      </c>
      <c r="J1128" t="s">
        <v>3428</v>
      </c>
      <c r="K1128" t="s">
        <v>3429</v>
      </c>
      <c r="M1128">
        <v>911936</v>
      </c>
      <c r="O1128" t="s">
        <v>32</v>
      </c>
      <c r="P1128" t="s">
        <v>33</v>
      </c>
      <c r="R1128" t="s">
        <v>34</v>
      </c>
      <c r="T1128" t="s">
        <v>52</v>
      </c>
      <c r="U1128" t="s">
        <v>1578</v>
      </c>
      <c r="V1128" t="s">
        <v>3001</v>
      </c>
      <c r="W1128" s="1">
        <v>44884</v>
      </c>
      <c r="X1128" s="1">
        <v>44914</v>
      </c>
      <c r="Y1128" t="s">
        <v>55</v>
      </c>
    </row>
    <row r="1129" spans="1:25">
      <c r="A1129" t="s">
        <v>3531</v>
      </c>
      <c r="B1129" t="s">
        <v>613</v>
      </c>
      <c r="C1129" t="s">
        <v>3532</v>
      </c>
      <c r="D1129">
        <v>53668</v>
      </c>
      <c r="E1129" t="s">
        <v>27</v>
      </c>
      <c r="F1129" t="s">
        <v>28</v>
      </c>
      <c r="G1129">
        <v>2022</v>
      </c>
      <c r="H1129" t="s">
        <v>29</v>
      </c>
      <c r="I1129" t="s">
        <v>30</v>
      </c>
      <c r="J1129" t="s">
        <v>3533</v>
      </c>
      <c r="K1129" t="s">
        <v>3534</v>
      </c>
      <c r="L1129" t="s">
        <v>3535</v>
      </c>
      <c r="M1129">
        <v>1320913</v>
      </c>
      <c r="O1129" t="s">
        <v>32</v>
      </c>
      <c r="P1129" t="s">
        <v>33</v>
      </c>
      <c r="R1129" t="s">
        <v>34</v>
      </c>
      <c r="T1129" t="s">
        <v>52</v>
      </c>
      <c r="U1129" t="s">
        <v>43</v>
      </c>
      <c r="V1129" t="s">
        <v>3536</v>
      </c>
      <c r="W1129" s="1">
        <v>44890</v>
      </c>
      <c r="X1129" s="1">
        <v>44901</v>
      </c>
      <c r="Y1129" t="s">
        <v>55</v>
      </c>
    </row>
    <row r="1130" spans="1:25">
      <c r="A1130" t="s">
        <v>3540</v>
      </c>
      <c r="B1130" t="s">
        <v>171</v>
      </c>
      <c r="C1130" t="s">
        <v>1703</v>
      </c>
      <c r="D1130">
        <v>53660</v>
      </c>
      <c r="E1130" t="s">
        <v>27</v>
      </c>
      <c r="F1130" t="s">
        <v>28</v>
      </c>
      <c r="G1130">
        <v>2022</v>
      </c>
      <c r="H1130" t="s">
        <v>29</v>
      </c>
      <c r="I1130" t="s">
        <v>30</v>
      </c>
      <c r="J1130" t="s">
        <v>3533</v>
      </c>
      <c r="K1130" t="s">
        <v>3541</v>
      </c>
      <c r="M1130">
        <v>979824</v>
      </c>
      <c r="O1130" t="s">
        <v>32</v>
      </c>
      <c r="P1130" t="s">
        <v>33</v>
      </c>
      <c r="R1130" t="s">
        <v>34</v>
      </c>
      <c r="T1130" t="s">
        <v>174</v>
      </c>
      <c r="U1130" t="s">
        <v>43</v>
      </c>
      <c r="V1130" t="s">
        <v>3542</v>
      </c>
      <c r="W1130" s="1">
        <v>44890</v>
      </c>
      <c r="X1130" s="1">
        <v>44901</v>
      </c>
      <c r="Y1130" t="s">
        <v>55</v>
      </c>
    </row>
    <row r="1131" spans="1:25">
      <c r="A1131" t="s">
        <v>3531</v>
      </c>
      <c r="B1131" t="s">
        <v>613</v>
      </c>
      <c r="C1131" t="s">
        <v>3532</v>
      </c>
      <c r="D1131">
        <v>53668</v>
      </c>
      <c r="E1131" t="s">
        <v>27</v>
      </c>
      <c r="F1131" t="s">
        <v>28</v>
      </c>
      <c r="G1131">
        <v>2022</v>
      </c>
      <c r="H1131" t="s">
        <v>29</v>
      </c>
      <c r="I1131" t="s">
        <v>30</v>
      </c>
      <c r="J1131" t="s">
        <v>3533</v>
      </c>
      <c r="K1131" t="s">
        <v>3534</v>
      </c>
      <c r="L1131" t="s">
        <v>3535</v>
      </c>
      <c r="M1131">
        <v>1320913</v>
      </c>
      <c r="O1131" t="s">
        <v>32</v>
      </c>
      <c r="P1131" t="s">
        <v>33</v>
      </c>
      <c r="R1131" t="s">
        <v>34</v>
      </c>
      <c r="T1131" t="s">
        <v>52</v>
      </c>
      <c r="U1131" t="s">
        <v>43</v>
      </c>
      <c r="V1131" t="s">
        <v>3536</v>
      </c>
      <c r="W1131" s="1">
        <v>44890</v>
      </c>
      <c r="X1131" s="1">
        <v>44901</v>
      </c>
      <c r="Y1131" t="s">
        <v>55</v>
      </c>
    </row>
    <row r="1132" spans="1:25">
      <c r="A1132" t="s">
        <v>3540</v>
      </c>
      <c r="B1132" t="s">
        <v>171</v>
      </c>
      <c r="C1132" t="s">
        <v>1703</v>
      </c>
      <c r="D1132">
        <v>53660</v>
      </c>
      <c r="E1132" t="s">
        <v>27</v>
      </c>
      <c r="F1132" t="s">
        <v>28</v>
      </c>
      <c r="G1132">
        <v>2022</v>
      </c>
      <c r="H1132" t="s">
        <v>29</v>
      </c>
      <c r="I1132" t="s">
        <v>30</v>
      </c>
      <c r="J1132" t="s">
        <v>3533</v>
      </c>
      <c r="K1132" t="s">
        <v>3541</v>
      </c>
      <c r="M1132">
        <v>979824</v>
      </c>
      <c r="O1132" t="s">
        <v>32</v>
      </c>
      <c r="P1132" t="s">
        <v>33</v>
      </c>
      <c r="R1132" t="s">
        <v>34</v>
      </c>
      <c r="T1132" t="s">
        <v>174</v>
      </c>
      <c r="U1132" t="s">
        <v>43</v>
      </c>
      <c r="V1132" t="s">
        <v>3542</v>
      </c>
      <c r="W1132" s="1">
        <v>44890</v>
      </c>
      <c r="X1132" s="1">
        <v>44901</v>
      </c>
      <c r="Y1132" t="s">
        <v>55</v>
      </c>
    </row>
    <row r="1133" spans="1:25">
      <c r="A1133" t="s">
        <v>3425</v>
      </c>
      <c r="B1133" t="s">
        <v>3426</v>
      </c>
      <c r="C1133" t="s">
        <v>3427</v>
      </c>
      <c r="D1133">
        <v>52524</v>
      </c>
      <c r="E1133" t="s">
        <v>27</v>
      </c>
      <c r="F1133" t="s">
        <v>28</v>
      </c>
      <c r="G1133">
        <v>2022</v>
      </c>
      <c r="H1133" t="s">
        <v>29</v>
      </c>
      <c r="I1133" t="s">
        <v>30</v>
      </c>
      <c r="J1133" t="s">
        <v>3428</v>
      </c>
      <c r="K1133" t="s">
        <v>3429</v>
      </c>
      <c r="M1133">
        <v>911936</v>
      </c>
      <c r="O1133" t="s">
        <v>32</v>
      </c>
      <c r="P1133" t="s">
        <v>33</v>
      </c>
      <c r="R1133" t="s">
        <v>34</v>
      </c>
      <c r="T1133" t="s">
        <v>52</v>
      </c>
      <c r="U1133" t="s">
        <v>1578</v>
      </c>
      <c r="V1133" t="s">
        <v>3001</v>
      </c>
      <c r="W1133" s="1">
        <v>44884</v>
      </c>
      <c r="X1133" s="1">
        <v>44914</v>
      </c>
      <c r="Y1133" t="s">
        <v>55</v>
      </c>
    </row>
    <row r="1134" spans="1:25">
      <c r="A1134" t="s">
        <v>2455</v>
      </c>
      <c r="B1134" t="s">
        <v>342</v>
      </c>
      <c r="C1134" t="s">
        <v>1779</v>
      </c>
      <c r="D1134">
        <v>53423</v>
      </c>
      <c r="E1134" t="s">
        <v>27</v>
      </c>
      <c r="F1134" t="s">
        <v>28</v>
      </c>
      <c r="G1134">
        <v>2022</v>
      </c>
      <c r="H1134" t="s">
        <v>29</v>
      </c>
      <c r="I1134" t="s">
        <v>30</v>
      </c>
      <c r="J1134" t="s">
        <v>3440</v>
      </c>
      <c r="K1134" t="s">
        <v>3441</v>
      </c>
      <c r="L1134" t="s">
        <v>3441</v>
      </c>
      <c r="M1134">
        <v>670675</v>
      </c>
      <c r="O1134" t="s">
        <v>32</v>
      </c>
      <c r="P1134" t="s">
        <v>33</v>
      </c>
      <c r="R1134" t="s">
        <v>34</v>
      </c>
      <c r="T1134" t="s">
        <v>52</v>
      </c>
      <c r="U1134" t="s">
        <v>1578</v>
      </c>
      <c r="V1134" t="s">
        <v>3001</v>
      </c>
      <c r="W1134" s="1">
        <v>44885</v>
      </c>
      <c r="X1134" s="1">
        <v>44898</v>
      </c>
      <c r="Y1134" t="s">
        <v>55</v>
      </c>
    </row>
    <row r="1135" spans="1:25">
      <c r="A1135" t="s">
        <v>3442</v>
      </c>
      <c r="B1135" t="s">
        <v>1312</v>
      </c>
      <c r="D1135">
        <v>53323</v>
      </c>
      <c r="E1135" t="s">
        <v>27</v>
      </c>
      <c r="F1135" t="s">
        <v>28</v>
      </c>
      <c r="G1135">
        <v>2022</v>
      </c>
      <c r="H1135" t="s">
        <v>29</v>
      </c>
      <c r="I1135" t="s">
        <v>30</v>
      </c>
      <c r="J1135" t="s">
        <v>3443</v>
      </c>
      <c r="K1135" t="s">
        <v>3444</v>
      </c>
      <c r="L1135" t="s">
        <v>3444</v>
      </c>
      <c r="M1135">
        <v>583826</v>
      </c>
      <c r="O1135" t="s">
        <v>32</v>
      </c>
      <c r="P1135" t="s">
        <v>33</v>
      </c>
      <c r="R1135" t="s">
        <v>34</v>
      </c>
      <c r="T1135" t="s">
        <v>35</v>
      </c>
      <c r="U1135" t="s">
        <v>1578</v>
      </c>
      <c r="V1135" t="s">
        <v>3001</v>
      </c>
      <c r="W1135" s="1">
        <v>44884</v>
      </c>
      <c r="X1135" s="1">
        <v>44899</v>
      </c>
      <c r="Y1135" t="s">
        <v>55</v>
      </c>
    </row>
    <row r="1136" spans="1:25">
      <c r="A1136" t="s">
        <v>3577</v>
      </c>
      <c r="B1136" t="s">
        <v>1086</v>
      </c>
      <c r="C1136" t="s">
        <v>2989</v>
      </c>
      <c r="D1136">
        <v>48692</v>
      </c>
      <c r="E1136" t="s">
        <v>27</v>
      </c>
      <c r="F1136" t="s">
        <v>28</v>
      </c>
      <c r="G1136">
        <v>2022</v>
      </c>
      <c r="H1136" t="s">
        <v>29</v>
      </c>
      <c r="I1136" t="s">
        <v>30</v>
      </c>
      <c r="J1136" t="s">
        <v>3578</v>
      </c>
      <c r="K1136" t="s">
        <v>3579</v>
      </c>
      <c r="L1136" t="s">
        <v>3579</v>
      </c>
      <c r="M1136">
        <v>1168704</v>
      </c>
      <c r="O1136" t="s">
        <v>32</v>
      </c>
      <c r="P1136" t="s">
        <v>33</v>
      </c>
      <c r="R1136" t="s">
        <v>34</v>
      </c>
      <c r="T1136" t="s">
        <v>174</v>
      </c>
      <c r="U1136" t="s">
        <v>43</v>
      </c>
      <c r="V1136" t="s">
        <v>3580</v>
      </c>
      <c r="W1136" s="1">
        <v>44890</v>
      </c>
      <c r="X1136" s="1">
        <v>44901</v>
      </c>
      <c r="Y1136" t="s">
        <v>55</v>
      </c>
    </row>
    <row r="1137" spans="1:25">
      <c r="A1137" t="s">
        <v>3531</v>
      </c>
      <c r="B1137" t="s">
        <v>613</v>
      </c>
      <c r="C1137" t="s">
        <v>3532</v>
      </c>
      <c r="D1137">
        <v>53668</v>
      </c>
      <c r="E1137" t="s">
        <v>27</v>
      </c>
      <c r="F1137" t="s">
        <v>28</v>
      </c>
      <c r="G1137">
        <v>2022</v>
      </c>
      <c r="H1137" t="s">
        <v>29</v>
      </c>
      <c r="I1137" t="s">
        <v>30</v>
      </c>
      <c r="J1137" t="s">
        <v>3533</v>
      </c>
      <c r="K1137" t="s">
        <v>3534</v>
      </c>
      <c r="L1137" t="s">
        <v>3535</v>
      </c>
      <c r="M1137">
        <v>1320913</v>
      </c>
      <c r="O1137" t="s">
        <v>32</v>
      </c>
      <c r="P1137" t="s">
        <v>33</v>
      </c>
      <c r="R1137" t="s">
        <v>34</v>
      </c>
      <c r="T1137" t="s">
        <v>52</v>
      </c>
      <c r="U1137" t="s">
        <v>43</v>
      </c>
      <c r="V1137" t="s">
        <v>3536</v>
      </c>
      <c r="W1137" s="1">
        <v>44890</v>
      </c>
      <c r="X1137" s="1">
        <v>44901</v>
      </c>
      <c r="Y1137" t="s">
        <v>55</v>
      </c>
    </row>
    <row r="1138" spans="1:25">
      <c r="A1138" t="s">
        <v>3540</v>
      </c>
      <c r="B1138" t="s">
        <v>171</v>
      </c>
      <c r="C1138" t="s">
        <v>1703</v>
      </c>
      <c r="D1138">
        <v>53660</v>
      </c>
      <c r="E1138" t="s">
        <v>27</v>
      </c>
      <c r="F1138" t="s">
        <v>28</v>
      </c>
      <c r="G1138">
        <v>2022</v>
      </c>
      <c r="H1138" t="s">
        <v>29</v>
      </c>
      <c r="I1138" t="s">
        <v>30</v>
      </c>
      <c r="J1138" t="s">
        <v>3533</v>
      </c>
      <c r="K1138" t="s">
        <v>3541</v>
      </c>
      <c r="M1138">
        <v>979824</v>
      </c>
      <c r="O1138" t="s">
        <v>32</v>
      </c>
      <c r="P1138" t="s">
        <v>33</v>
      </c>
      <c r="R1138" t="s">
        <v>34</v>
      </c>
      <c r="T1138" t="s">
        <v>174</v>
      </c>
      <c r="U1138" t="s">
        <v>43</v>
      </c>
      <c r="V1138" t="s">
        <v>3542</v>
      </c>
      <c r="W1138" s="1">
        <v>44890</v>
      </c>
      <c r="X1138" s="1">
        <v>44901</v>
      </c>
      <c r="Y1138" t="s">
        <v>55</v>
      </c>
    </row>
    <row r="1139" spans="1:25">
      <c r="A1139" t="s">
        <v>3581</v>
      </c>
      <c r="B1139" t="s">
        <v>2627</v>
      </c>
      <c r="D1139">
        <v>53528</v>
      </c>
      <c r="E1139" t="s">
        <v>27</v>
      </c>
      <c r="F1139" t="s">
        <v>28</v>
      </c>
      <c r="G1139">
        <v>2022</v>
      </c>
      <c r="H1139" t="s">
        <v>29</v>
      </c>
      <c r="I1139" t="s">
        <v>30</v>
      </c>
      <c r="J1139" t="s">
        <v>3582</v>
      </c>
      <c r="K1139" t="s">
        <v>3583</v>
      </c>
      <c r="M1139">
        <v>1109146</v>
      </c>
      <c r="O1139" t="s">
        <v>32</v>
      </c>
      <c r="P1139" t="s">
        <v>371</v>
      </c>
      <c r="R1139" t="s">
        <v>34</v>
      </c>
      <c r="T1139" t="s">
        <v>174</v>
      </c>
      <c r="U1139" t="s">
        <v>43</v>
      </c>
      <c r="V1139" t="s">
        <v>3584</v>
      </c>
      <c r="W1139" s="1">
        <v>44890</v>
      </c>
      <c r="X1139" s="1">
        <v>44900</v>
      </c>
      <c r="Y1139" t="s">
        <v>133</v>
      </c>
    </row>
    <row r="1140" spans="1:25">
      <c r="A1140" t="s">
        <v>3531</v>
      </c>
      <c r="B1140" t="s">
        <v>613</v>
      </c>
      <c r="C1140" t="s">
        <v>3532</v>
      </c>
      <c r="D1140">
        <v>53668</v>
      </c>
      <c r="E1140" t="s">
        <v>27</v>
      </c>
      <c r="F1140" t="s">
        <v>28</v>
      </c>
      <c r="G1140">
        <v>2022</v>
      </c>
      <c r="H1140" t="s">
        <v>29</v>
      </c>
      <c r="I1140" t="s">
        <v>30</v>
      </c>
      <c r="J1140" t="s">
        <v>3533</v>
      </c>
      <c r="K1140" t="s">
        <v>3534</v>
      </c>
      <c r="L1140" t="s">
        <v>3535</v>
      </c>
      <c r="M1140">
        <v>1320913</v>
      </c>
      <c r="O1140" t="s">
        <v>32</v>
      </c>
      <c r="P1140" t="s">
        <v>33</v>
      </c>
      <c r="R1140" t="s">
        <v>34</v>
      </c>
      <c r="T1140" t="s">
        <v>52</v>
      </c>
      <c r="U1140" t="s">
        <v>43</v>
      </c>
      <c r="V1140" t="s">
        <v>3536</v>
      </c>
      <c r="W1140" s="1">
        <v>44890</v>
      </c>
      <c r="X1140" s="1">
        <v>44901</v>
      </c>
      <c r="Y1140" t="s">
        <v>55</v>
      </c>
    </row>
    <row r="1141" spans="1:25">
      <c r="A1141" t="s">
        <v>3540</v>
      </c>
      <c r="B1141" t="s">
        <v>171</v>
      </c>
      <c r="C1141" t="s">
        <v>1703</v>
      </c>
      <c r="D1141">
        <v>53660</v>
      </c>
      <c r="E1141" t="s">
        <v>27</v>
      </c>
      <c r="F1141" t="s">
        <v>28</v>
      </c>
      <c r="G1141">
        <v>2022</v>
      </c>
      <c r="H1141" t="s">
        <v>29</v>
      </c>
      <c r="I1141" t="s">
        <v>30</v>
      </c>
      <c r="J1141" t="s">
        <v>3533</v>
      </c>
      <c r="K1141" t="s">
        <v>3541</v>
      </c>
      <c r="M1141">
        <v>979824</v>
      </c>
      <c r="O1141" t="s">
        <v>32</v>
      </c>
      <c r="P1141" t="s">
        <v>33</v>
      </c>
      <c r="R1141" t="s">
        <v>34</v>
      </c>
      <c r="T1141" t="s">
        <v>174</v>
      </c>
      <c r="U1141" t="s">
        <v>43</v>
      </c>
      <c r="V1141" t="s">
        <v>3542</v>
      </c>
      <c r="W1141" s="1">
        <v>44890</v>
      </c>
      <c r="X1141" s="1">
        <v>44901</v>
      </c>
      <c r="Y1141" t="s">
        <v>55</v>
      </c>
    </row>
    <row r="1142" spans="1:25">
      <c r="A1142" t="s">
        <v>3425</v>
      </c>
      <c r="B1142" t="s">
        <v>3426</v>
      </c>
      <c r="C1142" t="s">
        <v>3427</v>
      </c>
      <c r="D1142">
        <v>52524</v>
      </c>
      <c r="E1142" t="s">
        <v>27</v>
      </c>
      <c r="F1142" t="s">
        <v>28</v>
      </c>
      <c r="G1142">
        <v>2022</v>
      </c>
      <c r="H1142" t="s">
        <v>29</v>
      </c>
      <c r="I1142" t="s">
        <v>30</v>
      </c>
      <c r="J1142" t="s">
        <v>3428</v>
      </c>
      <c r="K1142" t="s">
        <v>3429</v>
      </c>
      <c r="M1142">
        <v>911936</v>
      </c>
      <c r="O1142" t="s">
        <v>32</v>
      </c>
      <c r="P1142" t="s">
        <v>33</v>
      </c>
      <c r="R1142" t="s">
        <v>34</v>
      </c>
      <c r="T1142" t="s">
        <v>52</v>
      </c>
      <c r="U1142" t="s">
        <v>1578</v>
      </c>
      <c r="V1142" t="s">
        <v>3001</v>
      </c>
      <c r="W1142" s="1">
        <v>44884</v>
      </c>
      <c r="X1142" s="1">
        <v>44914</v>
      </c>
      <c r="Y1142" t="s">
        <v>55</v>
      </c>
    </row>
    <row r="1143" spans="1:25">
      <c r="A1143" t="s">
        <v>2455</v>
      </c>
      <c r="B1143" t="s">
        <v>342</v>
      </c>
      <c r="C1143" t="s">
        <v>1779</v>
      </c>
      <c r="D1143">
        <v>53423</v>
      </c>
      <c r="E1143" t="s">
        <v>27</v>
      </c>
      <c r="F1143" t="s">
        <v>28</v>
      </c>
      <c r="G1143">
        <v>2022</v>
      </c>
      <c r="H1143" t="s">
        <v>29</v>
      </c>
      <c r="I1143" t="s">
        <v>30</v>
      </c>
      <c r="J1143" t="s">
        <v>3440</v>
      </c>
      <c r="K1143" t="s">
        <v>3441</v>
      </c>
      <c r="L1143" t="s">
        <v>3441</v>
      </c>
      <c r="M1143">
        <v>670675</v>
      </c>
      <c r="O1143" t="s">
        <v>32</v>
      </c>
      <c r="P1143" t="s">
        <v>33</v>
      </c>
      <c r="R1143" t="s">
        <v>34</v>
      </c>
      <c r="T1143" t="s">
        <v>52</v>
      </c>
      <c r="U1143" t="s">
        <v>1578</v>
      </c>
      <c r="V1143" t="s">
        <v>3001</v>
      </c>
      <c r="W1143" s="1">
        <v>44885</v>
      </c>
      <c r="X1143" s="1">
        <v>44898</v>
      </c>
      <c r="Y1143" t="s">
        <v>55</v>
      </c>
    </row>
    <row r="1144" spans="1:25">
      <c r="A1144" t="s">
        <v>3442</v>
      </c>
      <c r="B1144" t="s">
        <v>1312</v>
      </c>
      <c r="D1144">
        <v>53323</v>
      </c>
      <c r="E1144" t="s">
        <v>27</v>
      </c>
      <c r="F1144" t="s">
        <v>28</v>
      </c>
      <c r="G1144">
        <v>2022</v>
      </c>
      <c r="H1144" t="s">
        <v>29</v>
      </c>
      <c r="I1144" t="s">
        <v>30</v>
      </c>
      <c r="J1144" t="s">
        <v>3443</v>
      </c>
      <c r="K1144" t="s">
        <v>3444</v>
      </c>
      <c r="L1144" t="s">
        <v>3444</v>
      </c>
      <c r="M1144">
        <v>583826</v>
      </c>
      <c r="O1144" t="s">
        <v>32</v>
      </c>
      <c r="P1144" t="s">
        <v>33</v>
      </c>
      <c r="R1144" t="s">
        <v>34</v>
      </c>
      <c r="T1144" t="s">
        <v>35</v>
      </c>
      <c r="U1144" t="s">
        <v>1578</v>
      </c>
      <c r="V1144" t="s">
        <v>3001</v>
      </c>
      <c r="W1144" s="1">
        <v>44884</v>
      </c>
      <c r="X1144" s="1">
        <v>44899</v>
      </c>
      <c r="Y1144" t="s">
        <v>55</v>
      </c>
    </row>
    <row r="1145" spans="1:25">
      <c r="A1145" t="s">
        <v>3452</v>
      </c>
      <c r="B1145" t="s">
        <v>3453</v>
      </c>
      <c r="D1145">
        <v>52768</v>
      </c>
      <c r="E1145" t="s">
        <v>27</v>
      </c>
      <c r="F1145" t="s">
        <v>28</v>
      </c>
      <c r="G1145">
        <v>2022</v>
      </c>
      <c r="H1145" t="s">
        <v>29</v>
      </c>
      <c r="I1145" t="s">
        <v>30</v>
      </c>
      <c r="J1145" t="s">
        <v>3454</v>
      </c>
      <c r="K1145" t="s">
        <v>3455</v>
      </c>
      <c r="L1145" t="s">
        <v>3455</v>
      </c>
      <c r="O1145" t="s">
        <v>32</v>
      </c>
      <c r="P1145" t="s">
        <v>33</v>
      </c>
      <c r="R1145" t="s">
        <v>34</v>
      </c>
      <c r="T1145" t="s">
        <v>52</v>
      </c>
      <c r="U1145" t="s">
        <v>1578</v>
      </c>
      <c r="V1145" t="s">
        <v>3456</v>
      </c>
      <c r="W1145" s="1">
        <v>44885</v>
      </c>
      <c r="X1145" s="1">
        <v>44898</v>
      </c>
      <c r="Y1145" t="s">
        <v>55</v>
      </c>
    </row>
    <row r="1146" spans="1:25">
      <c r="A1146" t="s">
        <v>3585</v>
      </c>
      <c r="B1146" t="s">
        <v>1843</v>
      </c>
      <c r="C1146" t="s">
        <v>323</v>
      </c>
      <c r="D1146">
        <v>48316</v>
      </c>
      <c r="E1146" t="s">
        <v>27</v>
      </c>
      <c r="F1146" t="s">
        <v>28</v>
      </c>
      <c r="G1146">
        <v>2022</v>
      </c>
      <c r="H1146" t="s">
        <v>29</v>
      </c>
      <c r="I1146" t="s">
        <v>30</v>
      </c>
      <c r="J1146" t="s">
        <v>3586</v>
      </c>
      <c r="K1146" t="s">
        <v>3587</v>
      </c>
      <c r="M1146">
        <v>1081680</v>
      </c>
      <c r="O1146" t="s">
        <v>32</v>
      </c>
      <c r="P1146" t="s">
        <v>878</v>
      </c>
      <c r="R1146" t="s">
        <v>34</v>
      </c>
      <c r="T1146" t="s">
        <v>174</v>
      </c>
      <c r="U1146" t="s">
        <v>680</v>
      </c>
      <c r="V1146" t="s">
        <v>3588</v>
      </c>
      <c r="W1146" s="1">
        <v>44835</v>
      </c>
      <c r="X1146" s="1">
        <v>44843</v>
      </c>
      <c r="Y1146" t="s">
        <v>55</v>
      </c>
    </row>
    <row r="1147" spans="1:25">
      <c r="A1147" t="s">
        <v>1146</v>
      </c>
      <c r="B1147" t="s">
        <v>3589</v>
      </c>
      <c r="D1147">
        <v>48310</v>
      </c>
      <c r="E1147" t="s">
        <v>27</v>
      </c>
      <c r="F1147" t="s">
        <v>28</v>
      </c>
      <c r="G1147">
        <v>2022</v>
      </c>
      <c r="H1147" t="s">
        <v>29</v>
      </c>
      <c r="I1147" t="s">
        <v>30</v>
      </c>
      <c r="J1147" t="s">
        <v>3590</v>
      </c>
      <c r="K1147" t="s">
        <v>3591</v>
      </c>
      <c r="L1147" t="s">
        <v>3592</v>
      </c>
      <c r="M1147">
        <v>1070560</v>
      </c>
      <c r="O1147" t="s">
        <v>32</v>
      </c>
      <c r="P1147" t="s">
        <v>878</v>
      </c>
      <c r="R1147" t="s">
        <v>34</v>
      </c>
      <c r="T1147" t="s">
        <v>174</v>
      </c>
      <c r="U1147" t="s">
        <v>680</v>
      </c>
      <c r="V1147" t="s">
        <v>3593</v>
      </c>
      <c r="W1147" s="1">
        <v>44835</v>
      </c>
      <c r="X1147" s="1">
        <v>44843</v>
      </c>
      <c r="Y1147" t="s">
        <v>55</v>
      </c>
    </row>
    <row r="1148" spans="1:25">
      <c r="A1148" t="s">
        <v>3594</v>
      </c>
      <c r="B1148" t="s">
        <v>392</v>
      </c>
      <c r="C1148" t="s">
        <v>349</v>
      </c>
      <c r="D1148">
        <v>48282</v>
      </c>
      <c r="E1148" t="s">
        <v>27</v>
      </c>
      <c r="F1148" t="s">
        <v>28</v>
      </c>
      <c r="G1148">
        <v>2022</v>
      </c>
      <c r="H1148" t="s">
        <v>29</v>
      </c>
      <c r="I1148" t="s">
        <v>30</v>
      </c>
      <c r="J1148" t="s">
        <v>3595</v>
      </c>
      <c r="K1148" t="s">
        <v>3596</v>
      </c>
      <c r="L1148" t="s">
        <v>3596</v>
      </c>
      <c r="M1148">
        <v>1079815</v>
      </c>
      <c r="O1148" t="s">
        <v>32</v>
      </c>
      <c r="P1148" t="s">
        <v>695</v>
      </c>
      <c r="R1148" t="s">
        <v>34</v>
      </c>
      <c r="T1148" t="s">
        <v>52</v>
      </c>
      <c r="U1148" t="s">
        <v>43</v>
      </c>
      <c r="V1148" t="s">
        <v>3597</v>
      </c>
      <c r="W1148" s="1">
        <v>44790</v>
      </c>
      <c r="X1148" s="1">
        <v>44853</v>
      </c>
      <c r="Y1148" t="s">
        <v>55</v>
      </c>
    </row>
    <row r="1149" spans="1:25">
      <c r="A1149" t="s">
        <v>3598</v>
      </c>
      <c r="B1149" t="s">
        <v>2246</v>
      </c>
      <c r="C1149" t="s">
        <v>3599</v>
      </c>
      <c r="D1149">
        <v>48313</v>
      </c>
      <c r="E1149" t="s">
        <v>27</v>
      </c>
      <c r="F1149" t="s">
        <v>28</v>
      </c>
      <c r="G1149">
        <v>2022</v>
      </c>
      <c r="H1149" t="s">
        <v>29</v>
      </c>
      <c r="I1149" t="s">
        <v>30</v>
      </c>
      <c r="J1149" t="s">
        <v>3590</v>
      </c>
      <c r="K1149" t="s">
        <v>3600</v>
      </c>
      <c r="M1149">
        <v>1080255</v>
      </c>
      <c r="O1149" t="s">
        <v>32</v>
      </c>
      <c r="P1149" t="s">
        <v>878</v>
      </c>
      <c r="R1149" t="s">
        <v>34</v>
      </c>
      <c r="T1149" t="s">
        <v>174</v>
      </c>
      <c r="U1149" t="s">
        <v>680</v>
      </c>
      <c r="V1149" t="s">
        <v>2126</v>
      </c>
      <c r="W1149" s="1">
        <v>44835</v>
      </c>
      <c r="X1149" s="1">
        <v>44843</v>
      </c>
      <c r="Y1149" t="s">
        <v>55</v>
      </c>
    </row>
    <row r="1150" spans="1:25">
      <c r="A1150" t="s">
        <v>3601</v>
      </c>
      <c r="B1150" t="s">
        <v>1239</v>
      </c>
      <c r="C1150" t="s">
        <v>323</v>
      </c>
      <c r="D1150">
        <v>48317</v>
      </c>
      <c r="E1150" t="s">
        <v>27</v>
      </c>
      <c r="F1150" t="s">
        <v>28</v>
      </c>
      <c r="G1150">
        <v>2022</v>
      </c>
      <c r="H1150" t="s">
        <v>29</v>
      </c>
      <c r="I1150" t="s">
        <v>30</v>
      </c>
      <c r="J1150" t="s">
        <v>3602</v>
      </c>
      <c r="K1150" t="s">
        <v>3603</v>
      </c>
      <c r="L1150" t="s">
        <v>3604</v>
      </c>
      <c r="M1150">
        <v>1181312</v>
      </c>
      <c r="O1150" t="s">
        <v>32</v>
      </c>
      <c r="P1150" t="s">
        <v>878</v>
      </c>
      <c r="R1150" t="s">
        <v>34</v>
      </c>
      <c r="T1150" t="s">
        <v>174</v>
      </c>
      <c r="U1150" t="s">
        <v>680</v>
      </c>
      <c r="V1150" t="s">
        <v>2126</v>
      </c>
      <c r="W1150" s="1">
        <v>44835</v>
      </c>
      <c r="X1150" s="1">
        <v>44843</v>
      </c>
      <c r="Y1150" t="s">
        <v>55</v>
      </c>
    </row>
    <row r="1151" spans="1:25">
      <c r="A1151" t="s">
        <v>3605</v>
      </c>
      <c r="B1151" t="s">
        <v>2317</v>
      </c>
      <c r="C1151" t="s">
        <v>2011</v>
      </c>
      <c r="D1151">
        <v>46772</v>
      </c>
      <c r="E1151" t="s">
        <v>27</v>
      </c>
      <c r="F1151" t="s">
        <v>28</v>
      </c>
      <c r="G1151">
        <v>2022</v>
      </c>
      <c r="H1151" t="s">
        <v>29</v>
      </c>
      <c r="I1151" t="s">
        <v>30</v>
      </c>
      <c r="J1151" t="s">
        <v>3606</v>
      </c>
      <c r="K1151" t="s">
        <v>3607</v>
      </c>
      <c r="L1151" t="s">
        <v>3608</v>
      </c>
      <c r="M1151">
        <v>994926</v>
      </c>
      <c r="O1151" t="s">
        <v>32</v>
      </c>
      <c r="P1151" t="s">
        <v>145</v>
      </c>
      <c r="R1151" t="s">
        <v>34</v>
      </c>
      <c r="T1151" t="s">
        <v>52</v>
      </c>
      <c r="U1151" t="s">
        <v>43</v>
      </c>
      <c r="V1151" t="s">
        <v>3609</v>
      </c>
      <c r="W1151" s="1">
        <v>44715</v>
      </c>
      <c r="X1151" s="1">
        <v>44745</v>
      </c>
      <c r="Y1151" t="s">
        <v>55</v>
      </c>
    </row>
    <row r="1152" spans="1:25">
      <c r="A1152" t="s">
        <v>3610</v>
      </c>
      <c r="B1152" t="s">
        <v>3611</v>
      </c>
      <c r="C1152" t="s">
        <v>405</v>
      </c>
      <c r="D1152">
        <v>46678</v>
      </c>
      <c r="E1152" t="s">
        <v>27</v>
      </c>
      <c r="F1152" t="s">
        <v>28</v>
      </c>
      <c r="G1152">
        <v>2022</v>
      </c>
      <c r="H1152" t="s">
        <v>29</v>
      </c>
      <c r="I1152" t="s">
        <v>30</v>
      </c>
      <c r="J1152" t="s">
        <v>3612</v>
      </c>
      <c r="K1152" t="s">
        <v>3613</v>
      </c>
      <c r="L1152" t="s">
        <v>3614</v>
      </c>
      <c r="M1152">
        <v>998576</v>
      </c>
      <c r="O1152" t="s">
        <v>32</v>
      </c>
      <c r="P1152" t="s">
        <v>145</v>
      </c>
      <c r="R1152" t="s">
        <v>34</v>
      </c>
      <c r="T1152" t="s">
        <v>52</v>
      </c>
      <c r="U1152" t="s">
        <v>43</v>
      </c>
      <c r="V1152" t="s">
        <v>1316</v>
      </c>
      <c r="W1152" s="1">
        <v>44715</v>
      </c>
      <c r="X1152" s="1">
        <v>44745</v>
      </c>
      <c r="Y1152" t="s">
        <v>55</v>
      </c>
    </row>
    <row r="1153" spans="1:25">
      <c r="A1153" t="s">
        <v>3615</v>
      </c>
      <c r="B1153" t="s">
        <v>3616</v>
      </c>
      <c r="C1153" t="s">
        <v>3617</v>
      </c>
      <c r="D1153">
        <v>48284</v>
      </c>
      <c r="E1153" t="s">
        <v>27</v>
      </c>
      <c r="F1153" t="s">
        <v>28</v>
      </c>
      <c r="G1153">
        <v>2022</v>
      </c>
      <c r="H1153" t="s">
        <v>29</v>
      </c>
      <c r="I1153" t="s">
        <v>30</v>
      </c>
      <c r="J1153" t="s">
        <v>3618</v>
      </c>
      <c r="K1153" t="s">
        <v>3619</v>
      </c>
      <c r="M1153">
        <v>934842</v>
      </c>
      <c r="O1153" t="s">
        <v>32</v>
      </c>
      <c r="P1153" t="s">
        <v>371</v>
      </c>
      <c r="R1153" t="s">
        <v>34</v>
      </c>
      <c r="T1153" t="s">
        <v>35</v>
      </c>
      <c r="U1153" t="s">
        <v>53</v>
      </c>
      <c r="V1153" t="s">
        <v>151</v>
      </c>
      <c r="W1153" s="1">
        <v>44771</v>
      </c>
      <c r="X1153" s="1">
        <v>44897</v>
      </c>
      <c r="Y1153" t="s">
        <v>823</v>
      </c>
    </row>
    <row r="1154" spans="1:25">
      <c r="A1154" t="s">
        <v>3620</v>
      </c>
      <c r="B1154" t="s">
        <v>3621</v>
      </c>
      <c r="D1154">
        <v>54121</v>
      </c>
      <c r="E1154" t="s">
        <v>27</v>
      </c>
      <c r="F1154" t="s">
        <v>28</v>
      </c>
      <c r="G1154">
        <v>2022</v>
      </c>
      <c r="H1154" t="s">
        <v>29</v>
      </c>
      <c r="I1154" t="s">
        <v>30</v>
      </c>
      <c r="J1154" t="s">
        <v>3622</v>
      </c>
      <c r="K1154" t="s">
        <v>3623</v>
      </c>
      <c r="M1154">
        <v>1037313</v>
      </c>
      <c r="O1154" t="s">
        <v>32</v>
      </c>
      <c r="P1154" t="s">
        <v>371</v>
      </c>
      <c r="R1154" t="s">
        <v>34</v>
      </c>
      <c r="T1154" t="s">
        <v>52</v>
      </c>
      <c r="U1154" t="s">
        <v>43</v>
      </c>
      <c r="V1154" t="s">
        <v>3493</v>
      </c>
      <c r="W1154" s="1">
        <v>44888</v>
      </c>
      <c r="X1154" s="1">
        <v>44997</v>
      </c>
      <c r="Y1154" t="s">
        <v>55</v>
      </c>
    </row>
    <row r="1155" spans="1:25">
      <c r="A1155" t="s">
        <v>1288</v>
      </c>
      <c r="B1155" t="s">
        <v>563</v>
      </c>
      <c r="C1155" t="s">
        <v>2782</v>
      </c>
      <c r="D1155">
        <v>48146</v>
      </c>
      <c r="E1155" t="s">
        <v>27</v>
      </c>
      <c r="F1155" t="s">
        <v>28</v>
      </c>
      <c r="G1155">
        <v>2022</v>
      </c>
      <c r="H1155" t="s">
        <v>29</v>
      </c>
      <c r="I1155" t="s">
        <v>30</v>
      </c>
      <c r="J1155" t="s">
        <v>2783</v>
      </c>
      <c r="K1155" t="str">
        <f>"07/07/2022 01:32 PM AEST(SW"</f>
        <v>07/07/2022 01:32 PM AEST(SW</v>
      </c>
      <c r="L1155" t="s">
        <v>541</v>
      </c>
      <c r="M1155">
        <v>610319</v>
      </c>
      <c r="O1155" t="s">
        <v>32</v>
      </c>
      <c r="P1155" t="s">
        <v>631</v>
      </c>
      <c r="R1155" t="s">
        <v>34</v>
      </c>
      <c r="T1155" t="s">
        <v>35</v>
      </c>
      <c r="U1155" t="s">
        <v>175</v>
      </c>
      <c r="V1155" t="s">
        <v>115</v>
      </c>
      <c r="W1155" s="1">
        <v>44820</v>
      </c>
      <c r="X1155" s="1">
        <v>44838</v>
      </c>
      <c r="Y1155" t="s">
        <v>55</v>
      </c>
    </row>
    <row r="1156" spans="1:25">
      <c r="A1156" t="s">
        <v>1288</v>
      </c>
      <c r="B1156" t="s">
        <v>563</v>
      </c>
      <c r="C1156" t="s">
        <v>2782</v>
      </c>
      <c r="D1156">
        <v>49253</v>
      </c>
      <c r="E1156" t="s">
        <v>27</v>
      </c>
      <c r="F1156" t="s">
        <v>28</v>
      </c>
      <c r="G1156">
        <v>2022</v>
      </c>
      <c r="H1156" t="s">
        <v>29</v>
      </c>
      <c r="I1156" t="s">
        <v>30</v>
      </c>
      <c r="J1156" t="s">
        <v>2784</v>
      </c>
      <c r="K1156" t="s">
        <v>2785</v>
      </c>
      <c r="L1156" t="s">
        <v>2786</v>
      </c>
      <c r="M1156">
        <v>610319</v>
      </c>
      <c r="O1156" t="s">
        <v>32</v>
      </c>
      <c r="P1156" t="s">
        <v>631</v>
      </c>
      <c r="R1156" t="s">
        <v>34</v>
      </c>
      <c r="T1156" t="s">
        <v>52</v>
      </c>
      <c r="U1156" t="s">
        <v>175</v>
      </c>
      <c r="V1156" t="s">
        <v>151</v>
      </c>
      <c r="W1156" s="1">
        <v>44819</v>
      </c>
      <c r="X1156" s="1">
        <v>44838</v>
      </c>
      <c r="Y1156" t="s">
        <v>55</v>
      </c>
    </row>
    <row r="1157" spans="1:25">
      <c r="A1157" t="s">
        <v>3624</v>
      </c>
      <c r="B1157" t="s">
        <v>2317</v>
      </c>
      <c r="C1157" t="s">
        <v>1202</v>
      </c>
      <c r="D1157">
        <v>49027</v>
      </c>
      <c r="E1157" t="s">
        <v>27</v>
      </c>
      <c r="F1157" t="s">
        <v>28</v>
      </c>
      <c r="G1157">
        <v>2022</v>
      </c>
      <c r="H1157" t="s">
        <v>29</v>
      </c>
      <c r="I1157" t="s">
        <v>30</v>
      </c>
      <c r="J1157" t="s">
        <v>3625</v>
      </c>
      <c r="K1157" t="str">
        <f>"05/09/2022 10:24 AM AEST(SW"</f>
        <v>05/09/2022 10:24 AM AEST(SW</v>
      </c>
      <c r="M1157">
        <v>1016710</v>
      </c>
      <c r="O1157" t="s">
        <v>32</v>
      </c>
      <c r="P1157" t="s">
        <v>878</v>
      </c>
      <c r="R1157" t="s">
        <v>34</v>
      </c>
      <c r="T1157" t="s">
        <v>35</v>
      </c>
      <c r="U1157" t="s">
        <v>43</v>
      </c>
      <c r="V1157" t="s">
        <v>3626</v>
      </c>
      <c r="W1157" s="1">
        <v>44813</v>
      </c>
      <c r="X1157" s="1">
        <v>44826</v>
      </c>
      <c r="Y1157" t="s">
        <v>55</v>
      </c>
    </row>
    <row r="1158" spans="1:25">
      <c r="A1158" t="s">
        <v>3627</v>
      </c>
      <c r="B1158" t="s">
        <v>3628</v>
      </c>
      <c r="D1158">
        <v>48219</v>
      </c>
      <c r="E1158" t="s">
        <v>27</v>
      </c>
      <c r="F1158" t="s">
        <v>28</v>
      </c>
      <c r="G1158">
        <v>2022</v>
      </c>
      <c r="H1158" t="s">
        <v>29</v>
      </c>
      <c r="I1158" t="s">
        <v>30</v>
      </c>
      <c r="J1158" t="s">
        <v>3629</v>
      </c>
      <c r="K1158" t="s">
        <v>3630</v>
      </c>
      <c r="O1158" t="s">
        <v>32</v>
      </c>
      <c r="P1158" t="s">
        <v>42</v>
      </c>
      <c r="R1158" t="s">
        <v>34</v>
      </c>
      <c r="T1158" t="s">
        <v>35</v>
      </c>
      <c r="U1158" t="s">
        <v>43</v>
      </c>
      <c r="V1158" t="s">
        <v>3631</v>
      </c>
      <c r="W1158" s="1">
        <v>44814</v>
      </c>
      <c r="X1158" s="1">
        <v>44827</v>
      </c>
      <c r="Y1158" t="s">
        <v>55</v>
      </c>
    </row>
    <row r="1159" spans="1:25">
      <c r="A1159" t="s">
        <v>3632</v>
      </c>
      <c r="B1159" t="s">
        <v>3633</v>
      </c>
      <c r="C1159" t="s">
        <v>3634</v>
      </c>
      <c r="D1159">
        <v>46202</v>
      </c>
      <c r="E1159" t="s">
        <v>27</v>
      </c>
      <c r="F1159" t="s">
        <v>28</v>
      </c>
      <c r="G1159">
        <v>2022</v>
      </c>
      <c r="H1159" t="s">
        <v>29</v>
      </c>
      <c r="I1159" t="s">
        <v>30</v>
      </c>
      <c r="J1159" t="s">
        <v>3635</v>
      </c>
      <c r="K1159" t="s">
        <v>3636</v>
      </c>
      <c r="L1159" t="str">
        <f>"06/06/2022 10:53 AM AEST(SW"</f>
        <v>06/06/2022 10:53 AM AEST(SW</v>
      </c>
      <c r="M1159">
        <v>1147725</v>
      </c>
      <c r="O1159" t="s">
        <v>32</v>
      </c>
      <c r="P1159" t="s">
        <v>42</v>
      </c>
      <c r="R1159" t="s">
        <v>34</v>
      </c>
      <c r="T1159" t="s">
        <v>52</v>
      </c>
      <c r="U1159" t="s">
        <v>1578</v>
      </c>
      <c r="V1159" t="s">
        <v>115</v>
      </c>
      <c r="W1159" s="1">
        <v>44751</v>
      </c>
      <c r="X1159" s="1">
        <v>44759</v>
      </c>
      <c r="Y1159" t="s">
        <v>2509</v>
      </c>
    </row>
    <row r="1160" spans="1:25">
      <c r="A1160" t="s">
        <v>3624</v>
      </c>
      <c r="B1160" t="s">
        <v>2317</v>
      </c>
      <c r="C1160" t="s">
        <v>1202</v>
      </c>
      <c r="D1160">
        <v>49027</v>
      </c>
      <c r="E1160" t="s">
        <v>27</v>
      </c>
      <c r="F1160" t="s">
        <v>28</v>
      </c>
      <c r="G1160">
        <v>2022</v>
      </c>
      <c r="H1160" t="s">
        <v>29</v>
      </c>
      <c r="I1160" t="s">
        <v>30</v>
      </c>
      <c r="J1160" t="s">
        <v>3625</v>
      </c>
      <c r="K1160" t="str">
        <f>"05/09/2022 10:24 AM AEST(SW"</f>
        <v>05/09/2022 10:24 AM AEST(SW</v>
      </c>
      <c r="M1160">
        <v>1016710</v>
      </c>
      <c r="O1160" t="s">
        <v>32</v>
      </c>
      <c r="P1160" t="s">
        <v>878</v>
      </c>
      <c r="R1160" t="s">
        <v>34</v>
      </c>
      <c r="T1160" t="s">
        <v>35</v>
      </c>
      <c r="U1160" t="s">
        <v>43</v>
      </c>
      <c r="V1160" t="s">
        <v>3626</v>
      </c>
      <c r="W1160" s="1">
        <v>44813</v>
      </c>
      <c r="X1160" s="1">
        <v>44826</v>
      </c>
      <c r="Y1160" t="s">
        <v>55</v>
      </c>
    </row>
    <row r="1161" spans="1:25">
      <c r="A1161" t="s">
        <v>3342</v>
      </c>
      <c r="B1161" t="s">
        <v>3343</v>
      </c>
      <c r="C1161" t="s">
        <v>3344</v>
      </c>
      <c r="D1161">
        <v>46594</v>
      </c>
      <c r="E1161" t="s">
        <v>27</v>
      </c>
      <c r="F1161" t="s">
        <v>28</v>
      </c>
      <c r="G1161">
        <v>2022</v>
      </c>
      <c r="H1161" t="s">
        <v>29</v>
      </c>
      <c r="I1161" t="s">
        <v>30</v>
      </c>
      <c r="J1161" t="s">
        <v>3345</v>
      </c>
      <c r="K1161" t="str">
        <f>"09/05/2022 06:37 PM AEST(SW"</f>
        <v>09/05/2022 06:37 PM AEST(SW</v>
      </c>
      <c r="L1161" t="str">
        <f>"09/05/2022 06:37 PM AEST(SW"</f>
        <v>09/05/2022 06:37 PM AEST(SW</v>
      </c>
      <c r="M1161">
        <v>754597</v>
      </c>
      <c r="O1161" t="s">
        <v>32</v>
      </c>
      <c r="P1161" t="s">
        <v>42</v>
      </c>
      <c r="R1161" t="s">
        <v>34</v>
      </c>
      <c r="T1161" t="s">
        <v>35</v>
      </c>
      <c r="U1161" t="s">
        <v>1578</v>
      </c>
      <c r="V1161" t="s">
        <v>3346</v>
      </c>
      <c r="W1161" s="1">
        <v>44744</v>
      </c>
      <c r="X1161" s="1">
        <v>44759</v>
      </c>
      <c r="Y1161" t="s">
        <v>823</v>
      </c>
    </row>
    <row r="1162" spans="1:25">
      <c r="A1162" t="s">
        <v>3637</v>
      </c>
      <c r="B1162" t="s">
        <v>3638</v>
      </c>
      <c r="D1162">
        <v>47734</v>
      </c>
      <c r="E1162" t="s">
        <v>27</v>
      </c>
      <c r="F1162" t="s">
        <v>28</v>
      </c>
      <c r="G1162">
        <v>2022</v>
      </c>
      <c r="H1162" t="s">
        <v>29</v>
      </c>
      <c r="I1162" t="s">
        <v>30</v>
      </c>
      <c r="J1162" t="s">
        <v>3639</v>
      </c>
      <c r="K1162" t="s">
        <v>3640</v>
      </c>
      <c r="L1162" t="s">
        <v>3641</v>
      </c>
      <c r="M1162">
        <v>1108499</v>
      </c>
      <c r="O1162" t="s">
        <v>32</v>
      </c>
      <c r="P1162" t="s">
        <v>42</v>
      </c>
      <c r="R1162" t="s">
        <v>34</v>
      </c>
      <c r="T1162" t="s">
        <v>35</v>
      </c>
      <c r="U1162" t="s">
        <v>36</v>
      </c>
      <c r="V1162" t="s">
        <v>3642</v>
      </c>
      <c r="W1162" s="1">
        <v>44749</v>
      </c>
      <c r="X1162" s="1">
        <v>44758</v>
      </c>
      <c r="Y1162" t="s">
        <v>55</v>
      </c>
    </row>
    <row r="1163" spans="1:25">
      <c r="A1163" t="s">
        <v>1610</v>
      </c>
      <c r="B1163" t="s">
        <v>113</v>
      </c>
      <c r="C1163" t="s">
        <v>791</v>
      </c>
      <c r="D1163">
        <v>48445</v>
      </c>
      <c r="E1163" t="s">
        <v>27</v>
      </c>
      <c r="F1163" t="s">
        <v>28</v>
      </c>
      <c r="G1163">
        <v>2022</v>
      </c>
      <c r="H1163" t="s">
        <v>29</v>
      </c>
      <c r="I1163" t="s">
        <v>30</v>
      </c>
      <c r="J1163" t="s">
        <v>2826</v>
      </c>
      <c r="K1163" t="s">
        <v>2827</v>
      </c>
      <c r="M1163">
        <v>93663</v>
      </c>
      <c r="O1163" t="s">
        <v>32</v>
      </c>
      <c r="P1163" t="s">
        <v>33</v>
      </c>
      <c r="R1163" t="s">
        <v>34</v>
      </c>
      <c r="T1163" t="s">
        <v>52</v>
      </c>
      <c r="U1163" t="s">
        <v>298</v>
      </c>
      <c r="V1163" t="s">
        <v>810</v>
      </c>
      <c r="W1163" s="1">
        <v>44825</v>
      </c>
      <c r="X1163" s="1">
        <v>44926</v>
      </c>
      <c r="Y1163" t="s">
        <v>55</v>
      </c>
    </row>
    <row r="1164" spans="1:25">
      <c r="A1164" t="s">
        <v>3643</v>
      </c>
      <c r="B1164" t="s">
        <v>3644</v>
      </c>
      <c r="C1164" t="s">
        <v>313</v>
      </c>
      <c r="D1164">
        <v>47283</v>
      </c>
      <c r="E1164" t="s">
        <v>27</v>
      </c>
      <c r="F1164" t="s">
        <v>28</v>
      </c>
      <c r="G1164">
        <v>2022</v>
      </c>
      <c r="H1164" t="s">
        <v>29</v>
      </c>
      <c r="I1164" t="s">
        <v>30</v>
      </c>
      <c r="J1164" t="s">
        <v>3645</v>
      </c>
      <c r="K1164" t="str">
        <f>"08/06/2022 10:56 AM AEST(SW"</f>
        <v>08/06/2022 10:56 AM AEST(SW</v>
      </c>
      <c r="L1164" t="str">
        <f>"08/06/2022 10:56 AM AEST(SW"</f>
        <v>08/06/2022 10:56 AM AEST(SW</v>
      </c>
      <c r="M1164">
        <v>838199</v>
      </c>
      <c r="O1164" t="s">
        <v>32</v>
      </c>
      <c r="P1164" t="s">
        <v>61</v>
      </c>
      <c r="Q1164" t="s">
        <v>249</v>
      </c>
      <c r="R1164" t="s">
        <v>34</v>
      </c>
      <c r="T1164" t="s">
        <v>35</v>
      </c>
      <c r="U1164" t="s">
        <v>36</v>
      </c>
      <c r="V1164" t="s">
        <v>3646</v>
      </c>
      <c r="W1164" s="1">
        <v>44728</v>
      </c>
      <c r="X1164" s="1">
        <v>44743</v>
      </c>
      <c r="Y1164" t="s">
        <v>55</v>
      </c>
    </row>
    <row r="1165" spans="1:25">
      <c r="A1165" t="s">
        <v>3647</v>
      </c>
      <c r="B1165" t="s">
        <v>3648</v>
      </c>
      <c r="D1165">
        <v>46862</v>
      </c>
      <c r="E1165" t="s">
        <v>27</v>
      </c>
      <c r="F1165" t="s">
        <v>28</v>
      </c>
      <c r="G1165">
        <v>2022</v>
      </c>
      <c r="H1165" t="s">
        <v>29</v>
      </c>
      <c r="I1165" t="s">
        <v>30</v>
      </c>
      <c r="J1165" t="s">
        <v>3649</v>
      </c>
      <c r="K1165" t="s">
        <v>3650</v>
      </c>
      <c r="M1165">
        <v>1335915</v>
      </c>
      <c r="O1165" t="s">
        <v>32</v>
      </c>
      <c r="P1165" t="s">
        <v>86</v>
      </c>
      <c r="R1165" t="s">
        <v>34</v>
      </c>
      <c r="T1165" t="s">
        <v>52</v>
      </c>
      <c r="U1165" t="s">
        <v>87</v>
      </c>
      <c r="V1165" t="s">
        <v>88</v>
      </c>
      <c r="W1165" s="1">
        <v>44901</v>
      </c>
      <c r="X1165" s="1">
        <v>44974</v>
      </c>
      <c r="Y1165" t="s">
        <v>140</v>
      </c>
    </row>
    <row r="1166" spans="1:25">
      <c r="A1166" t="s">
        <v>3647</v>
      </c>
      <c r="B1166" t="s">
        <v>3648</v>
      </c>
      <c r="D1166">
        <v>54097</v>
      </c>
      <c r="E1166" t="s">
        <v>27</v>
      </c>
      <c r="F1166" t="s">
        <v>28</v>
      </c>
      <c r="G1166">
        <v>2022</v>
      </c>
      <c r="H1166" t="s">
        <v>29</v>
      </c>
      <c r="I1166" t="s">
        <v>30</v>
      </c>
      <c r="J1166" t="s">
        <v>3651</v>
      </c>
      <c r="K1166" t="s">
        <v>3652</v>
      </c>
      <c r="L1166" t="s">
        <v>3653</v>
      </c>
      <c r="M1166">
        <v>1335915</v>
      </c>
      <c r="O1166" t="s">
        <v>32</v>
      </c>
      <c r="P1166" t="s">
        <v>86</v>
      </c>
      <c r="R1166" t="s">
        <v>34</v>
      </c>
      <c r="T1166" t="s">
        <v>52</v>
      </c>
      <c r="U1166" t="s">
        <v>87</v>
      </c>
      <c r="V1166" t="s">
        <v>88</v>
      </c>
      <c r="W1166" s="1">
        <v>44901</v>
      </c>
      <c r="X1166" s="1">
        <v>44973</v>
      </c>
      <c r="Y1166" t="s">
        <v>140</v>
      </c>
    </row>
    <row r="1167" spans="1:25">
      <c r="A1167" t="s">
        <v>3654</v>
      </c>
      <c r="B1167" t="s">
        <v>3655</v>
      </c>
      <c r="D1167">
        <v>53500</v>
      </c>
      <c r="E1167" t="s">
        <v>27</v>
      </c>
      <c r="F1167" t="s">
        <v>28</v>
      </c>
      <c r="G1167">
        <v>2022</v>
      </c>
      <c r="H1167" t="s">
        <v>29</v>
      </c>
      <c r="I1167" t="s">
        <v>30</v>
      </c>
      <c r="J1167" t="s">
        <v>3656</v>
      </c>
      <c r="K1167" t="s">
        <v>3657</v>
      </c>
      <c r="M1167">
        <v>1252843</v>
      </c>
      <c r="O1167" t="s">
        <v>32</v>
      </c>
      <c r="P1167" t="s">
        <v>86</v>
      </c>
      <c r="R1167" t="s">
        <v>34</v>
      </c>
      <c r="T1167" t="s">
        <v>52</v>
      </c>
      <c r="U1167" t="s">
        <v>87</v>
      </c>
      <c r="V1167" t="s">
        <v>88</v>
      </c>
      <c r="W1167" s="1">
        <v>44909</v>
      </c>
      <c r="X1167" s="1">
        <v>44913</v>
      </c>
      <c r="Y1167" t="s">
        <v>140</v>
      </c>
    </row>
    <row r="1168" spans="1:25">
      <c r="A1168" t="s">
        <v>3658</v>
      </c>
      <c r="B1168" t="s">
        <v>78</v>
      </c>
      <c r="C1168" t="s">
        <v>3659</v>
      </c>
      <c r="D1168">
        <v>49599</v>
      </c>
      <c r="E1168" t="s">
        <v>27</v>
      </c>
      <c r="F1168" t="s">
        <v>28</v>
      </c>
      <c r="G1168">
        <v>2022</v>
      </c>
      <c r="H1168" t="s">
        <v>29</v>
      </c>
      <c r="I1168" t="s">
        <v>30</v>
      </c>
      <c r="J1168" t="s">
        <v>3660</v>
      </c>
      <c r="K1168" t="s">
        <v>3661</v>
      </c>
      <c r="L1168" t="s">
        <v>3661</v>
      </c>
      <c r="M1168">
        <v>690132</v>
      </c>
      <c r="O1168" t="s">
        <v>32</v>
      </c>
      <c r="P1168" t="s">
        <v>33</v>
      </c>
      <c r="R1168" t="s">
        <v>34</v>
      </c>
      <c r="T1168" t="s">
        <v>52</v>
      </c>
      <c r="U1168" t="s">
        <v>298</v>
      </c>
      <c r="V1168" t="s">
        <v>3662</v>
      </c>
      <c r="W1168" s="1">
        <v>44898</v>
      </c>
      <c r="X1168" s="1">
        <v>44955</v>
      </c>
      <c r="Y1168" t="s">
        <v>140</v>
      </c>
    </row>
    <row r="1169" spans="1:25">
      <c r="A1169" t="s">
        <v>2593</v>
      </c>
      <c r="B1169" t="s">
        <v>65</v>
      </c>
      <c r="C1169" t="s">
        <v>269</v>
      </c>
      <c r="D1169">
        <v>45394</v>
      </c>
      <c r="E1169" t="s">
        <v>27</v>
      </c>
      <c r="F1169" t="s">
        <v>28</v>
      </c>
      <c r="G1169">
        <v>2022</v>
      </c>
      <c r="H1169" t="s">
        <v>29</v>
      </c>
      <c r="I1169" t="s">
        <v>30</v>
      </c>
      <c r="J1169" t="s">
        <v>2645</v>
      </c>
      <c r="K1169" t="s">
        <v>2646</v>
      </c>
      <c r="M1169">
        <v>77138</v>
      </c>
      <c r="O1169" t="s">
        <v>32</v>
      </c>
      <c r="P1169" t="s">
        <v>42</v>
      </c>
      <c r="R1169" t="s">
        <v>34</v>
      </c>
      <c r="T1169" t="s">
        <v>52</v>
      </c>
      <c r="U1169" t="s">
        <v>53</v>
      </c>
      <c r="V1169" t="s">
        <v>2647</v>
      </c>
      <c r="W1169" s="1">
        <v>44731</v>
      </c>
      <c r="X1169" s="1">
        <v>44739</v>
      </c>
      <c r="Y1169" t="s">
        <v>55</v>
      </c>
    </row>
    <row r="1170" spans="1:25">
      <c r="A1170" t="s">
        <v>2656</v>
      </c>
      <c r="B1170" t="s">
        <v>1234</v>
      </c>
      <c r="D1170">
        <v>46776</v>
      </c>
      <c r="E1170" t="s">
        <v>27</v>
      </c>
      <c r="F1170" t="s">
        <v>28</v>
      </c>
      <c r="G1170">
        <v>2022</v>
      </c>
      <c r="H1170" t="s">
        <v>29</v>
      </c>
      <c r="I1170" t="s">
        <v>30</v>
      </c>
      <c r="J1170" t="s">
        <v>3663</v>
      </c>
      <c r="K1170" t="s">
        <v>3664</v>
      </c>
      <c r="L1170" t="s">
        <v>3664</v>
      </c>
      <c r="M1170">
        <v>833384</v>
      </c>
      <c r="O1170" t="s">
        <v>32</v>
      </c>
      <c r="P1170" t="s">
        <v>86</v>
      </c>
      <c r="R1170" t="s">
        <v>34</v>
      </c>
      <c r="T1170" t="s">
        <v>52</v>
      </c>
      <c r="U1170" t="s">
        <v>298</v>
      </c>
      <c r="V1170" t="s">
        <v>299</v>
      </c>
      <c r="W1170" s="1">
        <v>44828</v>
      </c>
      <c r="X1170" s="1">
        <v>44857</v>
      </c>
      <c r="Y1170" t="s">
        <v>55</v>
      </c>
    </row>
    <row r="1171" spans="1:25">
      <c r="A1171" t="s">
        <v>258</v>
      </c>
      <c r="B1171" t="s">
        <v>573</v>
      </c>
      <c r="D1171">
        <v>48129</v>
      </c>
      <c r="E1171" t="s">
        <v>27</v>
      </c>
      <c r="F1171" t="s">
        <v>28</v>
      </c>
      <c r="G1171">
        <v>2022</v>
      </c>
      <c r="H1171" t="s">
        <v>29</v>
      </c>
      <c r="I1171" t="s">
        <v>30</v>
      </c>
      <c r="J1171" t="s">
        <v>3312</v>
      </c>
      <c r="K1171" t="str">
        <f>"05/07/2022 11:07 AM AEST(SW"</f>
        <v>05/07/2022 11:07 AM AEST(SW</v>
      </c>
      <c r="O1171" t="s">
        <v>32</v>
      </c>
      <c r="P1171" t="s">
        <v>42</v>
      </c>
      <c r="R1171" t="s">
        <v>34</v>
      </c>
      <c r="T1171" t="s">
        <v>35</v>
      </c>
      <c r="U1171" t="s">
        <v>650</v>
      </c>
      <c r="V1171" t="s">
        <v>115</v>
      </c>
      <c r="W1171" s="1">
        <v>44756</v>
      </c>
      <c r="X1171" s="1">
        <v>44776</v>
      </c>
      <c r="Y1171" t="s">
        <v>55</v>
      </c>
    </row>
    <row r="1172" spans="1:25">
      <c r="A1172" t="s">
        <v>2774</v>
      </c>
      <c r="B1172" t="s">
        <v>563</v>
      </c>
      <c r="C1172" t="s">
        <v>313</v>
      </c>
      <c r="D1172">
        <v>53063</v>
      </c>
      <c r="E1172" t="s">
        <v>27</v>
      </c>
      <c r="F1172" t="s">
        <v>28</v>
      </c>
      <c r="G1172">
        <v>2022</v>
      </c>
      <c r="H1172" t="s">
        <v>29</v>
      </c>
      <c r="I1172" t="s">
        <v>30</v>
      </c>
      <c r="J1172" t="s">
        <v>2775</v>
      </c>
      <c r="K1172" t="str">
        <f>"04/11/2022 01:19 PM AEST(SW"</f>
        <v>04/11/2022 01:19 PM AEST(SW</v>
      </c>
      <c r="M1172">
        <v>74243</v>
      </c>
      <c r="O1172" t="s">
        <v>32</v>
      </c>
      <c r="P1172" t="s">
        <v>33</v>
      </c>
      <c r="R1172" t="s">
        <v>34</v>
      </c>
      <c r="T1172" t="s">
        <v>35</v>
      </c>
      <c r="U1172" t="s">
        <v>43</v>
      </c>
      <c r="V1172" t="s">
        <v>115</v>
      </c>
      <c r="W1172" s="1">
        <v>44882</v>
      </c>
      <c r="X1172" s="1">
        <v>44907</v>
      </c>
      <c r="Y1172" t="s">
        <v>55</v>
      </c>
    </row>
    <row r="1173" spans="1:25">
      <c r="A1173" t="s">
        <v>3059</v>
      </c>
      <c r="B1173" t="s">
        <v>3060</v>
      </c>
      <c r="C1173" t="s">
        <v>3061</v>
      </c>
      <c r="D1173">
        <v>48136</v>
      </c>
      <c r="E1173" t="s">
        <v>27</v>
      </c>
      <c r="F1173" t="s">
        <v>28</v>
      </c>
      <c r="G1173">
        <v>2022</v>
      </c>
      <c r="H1173" t="s">
        <v>29</v>
      </c>
      <c r="I1173" t="s">
        <v>30</v>
      </c>
      <c r="J1173" t="s">
        <v>3665</v>
      </c>
      <c r="K1173" t="str">
        <f>"05/07/2022 05:49 PM AEST(SW"</f>
        <v>05/07/2022 05:49 PM AEST(SW</v>
      </c>
      <c r="L1173" t="str">
        <f>"05/07/2022 06:28 PM AEST(SW"</f>
        <v>05/07/2022 06:28 PM AEST(SW</v>
      </c>
      <c r="M1173">
        <v>1048305</v>
      </c>
      <c r="O1173" t="s">
        <v>32</v>
      </c>
      <c r="P1173" t="s">
        <v>42</v>
      </c>
      <c r="R1173" t="s">
        <v>34</v>
      </c>
      <c r="T1173" t="s">
        <v>52</v>
      </c>
      <c r="U1173" t="s">
        <v>680</v>
      </c>
      <c r="V1173" t="s">
        <v>3065</v>
      </c>
      <c r="W1173" s="1">
        <v>44752</v>
      </c>
      <c r="X1173" s="1">
        <v>44772</v>
      </c>
      <c r="Y1173" t="s">
        <v>97</v>
      </c>
    </row>
    <row r="1174" spans="1:25">
      <c r="A1174" t="s">
        <v>1478</v>
      </c>
      <c r="B1174" t="s">
        <v>3666</v>
      </c>
      <c r="D1174">
        <v>48149</v>
      </c>
      <c r="E1174" t="s">
        <v>27</v>
      </c>
      <c r="F1174" t="s">
        <v>28</v>
      </c>
      <c r="G1174">
        <v>2022</v>
      </c>
      <c r="H1174" t="s">
        <v>29</v>
      </c>
      <c r="I1174" t="s">
        <v>30</v>
      </c>
      <c r="J1174" t="s">
        <v>3667</v>
      </c>
      <c r="K1174" t="str">
        <f>"07/07/2022 03:04 PM AEST(SW"</f>
        <v>07/07/2022 03:04 PM AEST(SW</v>
      </c>
      <c r="L1174" t="str">
        <f>"07/07/2022 03:41 PM AEST(SW"</f>
        <v>07/07/2022 03:41 PM AEST(SW</v>
      </c>
      <c r="M1174">
        <v>912136</v>
      </c>
      <c r="O1174" t="s">
        <v>32</v>
      </c>
      <c r="P1174" t="s">
        <v>33</v>
      </c>
      <c r="R1174" t="s">
        <v>34</v>
      </c>
      <c r="T1174" t="s">
        <v>52</v>
      </c>
      <c r="U1174" t="s">
        <v>298</v>
      </c>
      <c r="V1174" t="s">
        <v>810</v>
      </c>
      <c r="W1174" s="1">
        <v>44891</v>
      </c>
      <c r="X1174" s="1">
        <v>44905</v>
      </c>
      <c r="Y1174" t="s">
        <v>55</v>
      </c>
    </row>
    <row r="1175" spans="1:25">
      <c r="A1175" t="s">
        <v>1478</v>
      </c>
      <c r="B1175" t="s">
        <v>1598</v>
      </c>
      <c r="D1175">
        <v>55243</v>
      </c>
      <c r="E1175" t="s">
        <v>27</v>
      </c>
      <c r="F1175" t="s">
        <v>28</v>
      </c>
      <c r="G1175">
        <v>2022</v>
      </c>
      <c r="H1175" t="s">
        <v>29</v>
      </c>
      <c r="I1175" t="s">
        <v>30</v>
      </c>
      <c r="J1175" t="s">
        <v>3668</v>
      </c>
      <c r="K1175" t="s">
        <v>3669</v>
      </c>
      <c r="L1175" t="s">
        <v>3670</v>
      </c>
      <c r="M1175">
        <v>1198209</v>
      </c>
      <c r="O1175" t="s">
        <v>32</v>
      </c>
      <c r="P1175" t="s">
        <v>86</v>
      </c>
      <c r="R1175" t="s">
        <v>34</v>
      </c>
      <c r="T1175" t="s">
        <v>174</v>
      </c>
      <c r="U1175" t="s">
        <v>87</v>
      </c>
      <c r="V1175" t="s">
        <v>88</v>
      </c>
      <c r="W1175" s="1">
        <v>44909</v>
      </c>
      <c r="X1175" s="1">
        <v>44926</v>
      </c>
      <c r="Y1175" t="s">
        <v>140</v>
      </c>
    </row>
    <row r="1176" spans="1:25">
      <c r="A1176" t="s">
        <v>1826</v>
      </c>
      <c r="B1176" t="s">
        <v>3671</v>
      </c>
      <c r="C1176" t="s">
        <v>1243</v>
      </c>
      <c r="D1176">
        <v>48454</v>
      </c>
      <c r="E1176" t="s">
        <v>27</v>
      </c>
      <c r="F1176" t="s">
        <v>28</v>
      </c>
      <c r="G1176">
        <v>2022</v>
      </c>
      <c r="H1176" t="s">
        <v>29</v>
      </c>
      <c r="I1176" t="s">
        <v>30</v>
      </c>
      <c r="J1176" t="s">
        <v>3672</v>
      </c>
      <c r="K1176" t="s">
        <v>3673</v>
      </c>
      <c r="L1176" t="s">
        <v>3673</v>
      </c>
      <c r="M1176">
        <v>1147729</v>
      </c>
      <c r="O1176" t="s">
        <v>32</v>
      </c>
      <c r="P1176" t="s">
        <v>33</v>
      </c>
      <c r="R1176" t="s">
        <v>34</v>
      </c>
      <c r="T1176" t="s">
        <v>52</v>
      </c>
      <c r="U1176" t="s">
        <v>87</v>
      </c>
      <c r="V1176" t="s">
        <v>3674</v>
      </c>
      <c r="W1176" s="1">
        <v>44882</v>
      </c>
      <c r="X1176" s="1">
        <v>44899</v>
      </c>
      <c r="Y1176" t="s">
        <v>547</v>
      </c>
    </row>
    <row r="1177" spans="1:25">
      <c r="A1177" t="s">
        <v>1610</v>
      </c>
      <c r="B1177" t="s">
        <v>113</v>
      </c>
      <c r="C1177" t="s">
        <v>791</v>
      </c>
      <c r="D1177">
        <v>48444</v>
      </c>
      <c r="E1177" t="s">
        <v>27</v>
      </c>
      <c r="F1177" t="s">
        <v>28</v>
      </c>
      <c r="G1177">
        <v>2022</v>
      </c>
      <c r="H1177" t="s">
        <v>29</v>
      </c>
      <c r="I1177" t="s">
        <v>30</v>
      </c>
      <c r="J1177" t="s">
        <v>2826</v>
      </c>
      <c r="K1177" t="s">
        <v>3675</v>
      </c>
      <c r="M1177">
        <v>93663</v>
      </c>
      <c r="O1177" t="s">
        <v>32</v>
      </c>
      <c r="P1177" t="s">
        <v>33</v>
      </c>
      <c r="R1177" t="s">
        <v>34</v>
      </c>
      <c r="T1177" t="s">
        <v>52</v>
      </c>
      <c r="U1177" t="s">
        <v>298</v>
      </c>
      <c r="V1177" t="s">
        <v>810</v>
      </c>
      <c r="W1177" s="1">
        <v>44825</v>
      </c>
      <c r="X1177" s="1">
        <v>44926</v>
      </c>
      <c r="Y1177" t="s">
        <v>55</v>
      </c>
    </row>
    <row r="1178" spans="1:25">
      <c r="A1178" t="s">
        <v>1610</v>
      </c>
      <c r="B1178" t="s">
        <v>113</v>
      </c>
      <c r="C1178" t="s">
        <v>791</v>
      </c>
      <c r="D1178">
        <v>48445</v>
      </c>
      <c r="E1178" t="s">
        <v>27</v>
      </c>
      <c r="F1178" t="s">
        <v>28</v>
      </c>
      <c r="G1178">
        <v>2022</v>
      </c>
      <c r="H1178" t="s">
        <v>29</v>
      </c>
      <c r="I1178" t="s">
        <v>30</v>
      </c>
      <c r="J1178" t="s">
        <v>2826</v>
      </c>
      <c r="K1178" t="s">
        <v>2827</v>
      </c>
      <c r="M1178">
        <v>93663</v>
      </c>
      <c r="O1178" t="s">
        <v>32</v>
      </c>
      <c r="P1178" t="s">
        <v>33</v>
      </c>
      <c r="R1178" t="s">
        <v>34</v>
      </c>
      <c r="T1178" t="s">
        <v>52</v>
      </c>
      <c r="U1178" t="s">
        <v>298</v>
      </c>
      <c r="V1178" t="s">
        <v>810</v>
      </c>
      <c r="W1178" s="1">
        <v>44825</v>
      </c>
      <c r="X1178" s="1">
        <v>44926</v>
      </c>
      <c r="Y1178" t="s">
        <v>55</v>
      </c>
    </row>
    <row r="1179" spans="1:25">
      <c r="A1179" t="s">
        <v>1195</v>
      </c>
      <c r="B1179" t="s">
        <v>832</v>
      </c>
      <c r="C1179" t="s">
        <v>2408</v>
      </c>
      <c r="D1179">
        <v>52831</v>
      </c>
      <c r="E1179" t="s">
        <v>27</v>
      </c>
      <c r="F1179" t="s">
        <v>28</v>
      </c>
      <c r="G1179">
        <v>2022</v>
      </c>
      <c r="H1179" t="s">
        <v>29</v>
      </c>
      <c r="I1179" t="s">
        <v>30</v>
      </c>
      <c r="J1179" t="s">
        <v>3676</v>
      </c>
      <c r="K1179" t="s">
        <v>3677</v>
      </c>
      <c r="L1179" t="s">
        <v>3678</v>
      </c>
      <c r="M1179">
        <v>1151930</v>
      </c>
      <c r="O1179" t="s">
        <v>32</v>
      </c>
      <c r="P1179" t="s">
        <v>86</v>
      </c>
      <c r="R1179" t="s">
        <v>34</v>
      </c>
      <c r="T1179" t="s">
        <v>52</v>
      </c>
      <c r="U1179" t="s">
        <v>87</v>
      </c>
      <c r="V1179" t="s">
        <v>88</v>
      </c>
      <c r="W1179" s="1">
        <v>44881</v>
      </c>
      <c r="X1179" s="1">
        <v>44865</v>
      </c>
      <c r="Y1179" t="s">
        <v>140</v>
      </c>
    </row>
    <row r="1180" spans="1:25">
      <c r="A1180" t="s">
        <v>3679</v>
      </c>
      <c r="B1180" t="s">
        <v>3680</v>
      </c>
      <c r="D1180">
        <v>53589</v>
      </c>
      <c r="E1180" t="s">
        <v>27</v>
      </c>
      <c r="F1180" t="s">
        <v>28</v>
      </c>
      <c r="G1180">
        <v>2022</v>
      </c>
      <c r="H1180" t="s">
        <v>29</v>
      </c>
      <c r="I1180" t="s">
        <v>30</v>
      </c>
      <c r="J1180" t="s">
        <v>3681</v>
      </c>
      <c r="K1180" t="s">
        <v>3682</v>
      </c>
      <c r="M1180">
        <v>1336300</v>
      </c>
      <c r="O1180" t="s">
        <v>32</v>
      </c>
      <c r="P1180" t="s">
        <v>86</v>
      </c>
      <c r="R1180" t="s">
        <v>34</v>
      </c>
      <c r="T1180" t="s">
        <v>52</v>
      </c>
      <c r="U1180" t="s">
        <v>87</v>
      </c>
      <c r="V1180" t="s">
        <v>88</v>
      </c>
      <c r="W1180" s="1">
        <v>44885</v>
      </c>
      <c r="X1180" s="1">
        <v>44961</v>
      </c>
      <c r="Y1180" t="s">
        <v>140</v>
      </c>
    </row>
    <row r="1181" spans="1:25">
      <c r="A1181" t="s">
        <v>965</v>
      </c>
      <c r="B1181" t="s">
        <v>3308</v>
      </c>
      <c r="D1181">
        <v>48222</v>
      </c>
      <c r="E1181" t="s">
        <v>27</v>
      </c>
      <c r="F1181" t="s">
        <v>28</v>
      </c>
      <c r="G1181">
        <v>2022</v>
      </c>
      <c r="H1181" t="s">
        <v>29</v>
      </c>
      <c r="I1181" t="s">
        <v>30</v>
      </c>
      <c r="J1181" t="s">
        <v>3309</v>
      </c>
      <c r="K1181" t="s">
        <v>3310</v>
      </c>
      <c r="L1181" t="s">
        <v>3310</v>
      </c>
      <c r="M1181">
        <v>926287</v>
      </c>
      <c r="O1181" t="s">
        <v>32</v>
      </c>
      <c r="P1181" t="s">
        <v>695</v>
      </c>
      <c r="R1181" t="s">
        <v>34</v>
      </c>
      <c r="T1181" t="s">
        <v>52</v>
      </c>
      <c r="U1181" t="s">
        <v>2704</v>
      </c>
      <c r="V1181" t="s">
        <v>3311</v>
      </c>
      <c r="W1181" s="1">
        <v>44789</v>
      </c>
      <c r="X1181" s="1">
        <v>44809</v>
      </c>
      <c r="Y1181" t="s">
        <v>133</v>
      </c>
    </row>
    <row r="1182" spans="1:25">
      <c r="A1182" t="s">
        <v>3683</v>
      </c>
      <c r="B1182" t="s">
        <v>3684</v>
      </c>
      <c r="D1182">
        <v>49667</v>
      </c>
      <c r="E1182" t="s">
        <v>27</v>
      </c>
      <c r="F1182" t="s">
        <v>28</v>
      </c>
      <c r="G1182">
        <v>2022</v>
      </c>
      <c r="H1182" t="s">
        <v>29</v>
      </c>
      <c r="I1182" t="s">
        <v>30</v>
      </c>
      <c r="J1182" t="s">
        <v>3685</v>
      </c>
      <c r="K1182" t="s">
        <v>3686</v>
      </c>
      <c r="M1182">
        <v>1222191</v>
      </c>
      <c r="O1182" t="s">
        <v>32</v>
      </c>
      <c r="P1182" t="s">
        <v>86</v>
      </c>
      <c r="R1182" t="s">
        <v>34</v>
      </c>
      <c r="T1182" t="s">
        <v>52</v>
      </c>
      <c r="U1182" t="s">
        <v>87</v>
      </c>
      <c r="V1182" t="s">
        <v>88</v>
      </c>
      <c r="W1182" s="1">
        <v>44877</v>
      </c>
      <c r="X1182" s="1">
        <v>44593</v>
      </c>
      <c r="Y1182" t="s">
        <v>140</v>
      </c>
    </row>
    <row r="1183" spans="1:25">
      <c r="A1183" t="s">
        <v>2957</v>
      </c>
      <c r="B1183" t="s">
        <v>434</v>
      </c>
      <c r="C1183" t="s">
        <v>301</v>
      </c>
      <c r="D1183">
        <v>52884</v>
      </c>
      <c r="E1183" t="s">
        <v>27</v>
      </c>
      <c r="F1183" t="s">
        <v>28</v>
      </c>
      <c r="G1183">
        <v>2022</v>
      </c>
      <c r="H1183" t="s">
        <v>29</v>
      </c>
      <c r="I1183" t="s">
        <v>30</v>
      </c>
      <c r="J1183" t="s">
        <v>3004</v>
      </c>
      <c r="K1183" t="s">
        <v>3005</v>
      </c>
      <c r="L1183" t="s">
        <v>3006</v>
      </c>
      <c r="M1183">
        <v>763081</v>
      </c>
      <c r="O1183" t="s">
        <v>32</v>
      </c>
      <c r="P1183" t="s">
        <v>33</v>
      </c>
      <c r="R1183" t="s">
        <v>34</v>
      </c>
      <c r="T1183" t="s">
        <v>52</v>
      </c>
      <c r="U1183" t="s">
        <v>1578</v>
      </c>
      <c r="V1183" t="s">
        <v>3007</v>
      </c>
      <c r="W1183" s="1">
        <v>44883</v>
      </c>
      <c r="X1183" s="1">
        <v>44902</v>
      </c>
      <c r="Y1183" t="s">
        <v>55</v>
      </c>
    </row>
    <row r="1184" spans="1:25">
      <c r="A1184" t="s">
        <v>380</v>
      </c>
      <c r="B1184" t="s">
        <v>2999</v>
      </c>
      <c r="C1184" t="s">
        <v>3687</v>
      </c>
      <c r="D1184">
        <v>46986</v>
      </c>
      <c r="E1184" t="s">
        <v>27</v>
      </c>
      <c r="F1184" t="s">
        <v>28</v>
      </c>
      <c r="G1184">
        <v>2022</v>
      </c>
      <c r="H1184" t="s">
        <v>29</v>
      </c>
      <c r="I1184" t="s">
        <v>30</v>
      </c>
      <c r="J1184" t="s">
        <v>3688</v>
      </c>
      <c r="K1184" t="s">
        <v>3689</v>
      </c>
      <c r="L1184" t="str">
        <f>"02/06/2022 12:21 AM AEST(SW"</f>
        <v>02/06/2022 12:21 AM AEST(SW</v>
      </c>
      <c r="M1184">
        <v>1057885</v>
      </c>
      <c r="O1184" t="s">
        <v>32</v>
      </c>
      <c r="P1184" t="s">
        <v>86</v>
      </c>
      <c r="R1184" t="s">
        <v>34</v>
      </c>
      <c r="T1184" t="s">
        <v>52</v>
      </c>
      <c r="U1184" t="s">
        <v>87</v>
      </c>
      <c r="V1184" t="s">
        <v>88</v>
      </c>
      <c r="W1184" s="1">
        <v>44729</v>
      </c>
      <c r="X1184" s="1">
        <v>44744</v>
      </c>
      <c r="Y1184" t="s">
        <v>140</v>
      </c>
    </row>
    <row r="1185" spans="1:25">
      <c r="A1185" t="s">
        <v>2813</v>
      </c>
      <c r="B1185" t="s">
        <v>3690</v>
      </c>
      <c r="D1185">
        <v>53539</v>
      </c>
      <c r="E1185" t="s">
        <v>27</v>
      </c>
      <c r="F1185" t="s">
        <v>28</v>
      </c>
      <c r="G1185">
        <v>2022</v>
      </c>
      <c r="H1185" t="s">
        <v>29</v>
      </c>
      <c r="I1185" t="s">
        <v>30</v>
      </c>
      <c r="J1185" t="s">
        <v>3691</v>
      </c>
      <c r="K1185" t="s">
        <v>3692</v>
      </c>
      <c r="L1185" t="s">
        <v>3693</v>
      </c>
      <c r="M1185">
        <v>1146182</v>
      </c>
      <c r="O1185" t="s">
        <v>32</v>
      </c>
      <c r="P1185" t="s">
        <v>33</v>
      </c>
      <c r="R1185" t="s">
        <v>34</v>
      </c>
      <c r="T1185" t="s">
        <v>52</v>
      </c>
      <c r="U1185" t="s">
        <v>298</v>
      </c>
      <c r="V1185" t="s">
        <v>3694</v>
      </c>
      <c r="W1185" s="1">
        <v>44899</v>
      </c>
      <c r="X1185" s="1">
        <v>44930</v>
      </c>
      <c r="Y1185" t="s">
        <v>55</v>
      </c>
    </row>
    <row r="1186" spans="1:25">
      <c r="A1186" t="s">
        <v>3695</v>
      </c>
      <c r="B1186" t="s">
        <v>3696</v>
      </c>
      <c r="D1186">
        <v>53343</v>
      </c>
      <c r="E1186" t="s">
        <v>27</v>
      </c>
      <c r="F1186" t="s">
        <v>28</v>
      </c>
      <c r="G1186">
        <v>2022</v>
      </c>
      <c r="H1186" t="s">
        <v>29</v>
      </c>
      <c r="I1186" t="s">
        <v>30</v>
      </c>
      <c r="J1186" t="s">
        <v>3697</v>
      </c>
      <c r="K1186" t="s">
        <v>3698</v>
      </c>
      <c r="M1186">
        <v>1296394</v>
      </c>
      <c r="O1186" t="s">
        <v>32</v>
      </c>
      <c r="P1186" t="s">
        <v>145</v>
      </c>
      <c r="R1186" t="s">
        <v>34</v>
      </c>
      <c r="T1186" t="s">
        <v>52</v>
      </c>
      <c r="U1186" t="s">
        <v>1578</v>
      </c>
      <c r="V1186" t="s">
        <v>3699</v>
      </c>
      <c r="W1186" s="1">
        <v>44893</v>
      </c>
      <c r="X1186" s="1">
        <v>44954</v>
      </c>
      <c r="Y1186" t="s">
        <v>55</v>
      </c>
    </row>
    <row r="1187" spans="1:25">
      <c r="A1187" t="s">
        <v>3700</v>
      </c>
      <c r="B1187" t="s">
        <v>57</v>
      </c>
      <c r="C1187" t="s">
        <v>494</v>
      </c>
      <c r="D1187">
        <v>47654</v>
      </c>
      <c r="E1187" t="s">
        <v>27</v>
      </c>
      <c r="F1187" t="s">
        <v>28</v>
      </c>
      <c r="G1187">
        <v>2022</v>
      </c>
      <c r="H1187" t="s">
        <v>29</v>
      </c>
      <c r="I1187" t="s">
        <v>30</v>
      </c>
      <c r="J1187" t="s">
        <v>3701</v>
      </c>
      <c r="K1187" t="s">
        <v>3702</v>
      </c>
      <c r="L1187" t="s">
        <v>3703</v>
      </c>
      <c r="M1187">
        <v>837018</v>
      </c>
      <c r="O1187" t="s">
        <v>32</v>
      </c>
      <c r="P1187" t="s">
        <v>33</v>
      </c>
      <c r="R1187" t="s">
        <v>34</v>
      </c>
      <c r="T1187" t="s">
        <v>52</v>
      </c>
      <c r="U1187" t="s">
        <v>298</v>
      </c>
      <c r="V1187" t="s">
        <v>810</v>
      </c>
      <c r="W1187" s="1">
        <v>44827</v>
      </c>
      <c r="X1187" s="1">
        <v>44857</v>
      </c>
      <c r="Y1187" t="s">
        <v>55</v>
      </c>
    </row>
    <row r="1188" spans="1:25">
      <c r="A1188" t="s">
        <v>3704</v>
      </c>
      <c r="B1188" t="s">
        <v>3705</v>
      </c>
      <c r="D1188">
        <v>49545</v>
      </c>
      <c r="E1188" t="s">
        <v>27</v>
      </c>
      <c r="F1188" t="s">
        <v>28</v>
      </c>
      <c r="G1188">
        <v>2022</v>
      </c>
      <c r="H1188" t="s">
        <v>29</v>
      </c>
      <c r="I1188" t="s">
        <v>30</v>
      </c>
      <c r="J1188" t="s">
        <v>3706</v>
      </c>
      <c r="K1188" t="s">
        <v>3707</v>
      </c>
      <c r="L1188" t="s">
        <v>3707</v>
      </c>
      <c r="M1188">
        <v>1051972</v>
      </c>
      <c r="O1188" t="s">
        <v>32</v>
      </c>
      <c r="P1188" t="s">
        <v>33</v>
      </c>
      <c r="R1188" t="s">
        <v>34</v>
      </c>
      <c r="T1188" t="s">
        <v>52</v>
      </c>
      <c r="U1188" t="s">
        <v>298</v>
      </c>
      <c r="V1188" t="s">
        <v>810</v>
      </c>
      <c r="W1188" s="1">
        <v>44825</v>
      </c>
      <c r="X1188" s="1">
        <v>44904</v>
      </c>
      <c r="Y1188" t="s">
        <v>211</v>
      </c>
    </row>
    <row r="1189" spans="1:25">
      <c r="A1189" t="s">
        <v>3708</v>
      </c>
      <c r="B1189" t="s">
        <v>3709</v>
      </c>
      <c r="D1189">
        <v>47481</v>
      </c>
      <c r="E1189" t="s">
        <v>27</v>
      </c>
      <c r="F1189" t="s">
        <v>28</v>
      </c>
      <c r="G1189">
        <v>2022</v>
      </c>
      <c r="H1189" t="s">
        <v>29</v>
      </c>
      <c r="I1189" t="s">
        <v>30</v>
      </c>
      <c r="J1189" t="s">
        <v>3710</v>
      </c>
      <c r="K1189" t="s">
        <v>3711</v>
      </c>
      <c r="L1189" t="s">
        <v>3712</v>
      </c>
      <c r="M1189">
        <v>1157979</v>
      </c>
      <c r="O1189" t="s">
        <v>32</v>
      </c>
      <c r="P1189" t="s">
        <v>371</v>
      </c>
      <c r="R1189" t="s">
        <v>34</v>
      </c>
      <c r="T1189" t="s">
        <v>35</v>
      </c>
      <c r="U1189" t="s">
        <v>36</v>
      </c>
      <c r="V1189" t="s">
        <v>3713</v>
      </c>
      <c r="W1189" s="1">
        <v>44743</v>
      </c>
      <c r="X1189" s="1">
        <v>44777</v>
      </c>
      <c r="Y1189" t="s">
        <v>245</v>
      </c>
    </row>
    <row r="1190" spans="1:25">
      <c r="A1190" t="s">
        <v>3714</v>
      </c>
      <c r="B1190" t="s">
        <v>2942</v>
      </c>
      <c r="C1190" t="s">
        <v>3715</v>
      </c>
      <c r="D1190">
        <v>48384</v>
      </c>
      <c r="E1190" t="s">
        <v>27</v>
      </c>
      <c r="F1190" t="s">
        <v>28</v>
      </c>
      <c r="G1190">
        <v>2022</v>
      </c>
      <c r="H1190" t="s">
        <v>29</v>
      </c>
      <c r="I1190" t="s">
        <v>30</v>
      </c>
      <c r="J1190" t="s">
        <v>3716</v>
      </c>
      <c r="K1190" t="str">
        <f>"09/08/2022 12:53 PM AEST(SW"</f>
        <v>09/08/2022 12:53 PM AEST(SW</v>
      </c>
      <c r="L1190" t="str">
        <f>"09/08/2022 12:54 PM AEST(SW"</f>
        <v>09/08/2022 12:54 PM AEST(SW</v>
      </c>
      <c r="M1190">
        <v>1052012</v>
      </c>
      <c r="O1190" t="s">
        <v>32</v>
      </c>
      <c r="P1190" t="s">
        <v>33</v>
      </c>
      <c r="R1190" t="s">
        <v>34</v>
      </c>
      <c r="T1190" t="s">
        <v>52</v>
      </c>
      <c r="U1190" t="s">
        <v>298</v>
      </c>
      <c r="V1190" t="s">
        <v>810</v>
      </c>
      <c r="W1190" s="1">
        <v>44824</v>
      </c>
      <c r="X1190" s="1">
        <v>44828</v>
      </c>
      <c r="Y1190" t="s">
        <v>55</v>
      </c>
    </row>
    <row r="1191" spans="1:25">
      <c r="A1191" t="s">
        <v>3714</v>
      </c>
      <c r="B1191" t="s">
        <v>2942</v>
      </c>
      <c r="C1191" t="s">
        <v>3715</v>
      </c>
      <c r="D1191">
        <v>49255</v>
      </c>
      <c r="E1191" t="s">
        <v>27</v>
      </c>
      <c r="F1191" t="s">
        <v>28</v>
      </c>
      <c r="G1191">
        <v>2022</v>
      </c>
      <c r="H1191" t="s">
        <v>29</v>
      </c>
      <c r="I1191" t="s">
        <v>30</v>
      </c>
      <c r="J1191" t="s">
        <v>3717</v>
      </c>
      <c r="K1191" t="s">
        <v>3718</v>
      </c>
      <c r="M1191">
        <v>1052012</v>
      </c>
      <c r="O1191" t="s">
        <v>32</v>
      </c>
      <c r="P1191" t="s">
        <v>33</v>
      </c>
      <c r="R1191" t="s">
        <v>34</v>
      </c>
      <c r="T1191" t="s">
        <v>52</v>
      </c>
      <c r="U1191" t="s">
        <v>298</v>
      </c>
      <c r="V1191" t="s">
        <v>810</v>
      </c>
      <c r="W1191" s="1">
        <v>44824</v>
      </c>
      <c r="X1191" s="1">
        <v>44866</v>
      </c>
      <c r="Y1191" t="s">
        <v>55</v>
      </c>
    </row>
    <row r="1192" spans="1:25">
      <c r="A1192" t="s">
        <v>3719</v>
      </c>
      <c r="B1192" t="s">
        <v>1798</v>
      </c>
      <c r="D1192">
        <v>48665</v>
      </c>
      <c r="E1192" t="s">
        <v>27</v>
      </c>
      <c r="F1192" t="s">
        <v>28</v>
      </c>
      <c r="G1192">
        <v>2022</v>
      </c>
      <c r="H1192" t="s">
        <v>29</v>
      </c>
      <c r="I1192" t="s">
        <v>30</v>
      </c>
      <c r="J1192" t="s">
        <v>3720</v>
      </c>
      <c r="K1192" t="s">
        <v>3721</v>
      </c>
      <c r="M1192">
        <v>761615</v>
      </c>
      <c r="O1192" t="s">
        <v>32</v>
      </c>
      <c r="P1192" t="s">
        <v>33</v>
      </c>
      <c r="R1192" t="s">
        <v>34</v>
      </c>
      <c r="T1192" t="s">
        <v>52</v>
      </c>
      <c r="U1192" t="s">
        <v>298</v>
      </c>
      <c r="V1192" t="s">
        <v>810</v>
      </c>
      <c r="W1192" s="1">
        <v>44827</v>
      </c>
      <c r="X1192" s="1">
        <v>44865</v>
      </c>
      <c r="Y1192" t="s">
        <v>55</v>
      </c>
    </row>
    <row r="1193" spans="1:25">
      <c r="A1193" t="s">
        <v>3722</v>
      </c>
      <c r="B1193" t="s">
        <v>3723</v>
      </c>
      <c r="D1193">
        <v>47165</v>
      </c>
      <c r="E1193" t="s">
        <v>27</v>
      </c>
      <c r="F1193" t="s">
        <v>28</v>
      </c>
      <c r="G1193">
        <v>2022</v>
      </c>
      <c r="H1193" t="s">
        <v>29</v>
      </c>
      <c r="I1193" t="s">
        <v>30</v>
      </c>
      <c r="J1193" t="s">
        <v>3710</v>
      </c>
      <c r="K1193" t="str">
        <f>"06/06/2022 10:40 AM AEST(SW"</f>
        <v>06/06/2022 10:40 AM AEST(SW</v>
      </c>
      <c r="L1193" t="str">
        <f>"06/06/2022 10:53 AM AEST(SW"</f>
        <v>06/06/2022 10:53 AM AEST(SW</v>
      </c>
      <c r="M1193">
        <v>1149655</v>
      </c>
      <c r="O1193" t="s">
        <v>32</v>
      </c>
      <c r="P1193" t="s">
        <v>878</v>
      </c>
      <c r="R1193" t="s">
        <v>34</v>
      </c>
      <c r="T1193" t="s">
        <v>35</v>
      </c>
      <c r="U1193" t="s">
        <v>36</v>
      </c>
      <c r="V1193" t="s">
        <v>3713</v>
      </c>
      <c r="W1193" s="1">
        <v>44742</v>
      </c>
      <c r="X1193" s="1">
        <v>44778</v>
      </c>
      <c r="Y1193" t="s">
        <v>245</v>
      </c>
    </row>
    <row r="1194" spans="1:25">
      <c r="A1194" t="s">
        <v>2296</v>
      </c>
      <c r="B1194" t="s">
        <v>1882</v>
      </c>
      <c r="C1194" t="s">
        <v>3724</v>
      </c>
      <c r="D1194">
        <v>48438</v>
      </c>
      <c r="E1194" t="s">
        <v>27</v>
      </c>
      <c r="F1194" t="s">
        <v>28</v>
      </c>
      <c r="G1194">
        <v>2022</v>
      </c>
      <c r="H1194" t="s">
        <v>29</v>
      </c>
      <c r="I1194" t="s">
        <v>30</v>
      </c>
      <c r="J1194" t="s">
        <v>3725</v>
      </c>
      <c r="K1194" t="str">
        <f>"09/08/2022 05:36 PM AEST(SW"</f>
        <v>09/08/2022 05:36 PM AEST(SW</v>
      </c>
      <c r="L1194" t="s">
        <v>3726</v>
      </c>
      <c r="M1194">
        <v>830905</v>
      </c>
      <c r="O1194" t="s">
        <v>32</v>
      </c>
      <c r="P1194" t="s">
        <v>33</v>
      </c>
      <c r="R1194" t="s">
        <v>34</v>
      </c>
      <c r="T1194" t="s">
        <v>52</v>
      </c>
      <c r="U1194" t="s">
        <v>298</v>
      </c>
      <c r="V1194" t="s">
        <v>810</v>
      </c>
      <c r="W1194" s="1">
        <v>44824</v>
      </c>
      <c r="X1194" s="1">
        <v>44866</v>
      </c>
      <c r="Y1194" t="s">
        <v>55</v>
      </c>
    </row>
    <row r="1195" spans="1:25">
      <c r="A1195" t="s">
        <v>1610</v>
      </c>
      <c r="B1195" t="s">
        <v>113</v>
      </c>
      <c r="C1195" t="s">
        <v>791</v>
      </c>
      <c r="D1195">
        <v>48445</v>
      </c>
      <c r="E1195" t="s">
        <v>27</v>
      </c>
      <c r="F1195" t="s">
        <v>28</v>
      </c>
      <c r="G1195">
        <v>2022</v>
      </c>
      <c r="H1195" t="s">
        <v>29</v>
      </c>
      <c r="I1195" t="s">
        <v>30</v>
      </c>
      <c r="J1195" t="s">
        <v>2826</v>
      </c>
      <c r="K1195" t="s">
        <v>2827</v>
      </c>
      <c r="M1195">
        <v>93663</v>
      </c>
      <c r="O1195" t="s">
        <v>32</v>
      </c>
      <c r="P1195" t="s">
        <v>33</v>
      </c>
      <c r="R1195" t="s">
        <v>34</v>
      </c>
      <c r="T1195" t="s">
        <v>52</v>
      </c>
      <c r="U1195" t="s">
        <v>298</v>
      </c>
      <c r="V1195" t="s">
        <v>810</v>
      </c>
      <c r="W1195" s="1">
        <v>44825</v>
      </c>
      <c r="X1195" s="1">
        <v>44926</v>
      </c>
      <c r="Y1195" t="s">
        <v>55</v>
      </c>
    </row>
    <row r="1196" spans="1:25">
      <c r="A1196" t="s">
        <v>965</v>
      </c>
      <c r="B1196" t="s">
        <v>3308</v>
      </c>
      <c r="D1196">
        <v>48222</v>
      </c>
      <c r="E1196" t="s">
        <v>27</v>
      </c>
      <c r="F1196" t="s">
        <v>28</v>
      </c>
      <c r="G1196">
        <v>2022</v>
      </c>
      <c r="H1196" t="s">
        <v>29</v>
      </c>
      <c r="I1196" t="s">
        <v>30</v>
      </c>
      <c r="J1196" t="s">
        <v>3309</v>
      </c>
      <c r="K1196" t="s">
        <v>3310</v>
      </c>
      <c r="L1196" t="s">
        <v>3310</v>
      </c>
      <c r="M1196">
        <v>926287</v>
      </c>
      <c r="O1196" t="s">
        <v>32</v>
      </c>
      <c r="P1196" t="s">
        <v>695</v>
      </c>
      <c r="R1196" t="s">
        <v>34</v>
      </c>
      <c r="T1196" t="s">
        <v>52</v>
      </c>
      <c r="U1196" t="s">
        <v>2704</v>
      </c>
      <c r="V1196" t="s">
        <v>3311</v>
      </c>
      <c r="W1196" s="1">
        <v>44789</v>
      </c>
      <c r="X1196" s="1">
        <v>44809</v>
      </c>
      <c r="Y1196" t="s">
        <v>133</v>
      </c>
    </row>
    <row r="1197" spans="1:25">
      <c r="A1197" t="s">
        <v>3727</v>
      </c>
      <c r="B1197" t="s">
        <v>3728</v>
      </c>
      <c r="C1197" t="s">
        <v>3729</v>
      </c>
      <c r="D1197">
        <v>48343</v>
      </c>
      <c r="E1197" t="s">
        <v>27</v>
      </c>
      <c r="F1197" t="s">
        <v>28</v>
      </c>
      <c r="G1197">
        <v>2022</v>
      </c>
      <c r="H1197" t="s">
        <v>29</v>
      </c>
      <c r="I1197" t="s">
        <v>30</v>
      </c>
      <c r="J1197" t="s">
        <v>3730</v>
      </c>
      <c r="K1197" t="str">
        <f>"02/08/2022 11:39 AM AEST(SW"</f>
        <v>02/08/2022 11:39 AM AEST(SW</v>
      </c>
      <c r="L1197" t="str">
        <f>"02/08/2022 11:39 AM AEST(SW"</f>
        <v>02/08/2022 11:39 AM AEST(SW</v>
      </c>
      <c r="M1197">
        <v>696989</v>
      </c>
      <c r="O1197" t="s">
        <v>32</v>
      </c>
      <c r="P1197" t="s">
        <v>33</v>
      </c>
      <c r="R1197" t="s">
        <v>34</v>
      </c>
      <c r="T1197" t="s">
        <v>52</v>
      </c>
      <c r="U1197" t="s">
        <v>650</v>
      </c>
      <c r="V1197" t="s">
        <v>1101</v>
      </c>
      <c r="W1197" s="1">
        <v>44818</v>
      </c>
      <c r="X1197" s="1">
        <v>44852</v>
      </c>
      <c r="Y1197" t="s">
        <v>55</v>
      </c>
    </row>
    <row r="1198" spans="1:25">
      <c r="A1198" t="s">
        <v>859</v>
      </c>
      <c r="B1198" t="s">
        <v>3253</v>
      </c>
      <c r="C1198" t="s">
        <v>3731</v>
      </c>
      <c r="D1198">
        <v>48845</v>
      </c>
      <c r="E1198" t="s">
        <v>27</v>
      </c>
      <c r="F1198" t="s">
        <v>28</v>
      </c>
      <c r="G1198">
        <v>2022</v>
      </c>
      <c r="H1198" t="s">
        <v>29</v>
      </c>
      <c r="I1198" t="s">
        <v>30</v>
      </c>
      <c r="J1198" t="s">
        <v>3732</v>
      </c>
      <c r="K1198" t="s">
        <v>3733</v>
      </c>
      <c r="M1198">
        <v>542277</v>
      </c>
      <c r="O1198" t="s">
        <v>32</v>
      </c>
      <c r="P1198" t="s">
        <v>33</v>
      </c>
      <c r="R1198" t="s">
        <v>34</v>
      </c>
      <c r="T1198" t="s">
        <v>52</v>
      </c>
      <c r="U1198" t="s">
        <v>650</v>
      </c>
      <c r="V1198" t="s">
        <v>3734</v>
      </c>
      <c r="W1198" s="1">
        <v>44820</v>
      </c>
      <c r="X1198" s="1">
        <v>44867</v>
      </c>
      <c r="Y1198" t="s">
        <v>55</v>
      </c>
    </row>
    <row r="1199" spans="1:25">
      <c r="A1199" t="s">
        <v>3735</v>
      </c>
      <c r="B1199" t="s">
        <v>3736</v>
      </c>
      <c r="D1199">
        <v>48261</v>
      </c>
      <c r="E1199" t="s">
        <v>27</v>
      </c>
      <c r="F1199" t="s">
        <v>28</v>
      </c>
      <c r="G1199">
        <v>2022</v>
      </c>
      <c r="H1199" t="s">
        <v>29</v>
      </c>
      <c r="I1199" t="s">
        <v>30</v>
      </c>
      <c r="J1199" t="s">
        <v>3737</v>
      </c>
      <c r="K1199" t="s">
        <v>3738</v>
      </c>
      <c r="L1199" t="s">
        <v>3738</v>
      </c>
      <c r="M1199">
        <v>1212930</v>
      </c>
      <c r="O1199" t="s">
        <v>32</v>
      </c>
      <c r="P1199" t="s">
        <v>33</v>
      </c>
      <c r="R1199" t="s">
        <v>34</v>
      </c>
      <c r="T1199" t="s">
        <v>52</v>
      </c>
      <c r="U1199" t="s">
        <v>650</v>
      </c>
      <c r="V1199" t="s">
        <v>3739</v>
      </c>
      <c r="W1199" s="1">
        <v>44809</v>
      </c>
      <c r="X1199" s="1">
        <v>44850</v>
      </c>
      <c r="Y1199" t="s">
        <v>123</v>
      </c>
    </row>
    <row r="1200" spans="1:25">
      <c r="A1200" t="s">
        <v>3740</v>
      </c>
      <c r="B1200" t="s">
        <v>3741</v>
      </c>
      <c r="D1200">
        <v>48147</v>
      </c>
      <c r="E1200" t="s">
        <v>27</v>
      </c>
      <c r="F1200" t="s">
        <v>28</v>
      </c>
      <c r="G1200">
        <v>2022</v>
      </c>
      <c r="H1200" t="s">
        <v>29</v>
      </c>
      <c r="I1200" t="s">
        <v>30</v>
      </c>
      <c r="J1200" t="s">
        <v>3742</v>
      </c>
      <c r="K1200" t="str">
        <f>"07/07/2022 02:00 PM AEST(SW"</f>
        <v>07/07/2022 02:00 PM AEST(SW</v>
      </c>
      <c r="L1200" t="str">
        <f>"07/07/2022 02:00 PM AEST(SW"</f>
        <v>07/07/2022 02:00 PM AEST(SW</v>
      </c>
      <c r="M1200">
        <v>1237574</v>
      </c>
      <c r="O1200" t="s">
        <v>32</v>
      </c>
      <c r="P1200" t="s">
        <v>33</v>
      </c>
      <c r="R1200" t="s">
        <v>32</v>
      </c>
      <c r="S1200" t="s">
        <v>32</v>
      </c>
      <c r="T1200" t="s">
        <v>52</v>
      </c>
      <c r="U1200" t="s">
        <v>650</v>
      </c>
      <c r="V1200" t="s">
        <v>3743</v>
      </c>
      <c r="W1200" s="1">
        <v>44818</v>
      </c>
      <c r="X1200" s="1">
        <v>44845</v>
      </c>
      <c r="Y1200" t="s">
        <v>55</v>
      </c>
    </row>
    <row r="1201" spans="1:25">
      <c r="A1201" t="s">
        <v>3744</v>
      </c>
      <c r="B1201" t="s">
        <v>3745</v>
      </c>
      <c r="C1201" t="s">
        <v>3746</v>
      </c>
      <c r="D1201">
        <v>48322</v>
      </c>
      <c r="E1201" t="s">
        <v>27</v>
      </c>
      <c r="F1201" t="s">
        <v>28</v>
      </c>
      <c r="G1201">
        <v>2022</v>
      </c>
      <c r="H1201" t="s">
        <v>29</v>
      </c>
      <c r="I1201" t="s">
        <v>30</v>
      </c>
      <c r="J1201" t="s">
        <v>3747</v>
      </c>
      <c r="K1201" t="s">
        <v>3748</v>
      </c>
      <c r="L1201" t="str">
        <f>"04/08/2022 09:22 AM AEST(SW"</f>
        <v>04/08/2022 09:22 AM AEST(SW</v>
      </c>
      <c r="M1201">
        <v>583887</v>
      </c>
      <c r="O1201" t="s">
        <v>32</v>
      </c>
      <c r="P1201" t="s">
        <v>33</v>
      </c>
      <c r="R1201" t="s">
        <v>34</v>
      </c>
      <c r="T1201" t="s">
        <v>52</v>
      </c>
      <c r="U1201" t="s">
        <v>650</v>
      </c>
      <c r="V1201" t="s">
        <v>1666</v>
      </c>
      <c r="W1201" s="1">
        <v>44817</v>
      </c>
      <c r="X1201" s="1">
        <v>44860</v>
      </c>
      <c r="Y1201" t="s">
        <v>55</v>
      </c>
    </row>
    <row r="1202" spans="1:25">
      <c r="A1202" t="s">
        <v>117</v>
      </c>
      <c r="B1202" t="s">
        <v>118</v>
      </c>
      <c r="D1202">
        <v>48328</v>
      </c>
      <c r="E1202" t="s">
        <v>27</v>
      </c>
      <c r="F1202" t="s">
        <v>28</v>
      </c>
      <c r="G1202">
        <v>2022</v>
      </c>
      <c r="H1202" t="s">
        <v>29</v>
      </c>
      <c r="I1202" t="s">
        <v>30</v>
      </c>
      <c r="J1202" t="s">
        <v>3749</v>
      </c>
      <c r="K1202" t="s">
        <v>3750</v>
      </c>
      <c r="M1202">
        <v>1135110</v>
      </c>
      <c r="O1202" t="s">
        <v>32</v>
      </c>
      <c r="P1202" t="s">
        <v>42</v>
      </c>
      <c r="R1202" t="s">
        <v>34</v>
      </c>
      <c r="T1202" t="s">
        <v>35</v>
      </c>
      <c r="U1202" t="s">
        <v>43</v>
      </c>
      <c r="V1202" t="s">
        <v>1303</v>
      </c>
      <c r="W1202" s="1">
        <v>44771</v>
      </c>
      <c r="X1202" s="1">
        <v>44789</v>
      </c>
      <c r="Y1202" t="s">
        <v>123</v>
      </c>
    </row>
    <row r="1203" spans="1:25">
      <c r="A1203" t="s">
        <v>3751</v>
      </c>
      <c r="B1203" t="s">
        <v>3752</v>
      </c>
      <c r="D1203">
        <v>49456</v>
      </c>
      <c r="E1203" t="s">
        <v>27</v>
      </c>
      <c r="F1203" t="s">
        <v>28</v>
      </c>
      <c r="G1203">
        <v>2022</v>
      </c>
      <c r="H1203" t="s">
        <v>29</v>
      </c>
      <c r="I1203" t="s">
        <v>30</v>
      </c>
      <c r="J1203" t="s">
        <v>3753</v>
      </c>
      <c r="K1203" t="s">
        <v>3754</v>
      </c>
      <c r="M1203">
        <v>1141876</v>
      </c>
      <c r="O1203" t="s">
        <v>32</v>
      </c>
      <c r="P1203" t="s">
        <v>68</v>
      </c>
      <c r="R1203" t="s">
        <v>34</v>
      </c>
      <c r="T1203" t="s">
        <v>35</v>
      </c>
      <c r="U1203" t="s">
        <v>36</v>
      </c>
      <c r="V1203" t="s">
        <v>3755</v>
      </c>
      <c r="W1203" s="1">
        <v>44846</v>
      </c>
      <c r="X1203" s="1">
        <v>44852</v>
      </c>
      <c r="Y1203" t="s">
        <v>931</v>
      </c>
    </row>
    <row r="1204" spans="1:25">
      <c r="A1204" t="s">
        <v>3643</v>
      </c>
      <c r="B1204" t="s">
        <v>3644</v>
      </c>
      <c r="C1204" t="s">
        <v>313</v>
      </c>
      <c r="D1204">
        <v>47283</v>
      </c>
      <c r="E1204" t="s">
        <v>27</v>
      </c>
      <c r="F1204" t="s">
        <v>28</v>
      </c>
      <c r="G1204">
        <v>2022</v>
      </c>
      <c r="H1204" t="s">
        <v>29</v>
      </c>
      <c r="I1204" t="s">
        <v>30</v>
      </c>
      <c r="J1204" t="s">
        <v>3645</v>
      </c>
      <c r="K1204" t="str">
        <f>"08/06/2022 10:56 AM AEST(SW"</f>
        <v>08/06/2022 10:56 AM AEST(SW</v>
      </c>
      <c r="L1204" t="str">
        <f>"08/06/2022 10:56 AM AEST(SW"</f>
        <v>08/06/2022 10:56 AM AEST(SW</v>
      </c>
      <c r="M1204">
        <v>838199</v>
      </c>
      <c r="O1204" t="s">
        <v>32</v>
      </c>
      <c r="P1204" t="s">
        <v>61</v>
      </c>
      <c r="Q1204" t="s">
        <v>249</v>
      </c>
      <c r="R1204" t="s">
        <v>34</v>
      </c>
      <c r="T1204" t="s">
        <v>35</v>
      </c>
      <c r="U1204" t="s">
        <v>36</v>
      </c>
      <c r="V1204" t="s">
        <v>3646</v>
      </c>
      <c r="W1204" s="1">
        <v>44728</v>
      </c>
      <c r="X1204" s="1">
        <v>44743</v>
      </c>
      <c r="Y1204" t="s">
        <v>55</v>
      </c>
    </row>
    <row r="1205" spans="1:25">
      <c r="A1205" t="s">
        <v>3756</v>
      </c>
      <c r="B1205" t="s">
        <v>3757</v>
      </c>
      <c r="D1205">
        <v>47573</v>
      </c>
      <c r="E1205" t="s">
        <v>27</v>
      </c>
      <c r="F1205" t="s">
        <v>28</v>
      </c>
      <c r="G1205">
        <v>2022</v>
      </c>
      <c r="H1205" t="s">
        <v>29</v>
      </c>
      <c r="I1205" t="s">
        <v>30</v>
      </c>
      <c r="J1205" t="s">
        <v>3758</v>
      </c>
      <c r="K1205" t="s">
        <v>3759</v>
      </c>
      <c r="L1205" t="s">
        <v>3759</v>
      </c>
      <c r="M1205">
        <v>1245736</v>
      </c>
      <c r="O1205" t="s">
        <v>32</v>
      </c>
      <c r="P1205" t="s">
        <v>33</v>
      </c>
      <c r="R1205" t="s">
        <v>34</v>
      </c>
      <c r="T1205" t="s">
        <v>52</v>
      </c>
      <c r="U1205" t="s">
        <v>650</v>
      </c>
      <c r="V1205" t="s">
        <v>3760</v>
      </c>
      <c r="W1205" s="1">
        <v>44821</v>
      </c>
      <c r="X1205" s="1">
        <v>44843</v>
      </c>
      <c r="Y1205" t="s">
        <v>55</v>
      </c>
    </row>
    <row r="1206" spans="1:25">
      <c r="A1206" t="s">
        <v>3761</v>
      </c>
      <c r="B1206" t="s">
        <v>3089</v>
      </c>
      <c r="D1206">
        <v>53361</v>
      </c>
      <c r="E1206" t="s">
        <v>27</v>
      </c>
      <c r="F1206" t="s">
        <v>28</v>
      </c>
      <c r="G1206">
        <v>2022</v>
      </c>
      <c r="H1206" t="s">
        <v>29</v>
      </c>
      <c r="I1206" t="s">
        <v>30</v>
      </c>
      <c r="J1206" t="s">
        <v>3762</v>
      </c>
      <c r="K1206" t="s">
        <v>3763</v>
      </c>
      <c r="M1206">
        <v>1229916</v>
      </c>
      <c r="O1206" t="s">
        <v>32</v>
      </c>
      <c r="P1206" t="s">
        <v>33</v>
      </c>
      <c r="R1206" t="s">
        <v>34</v>
      </c>
      <c r="T1206" t="s">
        <v>174</v>
      </c>
      <c r="U1206" t="s">
        <v>43</v>
      </c>
      <c r="V1206" t="s">
        <v>3764</v>
      </c>
      <c r="W1206" s="1">
        <v>44912</v>
      </c>
      <c r="X1206" s="1">
        <v>44974</v>
      </c>
      <c r="Y1206" t="s">
        <v>133</v>
      </c>
    </row>
    <row r="1207" spans="1:25">
      <c r="A1207" t="s">
        <v>3765</v>
      </c>
      <c r="B1207" t="s">
        <v>2164</v>
      </c>
      <c r="C1207" t="s">
        <v>3766</v>
      </c>
      <c r="D1207">
        <v>54102</v>
      </c>
      <c r="E1207" t="s">
        <v>27</v>
      </c>
      <c r="F1207" t="s">
        <v>28</v>
      </c>
      <c r="G1207">
        <v>2022</v>
      </c>
      <c r="H1207" t="s">
        <v>29</v>
      </c>
      <c r="I1207" t="s">
        <v>30</v>
      </c>
      <c r="J1207" t="s">
        <v>3767</v>
      </c>
      <c r="K1207" t="s">
        <v>3768</v>
      </c>
      <c r="M1207">
        <v>1237889</v>
      </c>
      <c r="O1207" t="s">
        <v>32</v>
      </c>
      <c r="P1207" t="s">
        <v>33</v>
      </c>
      <c r="R1207" t="s">
        <v>34</v>
      </c>
      <c r="T1207" t="s">
        <v>52</v>
      </c>
      <c r="U1207" t="s">
        <v>298</v>
      </c>
      <c r="V1207" t="s">
        <v>810</v>
      </c>
      <c r="W1207" s="1">
        <v>44894</v>
      </c>
      <c r="X1207" s="1">
        <v>44920</v>
      </c>
      <c r="Y1207" t="s">
        <v>55</v>
      </c>
    </row>
    <row r="1208" spans="1:25">
      <c r="A1208" t="s">
        <v>3769</v>
      </c>
      <c r="B1208" t="s">
        <v>3770</v>
      </c>
      <c r="D1208">
        <v>47605</v>
      </c>
      <c r="E1208" t="s">
        <v>27</v>
      </c>
      <c r="F1208" t="s">
        <v>28</v>
      </c>
      <c r="G1208">
        <v>2022</v>
      </c>
      <c r="H1208" t="s">
        <v>29</v>
      </c>
      <c r="I1208" t="s">
        <v>30</v>
      </c>
      <c r="J1208" t="s">
        <v>3771</v>
      </c>
      <c r="K1208" t="s">
        <v>3772</v>
      </c>
      <c r="M1208">
        <v>1301270</v>
      </c>
      <c r="O1208" t="s">
        <v>32</v>
      </c>
      <c r="P1208" t="s">
        <v>86</v>
      </c>
      <c r="R1208" t="s">
        <v>34</v>
      </c>
      <c r="T1208" t="s">
        <v>52</v>
      </c>
      <c r="U1208" t="s">
        <v>87</v>
      </c>
      <c r="V1208" t="s">
        <v>88</v>
      </c>
      <c r="W1208" s="1">
        <v>44710</v>
      </c>
      <c r="X1208" s="1">
        <v>44764</v>
      </c>
      <c r="Y1208" t="s">
        <v>417</v>
      </c>
    </row>
    <row r="1209" spans="1:25">
      <c r="A1209" t="s">
        <v>326</v>
      </c>
      <c r="B1209" t="s">
        <v>3773</v>
      </c>
      <c r="D1209">
        <v>47026</v>
      </c>
      <c r="E1209" t="s">
        <v>27</v>
      </c>
      <c r="F1209" t="s">
        <v>28</v>
      </c>
      <c r="G1209">
        <v>2022</v>
      </c>
      <c r="H1209" t="s">
        <v>29</v>
      </c>
      <c r="I1209" t="s">
        <v>30</v>
      </c>
      <c r="J1209" t="s">
        <v>3774</v>
      </c>
      <c r="K1209" t="s">
        <v>3775</v>
      </c>
      <c r="M1209">
        <v>736288</v>
      </c>
      <c r="O1209" t="s">
        <v>32</v>
      </c>
      <c r="P1209" t="s">
        <v>33</v>
      </c>
      <c r="R1209" t="s">
        <v>34</v>
      </c>
      <c r="T1209" t="s">
        <v>52</v>
      </c>
      <c r="U1209" t="s">
        <v>298</v>
      </c>
      <c r="V1209" t="s">
        <v>810</v>
      </c>
      <c r="W1209" s="1">
        <v>44830</v>
      </c>
      <c r="X1209" s="1">
        <v>44897</v>
      </c>
      <c r="Y1209" t="s">
        <v>55</v>
      </c>
    </row>
    <row r="1210" spans="1:25">
      <c r="A1210" t="s">
        <v>507</v>
      </c>
      <c r="B1210" t="s">
        <v>2463</v>
      </c>
      <c r="D1210">
        <v>48699</v>
      </c>
      <c r="E1210" t="s">
        <v>27</v>
      </c>
      <c r="F1210" t="s">
        <v>28</v>
      </c>
      <c r="G1210">
        <v>2022</v>
      </c>
      <c r="H1210" t="s">
        <v>29</v>
      </c>
      <c r="I1210" t="s">
        <v>30</v>
      </c>
      <c r="J1210" t="s">
        <v>2464</v>
      </c>
      <c r="K1210" t="s">
        <v>2465</v>
      </c>
      <c r="M1210">
        <v>986177</v>
      </c>
      <c r="O1210" t="s">
        <v>32</v>
      </c>
      <c r="P1210" t="s">
        <v>61</v>
      </c>
      <c r="Q1210" t="s">
        <v>2466</v>
      </c>
      <c r="R1210" t="s">
        <v>34</v>
      </c>
      <c r="T1210" t="s">
        <v>35</v>
      </c>
      <c r="U1210" t="s">
        <v>869</v>
      </c>
      <c r="V1210" t="s">
        <v>2172</v>
      </c>
      <c r="W1210" s="1">
        <v>44805</v>
      </c>
      <c r="X1210" s="1">
        <v>44837</v>
      </c>
      <c r="Y1210" t="s">
        <v>823</v>
      </c>
    </row>
    <row r="1211" spans="1:25">
      <c r="A1211" t="s">
        <v>3776</v>
      </c>
      <c r="B1211" t="s">
        <v>3777</v>
      </c>
      <c r="D1211">
        <v>53304</v>
      </c>
      <c r="E1211" t="s">
        <v>27</v>
      </c>
      <c r="F1211" t="s">
        <v>28</v>
      </c>
      <c r="G1211">
        <v>2022</v>
      </c>
      <c r="H1211" t="s">
        <v>29</v>
      </c>
      <c r="I1211" t="s">
        <v>30</v>
      </c>
      <c r="J1211" t="s">
        <v>3778</v>
      </c>
      <c r="K1211" t="s">
        <v>3779</v>
      </c>
      <c r="L1211" t="s">
        <v>3779</v>
      </c>
      <c r="M1211">
        <v>1192225</v>
      </c>
      <c r="O1211" t="s">
        <v>32</v>
      </c>
      <c r="P1211" t="s">
        <v>33</v>
      </c>
      <c r="R1211" t="s">
        <v>34</v>
      </c>
      <c r="T1211" t="s">
        <v>174</v>
      </c>
      <c r="U1211" t="s">
        <v>43</v>
      </c>
      <c r="V1211" t="s">
        <v>3764</v>
      </c>
      <c r="W1211" s="1">
        <v>44896</v>
      </c>
      <c r="X1211" s="1">
        <v>44985</v>
      </c>
      <c r="Y1211" t="s">
        <v>133</v>
      </c>
    </row>
    <row r="1212" spans="1:25">
      <c r="A1212" t="s">
        <v>965</v>
      </c>
      <c r="B1212" t="s">
        <v>3308</v>
      </c>
      <c r="D1212">
        <v>48222</v>
      </c>
      <c r="E1212" t="s">
        <v>27</v>
      </c>
      <c r="F1212" t="s">
        <v>28</v>
      </c>
      <c r="G1212">
        <v>2022</v>
      </c>
      <c r="H1212" t="s">
        <v>29</v>
      </c>
      <c r="I1212" t="s">
        <v>30</v>
      </c>
      <c r="J1212" t="s">
        <v>3309</v>
      </c>
      <c r="K1212" t="s">
        <v>3310</v>
      </c>
      <c r="L1212" t="s">
        <v>3310</v>
      </c>
      <c r="M1212">
        <v>926287</v>
      </c>
      <c r="O1212" t="s">
        <v>32</v>
      </c>
      <c r="P1212" t="s">
        <v>695</v>
      </c>
      <c r="R1212" t="s">
        <v>34</v>
      </c>
      <c r="T1212" t="s">
        <v>52</v>
      </c>
      <c r="U1212" t="s">
        <v>2704</v>
      </c>
      <c r="V1212" t="s">
        <v>3311</v>
      </c>
      <c r="W1212" s="1">
        <v>44789</v>
      </c>
      <c r="X1212" s="1">
        <v>44809</v>
      </c>
      <c r="Y1212" t="s">
        <v>133</v>
      </c>
    </row>
    <row r="1213" spans="1:25">
      <c r="A1213" t="s">
        <v>3780</v>
      </c>
      <c r="B1213" t="s">
        <v>3781</v>
      </c>
      <c r="D1213">
        <v>54152</v>
      </c>
      <c r="E1213" t="s">
        <v>27</v>
      </c>
      <c r="F1213" t="s">
        <v>28</v>
      </c>
      <c r="G1213">
        <v>2022</v>
      </c>
      <c r="H1213" t="s">
        <v>29</v>
      </c>
      <c r="I1213" t="s">
        <v>30</v>
      </c>
      <c r="J1213" t="s">
        <v>3782</v>
      </c>
      <c r="K1213" t="s">
        <v>3783</v>
      </c>
      <c r="M1213">
        <v>1315165</v>
      </c>
      <c r="O1213" t="s">
        <v>32</v>
      </c>
      <c r="P1213" t="s">
        <v>86</v>
      </c>
      <c r="R1213" t="s">
        <v>34</v>
      </c>
      <c r="T1213" t="s">
        <v>52</v>
      </c>
      <c r="U1213" t="s">
        <v>87</v>
      </c>
      <c r="V1213" t="s">
        <v>465</v>
      </c>
      <c r="W1213" s="1">
        <v>44900</v>
      </c>
      <c r="X1213" s="1">
        <v>44978</v>
      </c>
      <c r="Y1213" t="s">
        <v>89</v>
      </c>
    </row>
    <row r="1214" spans="1:25">
      <c r="A1214" t="s">
        <v>3780</v>
      </c>
      <c r="B1214" t="s">
        <v>3781</v>
      </c>
      <c r="D1214">
        <v>55165</v>
      </c>
      <c r="E1214" t="s">
        <v>27</v>
      </c>
      <c r="F1214" t="s">
        <v>28</v>
      </c>
      <c r="G1214">
        <v>2022</v>
      </c>
      <c r="H1214" t="s">
        <v>29</v>
      </c>
      <c r="I1214" t="s">
        <v>30</v>
      </c>
      <c r="J1214" t="s">
        <v>3784</v>
      </c>
      <c r="K1214" t="str">
        <f>"04/12/2022 08:36 AM AEST(SW"</f>
        <v>04/12/2022 08:36 AM AEST(SW</v>
      </c>
      <c r="M1214">
        <v>1315165</v>
      </c>
      <c r="O1214" t="s">
        <v>32</v>
      </c>
      <c r="P1214" t="s">
        <v>86</v>
      </c>
      <c r="R1214" t="s">
        <v>34</v>
      </c>
      <c r="T1214" t="s">
        <v>52</v>
      </c>
      <c r="U1214" t="s">
        <v>87</v>
      </c>
      <c r="V1214" t="s">
        <v>465</v>
      </c>
      <c r="W1214" s="1">
        <v>44900</v>
      </c>
      <c r="X1214" s="1">
        <v>44975</v>
      </c>
      <c r="Y1214" t="s">
        <v>89</v>
      </c>
    </row>
    <row r="1215" spans="1:25">
      <c r="A1215" t="s">
        <v>2688</v>
      </c>
      <c r="B1215" t="s">
        <v>603</v>
      </c>
      <c r="C1215" t="s">
        <v>2689</v>
      </c>
      <c r="D1215">
        <v>45939</v>
      </c>
      <c r="E1215" t="s">
        <v>27</v>
      </c>
      <c r="F1215" t="s">
        <v>28</v>
      </c>
      <c r="G1215">
        <v>2022</v>
      </c>
      <c r="H1215" t="s">
        <v>29</v>
      </c>
      <c r="I1215" t="s">
        <v>30</v>
      </c>
      <c r="J1215" t="s">
        <v>2690</v>
      </c>
      <c r="K1215" t="s">
        <v>2691</v>
      </c>
      <c r="M1215">
        <v>1270410</v>
      </c>
      <c r="O1215" t="s">
        <v>32</v>
      </c>
      <c r="P1215" t="s">
        <v>277</v>
      </c>
      <c r="R1215" t="s">
        <v>34</v>
      </c>
      <c r="T1215" t="s">
        <v>174</v>
      </c>
      <c r="U1215" t="s">
        <v>43</v>
      </c>
      <c r="V1215" t="s">
        <v>785</v>
      </c>
      <c r="W1215" s="1">
        <v>44780</v>
      </c>
      <c r="X1215" s="1">
        <v>44967</v>
      </c>
      <c r="Y1215" t="s">
        <v>55</v>
      </c>
    </row>
    <row r="1216" spans="1:25">
      <c r="A1216" t="s">
        <v>3342</v>
      </c>
      <c r="B1216" t="s">
        <v>3343</v>
      </c>
      <c r="C1216" t="s">
        <v>3344</v>
      </c>
      <c r="D1216">
        <v>46594</v>
      </c>
      <c r="E1216" t="s">
        <v>27</v>
      </c>
      <c r="F1216" t="s">
        <v>28</v>
      </c>
      <c r="G1216">
        <v>2022</v>
      </c>
      <c r="H1216" t="s">
        <v>29</v>
      </c>
      <c r="I1216" t="s">
        <v>30</v>
      </c>
      <c r="J1216" t="s">
        <v>3345</v>
      </c>
      <c r="K1216" t="str">
        <f>"09/05/2022 06:37 PM AEST(SW"</f>
        <v>09/05/2022 06:37 PM AEST(SW</v>
      </c>
      <c r="L1216" t="str">
        <f>"09/05/2022 06:37 PM AEST(SW"</f>
        <v>09/05/2022 06:37 PM AEST(SW</v>
      </c>
      <c r="M1216">
        <v>754597</v>
      </c>
      <c r="O1216" t="s">
        <v>32</v>
      </c>
      <c r="P1216" t="s">
        <v>42</v>
      </c>
      <c r="R1216" t="s">
        <v>34</v>
      </c>
      <c r="T1216" t="s">
        <v>35</v>
      </c>
      <c r="U1216" t="s">
        <v>1578</v>
      </c>
      <c r="V1216" t="s">
        <v>3346</v>
      </c>
      <c r="W1216" s="1">
        <v>44744</v>
      </c>
      <c r="X1216" s="1">
        <v>44759</v>
      </c>
      <c r="Y1216" t="s">
        <v>823</v>
      </c>
    </row>
    <row r="1217" spans="1:25">
      <c r="A1217" t="s">
        <v>3022</v>
      </c>
      <c r="B1217" t="s">
        <v>3023</v>
      </c>
      <c r="C1217" t="s">
        <v>3024</v>
      </c>
      <c r="D1217">
        <v>52988</v>
      </c>
      <c r="E1217" t="s">
        <v>27</v>
      </c>
      <c r="F1217" t="s">
        <v>28</v>
      </c>
      <c r="G1217">
        <v>2022</v>
      </c>
      <c r="H1217" t="s">
        <v>29</v>
      </c>
      <c r="I1217" t="s">
        <v>30</v>
      </c>
      <c r="J1217" t="s">
        <v>3025</v>
      </c>
      <c r="K1217" t="s">
        <v>3026</v>
      </c>
      <c r="L1217" t="s">
        <v>3026</v>
      </c>
      <c r="M1217">
        <v>833635</v>
      </c>
      <c r="O1217" t="s">
        <v>32</v>
      </c>
      <c r="P1217" t="s">
        <v>33</v>
      </c>
      <c r="R1217" t="s">
        <v>34</v>
      </c>
      <c r="T1217" t="s">
        <v>52</v>
      </c>
      <c r="U1217" t="s">
        <v>298</v>
      </c>
      <c r="V1217" t="s">
        <v>3027</v>
      </c>
      <c r="W1217" s="1">
        <v>44886</v>
      </c>
      <c r="X1217" s="1">
        <v>44939</v>
      </c>
      <c r="Y1217" t="s">
        <v>55</v>
      </c>
    </row>
    <row r="1218" spans="1:25">
      <c r="A1218" t="s">
        <v>1338</v>
      </c>
      <c r="B1218" t="s">
        <v>213</v>
      </c>
      <c r="C1218" t="s">
        <v>65</v>
      </c>
      <c r="D1218">
        <v>45996</v>
      </c>
      <c r="E1218" t="s">
        <v>27</v>
      </c>
      <c r="F1218" t="s">
        <v>28</v>
      </c>
      <c r="G1218">
        <v>2022</v>
      </c>
      <c r="H1218" t="s">
        <v>29</v>
      </c>
      <c r="I1218" t="s">
        <v>30</v>
      </c>
      <c r="J1218" t="s">
        <v>3785</v>
      </c>
      <c r="K1218" t="s">
        <v>3786</v>
      </c>
      <c r="L1218" t="s">
        <v>3787</v>
      </c>
      <c r="M1218">
        <v>681260</v>
      </c>
      <c r="O1218" t="s">
        <v>32</v>
      </c>
      <c r="P1218" t="s">
        <v>68</v>
      </c>
      <c r="R1218" t="s">
        <v>34</v>
      </c>
      <c r="T1218" t="s">
        <v>35</v>
      </c>
      <c r="U1218" t="s">
        <v>43</v>
      </c>
      <c r="V1218" t="s">
        <v>3788</v>
      </c>
      <c r="W1218" s="1">
        <v>44702</v>
      </c>
      <c r="X1218" s="1">
        <v>44719</v>
      </c>
      <c r="Y1218" t="s">
        <v>55</v>
      </c>
    </row>
    <row r="1219" spans="1:25">
      <c r="A1219" t="s">
        <v>3789</v>
      </c>
      <c r="B1219" t="s">
        <v>213</v>
      </c>
      <c r="D1219">
        <v>49485</v>
      </c>
      <c r="E1219" t="s">
        <v>27</v>
      </c>
      <c r="F1219" t="s">
        <v>28</v>
      </c>
      <c r="G1219">
        <v>2022</v>
      </c>
      <c r="H1219" t="s">
        <v>29</v>
      </c>
      <c r="I1219" t="s">
        <v>30</v>
      </c>
      <c r="J1219" t="s">
        <v>3790</v>
      </c>
      <c r="K1219" t="s">
        <v>3791</v>
      </c>
      <c r="L1219" t="s">
        <v>3791</v>
      </c>
      <c r="M1219">
        <v>759192</v>
      </c>
      <c r="O1219" t="s">
        <v>32</v>
      </c>
      <c r="P1219" t="s">
        <v>42</v>
      </c>
      <c r="R1219" t="s">
        <v>34</v>
      </c>
      <c r="T1219" t="s">
        <v>35</v>
      </c>
      <c r="U1219" t="s">
        <v>43</v>
      </c>
      <c r="V1219" t="s">
        <v>151</v>
      </c>
      <c r="W1219" s="1">
        <v>44856</v>
      </c>
      <c r="X1219" s="1">
        <v>44880</v>
      </c>
      <c r="Y1219" t="s">
        <v>55</v>
      </c>
    </row>
    <row r="1220" spans="1:25">
      <c r="A1220" t="s">
        <v>3792</v>
      </c>
      <c r="B1220" t="s">
        <v>3793</v>
      </c>
      <c r="C1220" t="s">
        <v>349</v>
      </c>
      <c r="D1220">
        <v>51443</v>
      </c>
      <c r="E1220" t="s">
        <v>27</v>
      </c>
      <c r="F1220" t="s">
        <v>28</v>
      </c>
      <c r="G1220">
        <v>2022</v>
      </c>
      <c r="H1220" t="s">
        <v>29</v>
      </c>
      <c r="I1220" t="s">
        <v>30</v>
      </c>
      <c r="J1220" t="s">
        <v>3794</v>
      </c>
      <c r="K1220" t="str">
        <f>"05/10/2022 08:06 PM AEST(SW"</f>
        <v>05/10/2022 08:06 PM AEST(SW</v>
      </c>
      <c r="M1220">
        <v>1195057</v>
      </c>
      <c r="O1220" t="s">
        <v>32</v>
      </c>
      <c r="P1220" t="s">
        <v>42</v>
      </c>
      <c r="R1220" t="s">
        <v>34</v>
      </c>
      <c r="T1220" t="s">
        <v>35</v>
      </c>
      <c r="U1220" t="s">
        <v>87</v>
      </c>
      <c r="V1220" t="s">
        <v>3795</v>
      </c>
      <c r="W1220" s="1">
        <v>44873</v>
      </c>
      <c r="X1220" s="1">
        <v>44885</v>
      </c>
      <c r="Y1220" t="s">
        <v>55</v>
      </c>
    </row>
    <row r="1221" spans="1:25">
      <c r="A1221" t="s">
        <v>3022</v>
      </c>
      <c r="B1221" t="s">
        <v>3023</v>
      </c>
      <c r="C1221" t="s">
        <v>3024</v>
      </c>
      <c r="D1221">
        <v>52988</v>
      </c>
      <c r="E1221" t="s">
        <v>27</v>
      </c>
      <c r="F1221" t="s">
        <v>28</v>
      </c>
      <c r="G1221">
        <v>2022</v>
      </c>
      <c r="H1221" t="s">
        <v>29</v>
      </c>
      <c r="I1221" t="s">
        <v>30</v>
      </c>
      <c r="J1221" t="s">
        <v>3025</v>
      </c>
      <c r="K1221" t="s">
        <v>3026</v>
      </c>
      <c r="L1221" t="s">
        <v>3026</v>
      </c>
      <c r="M1221">
        <v>833635</v>
      </c>
      <c r="O1221" t="s">
        <v>32</v>
      </c>
      <c r="P1221" t="s">
        <v>33</v>
      </c>
      <c r="R1221" t="s">
        <v>34</v>
      </c>
      <c r="T1221" t="s">
        <v>52</v>
      </c>
      <c r="U1221" t="s">
        <v>298</v>
      </c>
      <c r="V1221" t="s">
        <v>3027</v>
      </c>
      <c r="W1221" s="1">
        <v>44886</v>
      </c>
      <c r="X1221" s="1">
        <v>44939</v>
      </c>
      <c r="Y1221" t="s">
        <v>55</v>
      </c>
    </row>
    <row r="1222" spans="1:25">
      <c r="A1222" t="s">
        <v>3796</v>
      </c>
      <c r="B1222" t="s">
        <v>3797</v>
      </c>
      <c r="D1222">
        <v>49399</v>
      </c>
      <c r="E1222" t="s">
        <v>27</v>
      </c>
      <c r="F1222" t="s">
        <v>28</v>
      </c>
      <c r="G1222">
        <v>2022</v>
      </c>
      <c r="H1222" t="s">
        <v>29</v>
      </c>
      <c r="I1222" t="s">
        <v>30</v>
      </c>
      <c r="J1222" t="s">
        <v>3798</v>
      </c>
      <c r="K1222" t="s">
        <v>3799</v>
      </c>
      <c r="L1222" t="s">
        <v>3800</v>
      </c>
      <c r="M1222">
        <v>867586</v>
      </c>
      <c r="O1222" t="s">
        <v>32</v>
      </c>
      <c r="P1222" t="s">
        <v>42</v>
      </c>
      <c r="R1222" t="s">
        <v>34</v>
      </c>
      <c r="T1222" t="s">
        <v>35</v>
      </c>
      <c r="U1222" t="s">
        <v>43</v>
      </c>
      <c r="V1222" t="s">
        <v>75</v>
      </c>
      <c r="W1222" s="1">
        <v>44856</v>
      </c>
      <c r="X1222" s="1">
        <v>44865</v>
      </c>
      <c r="Y1222" t="s">
        <v>204</v>
      </c>
    </row>
    <row r="1223" spans="1:25">
      <c r="A1223" t="s">
        <v>2455</v>
      </c>
      <c r="B1223" t="s">
        <v>2456</v>
      </c>
      <c r="C1223" t="s">
        <v>2457</v>
      </c>
      <c r="D1223">
        <v>47947</v>
      </c>
      <c r="E1223" t="s">
        <v>27</v>
      </c>
      <c r="F1223" t="s">
        <v>28</v>
      </c>
      <c r="G1223">
        <v>2022</v>
      </c>
      <c r="H1223" t="s">
        <v>29</v>
      </c>
      <c r="I1223" t="s">
        <v>30</v>
      </c>
      <c r="J1223" t="s">
        <v>2458</v>
      </c>
      <c r="K1223" t="s">
        <v>2459</v>
      </c>
      <c r="M1223">
        <v>1268779</v>
      </c>
      <c r="O1223" t="s">
        <v>32</v>
      </c>
      <c r="P1223" t="s">
        <v>277</v>
      </c>
      <c r="R1223" t="s">
        <v>34</v>
      </c>
      <c r="T1223" t="s">
        <v>174</v>
      </c>
      <c r="U1223" t="s">
        <v>53</v>
      </c>
      <c r="V1223" t="s">
        <v>730</v>
      </c>
      <c r="W1223" s="1">
        <v>44747</v>
      </c>
      <c r="X1223" s="1">
        <v>44957</v>
      </c>
      <c r="Y1223" t="s">
        <v>55</v>
      </c>
    </row>
    <row r="1224" spans="1:25">
      <c r="A1224" t="s">
        <v>258</v>
      </c>
      <c r="B1224" t="s">
        <v>573</v>
      </c>
      <c r="D1224">
        <v>48129</v>
      </c>
      <c r="E1224" t="s">
        <v>27</v>
      </c>
      <c r="F1224" t="s">
        <v>28</v>
      </c>
      <c r="G1224">
        <v>2022</v>
      </c>
      <c r="H1224" t="s">
        <v>29</v>
      </c>
      <c r="I1224" t="s">
        <v>30</v>
      </c>
      <c r="J1224" t="s">
        <v>3312</v>
      </c>
      <c r="K1224" t="str">
        <f>"05/07/2022 11:07 AM AEST(SW"</f>
        <v>05/07/2022 11:07 AM AEST(SW</v>
      </c>
      <c r="O1224" t="s">
        <v>32</v>
      </c>
      <c r="P1224" t="s">
        <v>42</v>
      </c>
      <c r="R1224" t="s">
        <v>34</v>
      </c>
      <c r="T1224" t="s">
        <v>35</v>
      </c>
      <c r="U1224" t="s">
        <v>650</v>
      </c>
      <c r="V1224" t="s">
        <v>115</v>
      </c>
      <c r="W1224" s="1">
        <v>44756</v>
      </c>
      <c r="X1224" s="1">
        <v>44776</v>
      </c>
      <c r="Y1224" t="s">
        <v>55</v>
      </c>
    </row>
    <row r="1225" spans="1:25">
      <c r="A1225" t="s">
        <v>3801</v>
      </c>
      <c r="B1225" t="s">
        <v>323</v>
      </c>
      <c r="C1225" t="s">
        <v>57</v>
      </c>
      <c r="D1225">
        <v>52908</v>
      </c>
      <c r="E1225" t="s">
        <v>27</v>
      </c>
      <c r="F1225" t="s">
        <v>28</v>
      </c>
      <c r="G1225">
        <v>2022</v>
      </c>
      <c r="H1225" t="s">
        <v>29</v>
      </c>
      <c r="I1225" t="s">
        <v>30</v>
      </c>
      <c r="J1225" t="s">
        <v>3802</v>
      </c>
      <c r="K1225" t="s">
        <v>3803</v>
      </c>
      <c r="L1225" t="s">
        <v>3804</v>
      </c>
      <c r="M1225">
        <v>695257</v>
      </c>
      <c r="O1225" t="s">
        <v>32</v>
      </c>
      <c r="P1225" t="s">
        <v>42</v>
      </c>
      <c r="R1225" t="s">
        <v>34</v>
      </c>
      <c r="T1225" t="s">
        <v>35</v>
      </c>
      <c r="U1225" t="s">
        <v>869</v>
      </c>
      <c r="V1225" t="s">
        <v>2076</v>
      </c>
      <c r="W1225" s="1">
        <v>44869</v>
      </c>
      <c r="X1225" s="1">
        <v>44878</v>
      </c>
      <c r="Y1225" t="s">
        <v>55</v>
      </c>
    </row>
    <row r="1226" spans="1:25">
      <c r="A1226" t="s">
        <v>2057</v>
      </c>
      <c r="B1226" t="s">
        <v>2058</v>
      </c>
      <c r="C1226" t="s">
        <v>2059</v>
      </c>
      <c r="D1226">
        <v>54088</v>
      </c>
      <c r="E1226" t="s">
        <v>27</v>
      </c>
      <c r="F1226" t="s">
        <v>28</v>
      </c>
      <c r="G1226">
        <v>2022</v>
      </c>
      <c r="H1226" t="s">
        <v>29</v>
      </c>
      <c r="I1226" t="s">
        <v>30</v>
      </c>
      <c r="J1226" t="s">
        <v>3805</v>
      </c>
      <c r="K1226" t="s">
        <v>3806</v>
      </c>
      <c r="M1226">
        <v>816922</v>
      </c>
      <c r="O1226" t="s">
        <v>32</v>
      </c>
      <c r="P1226" t="s">
        <v>86</v>
      </c>
      <c r="R1226" t="s">
        <v>34</v>
      </c>
      <c r="T1226" t="s">
        <v>52</v>
      </c>
      <c r="U1226" t="s">
        <v>87</v>
      </c>
      <c r="V1226" t="s">
        <v>88</v>
      </c>
      <c r="W1226" s="1">
        <v>44913</v>
      </c>
      <c r="X1226" s="1">
        <v>44926</v>
      </c>
      <c r="Y1226" t="s">
        <v>774</v>
      </c>
    </row>
    <row r="1227" spans="1:25">
      <c r="A1227" t="s">
        <v>3807</v>
      </c>
      <c r="B1227" t="s">
        <v>3808</v>
      </c>
      <c r="C1227" t="s">
        <v>3809</v>
      </c>
      <c r="D1227">
        <v>46306</v>
      </c>
      <c r="E1227" t="s">
        <v>27</v>
      </c>
      <c r="F1227" t="s">
        <v>28</v>
      </c>
      <c r="G1227">
        <v>2022</v>
      </c>
      <c r="H1227" t="s">
        <v>29</v>
      </c>
      <c r="I1227" t="s">
        <v>30</v>
      </c>
      <c r="J1227" t="s">
        <v>3810</v>
      </c>
      <c r="K1227" t="str">
        <f>"03/05/2022 09:45 AM AEST(SW"</f>
        <v>03/05/2022 09:45 AM AEST(SW</v>
      </c>
      <c r="L1227" t="str">
        <f>"06/05/2022 02:58 PM AEST(SW"</f>
        <v>06/05/2022 02:58 PM AEST(SW</v>
      </c>
      <c r="M1227">
        <v>1102692</v>
      </c>
      <c r="O1227" t="s">
        <v>32</v>
      </c>
      <c r="P1227" t="s">
        <v>42</v>
      </c>
      <c r="R1227" t="s">
        <v>34</v>
      </c>
      <c r="T1227" t="s">
        <v>35</v>
      </c>
      <c r="U1227" t="s">
        <v>869</v>
      </c>
      <c r="V1227" t="s">
        <v>3811</v>
      </c>
      <c r="W1227" s="1">
        <v>44686</v>
      </c>
      <c r="X1227" s="1">
        <v>44695</v>
      </c>
      <c r="Y1227" t="s">
        <v>3812</v>
      </c>
    </row>
    <row r="1228" spans="1:25">
      <c r="A1228" t="s">
        <v>2706</v>
      </c>
      <c r="B1228" t="s">
        <v>2707</v>
      </c>
      <c r="C1228" t="s">
        <v>2708</v>
      </c>
      <c r="D1228">
        <v>48575</v>
      </c>
      <c r="E1228" t="s">
        <v>27</v>
      </c>
      <c r="F1228" t="s">
        <v>28</v>
      </c>
      <c r="G1228">
        <v>2022</v>
      </c>
      <c r="H1228" t="s">
        <v>29</v>
      </c>
      <c r="I1228" t="s">
        <v>30</v>
      </c>
      <c r="J1228" t="s">
        <v>2709</v>
      </c>
      <c r="K1228" t="s">
        <v>2710</v>
      </c>
      <c r="L1228" t="s">
        <v>2710</v>
      </c>
      <c r="M1228">
        <v>993714</v>
      </c>
      <c r="O1228" t="s">
        <v>32</v>
      </c>
      <c r="P1228" t="s">
        <v>33</v>
      </c>
      <c r="R1228" t="s">
        <v>34</v>
      </c>
      <c r="T1228" t="s">
        <v>52</v>
      </c>
      <c r="U1228" t="s">
        <v>650</v>
      </c>
      <c r="V1228" t="s">
        <v>1101</v>
      </c>
      <c r="W1228" s="1">
        <v>44821</v>
      </c>
      <c r="X1228" s="1">
        <v>44858</v>
      </c>
      <c r="Y1228" t="s">
        <v>55</v>
      </c>
    </row>
    <row r="1229" spans="1:25">
      <c r="A1229" t="s">
        <v>2787</v>
      </c>
      <c r="B1229" t="s">
        <v>2788</v>
      </c>
      <c r="D1229">
        <v>45400</v>
      </c>
      <c r="E1229" t="s">
        <v>27</v>
      </c>
      <c r="F1229" t="s">
        <v>28</v>
      </c>
      <c r="G1229">
        <v>2022</v>
      </c>
      <c r="H1229" t="s">
        <v>29</v>
      </c>
      <c r="I1229" t="s">
        <v>30</v>
      </c>
      <c r="J1229" t="s">
        <v>2789</v>
      </c>
      <c r="K1229" t="s">
        <v>1639</v>
      </c>
      <c r="L1229" t="s">
        <v>2790</v>
      </c>
      <c r="M1229">
        <v>1096439</v>
      </c>
      <c r="O1229" t="s">
        <v>32</v>
      </c>
      <c r="P1229" t="s">
        <v>42</v>
      </c>
      <c r="R1229" t="s">
        <v>34</v>
      </c>
      <c r="T1229" t="s">
        <v>35</v>
      </c>
      <c r="U1229" t="s">
        <v>36</v>
      </c>
      <c r="V1229" t="s">
        <v>2791</v>
      </c>
      <c r="W1229" s="1">
        <v>44718</v>
      </c>
      <c r="X1229" s="1">
        <v>44765</v>
      </c>
      <c r="Y1229" t="s">
        <v>2792</v>
      </c>
    </row>
    <row r="1230" spans="1:25">
      <c r="A1230" t="s">
        <v>2563</v>
      </c>
      <c r="B1230" t="s">
        <v>2564</v>
      </c>
      <c r="C1230" t="s">
        <v>1228</v>
      </c>
      <c r="D1230">
        <v>46898</v>
      </c>
      <c r="E1230" t="s">
        <v>27</v>
      </c>
      <c r="F1230" t="s">
        <v>28</v>
      </c>
      <c r="G1230">
        <v>2022</v>
      </c>
      <c r="H1230" t="s">
        <v>29</v>
      </c>
      <c r="I1230" t="s">
        <v>30</v>
      </c>
      <c r="J1230" t="s">
        <v>2565</v>
      </c>
      <c r="K1230" t="s">
        <v>2566</v>
      </c>
      <c r="M1230">
        <v>641684</v>
      </c>
      <c r="O1230" t="s">
        <v>32</v>
      </c>
      <c r="P1230" t="s">
        <v>42</v>
      </c>
      <c r="R1230" t="s">
        <v>34</v>
      </c>
      <c r="T1230" t="s">
        <v>35</v>
      </c>
      <c r="U1230" t="s">
        <v>43</v>
      </c>
      <c r="V1230" t="s">
        <v>115</v>
      </c>
      <c r="W1230" s="1">
        <v>44735</v>
      </c>
      <c r="X1230" s="1">
        <v>44788</v>
      </c>
      <c r="Y1230" t="s">
        <v>55</v>
      </c>
    </row>
    <row r="1231" spans="1:25">
      <c r="A1231" t="s">
        <v>3813</v>
      </c>
      <c r="B1231" t="s">
        <v>136</v>
      </c>
      <c r="D1231">
        <v>47807</v>
      </c>
      <c r="E1231" t="s">
        <v>27</v>
      </c>
      <c r="F1231" t="s">
        <v>28</v>
      </c>
      <c r="G1231">
        <v>2022</v>
      </c>
      <c r="H1231" t="s">
        <v>29</v>
      </c>
      <c r="I1231" t="s">
        <v>30</v>
      </c>
      <c r="J1231" t="s">
        <v>3814</v>
      </c>
      <c r="K1231" t="s">
        <v>3815</v>
      </c>
      <c r="L1231" t="s">
        <v>3815</v>
      </c>
      <c r="M1231">
        <v>712184</v>
      </c>
      <c r="O1231" t="s">
        <v>32</v>
      </c>
      <c r="P1231" t="s">
        <v>42</v>
      </c>
      <c r="R1231" t="s">
        <v>34</v>
      </c>
      <c r="T1231" t="s">
        <v>35</v>
      </c>
      <c r="U1231" t="s">
        <v>36</v>
      </c>
      <c r="V1231" t="s">
        <v>3816</v>
      </c>
      <c r="W1231" s="1">
        <v>44742</v>
      </c>
      <c r="X1231" s="1">
        <v>44755</v>
      </c>
      <c r="Y1231" t="s">
        <v>133</v>
      </c>
    </row>
    <row r="1232" spans="1:25">
      <c r="A1232" t="s">
        <v>3817</v>
      </c>
      <c r="B1232" t="s">
        <v>3818</v>
      </c>
      <c r="D1232">
        <v>45297</v>
      </c>
      <c r="E1232" t="s">
        <v>27</v>
      </c>
      <c r="F1232" t="s">
        <v>28</v>
      </c>
      <c r="G1232">
        <v>2022</v>
      </c>
      <c r="H1232" t="s">
        <v>29</v>
      </c>
      <c r="I1232" t="s">
        <v>30</v>
      </c>
      <c r="J1232" t="s">
        <v>3819</v>
      </c>
      <c r="K1232" t="str">
        <f>"03/03/2022 02:07 PM AEST(SW"</f>
        <v>03/03/2022 02:07 PM AEST(SW</v>
      </c>
      <c r="M1232">
        <v>1157729</v>
      </c>
      <c r="O1232" t="s">
        <v>32</v>
      </c>
      <c r="P1232" t="s">
        <v>145</v>
      </c>
      <c r="R1232" t="s">
        <v>34</v>
      </c>
      <c r="T1232" t="s">
        <v>52</v>
      </c>
      <c r="U1232" t="s">
        <v>1578</v>
      </c>
      <c r="V1232" t="s">
        <v>3820</v>
      </c>
      <c r="W1232" s="1">
        <v>44676</v>
      </c>
      <c r="X1232" s="1">
        <v>44814</v>
      </c>
      <c r="Y1232" t="s">
        <v>123</v>
      </c>
    </row>
    <row r="1233" spans="1:25">
      <c r="A1233" t="s">
        <v>1368</v>
      </c>
      <c r="B1233" t="s">
        <v>3821</v>
      </c>
      <c r="C1233" t="s">
        <v>3822</v>
      </c>
      <c r="D1233">
        <v>45644</v>
      </c>
      <c r="E1233" t="s">
        <v>27</v>
      </c>
      <c r="F1233" t="s">
        <v>28</v>
      </c>
      <c r="G1233">
        <v>2022</v>
      </c>
      <c r="H1233" t="s">
        <v>29</v>
      </c>
      <c r="I1233" t="s">
        <v>30</v>
      </c>
      <c r="J1233" t="s">
        <v>3823</v>
      </c>
      <c r="K1233" t="str">
        <f>"05/04/2022 12:19 PM AEST(SW"</f>
        <v>05/04/2022 12:19 PM AEST(SW</v>
      </c>
      <c r="L1233" t="str">
        <f>"05/04/2022 12:19 PM AEST(SW"</f>
        <v>05/04/2022 12:19 PM AEST(SW</v>
      </c>
      <c r="M1233">
        <v>717425</v>
      </c>
      <c r="O1233" t="s">
        <v>32</v>
      </c>
      <c r="P1233" t="s">
        <v>42</v>
      </c>
      <c r="R1233" t="s">
        <v>34</v>
      </c>
      <c r="T1233" t="s">
        <v>35</v>
      </c>
      <c r="U1233" t="s">
        <v>298</v>
      </c>
      <c r="V1233" t="s">
        <v>115</v>
      </c>
      <c r="W1233" s="1">
        <v>44716</v>
      </c>
      <c r="X1233" s="1">
        <v>44724</v>
      </c>
      <c r="Y1233" t="s">
        <v>97</v>
      </c>
    </row>
    <row r="1234" spans="1:25">
      <c r="A1234" t="s">
        <v>2774</v>
      </c>
      <c r="B1234" t="s">
        <v>563</v>
      </c>
      <c r="C1234" t="s">
        <v>313</v>
      </c>
      <c r="D1234">
        <v>53063</v>
      </c>
      <c r="E1234" t="s">
        <v>27</v>
      </c>
      <c r="F1234" t="s">
        <v>28</v>
      </c>
      <c r="G1234">
        <v>2022</v>
      </c>
      <c r="H1234" t="s">
        <v>29</v>
      </c>
      <c r="I1234" t="s">
        <v>30</v>
      </c>
      <c r="J1234" t="s">
        <v>2775</v>
      </c>
      <c r="K1234" t="str">
        <f>"04/11/2022 01:19 PM AEST(SW"</f>
        <v>04/11/2022 01:19 PM AEST(SW</v>
      </c>
      <c r="M1234">
        <v>74243</v>
      </c>
      <c r="O1234" t="s">
        <v>32</v>
      </c>
      <c r="P1234" t="s">
        <v>33</v>
      </c>
      <c r="R1234" t="s">
        <v>34</v>
      </c>
      <c r="T1234" t="s">
        <v>35</v>
      </c>
      <c r="U1234" t="s">
        <v>43</v>
      </c>
      <c r="V1234" t="s">
        <v>115</v>
      </c>
      <c r="W1234" s="1">
        <v>44882</v>
      </c>
      <c r="X1234" s="1">
        <v>44907</v>
      </c>
      <c r="Y1234" t="s">
        <v>55</v>
      </c>
    </row>
    <row r="1235" spans="1:25">
      <c r="A1235" t="s">
        <v>934</v>
      </c>
      <c r="B1235" t="s">
        <v>268</v>
      </c>
      <c r="D1235">
        <v>53211</v>
      </c>
      <c r="E1235" t="s">
        <v>27</v>
      </c>
      <c r="F1235" t="s">
        <v>28</v>
      </c>
      <c r="G1235">
        <v>2022</v>
      </c>
      <c r="H1235" t="s">
        <v>29</v>
      </c>
      <c r="I1235" t="s">
        <v>30</v>
      </c>
      <c r="J1235" t="s">
        <v>3824</v>
      </c>
      <c r="K1235" t="str">
        <f>"07/11/2022 11:22 AM AEST(SW"</f>
        <v>07/11/2022 11:22 AM AEST(SW</v>
      </c>
      <c r="L1235" t="str">
        <f>"07/11/2022 11:22 AM AEST(SW"</f>
        <v>07/11/2022 11:22 AM AEST(SW</v>
      </c>
      <c r="M1235">
        <v>763148</v>
      </c>
      <c r="O1235" t="s">
        <v>32</v>
      </c>
      <c r="P1235" t="s">
        <v>61</v>
      </c>
      <c r="Q1235" t="s">
        <v>3825</v>
      </c>
      <c r="R1235" t="s">
        <v>34</v>
      </c>
      <c r="T1235" t="s">
        <v>52</v>
      </c>
      <c r="U1235" t="s">
        <v>298</v>
      </c>
      <c r="V1235" t="s">
        <v>810</v>
      </c>
      <c r="W1235" s="1">
        <v>44873</v>
      </c>
      <c r="X1235" s="1">
        <v>44887</v>
      </c>
      <c r="Y1235" t="s">
        <v>55</v>
      </c>
    </row>
    <row r="1236" spans="1:25">
      <c r="A1236" t="s">
        <v>1826</v>
      </c>
      <c r="B1236" t="s">
        <v>3305</v>
      </c>
      <c r="D1236">
        <v>48824</v>
      </c>
      <c r="E1236" t="s">
        <v>27</v>
      </c>
      <c r="F1236" t="s">
        <v>28</v>
      </c>
      <c r="G1236">
        <v>2022</v>
      </c>
      <c r="H1236" t="s">
        <v>29</v>
      </c>
      <c r="I1236" t="s">
        <v>30</v>
      </c>
      <c r="J1236" t="s">
        <v>3306</v>
      </c>
      <c r="K1236" t="s">
        <v>3307</v>
      </c>
      <c r="M1236">
        <v>973635</v>
      </c>
      <c r="O1236" t="s">
        <v>32</v>
      </c>
      <c r="P1236" t="s">
        <v>86</v>
      </c>
      <c r="R1236" t="s">
        <v>34</v>
      </c>
      <c r="T1236" t="s">
        <v>52</v>
      </c>
      <c r="U1236" t="s">
        <v>87</v>
      </c>
      <c r="V1236" t="s">
        <v>88</v>
      </c>
      <c r="W1236" s="1">
        <v>44886</v>
      </c>
      <c r="X1236" s="1">
        <v>44944</v>
      </c>
      <c r="Y1236" t="s">
        <v>547</v>
      </c>
    </row>
    <row r="1237" spans="1:25">
      <c r="A1237" t="s">
        <v>3826</v>
      </c>
      <c r="B1237" t="s">
        <v>568</v>
      </c>
      <c r="D1237">
        <v>52828</v>
      </c>
      <c r="E1237" t="s">
        <v>27</v>
      </c>
      <c r="F1237" t="s">
        <v>28</v>
      </c>
      <c r="G1237">
        <v>2022</v>
      </c>
      <c r="H1237" t="s">
        <v>29</v>
      </c>
      <c r="I1237" t="s">
        <v>30</v>
      </c>
      <c r="J1237" t="s">
        <v>3827</v>
      </c>
      <c r="K1237" t="s">
        <v>3828</v>
      </c>
      <c r="L1237" t="s">
        <v>3829</v>
      </c>
      <c r="M1237">
        <v>912064</v>
      </c>
      <c r="O1237" t="s">
        <v>32</v>
      </c>
      <c r="P1237" t="s">
        <v>33</v>
      </c>
      <c r="R1237" t="s">
        <v>34</v>
      </c>
      <c r="T1237" t="s">
        <v>52</v>
      </c>
      <c r="U1237" t="s">
        <v>298</v>
      </c>
      <c r="V1237" t="s">
        <v>810</v>
      </c>
      <c r="W1237" s="1">
        <v>44890</v>
      </c>
      <c r="X1237" s="1">
        <v>44938</v>
      </c>
      <c r="Y1237" t="s">
        <v>55</v>
      </c>
    </row>
    <row r="1238" spans="1:25">
      <c r="A1238" t="s">
        <v>2273</v>
      </c>
      <c r="B1238" t="s">
        <v>2274</v>
      </c>
      <c r="D1238">
        <v>55258</v>
      </c>
      <c r="E1238" t="s">
        <v>27</v>
      </c>
      <c r="F1238" t="s">
        <v>28</v>
      </c>
      <c r="G1238">
        <v>2022</v>
      </c>
      <c r="H1238" t="s">
        <v>29</v>
      </c>
      <c r="I1238" t="s">
        <v>30</v>
      </c>
      <c r="J1238" t="s">
        <v>3830</v>
      </c>
      <c r="K1238" t="s">
        <v>3831</v>
      </c>
      <c r="M1238">
        <v>1225546</v>
      </c>
      <c r="O1238" t="s">
        <v>32</v>
      </c>
      <c r="P1238" t="s">
        <v>86</v>
      </c>
      <c r="R1238" t="s">
        <v>34</v>
      </c>
      <c r="T1238" t="s">
        <v>52</v>
      </c>
      <c r="U1238" t="s">
        <v>87</v>
      </c>
      <c r="V1238" t="s">
        <v>88</v>
      </c>
      <c r="W1238" s="1">
        <v>44914</v>
      </c>
      <c r="X1238" s="1">
        <v>44925</v>
      </c>
      <c r="Y1238" t="s">
        <v>547</v>
      </c>
    </row>
    <row r="1239" spans="1:25">
      <c r="A1239" t="s">
        <v>1608</v>
      </c>
      <c r="B1239" t="s">
        <v>645</v>
      </c>
      <c r="D1239">
        <v>48339</v>
      </c>
      <c r="E1239" t="s">
        <v>27</v>
      </c>
      <c r="F1239" t="s">
        <v>28</v>
      </c>
      <c r="G1239">
        <v>2022</v>
      </c>
      <c r="H1239" t="s">
        <v>29</v>
      </c>
      <c r="I1239" t="s">
        <v>30</v>
      </c>
      <c r="J1239" t="s">
        <v>2125</v>
      </c>
      <c r="K1239" t="str">
        <f>"01/08/2022 08:38 AM AEST(SW"</f>
        <v>01/08/2022 08:38 AM AEST(SW</v>
      </c>
      <c r="M1239">
        <v>1171995</v>
      </c>
      <c r="O1239" t="s">
        <v>32</v>
      </c>
      <c r="P1239" t="s">
        <v>878</v>
      </c>
      <c r="R1239" t="s">
        <v>34</v>
      </c>
      <c r="T1239" t="s">
        <v>174</v>
      </c>
      <c r="U1239" t="s">
        <v>680</v>
      </c>
      <c r="V1239" t="s">
        <v>2126</v>
      </c>
      <c r="W1239" s="1">
        <v>44837</v>
      </c>
      <c r="X1239" s="1">
        <v>44843</v>
      </c>
      <c r="Y1239" t="s">
        <v>55</v>
      </c>
    </row>
    <row r="1240" spans="1:25">
      <c r="A1240" t="s">
        <v>3832</v>
      </c>
      <c r="B1240" t="s">
        <v>2942</v>
      </c>
      <c r="D1240">
        <v>48312</v>
      </c>
      <c r="E1240" t="s">
        <v>27</v>
      </c>
      <c r="F1240" t="s">
        <v>28</v>
      </c>
      <c r="G1240">
        <v>2022</v>
      </c>
      <c r="H1240" t="s">
        <v>29</v>
      </c>
      <c r="I1240" t="s">
        <v>30</v>
      </c>
      <c r="J1240" t="s">
        <v>3833</v>
      </c>
      <c r="K1240" t="s">
        <v>3834</v>
      </c>
      <c r="L1240" t="s">
        <v>3835</v>
      </c>
      <c r="M1240">
        <v>1172542</v>
      </c>
      <c r="O1240" t="s">
        <v>32</v>
      </c>
      <c r="P1240" t="s">
        <v>878</v>
      </c>
      <c r="R1240" t="s">
        <v>34</v>
      </c>
      <c r="T1240" t="s">
        <v>174</v>
      </c>
      <c r="U1240" t="s">
        <v>680</v>
      </c>
      <c r="V1240" t="s">
        <v>3836</v>
      </c>
      <c r="W1240" s="1">
        <v>44837</v>
      </c>
      <c r="X1240" s="1">
        <v>44844</v>
      </c>
      <c r="Y1240" t="s">
        <v>55</v>
      </c>
    </row>
    <row r="1241" spans="1:25">
      <c r="A1241" t="s">
        <v>3837</v>
      </c>
      <c r="B1241" t="s">
        <v>248</v>
      </c>
      <c r="C1241" t="s">
        <v>1669</v>
      </c>
      <c r="D1241">
        <v>48341</v>
      </c>
      <c r="E1241" t="s">
        <v>27</v>
      </c>
      <c r="F1241" t="s">
        <v>28</v>
      </c>
      <c r="G1241">
        <v>2022</v>
      </c>
      <c r="H1241" t="s">
        <v>29</v>
      </c>
      <c r="I1241" t="s">
        <v>30</v>
      </c>
      <c r="J1241" t="s">
        <v>3833</v>
      </c>
      <c r="K1241" t="str">
        <f>"01/08/2022 02:27 PM AEST(SW"</f>
        <v>01/08/2022 02:27 PM AEST(SW</v>
      </c>
      <c r="L1241" t="str">
        <f>"01/08/2022 02:27 PM AEST(SW"</f>
        <v>01/08/2022 02:27 PM AEST(SW</v>
      </c>
      <c r="M1241">
        <v>995755</v>
      </c>
      <c r="O1241" t="s">
        <v>32</v>
      </c>
      <c r="P1241" t="s">
        <v>878</v>
      </c>
      <c r="R1241" t="s">
        <v>34</v>
      </c>
      <c r="T1241" t="s">
        <v>174</v>
      </c>
      <c r="U1241" t="s">
        <v>680</v>
      </c>
      <c r="V1241" t="s">
        <v>3838</v>
      </c>
      <c r="W1241" s="1">
        <v>44837</v>
      </c>
      <c r="X1241" s="1">
        <v>44844</v>
      </c>
      <c r="Y1241" t="s">
        <v>55</v>
      </c>
    </row>
    <row r="1242" spans="1:25">
      <c r="A1242" t="s">
        <v>657</v>
      </c>
      <c r="B1242" t="s">
        <v>3696</v>
      </c>
      <c r="D1242">
        <v>48326</v>
      </c>
      <c r="E1242" t="s">
        <v>27</v>
      </c>
      <c r="F1242" t="s">
        <v>28</v>
      </c>
      <c r="G1242">
        <v>2022</v>
      </c>
      <c r="H1242" t="s">
        <v>29</v>
      </c>
      <c r="I1242" t="s">
        <v>30</v>
      </c>
      <c r="J1242" t="s">
        <v>3839</v>
      </c>
      <c r="K1242" t="s">
        <v>3840</v>
      </c>
      <c r="L1242" t="s">
        <v>3840</v>
      </c>
      <c r="M1242">
        <v>996205</v>
      </c>
      <c r="O1242" t="s">
        <v>32</v>
      </c>
      <c r="P1242" t="s">
        <v>878</v>
      </c>
      <c r="R1242" t="s">
        <v>34</v>
      </c>
      <c r="T1242" t="s">
        <v>174</v>
      </c>
      <c r="U1242" t="s">
        <v>680</v>
      </c>
      <c r="V1242" t="s">
        <v>2126</v>
      </c>
      <c r="W1242" s="1">
        <v>44837</v>
      </c>
      <c r="X1242" s="1">
        <v>44844</v>
      </c>
      <c r="Y1242" t="s">
        <v>55</v>
      </c>
    </row>
    <row r="1243" spans="1:25">
      <c r="A1243" t="s">
        <v>1610</v>
      </c>
      <c r="B1243" t="s">
        <v>113</v>
      </c>
      <c r="C1243" t="s">
        <v>791</v>
      </c>
      <c r="D1243">
        <v>48444</v>
      </c>
      <c r="E1243" t="s">
        <v>27</v>
      </c>
      <c r="F1243" t="s">
        <v>28</v>
      </c>
      <c r="G1243">
        <v>2022</v>
      </c>
      <c r="H1243" t="s">
        <v>29</v>
      </c>
      <c r="I1243" t="s">
        <v>30</v>
      </c>
      <c r="J1243" t="s">
        <v>2826</v>
      </c>
      <c r="K1243" t="s">
        <v>3675</v>
      </c>
      <c r="M1243">
        <v>93663</v>
      </c>
      <c r="O1243" t="s">
        <v>32</v>
      </c>
      <c r="P1243" t="s">
        <v>33</v>
      </c>
      <c r="R1243" t="s">
        <v>34</v>
      </c>
      <c r="T1243" t="s">
        <v>52</v>
      </c>
      <c r="U1243" t="s">
        <v>298</v>
      </c>
      <c r="V1243" t="s">
        <v>810</v>
      </c>
      <c r="W1243" s="1">
        <v>44825</v>
      </c>
      <c r="X1243" s="1">
        <v>44926</v>
      </c>
      <c r="Y1243" t="s">
        <v>55</v>
      </c>
    </row>
    <row r="1244" spans="1:25">
      <c r="A1244" t="s">
        <v>1610</v>
      </c>
      <c r="B1244" t="s">
        <v>113</v>
      </c>
      <c r="C1244" t="s">
        <v>791</v>
      </c>
      <c r="D1244">
        <v>48445</v>
      </c>
      <c r="E1244" t="s">
        <v>27</v>
      </c>
      <c r="F1244" t="s">
        <v>28</v>
      </c>
      <c r="G1244">
        <v>2022</v>
      </c>
      <c r="H1244" t="s">
        <v>29</v>
      </c>
      <c r="I1244" t="s">
        <v>30</v>
      </c>
      <c r="J1244" t="s">
        <v>2826</v>
      </c>
      <c r="K1244" t="s">
        <v>2827</v>
      </c>
      <c r="M1244">
        <v>93663</v>
      </c>
      <c r="O1244" t="s">
        <v>32</v>
      </c>
      <c r="P1244" t="s">
        <v>33</v>
      </c>
      <c r="R1244" t="s">
        <v>34</v>
      </c>
      <c r="T1244" t="s">
        <v>52</v>
      </c>
      <c r="U1244" t="s">
        <v>298</v>
      </c>
      <c r="V1244" t="s">
        <v>810</v>
      </c>
      <c r="W1244" s="1">
        <v>44825</v>
      </c>
      <c r="X1244" s="1">
        <v>44926</v>
      </c>
      <c r="Y1244" t="s">
        <v>55</v>
      </c>
    </row>
    <row r="1245" spans="1:25">
      <c r="A1245" t="s">
        <v>906</v>
      </c>
      <c r="B1245" t="s">
        <v>1016</v>
      </c>
      <c r="D1245">
        <v>46436</v>
      </c>
      <c r="E1245" t="s">
        <v>27</v>
      </c>
      <c r="F1245" t="s">
        <v>28</v>
      </c>
      <c r="G1245">
        <v>2022</v>
      </c>
      <c r="H1245" t="s">
        <v>29</v>
      </c>
      <c r="I1245" t="s">
        <v>30</v>
      </c>
      <c r="J1245" t="s">
        <v>3841</v>
      </c>
      <c r="K1245" t="str">
        <f>"04/05/2022 05:07 PM AEST(SW"</f>
        <v>04/05/2022 05:07 PM AEST(SW</v>
      </c>
      <c r="M1245">
        <v>1200974</v>
      </c>
      <c r="O1245" t="s">
        <v>32</v>
      </c>
      <c r="P1245" t="s">
        <v>42</v>
      </c>
      <c r="R1245" t="s">
        <v>34</v>
      </c>
      <c r="T1245" t="s">
        <v>35</v>
      </c>
      <c r="U1245" t="s">
        <v>43</v>
      </c>
      <c r="V1245" t="s">
        <v>244</v>
      </c>
      <c r="W1245" s="1">
        <v>44722</v>
      </c>
      <c r="X1245" s="1">
        <v>44738</v>
      </c>
      <c r="Y1245" t="s">
        <v>116</v>
      </c>
    </row>
    <row r="1246" spans="1:25">
      <c r="A1246" t="s">
        <v>3813</v>
      </c>
      <c r="B1246" t="s">
        <v>136</v>
      </c>
      <c r="D1246">
        <v>47804</v>
      </c>
      <c r="E1246" t="s">
        <v>27</v>
      </c>
      <c r="F1246" t="s">
        <v>28</v>
      </c>
      <c r="G1246">
        <v>2022</v>
      </c>
      <c r="H1246" t="s">
        <v>29</v>
      </c>
      <c r="I1246" t="s">
        <v>30</v>
      </c>
      <c r="J1246" t="s">
        <v>3842</v>
      </c>
      <c r="K1246" t="s">
        <v>3843</v>
      </c>
      <c r="L1246" t="s">
        <v>3844</v>
      </c>
      <c r="M1246">
        <v>712184</v>
      </c>
      <c r="O1246" t="s">
        <v>32</v>
      </c>
      <c r="P1246" t="s">
        <v>42</v>
      </c>
      <c r="R1246" t="s">
        <v>34</v>
      </c>
      <c r="T1246" t="s">
        <v>35</v>
      </c>
      <c r="U1246" t="s">
        <v>36</v>
      </c>
      <c r="V1246" t="s">
        <v>3816</v>
      </c>
      <c r="W1246" s="1">
        <v>44742</v>
      </c>
      <c r="X1246" s="1">
        <v>44755</v>
      </c>
      <c r="Y1246" t="s">
        <v>133</v>
      </c>
    </row>
    <row r="1247" spans="1:25">
      <c r="A1247" t="s">
        <v>2727</v>
      </c>
      <c r="B1247" t="s">
        <v>2728</v>
      </c>
      <c r="D1247">
        <v>46896</v>
      </c>
      <c r="E1247" t="s">
        <v>27</v>
      </c>
      <c r="F1247" t="s">
        <v>28</v>
      </c>
      <c r="G1247">
        <v>2022</v>
      </c>
      <c r="H1247" t="s">
        <v>29</v>
      </c>
      <c r="I1247" t="s">
        <v>30</v>
      </c>
      <c r="J1247" t="s">
        <v>2729</v>
      </c>
      <c r="K1247" t="s">
        <v>2730</v>
      </c>
      <c r="L1247" t="s">
        <v>2731</v>
      </c>
      <c r="M1247">
        <v>1028961</v>
      </c>
      <c r="O1247" t="s">
        <v>32</v>
      </c>
      <c r="P1247" t="s">
        <v>33</v>
      </c>
      <c r="R1247" t="s">
        <v>34</v>
      </c>
      <c r="T1247" t="s">
        <v>52</v>
      </c>
      <c r="U1247" t="s">
        <v>1578</v>
      </c>
      <c r="V1247" t="s">
        <v>2732</v>
      </c>
      <c r="W1247" s="1">
        <v>44735</v>
      </c>
      <c r="X1247" s="1">
        <v>44751</v>
      </c>
      <c r="Y1247" t="s">
        <v>55</v>
      </c>
    </row>
    <row r="1248" spans="1:25">
      <c r="A1248" t="s">
        <v>3845</v>
      </c>
      <c r="B1248" t="s">
        <v>3846</v>
      </c>
      <c r="D1248">
        <v>55161</v>
      </c>
      <c r="E1248" t="s">
        <v>27</v>
      </c>
      <c r="F1248" t="s">
        <v>28</v>
      </c>
      <c r="G1248">
        <v>2022</v>
      </c>
      <c r="H1248" t="s">
        <v>29</v>
      </c>
      <c r="I1248" t="s">
        <v>30</v>
      </c>
      <c r="J1248" t="s">
        <v>3847</v>
      </c>
      <c r="K1248" t="str">
        <f>"03/12/2022 01:46 PM AEST(SW"</f>
        <v>03/12/2022 01:46 PM AEST(SW</v>
      </c>
      <c r="M1248">
        <v>1155779</v>
      </c>
      <c r="O1248" t="s">
        <v>32</v>
      </c>
      <c r="P1248" t="s">
        <v>145</v>
      </c>
      <c r="R1248" t="s">
        <v>32</v>
      </c>
      <c r="S1248" t="s">
        <v>32</v>
      </c>
      <c r="T1248" t="s">
        <v>52</v>
      </c>
      <c r="U1248" t="s">
        <v>53</v>
      </c>
      <c r="V1248" t="s">
        <v>549</v>
      </c>
      <c r="W1248" s="1">
        <v>44889</v>
      </c>
      <c r="X1248" s="1">
        <v>44896</v>
      </c>
      <c r="Y1248" t="s">
        <v>841</v>
      </c>
    </row>
    <row r="1249" spans="1:25">
      <c r="A1249" t="s">
        <v>246</v>
      </c>
      <c r="B1249" t="s">
        <v>247</v>
      </c>
      <c r="C1249" t="s">
        <v>248</v>
      </c>
      <c r="D1249">
        <v>45853</v>
      </c>
      <c r="E1249" t="s">
        <v>27</v>
      </c>
      <c r="F1249" t="s">
        <v>28</v>
      </c>
      <c r="G1249">
        <v>2022</v>
      </c>
      <c r="H1249" t="s">
        <v>29</v>
      </c>
      <c r="I1249" t="s">
        <v>30</v>
      </c>
      <c r="J1249" t="s">
        <v>3848</v>
      </c>
      <c r="K1249" t="s">
        <v>3849</v>
      </c>
      <c r="L1249" t="s">
        <v>3849</v>
      </c>
      <c r="M1249">
        <v>296292</v>
      </c>
      <c r="O1249" t="s">
        <v>32</v>
      </c>
      <c r="P1249" t="s">
        <v>42</v>
      </c>
      <c r="R1249" t="s">
        <v>34</v>
      </c>
      <c r="T1249" t="s">
        <v>35</v>
      </c>
      <c r="U1249" t="s">
        <v>43</v>
      </c>
      <c r="V1249" t="s">
        <v>115</v>
      </c>
      <c r="W1249" s="1">
        <v>44721</v>
      </c>
      <c r="X1249" s="1">
        <v>44737</v>
      </c>
      <c r="Y1249" t="s">
        <v>55</v>
      </c>
    </row>
    <row r="1250" spans="1:25">
      <c r="A1250" t="s">
        <v>1132</v>
      </c>
      <c r="B1250" t="s">
        <v>3850</v>
      </c>
      <c r="D1250">
        <v>45988</v>
      </c>
      <c r="E1250" t="s">
        <v>27</v>
      </c>
      <c r="F1250" t="s">
        <v>28</v>
      </c>
      <c r="G1250">
        <v>2022</v>
      </c>
      <c r="H1250" t="s">
        <v>29</v>
      </c>
      <c r="I1250" t="s">
        <v>30</v>
      </c>
      <c r="J1250" t="s">
        <v>3851</v>
      </c>
      <c r="K1250" t="s">
        <v>3852</v>
      </c>
      <c r="L1250" t="s">
        <v>3853</v>
      </c>
      <c r="M1250">
        <v>676010</v>
      </c>
      <c r="O1250" t="s">
        <v>32</v>
      </c>
      <c r="P1250" t="s">
        <v>42</v>
      </c>
      <c r="R1250" t="s">
        <v>34</v>
      </c>
      <c r="T1250" t="s">
        <v>35</v>
      </c>
      <c r="U1250" t="s">
        <v>43</v>
      </c>
      <c r="V1250" t="s">
        <v>151</v>
      </c>
      <c r="W1250" s="1">
        <v>44722</v>
      </c>
      <c r="X1250" s="1">
        <v>44730</v>
      </c>
      <c r="Y1250" t="s">
        <v>211</v>
      </c>
    </row>
    <row r="1251" spans="1:25">
      <c r="A1251" t="s">
        <v>3854</v>
      </c>
      <c r="B1251" t="s">
        <v>3855</v>
      </c>
      <c r="C1251" t="s">
        <v>3856</v>
      </c>
      <c r="D1251">
        <v>47061</v>
      </c>
      <c r="E1251" t="s">
        <v>27</v>
      </c>
      <c r="F1251" t="s">
        <v>28</v>
      </c>
      <c r="G1251">
        <v>2022</v>
      </c>
      <c r="H1251" t="s">
        <v>29</v>
      </c>
      <c r="I1251" t="s">
        <v>30</v>
      </c>
      <c r="J1251" t="s">
        <v>3857</v>
      </c>
      <c r="K1251" t="s">
        <v>3858</v>
      </c>
      <c r="M1251">
        <v>722068</v>
      </c>
      <c r="O1251" t="s">
        <v>32</v>
      </c>
      <c r="P1251" t="s">
        <v>145</v>
      </c>
      <c r="R1251" t="s">
        <v>34</v>
      </c>
      <c r="T1251" t="s">
        <v>52</v>
      </c>
      <c r="U1251" t="s">
        <v>43</v>
      </c>
      <c r="V1251" t="s">
        <v>3859</v>
      </c>
      <c r="W1251" s="1">
        <v>44753</v>
      </c>
      <c r="X1251" s="1">
        <v>44788</v>
      </c>
      <c r="Y1251" t="s">
        <v>55</v>
      </c>
    </row>
    <row r="1252" spans="1:25">
      <c r="A1252" t="s">
        <v>3624</v>
      </c>
      <c r="B1252" t="s">
        <v>2317</v>
      </c>
      <c r="C1252" t="s">
        <v>1202</v>
      </c>
      <c r="D1252">
        <v>49027</v>
      </c>
      <c r="E1252" t="s">
        <v>27</v>
      </c>
      <c r="F1252" t="s">
        <v>28</v>
      </c>
      <c r="G1252">
        <v>2022</v>
      </c>
      <c r="H1252" t="s">
        <v>29</v>
      </c>
      <c r="I1252" t="s">
        <v>30</v>
      </c>
      <c r="J1252" t="s">
        <v>3625</v>
      </c>
      <c r="K1252" t="str">
        <f>"05/09/2022 10:24 AM AEST(SW"</f>
        <v>05/09/2022 10:24 AM AEST(SW</v>
      </c>
      <c r="M1252">
        <v>1016710</v>
      </c>
      <c r="O1252" t="s">
        <v>32</v>
      </c>
      <c r="P1252" t="s">
        <v>878</v>
      </c>
      <c r="R1252" t="s">
        <v>34</v>
      </c>
      <c r="T1252" t="s">
        <v>35</v>
      </c>
      <c r="U1252" t="s">
        <v>43</v>
      </c>
      <c r="V1252" t="s">
        <v>3626</v>
      </c>
      <c r="W1252" s="1">
        <v>44813</v>
      </c>
      <c r="X1252" s="1">
        <v>44826</v>
      </c>
      <c r="Y1252" t="s">
        <v>55</v>
      </c>
    </row>
    <row r="1253" spans="1:25">
      <c r="A1253" t="s">
        <v>616</v>
      </c>
      <c r="B1253" t="s">
        <v>617</v>
      </c>
      <c r="D1253">
        <v>52932</v>
      </c>
      <c r="E1253" t="s">
        <v>27</v>
      </c>
      <c r="F1253" t="s">
        <v>28</v>
      </c>
      <c r="G1253">
        <v>2022</v>
      </c>
      <c r="H1253" t="s">
        <v>29</v>
      </c>
      <c r="I1253" t="s">
        <v>30</v>
      </c>
      <c r="J1253" t="s">
        <v>3860</v>
      </c>
      <c r="K1253" t="s">
        <v>3861</v>
      </c>
      <c r="L1253" t="s">
        <v>3862</v>
      </c>
      <c r="M1253">
        <v>1083941</v>
      </c>
      <c r="O1253" t="s">
        <v>32</v>
      </c>
      <c r="P1253" t="s">
        <v>86</v>
      </c>
      <c r="R1253" t="s">
        <v>34</v>
      </c>
      <c r="T1253" t="s">
        <v>52</v>
      </c>
      <c r="U1253" t="s">
        <v>87</v>
      </c>
      <c r="V1253" t="s">
        <v>475</v>
      </c>
      <c r="W1253" s="1">
        <v>44911</v>
      </c>
      <c r="X1253" s="1">
        <v>44976</v>
      </c>
      <c r="Y1253" t="s">
        <v>55</v>
      </c>
    </row>
    <row r="1254" spans="1:25">
      <c r="A1254" t="s">
        <v>3637</v>
      </c>
      <c r="B1254" t="s">
        <v>3638</v>
      </c>
      <c r="D1254">
        <v>47734</v>
      </c>
      <c r="E1254" t="s">
        <v>27</v>
      </c>
      <c r="F1254" t="s">
        <v>28</v>
      </c>
      <c r="G1254">
        <v>2022</v>
      </c>
      <c r="H1254" t="s">
        <v>29</v>
      </c>
      <c r="I1254" t="s">
        <v>30</v>
      </c>
      <c r="J1254" t="s">
        <v>3639</v>
      </c>
      <c r="K1254" t="s">
        <v>3640</v>
      </c>
      <c r="L1254" t="s">
        <v>3641</v>
      </c>
      <c r="M1254">
        <v>1108499</v>
      </c>
      <c r="O1254" t="s">
        <v>32</v>
      </c>
      <c r="P1254" t="s">
        <v>42</v>
      </c>
      <c r="R1254" t="s">
        <v>34</v>
      </c>
      <c r="T1254" t="s">
        <v>35</v>
      </c>
      <c r="U1254" t="s">
        <v>36</v>
      </c>
      <c r="V1254" t="s">
        <v>3642</v>
      </c>
      <c r="W1254" s="1">
        <v>44749</v>
      </c>
      <c r="X1254" s="1">
        <v>44758</v>
      </c>
      <c r="Y1254" t="s">
        <v>55</v>
      </c>
    </row>
    <row r="1255" spans="1:25">
      <c r="A1255" t="s">
        <v>3863</v>
      </c>
      <c r="B1255" t="s">
        <v>1055</v>
      </c>
      <c r="C1255" t="s">
        <v>3864</v>
      </c>
      <c r="D1255">
        <v>48894</v>
      </c>
      <c r="E1255" t="s">
        <v>27</v>
      </c>
      <c r="F1255" t="s">
        <v>28</v>
      </c>
      <c r="G1255">
        <v>2022</v>
      </c>
      <c r="H1255" t="s">
        <v>29</v>
      </c>
      <c r="I1255" t="s">
        <v>30</v>
      </c>
      <c r="J1255" t="s">
        <v>3865</v>
      </c>
      <c r="K1255" t="s">
        <v>3866</v>
      </c>
      <c r="L1255" t="s">
        <v>3866</v>
      </c>
      <c r="M1255">
        <v>694550</v>
      </c>
      <c r="O1255" t="s">
        <v>32</v>
      </c>
      <c r="P1255" t="s">
        <v>42</v>
      </c>
      <c r="R1255" t="s">
        <v>34</v>
      </c>
      <c r="T1255" t="s">
        <v>35</v>
      </c>
      <c r="U1255" t="s">
        <v>43</v>
      </c>
      <c r="V1255" t="s">
        <v>2076</v>
      </c>
      <c r="W1255" s="1">
        <v>44813</v>
      </c>
      <c r="X1255" s="1">
        <v>44835</v>
      </c>
      <c r="Y1255" t="s">
        <v>55</v>
      </c>
    </row>
    <row r="1256" spans="1:25">
      <c r="A1256" t="s">
        <v>3801</v>
      </c>
      <c r="B1256" t="s">
        <v>323</v>
      </c>
      <c r="C1256" t="s">
        <v>57</v>
      </c>
      <c r="D1256">
        <v>52971</v>
      </c>
      <c r="E1256" t="s">
        <v>27</v>
      </c>
      <c r="F1256" t="s">
        <v>28</v>
      </c>
      <c r="G1256">
        <v>2022</v>
      </c>
      <c r="H1256" t="s">
        <v>29</v>
      </c>
      <c r="I1256" t="s">
        <v>30</v>
      </c>
      <c r="J1256" t="s">
        <v>3867</v>
      </c>
      <c r="K1256" t="s">
        <v>3868</v>
      </c>
      <c r="L1256" t="s">
        <v>3869</v>
      </c>
      <c r="M1256">
        <v>695257</v>
      </c>
      <c r="O1256" t="s">
        <v>32</v>
      </c>
      <c r="P1256" t="s">
        <v>631</v>
      </c>
      <c r="R1256" t="s">
        <v>34</v>
      </c>
      <c r="T1256" t="s">
        <v>35</v>
      </c>
      <c r="U1256" t="s">
        <v>869</v>
      </c>
      <c r="V1256" t="s">
        <v>2076</v>
      </c>
      <c r="W1256" s="1">
        <v>44869</v>
      </c>
      <c r="X1256" s="1">
        <v>44878</v>
      </c>
      <c r="Y1256" t="s">
        <v>55</v>
      </c>
    </row>
    <row r="1257" spans="1:25">
      <c r="A1257" t="s">
        <v>2681</v>
      </c>
      <c r="B1257" t="s">
        <v>2682</v>
      </c>
      <c r="C1257" t="s">
        <v>2683</v>
      </c>
      <c r="D1257">
        <v>53468</v>
      </c>
      <c r="E1257" t="s">
        <v>27</v>
      </c>
      <c r="F1257" t="s">
        <v>28</v>
      </c>
      <c r="G1257">
        <v>2022</v>
      </c>
      <c r="H1257" t="s">
        <v>29</v>
      </c>
      <c r="I1257" t="s">
        <v>30</v>
      </c>
      <c r="J1257" t="s">
        <v>2684</v>
      </c>
      <c r="K1257" t="s">
        <v>2685</v>
      </c>
      <c r="M1257">
        <v>787243</v>
      </c>
      <c r="O1257" t="s">
        <v>32</v>
      </c>
      <c r="P1257" t="s">
        <v>61</v>
      </c>
      <c r="Q1257" t="s">
        <v>2686</v>
      </c>
      <c r="R1257" t="s">
        <v>34</v>
      </c>
      <c r="T1257" t="s">
        <v>35</v>
      </c>
      <c r="U1257" t="s">
        <v>1578</v>
      </c>
      <c r="V1257" t="s">
        <v>2687</v>
      </c>
      <c r="W1257" s="1">
        <v>44906</v>
      </c>
      <c r="X1257" s="1">
        <v>44922</v>
      </c>
      <c r="Y1257" t="s">
        <v>220</v>
      </c>
    </row>
    <row r="1258" spans="1:25">
      <c r="A1258" t="s">
        <v>3870</v>
      </c>
      <c r="B1258" t="s">
        <v>846</v>
      </c>
      <c r="D1258">
        <v>48123</v>
      </c>
      <c r="E1258" t="s">
        <v>27</v>
      </c>
      <c r="F1258" t="s">
        <v>28</v>
      </c>
      <c r="G1258">
        <v>2022</v>
      </c>
      <c r="H1258" t="s">
        <v>29</v>
      </c>
      <c r="I1258" t="s">
        <v>30</v>
      </c>
      <c r="J1258" t="s">
        <v>3871</v>
      </c>
      <c r="K1258" t="str">
        <f>"03/07/2022 07:20 PM AEST(SW"</f>
        <v>03/07/2022 07:20 PM AEST(SW</v>
      </c>
      <c r="M1258">
        <v>993361</v>
      </c>
      <c r="O1258" t="s">
        <v>32</v>
      </c>
      <c r="P1258" t="s">
        <v>145</v>
      </c>
      <c r="R1258" t="s">
        <v>34</v>
      </c>
      <c r="T1258" t="s">
        <v>52</v>
      </c>
      <c r="U1258" t="s">
        <v>53</v>
      </c>
      <c r="V1258" t="s">
        <v>3872</v>
      </c>
      <c r="W1258" s="1">
        <v>44783</v>
      </c>
      <c r="X1258" s="1">
        <v>44865</v>
      </c>
      <c r="Y1258" t="s">
        <v>55</v>
      </c>
    </row>
    <row r="1259" spans="1:25">
      <c r="A1259" t="s">
        <v>3873</v>
      </c>
      <c r="B1259" t="s">
        <v>3874</v>
      </c>
      <c r="C1259" t="s">
        <v>792</v>
      </c>
      <c r="D1259">
        <v>53074</v>
      </c>
      <c r="E1259" t="s">
        <v>27</v>
      </c>
      <c r="F1259" t="s">
        <v>28</v>
      </c>
      <c r="G1259">
        <v>2022</v>
      </c>
      <c r="H1259" t="s">
        <v>29</v>
      </c>
      <c r="I1259" t="s">
        <v>30</v>
      </c>
      <c r="J1259" t="s">
        <v>3875</v>
      </c>
      <c r="K1259" t="str">
        <f>"04/11/2022 07:40 PM AEST(SW"</f>
        <v>04/11/2022 07:40 PM AEST(SW</v>
      </c>
      <c r="M1259">
        <v>1321259</v>
      </c>
      <c r="O1259" t="s">
        <v>32</v>
      </c>
      <c r="P1259" t="s">
        <v>68</v>
      </c>
      <c r="R1259" t="s">
        <v>34</v>
      </c>
      <c r="T1259" t="s">
        <v>52</v>
      </c>
      <c r="U1259" t="s">
        <v>298</v>
      </c>
      <c r="V1259" t="s">
        <v>3876</v>
      </c>
      <c r="W1259" s="1">
        <v>44876</v>
      </c>
      <c r="X1259" s="1">
        <v>44885</v>
      </c>
      <c r="Y1259" t="s">
        <v>55</v>
      </c>
    </row>
    <row r="1260" spans="1:25">
      <c r="A1260" t="s">
        <v>2717</v>
      </c>
      <c r="B1260" t="s">
        <v>2718</v>
      </c>
      <c r="D1260">
        <v>48095</v>
      </c>
      <c r="E1260" t="s">
        <v>27</v>
      </c>
      <c r="F1260" t="s">
        <v>28</v>
      </c>
      <c r="G1260">
        <v>2022</v>
      </c>
      <c r="H1260" t="s">
        <v>29</v>
      </c>
      <c r="I1260" t="s">
        <v>30</v>
      </c>
      <c r="J1260" t="s">
        <v>2719</v>
      </c>
      <c r="K1260" t="s">
        <v>2720</v>
      </c>
      <c r="L1260" t="s">
        <v>2721</v>
      </c>
      <c r="M1260">
        <v>910763</v>
      </c>
      <c r="O1260" t="s">
        <v>32</v>
      </c>
      <c r="P1260" t="s">
        <v>695</v>
      </c>
      <c r="R1260" t="s">
        <v>34</v>
      </c>
      <c r="T1260" t="s">
        <v>35</v>
      </c>
      <c r="U1260" t="s">
        <v>298</v>
      </c>
      <c r="V1260" t="s">
        <v>194</v>
      </c>
      <c r="W1260" s="1">
        <v>44826</v>
      </c>
      <c r="X1260" s="1">
        <v>44910</v>
      </c>
      <c r="Y1260" t="s">
        <v>55</v>
      </c>
    </row>
    <row r="1261" spans="1:25">
      <c r="A1261" t="s">
        <v>3877</v>
      </c>
      <c r="B1261" t="s">
        <v>3878</v>
      </c>
      <c r="C1261" t="s">
        <v>3295</v>
      </c>
      <c r="D1261">
        <v>52985</v>
      </c>
      <c r="E1261" t="s">
        <v>27</v>
      </c>
      <c r="F1261" t="s">
        <v>28</v>
      </c>
      <c r="G1261">
        <v>2022</v>
      </c>
      <c r="H1261" t="s">
        <v>29</v>
      </c>
      <c r="I1261" t="s">
        <v>30</v>
      </c>
      <c r="J1261" t="s">
        <v>3879</v>
      </c>
      <c r="K1261" t="s">
        <v>3880</v>
      </c>
      <c r="M1261">
        <v>1148797</v>
      </c>
      <c r="O1261" t="s">
        <v>32</v>
      </c>
      <c r="P1261" t="s">
        <v>33</v>
      </c>
      <c r="R1261" t="s">
        <v>34</v>
      </c>
      <c r="T1261" t="s">
        <v>174</v>
      </c>
      <c r="U1261" t="s">
        <v>298</v>
      </c>
      <c r="V1261" t="s">
        <v>3881</v>
      </c>
      <c r="W1261" s="1">
        <v>44884</v>
      </c>
      <c r="X1261" s="1">
        <v>44914</v>
      </c>
      <c r="Y1261" t="s">
        <v>55</v>
      </c>
    </row>
    <row r="1262" spans="1:25">
      <c r="A1262" t="s">
        <v>2451</v>
      </c>
      <c r="B1262" t="s">
        <v>268</v>
      </c>
      <c r="C1262" t="s">
        <v>1926</v>
      </c>
      <c r="D1262">
        <v>45992</v>
      </c>
      <c r="E1262" t="s">
        <v>27</v>
      </c>
      <c r="F1262" t="s">
        <v>28</v>
      </c>
      <c r="G1262">
        <v>2022</v>
      </c>
      <c r="H1262" t="s">
        <v>29</v>
      </c>
      <c r="I1262" t="s">
        <v>30</v>
      </c>
      <c r="J1262" t="s">
        <v>2452</v>
      </c>
      <c r="K1262" t="s">
        <v>2453</v>
      </c>
      <c r="L1262" t="s">
        <v>2453</v>
      </c>
      <c r="M1262">
        <v>694562</v>
      </c>
      <c r="O1262" t="s">
        <v>32</v>
      </c>
      <c r="P1262" t="s">
        <v>68</v>
      </c>
      <c r="R1262" t="s">
        <v>34</v>
      </c>
      <c r="T1262" t="s">
        <v>35</v>
      </c>
      <c r="U1262" t="s">
        <v>43</v>
      </c>
      <c r="V1262" t="s">
        <v>2454</v>
      </c>
      <c r="W1262" s="1">
        <v>44675</v>
      </c>
      <c r="X1262" s="1">
        <v>44698</v>
      </c>
      <c r="Y1262" t="s">
        <v>55</v>
      </c>
    </row>
    <row r="1263" spans="1:25">
      <c r="A1263" t="s">
        <v>3882</v>
      </c>
      <c r="B1263" t="s">
        <v>1359</v>
      </c>
      <c r="D1263">
        <v>45782</v>
      </c>
      <c r="E1263" t="s">
        <v>27</v>
      </c>
      <c r="F1263" t="s">
        <v>28</v>
      </c>
      <c r="G1263">
        <v>2022</v>
      </c>
      <c r="H1263" t="s">
        <v>29</v>
      </c>
      <c r="I1263" t="s">
        <v>30</v>
      </c>
      <c r="J1263" t="s">
        <v>3883</v>
      </c>
      <c r="K1263" t="str">
        <f>"08/04/2022 04:14 PM AEST(SW"</f>
        <v>08/04/2022 04:14 PM AEST(SW</v>
      </c>
      <c r="M1263">
        <v>557290</v>
      </c>
      <c r="O1263" t="s">
        <v>32</v>
      </c>
      <c r="P1263" t="s">
        <v>61</v>
      </c>
      <c r="Q1263" t="s">
        <v>249</v>
      </c>
      <c r="R1263" t="s">
        <v>34</v>
      </c>
      <c r="T1263" t="s">
        <v>35</v>
      </c>
      <c r="U1263" t="s">
        <v>87</v>
      </c>
      <c r="V1263" t="s">
        <v>3050</v>
      </c>
      <c r="W1263" s="1">
        <v>44737</v>
      </c>
      <c r="X1263" s="1">
        <v>44746</v>
      </c>
      <c r="Y1263" t="s">
        <v>55</v>
      </c>
    </row>
    <row r="1264" spans="1:25">
      <c r="A1264" t="s">
        <v>2681</v>
      </c>
      <c r="B1264" t="s">
        <v>2682</v>
      </c>
      <c r="C1264" t="s">
        <v>2683</v>
      </c>
      <c r="D1264">
        <v>53468</v>
      </c>
      <c r="E1264" t="s">
        <v>27</v>
      </c>
      <c r="F1264" t="s">
        <v>28</v>
      </c>
      <c r="G1264">
        <v>2022</v>
      </c>
      <c r="H1264" t="s">
        <v>29</v>
      </c>
      <c r="I1264" t="s">
        <v>30</v>
      </c>
      <c r="J1264" t="s">
        <v>2684</v>
      </c>
      <c r="K1264" t="s">
        <v>2685</v>
      </c>
      <c r="M1264">
        <v>787243</v>
      </c>
      <c r="O1264" t="s">
        <v>32</v>
      </c>
      <c r="P1264" t="s">
        <v>61</v>
      </c>
      <c r="Q1264" t="s">
        <v>2686</v>
      </c>
      <c r="R1264" t="s">
        <v>34</v>
      </c>
      <c r="T1264" t="s">
        <v>35</v>
      </c>
      <c r="U1264" t="s">
        <v>1578</v>
      </c>
      <c r="V1264" t="s">
        <v>2687</v>
      </c>
      <c r="W1264" s="1">
        <v>44906</v>
      </c>
      <c r="X1264" s="1">
        <v>44922</v>
      </c>
      <c r="Y1264" t="s">
        <v>220</v>
      </c>
    </row>
    <row r="1265" spans="1:25">
      <c r="A1265" t="s">
        <v>3884</v>
      </c>
      <c r="B1265" t="s">
        <v>834</v>
      </c>
      <c r="C1265" t="s">
        <v>2011</v>
      </c>
      <c r="D1265">
        <v>48349</v>
      </c>
      <c r="E1265" t="s">
        <v>27</v>
      </c>
      <c r="F1265" t="s">
        <v>28</v>
      </c>
      <c r="G1265">
        <v>2022</v>
      </c>
      <c r="H1265" t="s">
        <v>29</v>
      </c>
      <c r="I1265" t="s">
        <v>30</v>
      </c>
      <c r="J1265" t="s">
        <v>3885</v>
      </c>
      <c r="K1265" t="str">
        <f>"03/08/2022 11:10 AM AEST(SW"</f>
        <v>03/08/2022 11:10 AM AEST(SW</v>
      </c>
      <c r="M1265">
        <v>1235657</v>
      </c>
      <c r="O1265" t="s">
        <v>32</v>
      </c>
      <c r="P1265" t="s">
        <v>33</v>
      </c>
      <c r="R1265" t="s">
        <v>34</v>
      </c>
      <c r="T1265" t="s">
        <v>52</v>
      </c>
      <c r="U1265" t="s">
        <v>650</v>
      </c>
      <c r="V1265" t="s">
        <v>1696</v>
      </c>
      <c r="W1265" s="1">
        <v>44818</v>
      </c>
      <c r="X1265" s="1">
        <v>44845</v>
      </c>
      <c r="Y1265" t="s">
        <v>55</v>
      </c>
    </row>
    <row r="1266" spans="1:25">
      <c r="A1266" t="s">
        <v>292</v>
      </c>
      <c r="B1266" t="s">
        <v>57</v>
      </c>
      <c r="C1266" t="s">
        <v>78</v>
      </c>
      <c r="D1266">
        <v>48500</v>
      </c>
      <c r="E1266" t="s">
        <v>27</v>
      </c>
      <c r="F1266" t="s">
        <v>28</v>
      </c>
      <c r="G1266">
        <v>2022</v>
      </c>
      <c r="H1266" t="s">
        <v>29</v>
      </c>
      <c r="I1266" t="s">
        <v>30</v>
      </c>
      <c r="J1266" t="s">
        <v>2692</v>
      </c>
      <c r="K1266" t="s">
        <v>2693</v>
      </c>
      <c r="M1266">
        <v>996191</v>
      </c>
      <c r="O1266" t="s">
        <v>32</v>
      </c>
      <c r="P1266" t="s">
        <v>33</v>
      </c>
      <c r="R1266" t="s">
        <v>34</v>
      </c>
      <c r="T1266" t="s">
        <v>52</v>
      </c>
      <c r="U1266" t="s">
        <v>650</v>
      </c>
      <c r="V1266" t="s">
        <v>1101</v>
      </c>
      <c r="W1266" s="1">
        <v>44821</v>
      </c>
      <c r="X1266" s="1">
        <v>44861</v>
      </c>
      <c r="Y1266" t="s">
        <v>55</v>
      </c>
    </row>
    <row r="1267" spans="1:25">
      <c r="A1267" t="s">
        <v>3863</v>
      </c>
      <c r="B1267" t="s">
        <v>1055</v>
      </c>
      <c r="C1267" t="s">
        <v>3864</v>
      </c>
      <c r="D1267">
        <v>48894</v>
      </c>
      <c r="E1267" t="s">
        <v>27</v>
      </c>
      <c r="F1267" t="s">
        <v>28</v>
      </c>
      <c r="G1267">
        <v>2022</v>
      </c>
      <c r="H1267" t="s">
        <v>29</v>
      </c>
      <c r="I1267" t="s">
        <v>30</v>
      </c>
      <c r="J1267" t="s">
        <v>3865</v>
      </c>
      <c r="K1267" t="s">
        <v>3866</v>
      </c>
      <c r="L1267" t="s">
        <v>3866</v>
      </c>
      <c r="M1267">
        <v>694550</v>
      </c>
      <c r="O1267" t="s">
        <v>32</v>
      </c>
      <c r="P1267" t="s">
        <v>42</v>
      </c>
      <c r="R1267" t="s">
        <v>34</v>
      </c>
      <c r="T1267" t="s">
        <v>35</v>
      </c>
      <c r="U1267" t="s">
        <v>43</v>
      </c>
      <c r="V1267" t="s">
        <v>2076</v>
      </c>
      <c r="W1267" s="1">
        <v>44813</v>
      </c>
      <c r="X1267" s="1">
        <v>44835</v>
      </c>
      <c r="Y1267" t="s">
        <v>55</v>
      </c>
    </row>
    <row r="1268" spans="1:25">
      <c r="A1268" t="s">
        <v>2706</v>
      </c>
      <c r="B1268" t="s">
        <v>2707</v>
      </c>
      <c r="C1268" t="s">
        <v>2708</v>
      </c>
      <c r="D1268">
        <v>48575</v>
      </c>
      <c r="E1268" t="s">
        <v>27</v>
      </c>
      <c r="F1268" t="s">
        <v>28</v>
      </c>
      <c r="G1268">
        <v>2022</v>
      </c>
      <c r="H1268" t="s">
        <v>29</v>
      </c>
      <c r="I1268" t="s">
        <v>30</v>
      </c>
      <c r="J1268" t="s">
        <v>2709</v>
      </c>
      <c r="K1268" t="s">
        <v>2710</v>
      </c>
      <c r="L1268" t="s">
        <v>2710</v>
      </c>
      <c r="M1268">
        <v>993714</v>
      </c>
      <c r="O1268" t="s">
        <v>32</v>
      </c>
      <c r="P1268" t="s">
        <v>33</v>
      </c>
      <c r="R1268" t="s">
        <v>34</v>
      </c>
      <c r="T1268" t="s">
        <v>52</v>
      </c>
      <c r="U1268" t="s">
        <v>650</v>
      </c>
      <c r="V1268" t="s">
        <v>1101</v>
      </c>
      <c r="W1268" s="1">
        <v>44821</v>
      </c>
      <c r="X1268" s="1">
        <v>44858</v>
      </c>
      <c r="Y1268" t="s">
        <v>55</v>
      </c>
    </row>
    <row r="1269" spans="1:25">
      <c r="A1269" t="s">
        <v>3022</v>
      </c>
      <c r="B1269" t="s">
        <v>3023</v>
      </c>
      <c r="C1269" t="s">
        <v>3024</v>
      </c>
      <c r="D1269">
        <v>52988</v>
      </c>
      <c r="E1269" t="s">
        <v>27</v>
      </c>
      <c r="F1269" t="s">
        <v>28</v>
      </c>
      <c r="G1269">
        <v>2022</v>
      </c>
      <c r="H1269" t="s">
        <v>29</v>
      </c>
      <c r="I1269" t="s">
        <v>30</v>
      </c>
      <c r="J1269" t="s">
        <v>3025</v>
      </c>
      <c r="K1269" t="s">
        <v>3026</v>
      </c>
      <c r="L1269" t="s">
        <v>3026</v>
      </c>
      <c r="M1269">
        <v>833635</v>
      </c>
      <c r="O1269" t="s">
        <v>32</v>
      </c>
      <c r="P1269" t="s">
        <v>33</v>
      </c>
      <c r="R1269" t="s">
        <v>34</v>
      </c>
      <c r="T1269" t="s">
        <v>52</v>
      </c>
      <c r="U1269" t="s">
        <v>298</v>
      </c>
      <c r="V1269" t="s">
        <v>3027</v>
      </c>
      <c r="W1269" s="1">
        <v>44886</v>
      </c>
      <c r="X1269" s="1">
        <v>44939</v>
      </c>
      <c r="Y1269" t="s">
        <v>55</v>
      </c>
    </row>
    <row r="1270" spans="1:25">
      <c r="A1270" t="s">
        <v>3886</v>
      </c>
      <c r="B1270" t="s">
        <v>667</v>
      </c>
      <c r="C1270" t="s">
        <v>2471</v>
      </c>
      <c r="D1270">
        <v>48315</v>
      </c>
      <c r="E1270" t="s">
        <v>27</v>
      </c>
      <c r="F1270" t="s">
        <v>28</v>
      </c>
      <c r="G1270">
        <v>2022</v>
      </c>
      <c r="H1270" t="s">
        <v>29</v>
      </c>
      <c r="I1270" t="s">
        <v>30</v>
      </c>
      <c r="J1270" t="s">
        <v>3887</v>
      </c>
      <c r="K1270" t="s">
        <v>3888</v>
      </c>
      <c r="M1270">
        <v>696579</v>
      </c>
      <c r="O1270" t="s">
        <v>32</v>
      </c>
      <c r="P1270" t="s">
        <v>33</v>
      </c>
      <c r="R1270" t="s">
        <v>34</v>
      </c>
      <c r="T1270" t="s">
        <v>52</v>
      </c>
      <c r="U1270" t="s">
        <v>650</v>
      </c>
      <c r="V1270" t="s">
        <v>1696</v>
      </c>
      <c r="W1270" s="1">
        <v>44818</v>
      </c>
      <c r="X1270" s="1">
        <v>44846</v>
      </c>
      <c r="Y1270" t="s">
        <v>55</v>
      </c>
    </row>
    <row r="1271" spans="1:25">
      <c r="A1271" t="s">
        <v>3863</v>
      </c>
      <c r="B1271" t="s">
        <v>1055</v>
      </c>
      <c r="C1271" t="s">
        <v>3864</v>
      </c>
      <c r="D1271">
        <v>48894</v>
      </c>
      <c r="E1271" t="s">
        <v>27</v>
      </c>
      <c r="F1271" t="s">
        <v>28</v>
      </c>
      <c r="G1271">
        <v>2022</v>
      </c>
      <c r="H1271" t="s">
        <v>29</v>
      </c>
      <c r="I1271" t="s">
        <v>30</v>
      </c>
      <c r="J1271" t="s">
        <v>3865</v>
      </c>
      <c r="K1271" t="s">
        <v>3866</v>
      </c>
      <c r="L1271" t="s">
        <v>3866</v>
      </c>
      <c r="M1271">
        <v>694550</v>
      </c>
      <c r="O1271" t="s">
        <v>32</v>
      </c>
      <c r="P1271" t="s">
        <v>42</v>
      </c>
      <c r="R1271" t="s">
        <v>34</v>
      </c>
      <c r="T1271" t="s">
        <v>35</v>
      </c>
      <c r="U1271" t="s">
        <v>43</v>
      </c>
      <c r="V1271" t="s">
        <v>2076</v>
      </c>
      <c r="W1271" s="1">
        <v>44813</v>
      </c>
      <c r="X1271" s="1">
        <v>44835</v>
      </c>
      <c r="Y1271" t="s">
        <v>55</v>
      </c>
    </row>
    <row r="1272" spans="1:25">
      <c r="A1272" t="s">
        <v>3889</v>
      </c>
      <c r="B1272" t="s">
        <v>1041</v>
      </c>
      <c r="C1272" t="s">
        <v>1070</v>
      </c>
      <c r="D1272">
        <v>47487</v>
      </c>
      <c r="E1272" t="s">
        <v>27</v>
      </c>
      <c r="F1272" t="s">
        <v>28</v>
      </c>
      <c r="G1272">
        <v>2022</v>
      </c>
      <c r="H1272" t="s">
        <v>29</v>
      </c>
      <c r="I1272" t="s">
        <v>30</v>
      </c>
      <c r="J1272" t="s">
        <v>3890</v>
      </c>
      <c r="K1272" t="s">
        <v>3891</v>
      </c>
      <c r="M1272">
        <v>1086317</v>
      </c>
      <c r="O1272" t="s">
        <v>32</v>
      </c>
      <c r="P1272" t="s">
        <v>131</v>
      </c>
      <c r="R1272" t="s">
        <v>34</v>
      </c>
      <c r="T1272" t="s">
        <v>174</v>
      </c>
      <c r="U1272" t="s">
        <v>1418</v>
      </c>
      <c r="V1272" t="s">
        <v>3892</v>
      </c>
      <c r="W1272" s="1">
        <v>44757</v>
      </c>
      <c r="X1272" s="1">
        <v>44772</v>
      </c>
      <c r="Y1272" t="s">
        <v>55</v>
      </c>
    </row>
    <row r="1273" spans="1:25">
      <c r="A1273" t="s">
        <v>3789</v>
      </c>
      <c r="B1273" t="s">
        <v>213</v>
      </c>
      <c r="D1273">
        <v>49485</v>
      </c>
      <c r="E1273" t="s">
        <v>27</v>
      </c>
      <c r="F1273" t="s">
        <v>28</v>
      </c>
      <c r="G1273">
        <v>2022</v>
      </c>
      <c r="H1273" t="s">
        <v>29</v>
      </c>
      <c r="I1273" t="s">
        <v>30</v>
      </c>
      <c r="J1273" t="s">
        <v>3790</v>
      </c>
      <c r="K1273" t="s">
        <v>3791</v>
      </c>
      <c r="L1273" t="s">
        <v>3791</v>
      </c>
      <c r="M1273">
        <v>759192</v>
      </c>
      <c r="O1273" t="s">
        <v>32</v>
      </c>
      <c r="P1273" t="s">
        <v>42</v>
      </c>
      <c r="R1273" t="s">
        <v>34</v>
      </c>
      <c r="T1273" t="s">
        <v>35</v>
      </c>
      <c r="U1273" t="s">
        <v>43</v>
      </c>
      <c r="V1273" t="s">
        <v>151</v>
      </c>
      <c r="W1273" s="1">
        <v>44856</v>
      </c>
      <c r="X1273" s="1">
        <v>44880</v>
      </c>
      <c r="Y1273" t="s">
        <v>55</v>
      </c>
    </row>
    <row r="1274" spans="1:25">
      <c r="A1274" t="s">
        <v>3893</v>
      </c>
      <c r="B1274" t="s">
        <v>3894</v>
      </c>
      <c r="C1274" t="s">
        <v>3895</v>
      </c>
      <c r="D1274">
        <v>47473</v>
      </c>
      <c r="E1274" t="s">
        <v>27</v>
      </c>
      <c r="F1274" t="s">
        <v>28</v>
      </c>
      <c r="G1274">
        <v>2022</v>
      </c>
      <c r="H1274" t="s">
        <v>29</v>
      </c>
      <c r="I1274" t="s">
        <v>30</v>
      </c>
      <c r="J1274" t="s">
        <v>3896</v>
      </c>
      <c r="K1274" t="s">
        <v>3897</v>
      </c>
      <c r="M1274">
        <v>996710</v>
      </c>
      <c r="O1274" t="s">
        <v>32</v>
      </c>
      <c r="P1274" t="s">
        <v>131</v>
      </c>
      <c r="R1274" t="s">
        <v>34</v>
      </c>
      <c r="T1274" t="s">
        <v>52</v>
      </c>
      <c r="U1274" t="s">
        <v>1578</v>
      </c>
      <c r="V1274" t="s">
        <v>3001</v>
      </c>
      <c r="W1274" s="1">
        <v>44738</v>
      </c>
      <c r="X1274" s="1">
        <v>44774</v>
      </c>
      <c r="Y1274" t="s">
        <v>55</v>
      </c>
    </row>
    <row r="1275" spans="1:25">
      <c r="A1275" t="s">
        <v>3898</v>
      </c>
      <c r="B1275" t="s">
        <v>499</v>
      </c>
      <c r="C1275" t="s">
        <v>269</v>
      </c>
      <c r="D1275">
        <v>46788</v>
      </c>
      <c r="E1275" t="s">
        <v>27</v>
      </c>
      <c r="F1275" t="s">
        <v>28</v>
      </c>
      <c r="G1275">
        <v>2022</v>
      </c>
      <c r="H1275" t="s">
        <v>29</v>
      </c>
      <c r="I1275" t="s">
        <v>30</v>
      </c>
      <c r="J1275" t="s">
        <v>3899</v>
      </c>
      <c r="K1275" t="s">
        <v>3900</v>
      </c>
      <c r="L1275" t="s">
        <v>3901</v>
      </c>
      <c r="M1275">
        <v>983930</v>
      </c>
      <c r="O1275" t="s">
        <v>32</v>
      </c>
      <c r="P1275" t="s">
        <v>42</v>
      </c>
      <c r="R1275" t="s">
        <v>34</v>
      </c>
      <c r="T1275" t="s">
        <v>35</v>
      </c>
      <c r="U1275" t="s">
        <v>43</v>
      </c>
      <c r="V1275" t="s">
        <v>180</v>
      </c>
      <c r="W1275" s="1">
        <v>44714</v>
      </c>
      <c r="X1275" s="1">
        <v>44740</v>
      </c>
      <c r="Y1275" t="s">
        <v>2476</v>
      </c>
    </row>
    <row r="1276" spans="1:25">
      <c r="A1276" t="s">
        <v>2681</v>
      </c>
      <c r="B1276" t="s">
        <v>2682</v>
      </c>
      <c r="C1276" t="s">
        <v>2683</v>
      </c>
      <c r="D1276">
        <v>53468</v>
      </c>
      <c r="E1276" t="s">
        <v>27</v>
      </c>
      <c r="F1276" t="s">
        <v>28</v>
      </c>
      <c r="G1276">
        <v>2022</v>
      </c>
      <c r="H1276" t="s">
        <v>29</v>
      </c>
      <c r="I1276" t="s">
        <v>30</v>
      </c>
      <c r="J1276" t="s">
        <v>2684</v>
      </c>
      <c r="K1276" t="s">
        <v>2685</v>
      </c>
      <c r="M1276">
        <v>787243</v>
      </c>
      <c r="O1276" t="s">
        <v>32</v>
      </c>
      <c r="P1276" t="s">
        <v>61</v>
      </c>
      <c r="Q1276" t="s">
        <v>2686</v>
      </c>
      <c r="R1276" t="s">
        <v>34</v>
      </c>
      <c r="T1276" t="s">
        <v>35</v>
      </c>
      <c r="U1276" t="s">
        <v>1578</v>
      </c>
      <c r="V1276" t="s">
        <v>2687</v>
      </c>
      <c r="W1276" s="1">
        <v>44906</v>
      </c>
      <c r="X1276" s="1">
        <v>44922</v>
      </c>
      <c r="Y1276" t="s">
        <v>220</v>
      </c>
    </row>
    <row r="1277" spans="1:25">
      <c r="A1277" t="s">
        <v>2688</v>
      </c>
      <c r="B1277" t="s">
        <v>603</v>
      </c>
      <c r="C1277" t="s">
        <v>2689</v>
      </c>
      <c r="D1277">
        <v>45939</v>
      </c>
      <c r="E1277" t="s">
        <v>27</v>
      </c>
      <c r="F1277" t="s">
        <v>28</v>
      </c>
      <c r="G1277">
        <v>2022</v>
      </c>
      <c r="H1277" t="s">
        <v>29</v>
      </c>
      <c r="I1277" t="s">
        <v>30</v>
      </c>
      <c r="J1277" t="s">
        <v>2690</v>
      </c>
      <c r="K1277" t="s">
        <v>2691</v>
      </c>
      <c r="M1277">
        <v>1270410</v>
      </c>
      <c r="O1277" t="s">
        <v>32</v>
      </c>
      <c r="P1277" t="s">
        <v>277</v>
      </c>
      <c r="R1277" t="s">
        <v>34</v>
      </c>
      <c r="T1277" t="s">
        <v>174</v>
      </c>
      <c r="U1277" t="s">
        <v>43</v>
      </c>
      <c r="V1277" t="s">
        <v>785</v>
      </c>
      <c r="W1277" s="1">
        <v>44780</v>
      </c>
      <c r="X1277" s="1">
        <v>44967</v>
      </c>
      <c r="Y1277" t="s">
        <v>55</v>
      </c>
    </row>
    <row r="1278" spans="1:25">
      <c r="A1278" t="s">
        <v>3902</v>
      </c>
      <c r="B1278" t="s">
        <v>3903</v>
      </c>
      <c r="C1278" t="s">
        <v>1089</v>
      </c>
      <c r="D1278">
        <v>52934</v>
      </c>
      <c r="E1278" t="s">
        <v>27</v>
      </c>
      <c r="F1278" t="s">
        <v>28</v>
      </c>
      <c r="G1278">
        <v>2022</v>
      </c>
      <c r="H1278" t="s">
        <v>29</v>
      </c>
      <c r="I1278" t="s">
        <v>30</v>
      </c>
      <c r="J1278" t="s">
        <v>3904</v>
      </c>
      <c r="K1278" t="s">
        <v>3905</v>
      </c>
      <c r="L1278" t="s">
        <v>3905</v>
      </c>
      <c r="M1278">
        <v>151894</v>
      </c>
      <c r="O1278" t="s">
        <v>32</v>
      </c>
      <c r="P1278" t="s">
        <v>68</v>
      </c>
      <c r="R1278" t="s">
        <v>34</v>
      </c>
      <c r="T1278" t="s">
        <v>35</v>
      </c>
      <c r="U1278" t="s">
        <v>706</v>
      </c>
      <c r="V1278" t="s">
        <v>115</v>
      </c>
      <c r="W1278" s="1">
        <v>44876</v>
      </c>
      <c r="X1278" s="1">
        <v>44897</v>
      </c>
      <c r="Y1278" t="s">
        <v>55</v>
      </c>
    </row>
    <row r="1279" spans="1:25">
      <c r="A1279" t="s">
        <v>292</v>
      </c>
      <c r="B1279" t="s">
        <v>57</v>
      </c>
      <c r="C1279" t="s">
        <v>78</v>
      </c>
      <c r="D1279">
        <v>48500</v>
      </c>
      <c r="E1279" t="s">
        <v>27</v>
      </c>
      <c r="F1279" t="s">
        <v>28</v>
      </c>
      <c r="G1279">
        <v>2022</v>
      </c>
      <c r="H1279" t="s">
        <v>29</v>
      </c>
      <c r="I1279" t="s">
        <v>30</v>
      </c>
      <c r="J1279" t="s">
        <v>2692</v>
      </c>
      <c r="K1279" t="s">
        <v>2693</v>
      </c>
      <c r="M1279">
        <v>996191</v>
      </c>
      <c r="O1279" t="s">
        <v>32</v>
      </c>
      <c r="P1279" t="s">
        <v>33</v>
      </c>
      <c r="R1279" t="s">
        <v>34</v>
      </c>
      <c r="T1279" t="s">
        <v>52</v>
      </c>
      <c r="U1279" t="s">
        <v>650</v>
      </c>
      <c r="V1279" t="s">
        <v>1101</v>
      </c>
      <c r="W1279" s="1">
        <v>44821</v>
      </c>
      <c r="X1279" s="1">
        <v>44861</v>
      </c>
      <c r="Y1279" t="s">
        <v>55</v>
      </c>
    </row>
    <row r="1280" spans="1:25">
      <c r="A1280" t="s">
        <v>3906</v>
      </c>
      <c r="B1280" t="s">
        <v>3907</v>
      </c>
      <c r="C1280" t="s">
        <v>3908</v>
      </c>
      <c r="D1280">
        <v>46339</v>
      </c>
      <c r="E1280" t="s">
        <v>27</v>
      </c>
      <c r="F1280" t="s">
        <v>28</v>
      </c>
      <c r="G1280">
        <v>2022</v>
      </c>
      <c r="H1280" t="s">
        <v>29</v>
      </c>
      <c r="I1280" t="s">
        <v>30</v>
      </c>
      <c r="J1280" t="s">
        <v>3909</v>
      </c>
      <c r="K1280" t="str">
        <f>"03/05/2022 03:05 PM AEST(SW"</f>
        <v>03/05/2022 03:05 PM AEST(SW</v>
      </c>
      <c r="L1280" t="str">
        <f>"03/05/2022 03:06 PM AEST(SW"</f>
        <v>03/05/2022 03:06 PM AEST(SW</v>
      </c>
      <c r="M1280">
        <v>587861</v>
      </c>
      <c r="O1280" t="s">
        <v>32</v>
      </c>
      <c r="P1280" t="s">
        <v>61</v>
      </c>
      <c r="Q1280" t="s">
        <v>3910</v>
      </c>
      <c r="R1280" t="s">
        <v>34</v>
      </c>
      <c r="T1280" t="s">
        <v>35</v>
      </c>
      <c r="U1280" t="s">
        <v>53</v>
      </c>
      <c r="V1280" t="s">
        <v>151</v>
      </c>
      <c r="W1280" s="1">
        <v>44741</v>
      </c>
      <c r="X1280" s="1">
        <v>44826</v>
      </c>
      <c r="Y1280" t="s">
        <v>55</v>
      </c>
    </row>
    <row r="1281" spans="1:25">
      <c r="A1281" t="s">
        <v>3863</v>
      </c>
      <c r="B1281" t="s">
        <v>1055</v>
      </c>
      <c r="C1281" t="s">
        <v>3864</v>
      </c>
      <c r="D1281">
        <v>48894</v>
      </c>
      <c r="E1281" t="s">
        <v>27</v>
      </c>
      <c r="F1281" t="s">
        <v>28</v>
      </c>
      <c r="G1281">
        <v>2022</v>
      </c>
      <c r="H1281" t="s">
        <v>29</v>
      </c>
      <c r="I1281" t="s">
        <v>30</v>
      </c>
      <c r="J1281" t="s">
        <v>3865</v>
      </c>
      <c r="K1281" t="s">
        <v>3866</v>
      </c>
      <c r="L1281" t="s">
        <v>3866</v>
      </c>
      <c r="M1281">
        <v>694550</v>
      </c>
      <c r="O1281" t="s">
        <v>32</v>
      </c>
      <c r="P1281" t="s">
        <v>42</v>
      </c>
      <c r="R1281" t="s">
        <v>34</v>
      </c>
      <c r="T1281" t="s">
        <v>35</v>
      </c>
      <c r="U1281" t="s">
        <v>43</v>
      </c>
      <c r="V1281" t="s">
        <v>2076</v>
      </c>
      <c r="W1281" s="1">
        <v>44813</v>
      </c>
      <c r="X1281" s="1">
        <v>44835</v>
      </c>
      <c r="Y1281" t="s">
        <v>55</v>
      </c>
    </row>
    <row r="1282" spans="1:25">
      <c r="A1282" t="s">
        <v>2774</v>
      </c>
      <c r="B1282" t="s">
        <v>563</v>
      </c>
      <c r="C1282" t="s">
        <v>313</v>
      </c>
      <c r="D1282">
        <v>53060</v>
      </c>
      <c r="E1282" t="s">
        <v>27</v>
      </c>
      <c r="F1282" t="s">
        <v>28</v>
      </c>
      <c r="G1282">
        <v>2022</v>
      </c>
      <c r="H1282" t="s">
        <v>29</v>
      </c>
      <c r="I1282" t="s">
        <v>30</v>
      </c>
      <c r="J1282" t="s">
        <v>3911</v>
      </c>
      <c r="K1282" t="str">
        <f>"04/11/2022 01:11 PM AEST(SW"</f>
        <v>04/11/2022 01:11 PM AEST(SW</v>
      </c>
      <c r="M1282">
        <v>74243</v>
      </c>
      <c r="O1282" t="s">
        <v>32</v>
      </c>
      <c r="P1282" t="s">
        <v>631</v>
      </c>
      <c r="R1282" t="s">
        <v>34</v>
      </c>
      <c r="T1282" t="s">
        <v>35</v>
      </c>
      <c r="U1282" t="s">
        <v>43</v>
      </c>
      <c r="V1282" t="s">
        <v>115</v>
      </c>
      <c r="W1282" s="1">
        <v>44882</v>
      </c>
      <c r="X1282" s="1">
        <v>44908</v>
      </c>
      <c r="Y1282" t="s">
        <v>55</v>
      </c>
    </row>
    <row r="1283" spans="1:25">
      <c r="A1283" t="s">
        <v>2774</v>
      </c>
      <c r="B1283" t="s">
        <v>563</v>
      </c>
      <c r="C1283" t="s">
        <v>313</v>
      </c>
      <c r="D1283">
        <v>53063</v>
      </c>
      <c r="E1283" t="s">
        <v>27</v>
      </c>
      <c r="F1283" t="s">
        <v>28</v>
      </c>
      <c r="G1283">
        <v>2022</v>
      </c>
      <c r="H1283" t="s">
        <v>29</v>
      </c>
      <c r="I1283" t="s">
        <v>30</v>
      </c>
      <c r="J1283" t="s">
        <v>2775</v>
      </c>
      <c r="K1283" t="str">
        <f>"04/11/2022 01:19 PM AEST(SW"</f>
        <v>04/11/2022 01:19 PM AEST(SW</v>
      </c>
      <c r="M1283">
        <v>74243</v>
      </c>
      <c r="O1283" t="s">
        <v>32</v>
      </c>
      <c r="P1283" t="s">
        <v>33</v>
      </c>
      <c r="R1283" t="s">
        <v>34</v>
      </c>
      <c r="T1283" t="s">
        <v>35</v>
      </c>
      <c r="U1283" t="s">
        <v>43</v>
      </c>
      <c r="V1283" t="s">
        <v>115</v>
      </c>
      <c r="W1283" s="1">
        <v>44882</v>
      </c>
      <c r="X1283" s="1">
        <v>44907</v>
      </c>
      <c r="Y1283" t="s">
        <v>55</v>
      </c>
    </row>
    <row r="1284" spans="1:25">
      <c r="A1284" t="s">
        <v>2706</v>
      </c>
      <c r="B1284" t="s">
        <v>2707</v>
      </c>
      <c r="C1284" t="s">
        <v>2708</v>
      </c>
      <c r="D1284">
        <v>48575</v>
      </c>
      <c r="E1284" t="s">
        <v>27</v>
      </c>
      <c r="F1284" t="s">
        <v>28</v>
      </c>
      <c r="G1284">
        <v>2022</v>
      </c>
      <c r="H1284" t="s">
        <v>29</v>
      </c>
      <c r="I1284" t="s">
        <v>30</v>
      </c>
      <c r="J1284" t="s">
        <v>2709</v>
      </c>
      <c r="K1284" t="s">
        <v>2710</v>
      </c>
      <c r="L1284" t="s">
        <v>2710</v>
      </c>
      <c r="M1284">
        <v>993714</v>
      </c>
      <c r="O1284" t="s">
        <v>32</v>
      </c>
      <c r="P1284" t="s">
        <v>33</v>
      </c>
      <c r="R1284" t="s">
        <v>34</v>
      </c>
      <c r="T1284" t="s">
        <v>52</v>
      </c>
      <c r="U1284" t="s">
        <v>650</v>
      </c>
      <c r="V1284" t="s">
        <v>1101</v>
      </c>
      <c r="W1284" s="1">
        <v>44821</v>
      </c>
      <c r="X1284" s="1">
        <v>44858</v>
      </c>
      <c r="Y1284" t="s">
        <v>55</v>
      </c>
    </row>
    <row r="1285" spans="1:25">
      <c r="A1285" t="s">
        <v>3022</v>
      </c>
      <c r="B1285" t="s">
        <v>3023</v>
      </c>
      <c r="C1285" t="s">
        <v>3024</v>
      </c>
      <c r="D1285">
        <v>52988</v>
      </c>
      <c r="E1285" t="s">
        <v>27</v>
      </c>
      <c r="F1285" t="s">
        <v>28</v>
      </c>
      <c r="G1285">
        <v>2022</v>
      </c>
      <c r="H1285" t="s">
        <v>29</v>
      </c>
      <c r="I1285" t="s">
        <v>30</v>
      </c>
      <c r="J1285" t="s">
        <v>3025</v>
      </c>
      <c r="K1285" t="s">
        <v>3026</v>
      </c>
      <c r="L1285" t="s">
        <v>3026</v>
      </c>
      <c r="M1285">
        <v>833635</v>
      </c>
      <c r="O1285" t="s">
        <v>32</v>
      </c>
      <c r="P1285" t="s">
        <v>33</v>
      </c>
      <c r="R1285" t="s">
        <v>34</v>
      </c>
      <c r="T1285" t="s">
        <v>52</v>
      </c>
      <c r="U1285" t="s">
        <v>298</v>
      </c>
      <c r="V1285" t="s">
        <v>3027</v>
      </c>
      <c r="W1285" s="1">
        <v>44886</v>
      </c>
      <c r="X1285" s="1">
        <v>44939</v>
      </c>
      <c r="Y1285" t="s">
        <v>55</v>
      </c>
    </row>
    <row r="1286" spans="1:25">
      <c r="A1286" t="s">
        <v>2717</v>
      </c>
      <c r="B1286" t="s">
        <v>2718</v>
      </c>
      <c r="D1286">
        <v>48095</v>
      </c>
      <c r="E1286" t="s">
        <v>27</v>
      </c>
      <c r="F1286" t="s">
        <v>28</v>
      </c>
      <c r="G1286">
        <v>2022</v>
      </c>
      <c r="H1286" t="s">
        <v>29</v>
      </c>
      <c r="I1286" t="s">
        <v>30</v>
      </c>
      <c r="J1286" t="s">
        <v>2719</v>
      </c>
      <c r="K1286" t="s">
        <v>2720</v>
      </c>
      <c r="L1286" t="s">
        <v>2721</v>
      </c>
      <c r="M1286">
        <v>910763</v>
      </c>
      <c r="O1286" t="s">
        <v>32</v>
      </c>
      <c r="P1286" t="s">
        <v>695</v>
      </c>
      <c r="R1286" t="s">
        <v>34</v>
      </c>
      <c r="T1286" t="s">
        <v>35</v>
      </c>
      <c r="U1286" t="s">
        <v>298</v>
      </c>
      <c r="V1286" t="s">
        <v>194</v>
      </c>
      <c r="W1286" s="1">
        <v>44826</v>
      </c>
      <c r="X1286" s="1">
        <v>44910</v>
      </c>
      <c r="Y1286" t="s">
        <v>55</v>
      </c>
    </row>
    <row r="1287" spans="1:25">
      <c r="A1287" t="s">
        <v>3912</v>
      </c>
      <c r="B1287" t="s">
        <v>3913</v>
      </c>
      <c r="D1287">
        <v>46990</v>
      </c>
      <c r="E1287" t="s">
        <v>27</v>
      </c>
      <c r="F1287" t="s">
        <v>28</v>
      </c>
      <c r="G1287">
        <v>2022</v>
      </c>
      <c r="H1287" t="s">
        <v>29</v>
      </c>
      <c r="I1287" t="s">
        <v>30</v>
      </c>
      <c r="J1287" t="s">
        <v>3914</v>
      </c>
      <c r="K1287" t="s">
        <v>3915</v>
      </c>
      <c r="M1287">
        <v>1182336</v>
      </c>
      <c r="O1287" t="s">
        <v>32</v>
      </c>
      <c r="P1287" t="s">
        <v>33</v>
      </c>
      <c r="R1287" t="s">
        <v>34</v>
      </c>
      <c r="T1287" t="s">
        <v>174</v>
      </c>
      <c r="U1287" t="s">
        <v>43</v>
      </c>
      <c r="V1287" t="s">
        <v>3916</v>
      </c>
      <c r="W1287" s="1">
        <v>44715</v>
      </c>
      <c r="X1287" s="1">
        <v>44704</v>
      </c>
      <c r="Y1287" t="s">
        <v>55</v>
      </c>
    </row>
    <row r="1288" spans="1:25">
      <c r="A1288" t="s">
        <v>3917</v>
      </c>
      <c r="B1288" t="s">
        <v>307</v>
      </c>
      <c r="D1288">
        <v>48442</v>
      </c>
      <c r="E1288" t="s">
        <v>27</v>
      </c>
      <c r="F1288" t="s">
        <v>28</v>
      </c>
      <c r="G1288">
        <v>2022</v>
      </c>
      <c r="H1288" t="s">
        <v>29</v>
      </c>
      <c r="I1288" t="s">
        <v>30</v>
      </c>
      <c r="J1288" t="s">
        <v>3918</v>
      </c>
      <c r="K1288" t="s">
        <v>3919</v>
      </c>
      <c r="L1288" t="s">
        <v>3920</v>
      </c>
      <c r="M1288">
        <v>694664</v>
      </c>
      <c r="O1288" t="s">
        <v>32</v>
      </c>
      <c r="P1288" t="s">
        <v>33</v>
      </c>
      <c r="R1288" t="s">
        <v>34</v>
      </c>
      <c r="T1288" t="s">
        <v>52</v>
      </c>
      <c r="U1288" t="s">
        <v>298</v>
      </c>
      <c r="V1288" t="s">
        <v>810</v>
      </c>
      <c r="W1288" s="1">
        <v>44829</v>
      </c>
      <c r="X1288" s="1">
        <v>44914</v>
      </c>
      <c r="Y1288" t="s">
        <v>55</v>
      </c>
    </row>
    <row r="1289" spans="1:25">
      <c r="A1289" t="s">
        <v>507</v>
      </c>
      <c r="B1289" t="s">
        <v>2463</v>
      </c>
      <c r="D1289">
        <v>47876</v>
      </c>
      <c r="E1289" t="s">
        <v>27</v>
      </c>
      <c r="F1289" t="s">
        <v>28</v>
      </c>
      <c r="G1289">
        <v>2022</v>
      </c>
      <c r="H1289" t="s">
        <v>29</v>
      </c>
      <c r="I1289" t="s">
        <v>30</v>
      </c>
      <c r="J1289" t="s">
        <v>2722</v>
      </c>
      <c r="K1289" t="s">
        <v>2723</v>
      </c>
      <c r="M1289">
        <v>986177</v>
      </c>
      <c r="O1289" t="s">
        <v>32</v>
      </c>
      <c r="P1289" t="s">
        <v>61</v>
      </c>
      <c r="Q1289" t="s">
        <v>2724</v>
      </c>
      <c r="R1289" t="s">
        <v>34</v>
      </c>
      <c r="T1289" t="s">
        <v>35</v>
      </c>
      <c r="U1289" t="s">
        <v>869</v>
      </c>
      <c r="V1289" t="s">
        <v>2172</v>
      </c>
      <c r="W1289" s="1">
        <v>44805</v>
      </c>
      <c r="X1289" s="1">
        <v>44837</v>
      </c>
      <c r="Y1289" t="s">
        <v>823</v>
      </c>
    </row>
    <row r="1290" spans="1:25">
      <c r="A1290" t="s">
        <v>507</v>
      </c>
      <c r="B1290" t="s">
        <v>2463</v>
      </c>
      <c r="D1290">
        <v>48699</v>
      </c>
      <c r="E1290" t="s">
        <v>27</v>
      </c>
      <c r="F1290" t="s">
        <v>28</v>
      </c>
      <c r="G1290">
        <v>2022</v>
      </c>
      <c r="H1290" t="s">
        <v>29</v>
      </c>
      <c r="I1290" t="s">
        <v>30</v>
      </c>
      <c r="J1290" t="s">
        <v>2464</v>
      </c>
      <c r="K1290" t="s">
        <v>2465</v>
      </c>
      <c r="M1290">
        <v>986177</v>
      </c>
      <c r="O1290" t="s">
        <v>32</v>
      </c>
      <c r="P1290" t="s">
        <v>61</v>
      </c>
      <c r="Q1290" t="s">
        <v>2466</v>
      </c>
      <c r="R1290" t="s">
        <v>34</v>
      </c>
      <c r="T1290" t="s">
        <v>35</v>
      </c>
      <c r="U1290" t="s">
        <v>869</v>
      </c>
      <c r="V1290" t="s">
        <v>2172</v>
      </c>
      <c r="W1290" s="1">
        <v>44805</v>
      </c>
      <c r="X1290" s="1">
        <v>44837</v>
      </c>
      <c r="Y1290" t="s">
        <v>823</v>
      </c>
    </row>
    <row r="1291" spans="1:25">
      <c r="A1291" t="s">
        <v>3921</v>
      </c>
      <c r="B1291" t="s">
        <v>603</v>
      </c>
      <c r="D1291">
        <v>48265</v>
      </c>
      <c r="E1291" t="s">
        <v>27</v>
      </c>
      <c r="F1291" t="s">
        <v>28</v>
      </c>
      <c r="G1291">
        <v>2022</v>
      </c>
      <c r="H1291" t="s">
        <v>29</v>
      </c>
      <c r="I1291" t="s">
        <v>30</v>
      </c>
      <c r="J1291" t="s">
        <v>3922</v>
      </c>
      <c r="K1291" t="s">
        <v>3923</v>
      </c>
      <c r="M1291">
        <v>747973</v>
      </c>
      <c r="O1291" t="s">
        <v>32</v>
      </c>
      <c r="P1291" t="s">
        <v>42</v>
      </c>
      <c r="R1291" t="s">
        <v>34</v>
      </c>
      <c r="T1291" t="s">
        <v>35</v>
      </c>
      <c r="U1291" t="s">
        <v>298</v>
      </c>
      <c r="V1291" t="s">
        <v>3924</v>
      </c>
      <c r="W1291" s="1">
        <v>44814</v>
      </c>
      <c r="X1291" s="1">
        <v>44834</v>
      </c>
      <c r="Y1291" t="s">
        <v>55</v>
      </c>
    </row>
    <row r="1292" spans="1:25">
      <c r="A1292" t="s">
        <v>3925</v>
      </c>
      <c r="B1292" t="s">
        <v>3926</v>
      </c>
      <c r="C1292" t="s">
        <v>3927</v>
      </c>
      <c r="D1292">
        <v>47474</v>
      </c>
      <c r="E1292" t="s">
        <v>27</v>
      </c>
      <c r="F1292" t="s">
        <v>28</v>
      </c>
      <c r="G1292">
        <v>2022</v>
      </c>
      <c r="H1292" t="s">
        <v>29</v>
      </c>
      <c r="I1292" t="s">
        <v>30</v>
      </c>
      <c r="J1292" t="s">
        <v>3928</v>
      </c>
      <c r="K1292" t="s">
        <v>3929</v>
      </c>
      <c r="L1292" t="s">
        <v>3929</v>
      </c>
      <c r="M1292">
        <v>914745</v>
      </c>
      <c r="O1292" t="s">
        <v>32</v>
      </c>
      <c r="P1292" t="s">
        <v>131</v>
      </c>
      <c r="R1292" t="s">
        <v>34</v>
      </c>
      <c r="T1292" t="s">
        <v>52</v>
      </c>
      <c r="U1292" t="s">
        <v>1418</v>
      </c>
      <c r="V1292" t="s">
        <v>266</v>
      </c>
      <c r="W1292" s="1">
        <v>44757</v>
      </c>
      <c r="X1292" s="1">
        <v>44742</v>
      </c>
      <c r="Y1292" t="s">
        <v>55</v>
      </c>
    </row>
    <row r="1293" spans="1:25">
      <c r="A1293" t="s">
        <v>2727</v>
      </c>
      <c r="B1293" t="s">
        <v>2728</v>
      </c>
      <c r="D1293">
        <v>46896</v>
      </c>
      <c r="E1293" t="s">
        <v>27</v>
      </c>
      <c r="F1293" t="s">
        <v>28</v>
      </c>
      <c r="G1293">
        <v>2022</v>
      </c>
      <c r="H1293" t="s">
        <v>29</v>
      </c>
      <c r="I1293" t="s">
        <v>30</v>
      </c>
      <c r="J1293" t="s">
        <v>2729</v>
      </c>
      <c r="K1293" t="s">
        <v>2730</v>
      </c>
      <c r="L1293" t="s">
        <v>2731</v>
      </c>
      <c r="M1293">
        <v>1028961</v>
      </c>
      <c r="O1293" t="s">
        <v>32</v>
      </c>
      <c r="P1293" t="s">
        <v>33</v>
      </c>
      <c r="R1293" t="s">
        <v>34</v>
      </c>
      <c r="T1293" t="s">
        <v>52</v>
      </c>
      <c r="U1293" t="s">
        <v>1578</v>
      </c>
      <c r="V1293" t="s">
        <v>2732</v>
      </c>
      <c r="W1293" s="1">
        <v>44735</v>
      </c>
      <c r="X1293" s="1">
        <v>44751</v>
      </c>
      <c r="Y1293" t="s">
        <v>55</v>
      </c>
    </row>
    <row r="1294" spans="1:25">
      <c r="A1294" t="s">
        <v>3886</v>
      </c>
      <c r="B1294" t="s">
        <v>667</v>
      </c>
      <c r="C1294" t="s">
        <v>2471</v>
      </c>
      <c r="D1294">
        <v>48315</v>
      </c>
      <c r="E1294" t="s">
        <v>27</v>
      </c>
      <c r="F1294" t="s">
        <v>28</v>
      </c>
      <c r="G1294">
        <v>2022</v>
      </c>
      <c r="H1294" t="s">
        <v>29</v>
      </c>
      <c r="I1294" t="s">
        <v>30</v>
      </c>
      <c r="J1294" t="s">
        <v>3887</v>
      </c>
      <c r="K1294" t="s">
        <v>3888</v>
      </c>
      <c r="M1294">
        <v>696579</v>
      </c>
      <c r="O1294" t="s">
        <v>32</v>
      </c>
      <c r="P1294" t="s">
        <v>33</v>
      </c>
      <c r="R1294" t="s">
        <v>34</v>
      </c>
      <c r="T1294" t="s">
        <v>52</v>
      </c>
      <c r="U1294" t="s">
        <v>650</v>
      </c>
      <c r="V1294" t="s">
        <v>1696</v>
      </c>
      <c r="W1294" s="1">
        <v>44818</v>
      </c>
      <c r="X1294" s="1">
        <v>44846</v>
      </c>
      <c r="Y1294" t="s">
        <v>55</v>
      </c>
    </row>
    <row r="1295" spans="1:25">
      <c r="A1295" t="s">
        <v>1117</v>
      </c>
      <c r="B1295" t="s">
        <v>3930</v>
      </c>
      <c r="C1295" t="s">
        <v>2909</v>
      </c>
      <c r="D1295">
        <v>46757</v>
      </c>
      <c r="E1295" t="s">
        <v>27</v>
      </c>
      <c r="F1295" t="s">
        <v>28</v>
      </c>
      <c r="G1295">
        <v>2022</v>
      </c>
      <c r="H1295" t="s">
        <v>29</v>
      </c>
      <c r="I1295" t="s">
        <v>30</v>
      </c>
      <c r="J1295" t="s">
        <v>3931</v>
      </c>
      <c r="K1295" t="s">
        <v>3932</v>
      </c>
      <c r="L1295" t="s">
        <v>3933</v>
      </c>
      <c r="M1295">
        <v>1170907</v>
      </c>
      <c r="O1295" t="s">
        <v>32</v>
      </c>
      <c r="P1295" t="s">
        <v>33</v>
      </c>
      <c r="R1295" t="s">
        <v>34</v>
      </c>
      <c r="T1295" t="s">
        <v>174</v>
      </c>
      <c r="U1295" t="s">
        <v>43</v>
      </c>
      <c r="V1295" t="s">
        <v>3934</v>
      </c>
      <c r="W1295" s="1">
        <v>44732</v>
      </c>
      <c r="X1295" s="1">
        <v>44764</v>
      </c>
      <c r="Y1295" t="s">
        <v>55</v>
      </c>
    </row>
    <row r="1296" spans="1:25">
      <c r="A1296" t="s">
        <v>2312</v>
      </c>
      <c r="B1296" t="s">
        <v>3935</v>
      </c>
      <c r="D1296">
        <v>47706</v>
      </c>
      <c r="E1296" t="s">
        <v>27</v>
      </c>
      <c r="F1296" t="s">
        <v>28</v>
      </c>
      <c r="G1296">
        <v>2022</v>
      </c>
      <c r="H1296" t="s">
        <v>29</v>
      </c>
      <c r="I1296" t="s">
        <v>30</v>
      </c>
      <c r="J1296" t="s">
        <v>3936</v>
      </c>
      <c r="K1296" t="s">
        <v>3937</v>
      </c>
      <c r="M1296">
        <v>1165971</v>
      </c>
      <c r="O1296" t="s">
        <v>32</v>
      </c>
      <c r="P1296" t="s">
        <v>277</v>
      </c>
      <c r="R1296" t="s">
        <v>34</v>
      </c>
      <c r="T1296" t="s">
        <v>174</v>
      </c>
      <c r="U1296" t="s">
        <v>43</v>
      </c>
      <c r="V1296" t="s">
        <v>3938</v>
      </c>
      <c r="W1296" s="1">
        <v>44800</v>
      </c>
      <c r="X1296" s="1">
        <v>44916</v>
      </c>
      <c r="Y1296" t="s">
        <v>133</v>
      </c>
    </row>
    <row r="1297" spans="1:25">
      <c r="A1297" t="s">
        <v>2808</v>
      </c>
      <c r="B1297" t="s">
        <v>2809</v>
      </c>
      <c r="D1297">
        <v>46117</v>
      </c>
      <c r="E1297" t="s">
        <v>27</v>
      </c>
      <c r="F1297" t="s">
        <v>28</v>
      </c>
      <c r="G1297">
        <v>2022</v>
      </c>
      <c r="H1297" t="s">
        <v>29</v>
      </c>
      <c r="I1297" t="s">
        <v>30</v>
      </c>
      <c r="J1297" t="s">
        <v>2810</v>
      </c>
      <c r="K1297" t="s">
        <v>2811</v>
      </c>
      <c r="M1297">
        <v>926021</v>
      </c>
      <c r="O1297" t="s">
        <v>32</v>
      </c>
      <c r="P1297" t="s">
        <v>631</v>
      </c>
      <c r="R1297" t="s">
        <v>34</v>
      </c>
      <c r="T1297" t="s">
        <v>35</v>
      </c>
      <c r="U1297" t="s">
        <v>175</v>
      </c>
      <c r="V1297" t="s">
        <v>2812</v>
      </c>
      <c r="W1297" s="1">
        <v>44713</v>
      </c>
      <c r="X1297" s="1">
        <v>44926</v>
      </c>
      <c r="Y1297" t="s">
        <v>45</v>
      </c>
    </row>
    <row r="1298" spans="1:25">
      <c r="A1298" t="s">
        <v>3939</v>
      </c>
      <c r="B1298" t="s">
        <v>3940</v>
      </c>
      <c r="D1298">
        <v>53625</v>
      </c>
      <c r="E1298" t="s">
        <v>27</v>
      </c>
      <c r="F1298" t="s">
        <v>28</v>
      </c>
      <c r="G1298">
        <v>2022</v>
      </c>
      <c r="H1298" t="s">
        <v>29</v>
      </c>
      <c r="I1298" t="s">
        <v>30</v>
      </c>
      <c r="J1298" t="s">
        <v>3941</v>
      </c>
      <c r="K1298" t="s">
        <v>3942</v>
      </c>
      <c r="L1298" t="s">
        <v>3943</v>
      </c>
      <c r="M1298">
        <v>820114</v>
      </c>
      <c r="O1298" t="s">
        <v>32</v>
      </c>
      <c r="P1298" t="s">
        <v>33</v>
      </c>
      <c r="R1298" t="s">
        <v>34</v>
      </c>
      <c r="T1298" t="s">
        <v>52</v>
      </c>
      <c r="U1298" t="s">
        <v>298</v>
      </c>
      <c r="V1298" t="s">
        <v>810</v>
      </c>
      <c r="W1298" s="1">
        <v>44884</v>
      </c>
      <c r="X1298" s="1">
        <v>44942</v>
      </c>
      <c r="Y1298" t="s">
        <v>55</v>
      </c>
    </row>
    <row r="1299" spans="1:25">
      <c r="A1299" t="s">
        <v>3944</v>
      </c>
      <c r="B1299" t="s">
        <v>3599</v>
      </c>
      <c r="C1299" t="s">
        <v>3945</v>
      </c>
      <c r="D1299">
        <v>48476</v>
      </c>
      <c r="E1299" t="s">
        <v>27</v>
      </c>
      <c r="F1299" t="s">
        <v>28</v>
      </c>
      <c r="G1299">
        <v>2022</v>
      </c>
      <c r="H1299" t="s">
        <v>29</v>
      </c>
      <c r="I1299" t="s">
        <v>30</v>
      </c>
      <c r="J1299" t="s">
        <v>3946</v>
      </c>
      <c r="K1299" t="s">
        <v>3947</v>
      </c>
      <c r="L1299" t="s">
        <v>3947</v>
      </c>
      <c r="M1299">
        <v>1275220</v>
      </c>
      <c r="O1299" t="s">
        <v>32</v>
      </c>
      <c r="P1299" t="s">
        <v>33</v>
      </c>
      <c r="R1299" t="s">
        <v>34</v>
      </c>
      <c r="T1299" t="s">
        <v>52</v>
      </c>
      <c r="U1299" t="s">
        <v>650</v>
      </c>
      <c r="V1299" t="s">
        <v>1666</v>
      </c>
      <c r="W1299" s="1">
        <v>44817</v>
      </c>
      <c r="X1299" s="1">
        <v>44848</v>
      </c>
      <c r="Y1299" t="s">
        <v>55</v>
      </c>
    </row>
    <row r="1300" spans="1:25">
      <c r="A1300" t="s">
        <v>2688</v>
      </c>
      <c r="B1300" t="s">
        <v>603</v>
      </c>
      <c r="C1300" t="s">
        <v>2689</v>
      </c>
      <c r="D1300">
        <v>45939</v>
      </c>
      <c r="E1300" t="s">
        <v>27</v>
      </c>
      <c r="F1300" t="s">
        <v>28</v>
      </c>
      <c r="G1300">
        <v>2022</v>
      </c>
      <c r="H1300" t="s">
        <v>29</v>
      </c>
      <c r="I1300" t="s">
        <v>30</v>
      </c>
      <c r="J1300" t="s">
        <v>2690</v>
      </c>
      <c r="K1300" t="s">
        <v>2691</v>
      </c>
      <c r="M1300">
        <v>1270410</v>
      </c>
      <c r="O1300" t="s">
        <v>32</v>
      </c>
      <c r="P1300" t="s">
        <v>277</v>
      </c>
      <c r="R1300" t="s">
        <v>34</v>
      </c>
      <c r="T1300" t="s">
        <v>174</v>
      </c>
      <c r="U1300" t="s">
        <v>43</v>
      </c>
      <c r="V1300" t="s">
        <v>785</v>
      </c>
      <c r="W1300" s="1">
        <v>44780</v>
      </c>
      <c r="X1300" s="1">
        <v>44967</v>
      </c>
      <c r="Y1300" t="s">
        <v>55</v>
      </c>
    </row>
    <row r="1301" spans="1:25">
      <c r="A1301" t="s">
        <v>3948</v>
      </c>
      <c r="B1301" t="s">
        <v>3949</v>
      </c>
      <c r="D1301">
        <v>48695</v>
      </c>
      <c r="E1301" t="s">
        <v>27</v>
      </c>
      <c r="F1301" t="s">
        <v>28</v>
      </c>
      <c r="G1301">
        <v>2022</v>
      </c>
      <c r="H1301" t="s">
        <v>29</v>
      </c>
      <c r="I1301" t="s">
        <v>30</v>
      </c>
      <c r="J1301" t="s">
        <v>3950</v>
      </c>
      <c r="K1301" t="s">
        <v>3951</v>
      </c>
      <c r="M1301">
        <v>1273543</v>
      </c>
      <c r="O1301" t="s">
        <v>32</v>
      </c>
      <c r="P1301" t="s">
        <v>277</v>
      </c>
      <c r="R1301" t="s">
        <v>34</v>
      </c>
      <c r="T1301" t="s">
        <v>174</v>
      </c>
      <c r="U1301" t="s">
        <v>53</v>
      </c>
      <c r="V1301" t="s">
        <v>730</v>
      </c>
      <c r="W1301" s="1">
        <v>44813</v>
      </c>
      <c r="X1301" s="1">
        <v>44962</v>
      </c>
      <c r="Y1301" t="s">
        <v>55</v>
      </c>
    </row>
    <row r="1302" spans="1:25">
      <c r="A1302" t="s">
        <v>1998</v>
      </c>
      <c r="B1302" t="s">
        <v>3952</v>
      </c>
      <c r="D1302">
        <v>47725</v>
      </c>
      <c r="E1302" t="s">
        <v>27</v>
      </c>
      <c r="F1302" t="s">
        <v>28</v>
      </c>
      <c r="G1302">
        <v>2022</v>
      </c>
      <c r="H1302" t="s">
        <v>29</v>
      </c>
      <c r="I1302" t="s">
        <v>30</v>
      </c>
      <c r="J1302" t="s">
        <v>3953</v>
      </c>
      <c r="K1302" t="s">
        <v>3954</v>
      </c>
      <c r="M1302">
        <v>1142328</v>
      </c>
      <c r="O1302" t="s">
        <v>32</v>
      </c>
      <c r="P1302" t="s">
        <v>695</v>
      </c>
      <c r="R1302" t="s">
        <v>32</v>
      </c>
      <c r="S1302" t="s">
        <v>32</v>
      </c>
      <c r="T1302" t="s">
        <v>35</v>
      </c>
      <c r="U1302" t="s">
        <v>36</v>
      </c>
      <c r="V1302" t="s">
        <v>115</v>
      </c>
      <c r="W1302" s="1">
        <v>44378</v>
      </c>
      <c r="X1302" s="1">
        <v>44773</v>
      </c>
      <c r="Y1302" t="s">
        <v>133</v>
      </c>
    </row>
    <row r="1303" spans="1:25">
      <c r="A1303" t="s">
        <v>2861</v>
      </c>
      <c r="B1303" t="s">
        <v>1593</v>
      </c>
      <c r="D1303">
        <v>52549</v>
      </c>
      <c r="E1303" t="s">
        <v>27</v>
      </c>
      <c r="F1303" t="s">
        <v>28</v>
      </c>
      <c r="G1303">
        <v>2022</v>
      </c>
      <c r="H1303" t="s">
        <v>29</v>
      </c>
      <c r="I1303" t="s">
        <v>30</v>
      </c>
      <c r="J1303" t="s">
        <v>2862</v>
      </c>
      <c r="K1303" t="s">
        <v>2863</v>
      </c>
      <c r="L1303" t="s">
        <v>2864</v>
      </c>
      <c r="M1303">
        <v>1149004</v>
      </c>
      <c r="O1303" t="s">
        <v>32</v>
      </c>
      <c r="P1303" t="s">
        <v>61</v>
      </c>
      <c r="Q1303" t="s">
        <v>2865</v>
      </c>
      <c r="R1303" t="s">
        <v>34</v>
      </c>
      <c r="T1303" t="s">
        <v>52</v>
      </c>
      <c r="U1303" t="s">
        <v>298</v>
      </c>
      <c r="V1303" t="s">
        <v>810</v>
      </c>
      <c r="W1303" s="1">
        <v>44884</v>
      </c>
      <c r="X1303" s="1">
        <v>44939</v>
      </c>
      <c r="Y1303" t="s">
        <v>55</v>
      </c>
    </row>
    <row r="1304" spans="1:25">
      <c r="A1304" t="s">
        <v>3022</v>
      </c>
      <c r="B1304" t="s">
        <v>3023</v>
      </c>
      <c r="C1304" t="s">
        <v>3024</v>
      </c>
      <c r="D1304">
        <v>52987</v>
      </c>
      <c r="E1304" t="s">
        <v>27</v>
      </c>
      <c r="F1304" t="s">
        <v>28</v>
      </c>
      <c r="G1304">
        <v>2022</v>
      </c>
      <c r="H1304" t="s">
        <v>29</v>
      </c>
      <c r="I1304" t="s">
        <v>30</v>
      </c>
      <c r="J1304" t="s">
        <v>3025</v>
      </c>
      <c r="K1304" t="s">
        <v>3955</v>
      </c>
      <c r="L1304" t="s">
        <v>3956</v>
      </c>
      <c r="M1304">
        <v>833635</v>
      </c>
      <c r="O1304" t="s">
        <v>32</v>
      </c>
      <c r="P1304" t="s">
        <v>33</v>
      </c>
      <c r="R1304" t="s">
        <v>34</v>
      </c>
      <c r="T1304" t="s">
        <v>52</v>
      </c>
      <c r="U1304" t="s">
        <v>298</v>
      </c>
      <c r="V1304" t="s">
        <v>3027</v>
      </c>
      <c r="W1304" s="1">
        <v>44886</v>
      </c>
      <c r="X1304" s="1">
        <v>44939</v>
      </c>
      <c r="Y1304" t="s">
        <v>55</v>
      </c>
    </row>
    <row r="1305" spans="1:25">
      <c r="A1305" t="s">
        <v>3022</v>
      </c>
      <c r="B1305" t="s">
        <v>3023</v>
      </c>
      <c r="C1305" t="s">
        <v>3024</v>
      </c>
      <c r="D1305">
        <v>52988</v>
      </c>
      <c r="E1305" t="s">
        <v>27</v>
      </c>
      <c r="F1305" t="s">
        <v>28</v>
      </c>
      <c r="G1305">
        <v>2022</v>
      </c>
      <c r="H1305" t="s">
        <v>29</v>
      </c>
      <c r="I1305" t="s">
        <v>30</v>
      </c>
      <c r="J1305" t="s">
        <v>3025</v>
      </c>
      <c r="K1305" t="s">
        <v>3026</v>
      </c>
      <c r="L1305" t="s">
        <v>3026</v>
      </c>
      <c r="M1305">
        <v>833635</v>
      </c>
      <c r="O1305" t="s">
        <v>32</v>
      </c>
      <c r="P1305" t="s">
        <v>33</v>
      </c>
      <c r="R1305" t="s">
        <v>34</v>
      </c>
      <c r="T1305" t="s">
        <v>52</v>
      </c>
      <c r="U1305" t="s">
        <v>298</v>
      </c>
      <c r="V1305" t="s">
        <v>3027</v>
      </c>
      <c r="W1305" s="1">
        <v>44886</v>
      </c>
      <c r="X1305" s="1">
        <v>44939</v>
      </c>
      <c r="Y1305" t="s">
        <v>55</v>
      </c>
    </row>
    <row r="1306" spans="1:25">
      <c r="A1306" t="s">
        <v>720</v>
      </c>
      <c r="B1306" t="s">
        <v>307</v>
      </c>
      <c r="C1306" t="s">
        <v>3957</v>
      </c>
      <c r="D1306">
        <v>48383</v>
      </c>
      <c r="E1306" t="s">
        <v>27</v>
      </c>
      <c r="F1306" t="s">
        <v>28</v>
      </c>
      <c r="G1306">
        <v>2022</v>
      </c>
      <c r="H1306" t="s">
        <v>29</v>
      </c>
      <c r="I1306" t="s">
        <v>30</v>
      </c>
      <c r="J1306" t="s">
        <v>3958</v>
      </c>
      <c r="K1306" t="str">
        <f>"09/08/2022 10:53 AM AEST(SW"</f>
        <v>09/08/2022 10:53 AM AEST(SW</v>
      </c>
      <c r="M1306">
        <v>1049647</v>
      </c>
      <c r="O1306" t="s">
        <v>32</v>
      </c>
      <c r="P1306" t="s">
        <v>33</v>
      </c>
      <c r="R1306" t="s">
        <v>34</v>
      </c>
      <c r="T1306" t="s">
        <v>52</v>
      </c>
      <c r="U1306" t="s">
        <v>298</v>
      </c>
      <c r="V1306" t="s">
        <v>810</v>
      </c>
      <c r="W1306" s="1">
        <v>44820</v>
      </c>
      <c r="X1306" s="1">
        <v>44858</v>
      </c>
      <c r="Y1306" t="s">
        <v>55</v>
      </c>
    </row>
    <row r="1307" spans="1:25">
      <c r="A1307" t="s">
        <v>2579</v>
      </c>
      <c r="B1307" t="s">
        <v>3959</v>
      </c>
      <c r="D1307">
        <v>48297</v>
      </c>
      <c r="E1307" t="s">
        <v>27</v>
      </c>
      <c r="F1307" t="s">
        <v>28</v>
      </c>
      <c r="G1307">
        <v>2022</v>
      </c>
      <c r="H1307" t="s">
        <v>29</v>
      </c>
      <c r="I1307" t="s">
        <v>30</v>
      </c>
      <c r="J1307" t="s">
        <v>3960</v>
      </c>
      <c r="K1307" t="s">
        <v>3961</v>
      </c>
      <c r="L1307" t="s">
        <v>3961</v>
      </c>
      <c r="M1307">
        <v>912443</v>
      </c>
      <c r="O1307" t="s">
        <v>32</v>
      </c>
      <c r="P1307" t="s">
        <v>33</v>
      </c>
      <c r="R1307" t="s">
        <v>34</v>
      </c>
      <c r="T1307" t="s">
        <v>52</v>
      </c>
      <c r="U1307" t="s">
        <v>298</v>
      </c>
      <c r="V1307" t="s">
        <v>810</v>
      </c>
      <c r="W1307" s="1">
        <v>44886</v>
      </c>
      <c r="X1307" s="1">
        <v>44943</v>
      </c>
      <c r="Y1307" t="s">
        <v>55</v>
      </c>
    </row>
    <row r="1308" spans="1:25">
      <c r="A1308" t="s">
        <v>2774</v>
      </c>
      <c r="B1308" t="s">
        <v>563</v>
      </c>
      <c r="C1308" t="s">
        <v>313</v>
      </c>
      <c r="D1308">
        <v>53060</v>
      </c>
      <c r="E1308" t="s">
        <v>27</v>
      </c>
      <c r="F1308" t="s">
        <v>28</v>
      </c>
      <c r="G1308">
        <v>2022</v>
      </c>
      <c r="H1308" t="s">
        <v>29</v>
      </c>
      <c r="I1308" t="s">
        <v>30</v>
      </c>
      <c r="J1308" t="s">
        <v>3911</v>
      </c>
      <c r="K1308" t="str">
        <f>"04/11/2022 01:11 PM AEST(SW"</f>
        <v>04/11/2022 01:11 PM AEST(SW</v>
      </c>
      <c r="M1308">
        <v>74243</v>
      </c>
      <c r="O1308" t="s">
        <v>32</v>
      </c>
      <c r="P1308" t="s">
        <v>631</v>
      </c>
      <c r="R1308" t="s">
        <v>34</v>
      </c>
      <c r="T1308" t="s">
        <v>35</v>
      </c>
      <c r="U1308" t="s">
        <v>43</v>
      </c>
      <c r="V1308" t="s">
        <v>115</v>
      </c>
      <c r="W1308" s="1">
        <v>44882</v>
      </c>
      <c r="X1308" s="1">
        <v>44908</v>
      </c>
      <c r="Y1308" t="s">
        <v>55</v>
      </c>
    </row>
    <row r="1309" spans="1:25">
      <c r="A1309" t="s">
        <v>2774</v>
      </c>
      <c r="B1309" t="s">
        <v>563</v>
      </c>
      <c r="C1309" t="s">
        <v>313</v>
      </c>
      <c r="D1309">
        <v>53063</v>
      </c>
      <c r="E1309" t="s">
        <v>27</v>
      </c>
      <c r="F1309" t="s">
        <v>28</v>
      </c>
      <c r="G1309">
        <v>2022</v>
      </c>
      <c r="H1309" t="s">
        <v>29</v>
      </c>
      <c r="I1309" t="s">
        <v>30</v>
      </c>
      <c r="J1309" t="s">
        <v>2775</v>
      </c>
      <c r="K1309" t="str">
        <f>"04/11/2022 01:19 PM AEST(SW"</f>
        <v>04/11/2022 01:19 PM AEST(SW</v>
      </c>
      <c r="M1309">
        <v>74243</v>
      </c>
      <c r="O1309" t="s">
        <v>32</v>
      </c>
      <c r="P1309" t="s">
        <v>33</v>
      </c>
      <c r="R1309" t="s">
        <v>34</v>
      </c>
      <c r="T1309" t="s">
        <v>35</v>
      </c>
      <c r="U1309" t="s">
        <v>43</v>
      </c>
      <c r="V1309" t="s">
        <v>115</v>
      </c>
      <c r="W1309" s="1">
        <v>44882</v>
      </c>
      <c r="X1309" s="1">
        <v>44907</v>
      </c>
      <c r="Y1309" t="s">
        <v>55</v>
      </c>
    </row>
    <row r="1310" spans="1:25">
      <c r="A1310" t="s">
        <v>657</v>
      </c>
      <c r="B1310" t="s">
        <v>3962</v>
      </c>
      <c r="D1310">
        <v>48141</v>
      </c>
      <c r="E1310" t="s">
        <v>27</v>
      </c>
      <c r="F1310" t="s">
        <v>28</v>
      </c>
      <c r="G1310">
        <v>2022</v>
      </c>
      <c r="H1310" t="s">
        <v>29</v>
      </c>
      <c r="I1310" t="s">
        <v>30</v>
      </c>
      <c r="J1310" t="s">
        <v>3963</v>
      </c>
      <c r="K1310" t="str">
        <f>"07/07/2022 01:52 AM AEST(SW"</f>
        <v>07/07/2022 01:52 AM AEST(SW</v>
      </c>
      <c r="M1310">
        <v>1160708</v>
      </c>
      <c r="O1310" t="s">
        <v>32</v>
      </c>
      <c r="P1310" t="s">
        <v>68</v>
      </c>
      <c r="R1310" t="s">
        <v>34</v>
      </c>
      <c r="T1310" t="s">
        <v>35</v>
      </c>
      <c r="U1310" t="s">
        <v>36</v>
      </c>
      <c r="V1310" t="s">
        <v>186</v>
      </c>
      <c r="W1310" s="1">
        <v>44750</v>
      </c>
      <c r="X1310" s="1">
        <v>44758</v>
      </c>
      <c r="Y1310" t="s">
        <v>133</v>
      </c>
    </row>
    <row r="1311" spans="1:25">
      <c r="A1311" t="s">
        <v>3925</v>
      </c>
      <c r="B1311" t="s">
        <v>3926</v>
      </c>
      <c r="C1311" t="s">
        <v>3927</v>
      </c>
      <c r="D1311">
        <v>47474</v>
      </c>
      <c r="E1311" t="s">
        <v>27</v>
      </c>
      <c r="F1311" t="s">
        <v>28</v>
      </c>
      <c r="G1311">
        <v>2022</v>
      </c>
      <c r="H1311" t="s">
        <v>29</v>
      </c>
      <c r="I1311" t="s">
        <v>30</v>
      </c>
      <c r="J1311" t="s">
        <v>3928</v>
      </c>
      <c r="K1311" t="s">
        <v>3929</v>
      </c>
      <c r="L1311" t="s">
        <v>3929</v>
      </c>
      <c r="M1311">
        <v>914745</v>
      </c>
      <c r="O1311" t="s">
        <v>32</v>
      </c>
      <c r="P1311" t="s">
        <v>131</v>
      </c>
      <c r="R1311" t="s">
        <v>34</v>
      </c>
      <c r="T1311" t="s">
        <v>52</v>
      </c>
      <c r="U1311" t="s">
        <v>1418</v>
      </c>
      <c r="V1311" t="s">
        <v>266</v>
      </c>
      <c r="W1311" s="1">
        <v>44757</v>
      </c>
      <c r="X1311" s="1">
        <v>44742</v>
      </c>
      <c r="Y1311" t="s">
        <v>55</v>
      </c>
    </row>
    <row r="1312" spans="1:25">
      <c r="A1312" t="s">
        <v>2808</v>
      </c>
      <c r="B1312" t="s">
        <v>2809</v>
      </c>
      <c r="D1312">
        <v>46117</v>
      </c>
      <c r="E1312" t="s">
        <v>27</v>
      </c>
      <c r="F1312" t="s">
        <v>28</v>
      </c>
      <c r="G1312">
        <v>2022</v>
      </c>
      <c r="H1312" t="s">
        <v>29</v>
      </c>
      <c r="I1312" t="s">
        <v>30</v>
      </c>
      <c r="J1312" t="s">
        <v>2810</v>
      </c>
      <c r="K1312" t="s">
        <v>2811</v>
      </c>
      <c r="M1312">
        <v>926021</v>
      </c>
      <c r="O1312" t="s">
        <v>32</v>
      </c>
      <c r="P1312" t="s">
        <v>631</v>
      </c>
      <c r="R1312" t="s">
        <v>34</v>
      </c>
      <c r="T1312" t="s">
        <v>35</v>
      </c>
      <c r="U1312" t="s">
        <v>175</v>
      </c>
      <c r="V1312" t="s">
        <v>2812</v>
      </c>
      <c r="W1312" s="1">
        <v>44713</v>
      </c>
      <c r="X1312" s="1">
        <v>44926</v>
      </c>
      <c r="Y1312" t="s">
        <v>45</v>
      </c>
    </row>
    <row r="1313" spans="1:25">
      <c r="A1313" t="s">
        <v>2774</v>
      </c>
      <c r="B1313" t="s">
        <v>563</v>
      </c>
      <c r="C1313" t="s">
        <v>313</v>
      </c>
      <c r="D1313">
        <v>53063</v>
      </c>
      <c r="E1313" t="s">
        <v>27</v>
      </c>
      <c r="F1313" t="s">
        <v>28</v>
      </c>
      <c r="G1313">
        <v>2022</v>
      </c>
      <c r="H1313" t="s">
        <v>29</v>
      </c>
      <c r="I1313" t="s">
        <v>30</v>
      </c>
      <c r="J1313" t="s">
        <v>2775</v>
      </c>
      <c r="K1313" t="str">
        <f>"04/11/2022 01:19 PM AEST(SW"</f>
        <v>04/11/2022 01:19 PM AEST(SW</v>
      </c>
      <c r="M1313">
        <v>74243</v>
      </c>
      <c r="O1313" t="s">
        <v>32</v>
      </c>
      <c r="P1313" t="s">
        <v>33</v>
      </c>
      <c r="R1313" t="s">
        <v>34</v>
      </c>
      <c r="T1313" t="s">
        <v>35</v>
      </c>
      <c r="U1313" t="s">
        <v>43</v>
      </c>
      <c r="V1313" t="s">
        <v>115</v>
      </c>
      <c r="W1313" s="1">
        <v>44882</v>
      </c>
      <c r="X1313" s="1">
        <v>44907</v>
      </c>
      <c r="Y1313" t="s">
        <v>55</v>
      </c>
    </row>
    <row r="1314" spans="1:25">
      <c r="A1314" t="s">
        <v>2447</v>
      </c>
      <c r="B1314" t="s">
        <v>323</v>
      </c>
      <c r="C1314" t="s">
        <v>2448</v>
      </c>
      <c r="D1314">
        <v>49265</v>
      </c>
      <c r="E1314" t="s">
        <v>27</v>
      </c>
      <c r="F1314" t="s">
        <v>28</v>
      </c>
      <c r="G1314">
        <v>2022</v>
      </c>
      <c r="H1314" t="s">
        <v>29</v>
      </c>
      <c r="I1314" t="s">
        <v>30</v>
      </c>
      <c r="J1314" t="s">
        <v>2449</v>
      </c>
      <c r="K1314" t="s">
        <v>2450</v>
      </c>
      <c r="M1314">
        <v>695550</v>
      </c>
      <c r="O1314" t="s">
        <v>32</v>
      </c>
      <c r="P1314" t="s">
        <v>631</v>
      </c>
      <c r="R1314" t="s">
        <v>34</v>
      </c>
      <c r="T1314" t="s">
        <v>35</v>
      </c>
      <c r="U1314" t="s">
        <v>43</v>
      </c>
      <c r="V1314" t="s">
        <v>151</v>
      </c>
      <c r="W1314" s="1">
        <v>44819</v>
      </c>
      <c r="X1314" s="1">
        <v>44869</v>
      </c>
      <c r="Y1314" t="s">
        <v>55</v>
      </c>
    </row>
    <row r="1315" spans="1:25">
      <c r="A1315" t="s">
        <v>2774</v>
      </c>
      <c r="B1315" t="s">
        <v>563</v>
      </c>
      <c r="C1315" t="s">
        <v>313</v>
      </c>
      <c r="D1315">
        <v>53063</v>
      </c>
      <c r="E1315" t="s">
        <v>27</v>
      </c>
      <c r="F1315" t="s">
        <v>28</v>
      </c>
      <c r="G1315">
        <v>2022</v>
      </c>
      <c r="H1315" t="s">
        <v>29</v>
      </c>
      <c r="I1315" t="s">
        <v>30</v>
      </c>
      <c r="J1315" t="s">
        <v>2775</v>
      </c>
      <c r="K1315" t="str">
        <f>"04/11/2022 01:19 PM AEST(SW"</f>
        <v>04/11/2022 01:19 PM AEST(SW</v>
      </c>
      <c r="M1315">
        <v>74243</v>
      </c>
      <c r="O1315" t="s">
        <v>32</v>
      </c>
      <c r="P1315" t="s">
        <v>33</v>
      </c>
      <c r="R1315" t="s">
        <v>34</v>
      </c>
      <c r="T1315" t="s">
        <v>35</v>
      </c>
      <c r="U1315" t="s">
        <v>43</v>
      </c>
      <c r="V1315" t="s">
        <v>115</v>
      </c>
      <c r="W1315" s="1">
        <v>44882</v>
      </c>
      <c r="X1315" s="1">
        <v>44907</v>
      </c>
      <c r="Y1315" t="s">
        <v>55</v>
      </c>
    </row>
    <row r="1316" spans="1:25">
      <c r="A1316" t="s">
        <v>507</v>
      </c>
      <c r="B1316" t="s">
        <v>2463</v>
      </c>
      <c r="D1316">
        <v>47876</v>
      </c>
      <c r="E1316" t="s">
        <v>27</v>
      </c>
      <c r="F1316" t="s">
        <v>28</v>
      </c>
      <c r="G1316">
        <v>2022</v>
      </c>
      <c r="H1316" t="s">
        <v>29</v>
      </c>
      <c r="I1316" t="s">
        <v>30</v>
      </c>
      <c r="J1316" t="s">
        <v>2722</v>
      </c>
      <c r="K1316" t="s">
        <v>2723</v>
      </c>
      <c r="M1316">
        <v>986177</v>
      </c>
      <c r="O1316" t="s">
        <v>32</v>
      </c>
      <c r="P1316" t="s">
        <v>61</v>
      </c>
      <c r="Q1316" t="s">
        <v>2724</v>
      </c>
      <c r="R1316" t="s">
        <v>34</v>
      </c>
      <c r="T1316" t="s">
        <v>35</v>
      </c>
      <c r="U1316" t="s">
        <v>869</v>
      </c>
      <c r="V1316" t="s">
        <v>2172</v>
      </c>
      <c r="W1316" s="1">
        <v>44805</v>
      </c>
      <c r="X1316" s="1">
        <v>44837</v>
      </c>
      <c r="Y1316" t="s">
        <v>823</v>
      </c>
    </row>
    <row r="1317" spans="1:25">
      <c r="A1317" t="s">
        <v>3964</v>
      </c>
      <c r="B1317" t="s">
        <v>2317</v>
      </c>
      <c r="C1317" t="s">
        <v>3965</v>
      </c>
      <c r="D1317">
        <v>48331</v>
      </c>
      <c r="E1317" t="s">
        <v>27</v>
      </c>
      <c r="F1317" t="s">
        <v>28</v>
      </c>
      <c r="G1317">
        <v>2022</v>
      </c>
      <c r="H1317" t="s">
        <v>29</v>
      </c>
      <c r="I1317" t="s">
        <v>30</v>
      </c>
      <c r="J1317" t="s">
        <v>3966</v>
      </c>
      <c r="K1317" t="s">
        <v>3967</v>
      </c>
      <c r="M1317">
        <v>626748</v>
      </c>
      <c r="O1317" t="s">
        <v>32</v>
      </c>
      <c r="P1317" t="s">
        <v>631</v>
      </c>
      <c r="R1317" t="s">
        <v>34</v>
      </c>
      <c r="T1317" t="s">
        <v>52</v>
      </c>
      <c r="U1317" t="s">
        <v>869</v>
      </c>
      <c r="V1317" t="s">
        <v>115</v>
      </c>
      <c r="W1317" s="1">
        <v>44771</v>
      </c>
      <c r="X1317" s="1">
        <v>44796</v>
      </c>
      <c r="Y1317" t="s">
        <v>55</v>
      </c>
    </row>
    <row r="1318" spans="1:25">
      <c r="A1318" t="s">
        <v>777</v>
      </c>
      <c r="B1318" t="s">
        <v>1320</v>
      </c>
      <c r="C1318" t="s">
        <v>1202</v>
      </c>
      <c r="D1318">
        <v>47697</v>
      </c>
      <c r="E1318" t="s">
        <v>27</v>
      </c>
      <c r="F1318" t="s">
        <v>28</v>
      </c>
      <c r="G1318">
        <v>2022</v>
      </c>
      <c r="H1318" t="s">
        <v>29</v>
      </c>
      <c r="I1318" t="s">
        <v>30</v>
      </c>
      <c r="J1318" t="s">
        <v>3968</v>
      </c>
      <c r="K1318" t="s">
        <v>1325</v>
      </c>
      <c r="M1318">
        <v>834355</v>
      </c>
      <c r="O1318" t="s">
        <v>32</v>
      </c>
      <c r="P1318" t="s">
        <v>42</v>
      </c>
      <c r="R1318" t="s">
        <v>34</v>
      </c>
      <c r="T1318" t="s">
        <v>35</v>
      </c>
      <c r="U1318" t="s">
        <v>43</v>
      </c>
      <c r="V1318" t="s">
        <v>75</v>
      </c>
      <c r="W1318" s="1">
        <v>44751</v>
      </c>
      <c r="X1318" s="1">
        <v>44765</v>
      </c>
      <c r="Y1318" t="s">
        <v>55</v>
      </c>
    </row>
    <row r="1319" spans="1:25">
      <c r="A1319" t="s">
        <v>2492</v>
      </c>
      <c r="B1319" t="s">
        <v>1748</v>
      </c>
      <c r="D1319">
        <v>48446</v>
      </c>
      <c r="E1319" t="s">
        <v>27</v>
      </c>
      <c r="F1319" t="s">
        <v>28</v>
      </c>
      <c r="G1319">
        <v>2022</v>
      </c>
      <c r="H1319" t="s">
        <v>29</v>
      </c>
      <c r="I1319" t="s">
        <v>30</v>
      </c>
      <c r="J1319" t="s">
        <v>2493</v>
      </c>
      <c r="K1319" t="s">
        <v>2494</v>
      </c>
      <c r="L1319" t="s">
        <v>2495</v>
      </c>
      <c r="M1319">
        <v>973472</v>
      </c>
      <c r="O1319" t="s">
        <v>32</v>
      </c>
      <c r="P1319" t="s">
        <v>61</v>
      </c>
      <c r="Q1319" t="s">
        <v>2496</v>
      </c>
      <c r="R1319" t="s">
        <v>34</v>
      </c>
      <c r="T1319" t="s">
        <v>35</v>
      </c>
      <c r="U1319" t="s">
        <v>298</v>
      </c>
      <c r="V1319" t="s">
        <v>2497</v>
      </c>
      <c r="W1319" s="1">
        <v>44810</v>
      </c>
      <c r="X1319" s="1">
        <v>44838</v>
      </c>
      <c r="Y1319" t="s">
        <v>89</v>
      </c>
    </row>
    <row r="1320" spans="1:25">
      <c r="A1320" t="s">
        <v>3969</v>
      </c>
      <c r="B1320" t="s">
        <v>3599</v>
      </c>
      <c r="D1320">
        <v>47277</v>
      </c>
      <c r="E1320" t="s">
        <v>27</v>
      </c>
      <c r="F1320" t="s">
        <v>28</v>
      </c>
      <c r="G1320">
        <v>2022</v>
      </c>
      <c r="H1320" t="s">
        <v>29</v>
      </c>
      <c r="I1320" t="s">
        <v>30</v>
      </c>
      <c r="J1320" t="s">
        <v>3970</v>
      </c>
      <c r="K1320" t="str">
        <f>"07/06/2022 11:07 PM AEST(SW"</f>
        <v>07/06/2022 11:07 PM AEST(SW</v>
      </c>
      <c r="M1320">
        <v>892557</v>
      </c>
      <c r="O1320" t="s">
        <v>32</v>
      </c>
      <c r="P1320" t="s">
        <v>86</v>
      </c>
      <c r="R1320" t="s">
        <v>34</v>
      </c>
      <c r="T1320" t="s">
        <v>52</v>
      </c>
      <c r="U1320" t="s">
        <v>298</v>
      </c>
      <c r="V1320" t="s">
        <v>810</v>
      </c>
      <c r="W1320" s="1">
        <v>44819</v>
      </c>
      <c r="X1320" s="1">
        <v>44863</v>
      </c>
      <c r="Y1320" t="s">
        <v>55</v>
      </c>
    </row>
    <row r="1321" spans="1:25">
      <c r="A1321" t="s">
        <v>3585</v>
      </c>
      <c r="B1321" t="s">
        <v>1843</v>
      </c>
      <c r="C1321" t="s">
        <v>323</v>
      </c>
      <c r="D1321">
        <v>48316</v>
      </c>
      <c r="E1321" t="s">
        <v>27</v>
      </c>
      <c r="F1321" t="s">
        <v>28</v>
      </c>
      <c r="G1321">
        <v>2022</v>
      </c>
      <c r="H1321" t="s">
        <v>29</v>
      </c>
      <c r="I1321" t="s">
        <v>30</v>
      </c>
      <c r="J1321" t="s">
        <v>3586</v>
      </c>
      <c r="K1321" t="s">
        <v>3587</v>
      </c>
      <c r="M1321">
        <v>1081680</v>
      </c>
      <c r="O1321" t="s">
        <v>32</v>
      </c>
      <c r="P1321" t="s">
        <v>878</v>
      </c>
      <c r="R1321" t="s">
        <v>34</v>
      </c>
      <c r="T1321" t="s">
        <v>174</v>
      </c>
      <c r="U1321" t="s">
        <v>680</v>
      </c>
      <c r="V1321" t="s">
        <v>3588</v>
      </c>
      <c r="W1321" s="1">
        <v>44835</v>
      </c>
      <c r="X1321" s="1">
        <v>44843</v>
      </c>
      <c r="Y1321" t="s">
        <v>55</v>
      </c>
    </row>
    <row r="1322" spans="1:25">
      <c r="A1322" t="s">
        <v>938</v>
      </c>
      <c r="B1322" t="s">
        <v>3971</v>
      </c>
      <c r="D1322">
        <v>47280</v>
      </c>
      <c r="E1322" t="s">
        <v>27</v>
      </c>
      <c r="F1322" t="s">
        <v>28</v>
      </c>
      <c r="G1322">
        <v>2022</v>
      </c>
      <c r="H1322" t="s">
        <v>29</v>
      </c>
      <c r="I1322" t="s">
        <v>30</v>
      </c>
      <c r="J1322" t="s">
        <v>3972</v>
      </c>
      <c r="K1322" t="str">
        <f>"08/06/2022 11:20 AM AEST(SW"</f>
        <v>08/06/2022 11:20 AM AEST(SW</v>
      </c>
      <c r="M1322">
        <v>268229</v>
      </c>
      <c r="O1322" t="s">
        <v>32</v>
      </c>
      <c r="P1322" t="s">
        <v>42</v>
      </c>
      <c r="R1322" t="s">
        <v>34</v>
      </c>
      <c r="T1322" t="s">
        <v>35</v>
      </c>
      <c r="U1322" t="s">
        <v>298</v>
      </c>
      <c r="V1322" t="s">
        <v>115</v>
      </c>
      <c r="W1322" s="1">
        <v>44784</v>
      </c>
      <c r="X1322" s="1">
        <v>44796</v>
      </c>
      <c r="Y1322" t="s">
        <v>55</v>
      </c>
    </row>
    <row r="1323" spans="1:25">
      <c r="A1323" t="s">
        <v>3973</v>
      </c>
      <c r="B1323" t="s">
        <v>136</v>
      </c>
      <c r="D1323">
        <v>53296</v>
      </c>
      <c r="E1323" t="s">
        <v>27</v>
      </c>
      <c r="F1323" t="s">
        <v>28</v>
      </c>
      <c r="G1323">
        <v>2022</v>
      </c>
      <c r="H1323" t="s">
        <v>29</v>
      </c>
      <c r="I1323" t="s">
        <v>30</v>
      </c>
      <c r="J1323" t="s">
        <v>3974</v>
      </c>
      <c r="K1323" t="str">
        <f>"09/11/2022 02:09 PM AEST(SW"</f>
        <v>09/11/2022 02:09 PM AEST(SW</v>
      </c>
      <c r="L1323" t="str">
        <f>"09/11/2022 02:10 PM AEST(SW"</f>
        <v>09/11/2022 02:10 PM AEST(SW</v>
      </c>
      <c r="O1323" t="s">
        <v>32</v>
      </c>
      <c r="P1323" t="s">
        <v>42</v>
      </c>
      <c r="R1323" t="s">
        <v>34</v>
      </c>
      <c r="T1323" t="s">
        <v>35</v>
      </c>
      <c r="U1323" t="s">
        <v>36</v>
      </c>
      <c r="V1323" t="s">
        <v>3975</v>
      </c>
      <c r="W1323" s="1">
        <v>44882</v>
      </c>
      <c r="X1323" s="1">
        <v>44911</v>
      </c>
      <c r="Y1323" t="s">
        <v>55</v>
      </c>
    </row>
    <row r="1324" spans="1:25">
      <c r="A1324" t="s">
        <v>3976</v>
      </c>
      <c r="B1324" t="s">
        <v>424</v>
      </c>
      <c r="C1324" t="s">
        <v>3644</v>
      </c>
      <c r="D1324">
        <v>45713</v>
      </c>
      <c r="E1324" t="s">
        <v>27</v>
      </c>
      <c r="F1324" t="s">
        <v>28</v>
      </c>
      <c r="G1324">
        <v>2022</v>
      </c>
      <c r="H1324" t="s">
        <v>29</v>
      </c>
      <c r="I1324" t="s">
        <v>30</v>
      </c>
      <c r="J1324" t="s">
        <v>3977</v>
      </c>
      <c r="K1324" t="str">
        <f>"06/04/2022 08:11 PM AEST(SW"</f>
        <v>06/04/2022 08:11 PM AEST(SW</v>
      </c>
      <c r="L1324" t="str">
        <f>"06/04/2022 08:11 PM AEST(SW"</f>
        <v>06/04/2022 08:11 PM AEST(SW</v>
      </c>
      <c r="M1324">
        <v>696214</v>
      </c>
      <c r="O1324" t="s">
        <v>32</v>
      </c>
      <c r="P1324" t="s">
        <v>42</v>
      </c>
      <c r="R1324" t="s">
        <v>34</v>
      </c>
      <c r="T1324" t="s">
        <v>35</v>
      </c>
      <c r="U1324" t="s">
        <v>869</v>
      </c>
      <c r="V1324" t="s">
        <v>115</v>
      </c>
      <c r="W1324" s="1">
        <v>44659</v>
      </c>
      <c r="X1324" s="1">
        <v>44674</v>
      </c>
      <c r="Y1324" t="s">
        <v>55</v>
      </c>
    </row>
    <row r="1325" spans="1:25">
      <c r="A1325" t="s">
        <v>3978</v>
      </c>
      <c r="B1325" t="s">
        <v>1041</v>
      </c>
      <c r="C1325" t="s">
        <v>1211</v>
      </c>
      <c r="D1325">
        <v>45383</v>
      </c>
      <c r="E1325" t="s">
        <v>27</v>
      </c>
      <c r="F1325" t="s">
        <v>28</v>
      </c>
      <c r="G1325">
        <v>2022</v>
      </c>
      <c r="H1325" t="s">
        <v>29</v>
      </c>
      <c r="I1325" t="s">
        <v>30</v>
      </c>
      <c r="J1325" t="s">
        <v>3979</v>
      </c>
      <c r="K1325" t="s">
        <v>3980</v>
      </c>
      <c r="L1325" t="s">
        <v>3981</v>
      </c>
      <c r="M1325">
        <v>912494</v>
      </c>
      <c r="O1325" t="s">
        <v>32</v>
      </c>
      <c r="P1325" t="s">
        <v>42</v>
      </c>
      <c r="R1325" t="s">
        <v>34</v>
      </c>
      <c r="T1325" t="s">
        <v>35</v>
      </c>
      <c r="U1325" t="s">
        <v>43</v>
      </c>
      <c r="V1325" t="s">
        <v>158</v>
      </c>
      <c r="W1325" s="1">
        <v>44658</v>
      </c>
      <c r="X1325" s="1">
        <v>44666</v>
      </c>
      <c r="Y1325" t="s">
        <v>55</v>
      </c>
    </row>
    <row r="1326" spans="1:25">
      <c r="A1326" t="s">
        <v>2699</v>
      </c>
      <c r="B1326" t="s">
        <v>3117</v>
      </c>
      <c r="D1326">
        <v>48755</v>
      </c>
      <c r="E1326" t="s">
        <v>27</v>
      </c>
      <c r="F1326" t="s">
        <v>28</v>
      </c>
      <c r="G1326">
        <v>2022</v>
      </c>
      <c r="H1326" t="s">
        <v>29</v>
      </c>
      <c r="I1326" t="s">
        <v>30</v>
      </c>
      <c r="J1326" t="s">
        <v>3982</v>
      </c>
      <c r="K1326" t="s">
        <v>3983</v>
      </c>
      <c r="M1326">
        <v>1164803</v>
      </c>
      <c r="O1326" t="s">
        <v>32</v>
      </c>
      <c r="P1326" t="s">
        <v>277</v>
      </c>
      <c r="R1326" t="s">
        <v>34</v>
      </c>
      <c r="T1326" t="s">
        <v>52</v>
      </c>
      <c r="U1326" t="s">
        <v>53</v>
      </c>
      <c r="V1326" t="s">
        <v>3984</v>
      </c>
      <c r="W1326" s="1">
        <v>44783</v>
      </c>
      <c r="X1326" s="1">
        <v>44948</v>
      </c>
      <c r="Y1326" t="s">
        <v>133</v>
      </c>
    </row>
    <row r="1327" spans="1:25">
      <c r="A1327" t="s">
        <v>352</v>
      </c>
      <c r="B1327" t="s">
        <v>3985</v>
      </c>
      <c r="D1327">
        <v>47146</v>
      </c>
      <c r="E1327" t="s">
        <v>27</v>
      </c>
      <c r="F1327" t="s">
        <v>28</v>
      </c>
      <c r="G1327">
        <v>2022</v>
      </c>
      <c r="H1327" t="s">
        <v>29</v>
      </c>
      <c r="I1327" t="s">
        <v>30</v>
      </c>
      <c r="J1327" t="s">
        <v>3986</v>
      </c>
      <c r="K1327" t="str">
        <f>"04/06/2022 03:21 AM AEST(SW"</f>
        <v>04/06/2022 03:21 AM AEST(SW</v>
      </c>
      <c r="M1327">
        <v>1179869</v>
      </c>
      <c r="O1327" t="s">
        <v>32</v>
      </c>
      <c r="P1327" t="s">
        <v>277</v>
      </c>
      <c r="R1327" t="s">
        <v>34</v>
      </c>
      <c r="T1327" t="s">
        <v>52</v>
      </c>
      <c r="U1327" t="s">
        <v>53</v>
      </c>
      <c r="V1327" t="s">
        <v>3987</v>
      </c>
      <c r="W1327" s="1">
        <v>44774</v>
      </c>
      <c r="X1327" s="1">
        <v>44941</v>
      </c>
      <c r="Y1327" t="s">
        <v>133</v>
      </c>
    </row>
    <row r="1328" spans="1:25">
      <c r="A1328" t="s">
        <v>3988</v>
      </c>
      <c r="B1328" t="s">
        <v>1668</v>
      </c>
      <c r="D1328">
        <v>48275</v>
      </c>
      <c r="E1328" t="s">
        <v>27</v>
      </c>
      <c r="F1328" t="s">
        <v>28</v>
      </c>
      <c r="G1328">
        <v>2022</v>
      </c>
      <c r="H1328" t="s">
        <v>29</v>
      </c>
      <c r="I1328" t="s">
        <v>30</v>
      </c>
      <c r="J1328" t="s">
        <v>3989</v>
      </c>
      <c r="K1328" t="s">
        <v>3990</v>
      </c>
      <c r="O1328" t="s">
        <v>32</v>
      </c>
      <c r="P1328" t="s">
        <v>42</v>
      </c>
      <c r="R1328" t="s">
        <v>34</v>
      </c>
      <c r="T1328" t="s">
        <v>35</v>
      </c>
      <c r="U1328" t="s">
        <v>87</v>
      </c>
      <c r="V1328" t="s">
        <v>1255</v>
      </c>
      <c r="W1328" s="1">
        <v>44763</v>
      </c>
      <c r="X1328" s="1">
        <v>44795</v>
      </c>
      <c r="Y1328" t="s">
        <v>55</v>
      </c>
    </row>
    <row r="1329" spans="1:25">
      <c r="A1329" t="s">
        <v>1326</v>
      </c>
      <c r="B1329" t="s">
        <v>861</v>
      </c>
      <c r="D1329">
        <v>48151</v>
      </c>
      <c r="E1329" t="s">
        <v>27</v>
      </c>
      <c r="F1329" t="s">
        <v>28</v>
      </c>
      <c r="G1329">
        <v>2022</v>
      </c>
      <c r="H1329" t="s">
        <v>29</v>
      </c>
      <c r="I1329" t="s">
        <v>30</v>
      </c>
      <c r="J1329" t="s">
        <v>3991</v>
      </c>
      <c r="K1329" t="str">
        <f>"07/07/2022 03:30 PM AEST(SW"</f>
        <v>07/07/2022 03:30 PM AEST(SW</v>
      </c>
      <c r="M1329">
        <v>1225025</v>
      </c>
      <c r="O1329" t="s">
        <v>32</v>
      </c>
      <c r="P1329" t="s">
        <v>42</v>
      </c>
      <c r="R1329" t="s">
        <v>34</v>
      </c>
      <c r="T1329" t="s">
        <v>35</v>
      </c>
      <c r="U1329" t="s">
        <v>43</v>
      </c>
      <c r="V1329" t="s">
        <v>1329</v>
      </c>
      <c r="W1329" s="1">
        <v>44751</v>
      </c>
      <c r="X1329" s="1">
        <v>44760</v>
      </c>
      <c r="Y1329" t="s">
        <v>1330</v>
      </c>
    </row>
    <row r="1330" spans="1:25">
      <c r="A1330" t="s">
        <v>3992</v>
      </c>
      <c r="B1330" t="s">
        <v>3993</v>
      </c>
      <c r="D1330">
        <v>53004</v>
      </c>
      <c r="E1330" t="s">
        <v>27</v>
      </c>
      <c r="F1330" t="s">
        <v>28</v>
      </c>
      <c r="G1330">
        <v>2022</v>
      </c>
      <c r="H1330" t="s">
        <v>29</v>
      </c>
      <c r="I1330" t="s">
        <v>30</v>
      </c>
      <c r="J1330" t="s">
        <v>3994</v>
      </c>
      <c r="K1330" t="str">
        <f>"01/11/2022 08:41 AM AEST(SW"</f>
        <v>01/11/2022 08:41 AM AEST(SW</v>
      </c>
      <c r="L1330" t="str">
        <f>"01/11/2022 08:41 AM AEST(SW"</f>
        <v>01/11/2022 08:41 AM AEST(SW</v>
      </c>
      <c r="M1330">
        <v>1038868</v>
      </c>
      <c r="O1330" t="s">
        <v>32</v>
      </c>
      <c r="P1330" t="s">
        <v>42</v>
      </c>
      <c r="R1330" t="s">
        <v>34</v>
      </c>
      <c r="T1330" t="s">
        <v>35</v>
      </c>
      <c r="U1330" t="s">
        <v>706</v>
      </c>
      <c r="V1330" t="s">
        <v>3995</v>
      </c>
      <c r="W1330" s="1">
        <v>44881</v>
      </c>
      <c r="X1330" s="1">
        <v>44893</v>
      </c>
      <c r="Y1330" t="s">
        <v>204</v>
      </c>
    </row>
    <row r="1331" spans="1:25">
      <c r="A1331" t="s">
        <v>871</v>
      </c>
      <c r="B1331" t="s">
        <v>872</v>
      </c>
      <c r="C1331" t="s">
        <v>791</v>
      </c>
      <c r="D1331">
        <v>46028</v>
      </c>
      <c r="E1331" t="s">
        <v>27</v>
      </c>
      <c r="F1331" t="s">
        <v>28</v>
      </c>
      <c r="G1331">
        <v>2022</v>
      </c>
      <c r="H1331" t="s">
        <v>29</v>
      </c>
      <c r="I1331" t="s">
        <v>30</v>
      </c>
      <c r="J1331" t="s">
        <v>873</v>
      </c>
      <c r="K1331" t="s">
        <v>874</v>
      </c>
      <c r="L1331" t="s">
        <v>875</v>
      </c>
      <c r="M1331">
        <v>350151</v>
      </c>
      <c r="O1331" t="s">
        <v>32</v>
      </c>
      <c r="P1331" t="s">
        <v>68</v>
      </c>
      <c r="R1331" t="s">
        <v>34</v>
      </c>
      <c r="T1331" t="s">
        <v>35</v>
      </c>
      <c r="U1331" t="s">
        <v>43</v>
      </c>
      <c r="V1331" t="s">
        <v>115</v>
      </c>
      <c r="W1331" s="1">
        <v>44703</v>
      </c>
      <c r="X1331" s="1">
        <v>44708</v>
      </c>
      <c r="Y1331" t="s">
        <v>55</v>
      </c>
    </row>
    <row r="1332" spans="1:25">
      <c r="A1332" t="s">
        <v>3996</v>
      </c>
      <c r="B1332" t="s">
        <v>3997</v>
      </c>
      <c r="D1332">
        <v>48301</v>
      </c>
      <c r="E1332" t="s">
        <v>27</v>
      </c>
      <c r="F1332" t="s">
        <v>28</v>
      </c>
      <c r="G1332">
        <v>2022</v>
      </c>
      <c r="H1332" t="s">
        <v>29</v>
      </c>
      <c r="I1332" t="s">
        <v>30</v>
      </c>
      <c r="J1332" t="s">
        <v>3998</v>
      </c>
      <c r="K1332" t="s">
        <v>3999</v>
      </c>
      <c r="L1332" t="s">
        <v>4000</v>
      </c>
      <c r="M1332">
        <v>1139561</v>
      </c>
      <c r="O1332" t="s">
        <v>32</v>
      </c>
      <c r="P1332" t="s">
        <v>33</v>
      </c>
      <c r="R1332" t="s">
        <v>34</v>
      </c>
      <c r="T1332" t="s">
        <v>52</v>
      </c>
      <c r="U1332" t="s">
        <v>87</v>
      </c>
      <c r="V1332" t="s">
        <v>88</v>
      </c>
      <c r="W1332" s="1">
        <v>44893</v>
      </c>
      <c r="X1332" s="1">
        <v>44904</v>
      </c>
      <c r="Y1332" t="s">
        <v>615</v>
      </c>
    </row>
    <row r="1333" spans="1:25">
      <c r="A1333" t="s">
        <v>4001</v>
      </c>
      <c r="B1333" t="s">
        <v>4002</v>
      </c>
      <c r="C1333" t="s">
        <v>313</v>
      </c>
      <c r="D1333">
        <v>46940</v>
      </c>
      <c r="E1333" t="s">
        <v>27</v>
      </c>
      <c r="F1333" t="s">
        <v>28</v>
      </c>
      <c r="G1333">
        <v>2022</v>
      </c>
      <c r="H1333" t="s">
        <v>29</v>
      </c>
      <c r="I1333" t="s">
        <v>30</v>
      </c>
      <c r="J1333" t="s">
        <v>4003</v>
      </c>
      <c r="K1333" t="s">
        <v>4004</v>
      </c>
      <c r="M1333">
        <v>1170842</v>
      </c>
      <c r="O1333" t="s">
        <v>32</v>
      </c>
      <c r="P1333" t="s">
        <v>33</v>
      </c>
      <c r="R1333" t="s">
        <v>34</v>
      </c>
      <c r="T1333" t="s">
        <v>174</v>
      </c>
      <c r="U1333" t="s">
        <v>175</v>
      </c>
      <c r="V1333" t="s">
        <v>4005</v>
      </c>
      <c r="W1333" s="1">
        <v>44738</v>
      </c>
      <c r="X1333" s="1">
        <v>44753</v>
      </c>
      <c r="Y1333" t="s">
        <v>55</v>
      </c>
    </row>
    <row r="1334" spans="1:25">
      <c r="A1334" t="s">
        <v>2296</v>
      </c>
      <c r="B1334" t="s">
        <v>4006</v>
      </c>
      <c r="D1334">
        <v>45834</v>
      </c>
      <c r="E1334" t="s">
        <v>27</v>
      </c>
      <c r="F1334" t="s">
        <v>28</v>
      </c>
      <c r="G1334">
        <v>2022</v>
      </c>
      <c r="H1334" t="s">
        <v>29</v>
      </c>
      <c r="I1334" t="s">
        <v>30</v>
      </c>
      <c r="J1334" t="s">
        <v>4007</v>
      </c>
      <c r="K1334" t="s">
        <v>4008</v>
      </c>
      <c r="M1334">
        <v>1272092</v>
      </c>
      <c r="O1334" t="s">
        <v>32</v>
      </c>
      <c r="P1334" t="s">
        <v>878</v>
      </c>
      <c r="R1334" t="s">
        <v>34</v>
      </c>
      <c r="T1334" t="s">
        <v>174</v>
      </c>
      <c r="U1334" t="s">
        <v>36</v>
      </c>
      <c r="V1334" t="s">
        <v>785</v>
      </c>
      <c r="W1334" s="1">
        <v>44679</v>
      </c>
      <c r="X1334" s="1">
        <v>44689</v>
      </c>
      <c r="Y1334" t="s">
        <v>55</v>
      </c>
    </row>
    <row r="1335" spans="1:25">
      <c r="A1335" t="s">
        <v>4009</v>
      </c>
      <c r="B1335" t="s">
        <v>4010</v>
      </c>
      <c r="C1335" t="s">
        <v>57</v>
      </c>
      <c r="D1335">
        <v>48896</v>
      </c>
      <c r="E1335" t="s">
        <v>27</v>
      </c>
      <c r="F1335" t="s">
        <v>28</v>
      </c>
      <c r="G1335">
        <v>2022</v>
      </c>
      <c r="H1335" t="s">
        <v>29</v>
      </c>
      <c r="I1335" t="s">
        <v>30</v>
      </c>
      <c r="J1335" t="s">
        <v>4011</v>
      </c>
      <c r="K1335" t="s">
        <v>4012</v>
      </c>
      <c r="M1335">
        <v>830797</v>
      </c>
      <c r="O1335" t="s">
        <v>32</v>
      </c>
      <c r="P1335" t="s">
        <v>86</v>
      </c>
      <c r="R1335" t="s">
        <v>34</v>
      </c>
      <c r="T1335" t="s">
        <v>52</v>
      </c>
      <c r="U1335" t="s">
        <v>87</v>
      </c>
      <c r="V1335" t="s">
        <v>88</v>
      </c>
      <c r="W1335" s="1">
        <v>44835</v>
      </c>
      <c r="X1335" s="1">
        <v>44858</v>
      </c>
      <c r="Y1335" t="s">
        <v>55</v>
      </c>
    </row>
    <row r="1336" spans="1:25">
      <c r="A1336" t="s">
        <v>352</v>
      </c>
      <c r="B1336" t="s">
        <v>4013</v>
      </c>
      <c r="D1336">
        <v>45914</v>
      </c>
      <c r="E1336" t="s">
        <v>27</v>
      </c>
      <c r="F1336" t="s">
        <v>28</v>
      </c>
      <c r="G1336">
        <v>2022</v>
      </c>
      <c r="H1336" t="s">
        <v>29</v>
      </c>
      <c r="I1336" t="s">
        <v>30</v>
      </c>
      <c r="J1336" t="s">
        <v>4014</v>
      </c>
      <c r="K1336" t="s">
        <v>4015</v>
      </c>
      <c r="L1336" t="s">
        <v>4016</v>
      </c>
      <c r="M1336">
        <v>979219</v>
      </c>
      <c r="O1336" t="s">
        <v>32</v>
      </c>
      <c r="P1336" t="s">
        <v>42</v>
      </c>
      <c r="R1336" t="s">
        <v>34</v>
      </c>
      <c r="T1336" t="s">
        <v>35</v>
      </c>
      <c r="U1336" t="s">
        <v>36</v>
      </c>
      <c r="V1336" t="s">
        <v>3224</v>
      </c>
      <c r="W1336" s="1">
        <v>44703</v>
      </c>
      <c r="X1336" s="1">
        <v>44708</v>
      </c>
      <c r="Y1336" t="s">
        <v>133</v>
      </c>
    </row>
    <row r="1337" spans="1:25">
      <c r="A1337" t="s">
        <v>4017</v>
      </c>
      <c r="B1337" t="s">
        <v>2246</v>
      </c>
      <c r="D1337">
        <v>47161</v>
      </c>
      <c r="E1337" t="s">
        <v>27</v>
      </c>
      <c r="F1337" t="s">
        <v>28</v>
      </c>
      <c r="G1337">
        <v>2022</v>
      </c>
      <c r="H1337" t="s">
        <v>29</v>
      </c>
      <c r="I1337" t="s">
        <v>30</v>
      </c>
      <c r="J1337" t="s">
        <v>4018</v>
      </c>
      <c r="K1337" t="str">
        <f>"05/06/2022 04:48 PM AEST(SW"</f>
        <v>05/06/2022 04:48 PM AEST(SW</v>
      </c>
      <c r="L1337" t="str">
        <f>"05/06/2022 04:48 PM AEST(SW"</f>
        <v>05/06/2022 04:48 PM AEST(SW</v>
      </c>
      <c r="M1337">
        <v>910675</v>
      </c>
      <c r="O1337" t="s">
        <v>32</v>
      </c>
      <c r="P1337" t="s">
        <v>878</v>
      </c>
      <c r="R1337" t="s">
        <v>34</v>
      </c>
      <c r="T1337" t="s">
        <v>52</v>
      </c>
      <c r="U1337" t="s">
        <v>4019</v>
      </c>
      <c r="V1337" t="s">
        <v>1453</v>
      </c>
      <c r="W1337" s="1">
        <v>44730</v>
      </c>
      <c r="X1337" s="1">
        <v>44749</v>
      </c>
      <c r="Y1337" t="s">
        <v>55</v>
      </c>
    </row>
    <row r="1338" spans="1:25">
      <c r="A1338" t="s">
        <v>4020</v>
      </c>
      <c r="B1338" t="s">
        <v>4021</v>
      </c>
      <c r="D1338">
        <v>47442</v>
      </c>
      <c r="E1338" t="s">
        <v>27</v>
      </c>
      <c r="F1338" t="s">
        <v>28</v>
      </c>
      <c r="G1338">
        <v>2022</v>
      </c>
      <c r="H1338" t="s">
        <v>29</v>
      </c>
      <c r="I1338" t="s">
        <v>30</v>
      </c>
      <c r="J1338" t="s">
        <v>4022</v>
      </c>
      <c r="K1338" t="s">
        <v>4023</v>
      </c>
      <c r="M1338">
        <v>643732</v>
      </c>
      <c r="O1338" t="s">
        <v>32</v>
      </c>
      <c r="P1338" t="s">
        <v>878</v>
      </c>
      <c r="R1338" t="s">
        <v>34</v>
      </c>
      <c r="T1338" t="s">
        <v>52</v>
      </c>
      <c r="U1338" t="s">
        <v>36</v>
      </c>
      <c r="V1338" t="s">
        <v>1597</v>
      </c>
      <c r="W1338" s="1">
        <v>44728</v>
      </c>
      <c r="X1338" s="1">
        <v>44751</v>
      </c>
      <c r="Y1338" t="s">
        <v>55</v>
      </c>
    </row>
    <row r="1339" spans="1:25">
      <c r="A1339" t="s">
        <v>4024</v>
      </c>
      <c r="B1339" t="s">
        <v>268</v>
      </c>
      <c r="C1339" t="s">
        <v>323</v>
      </c>
      <c r="D1339">
        <v>47333</v>
      </c>
      <c r="E1339" t="s">
        <v>27</v>
      </c>
      <c r="F1339" t="s">
        <v>28</v>
      </c>
      <c r="G1339">
        <v>2022</v>
      </c>
      <c r="H1339" t="s">
        <v>29</v>
      </c>
      <c r="I1339" t="s">
        <v>30</v>
      </c>
      <c r="J1339" t="s">
        <v>4025</v>
      </c>
      <c r="K1339" t="s">
        <v>4026</v>
      </c>
      <c r="M1339">
        <v>912607</v>
      </c>
      <c r="O1339" t="s">
        <v>32</v>
      </c>
      <c r="P1339" t="s">
        <v>878</v>
      </c>
      <c r="R1339" t="s">
        <v>34</v>
      </c>
      <c r="T1339" t="s">
        <v>174</v>
      </c>
      <c r="U1339" t="s">
        <v>36</v>
      </c>
      <c r="V1339" t="s">
        <v>4027</v>
      </c>
      <c r="W1339" s="1">
        <v>44730</v>
      </c>
      <c r="X1339" s="1">
        <v>44738</v>
      </c>
      <c r="Y1339" t="s">
        <v>55</v>
      </c>
    </row>
    <row r="1340" spans="1:25">
      <c r="A1340" t="s">
        <v>4024</v>
      </c>
      <c r="B1340" t="s">
        <v>268</v>
      </c>
      <c r="C1340" t="s">
        <v>323</v>
      </c>
      <c r="D1340">
        <v>47334</v>
      </c>
      <c r="E1340" t="s">
        <v>27</v>
      </c>
      <c r="F1340" t="s">
        <v>28</v>
      </c>
      <c r="G1340">
        <v>2022</v>
      </c>
      <c r="H1340" t="s">
        <v>29</v>
      </c>
      <c r="I1340" t="s">
        <v>30</v>
      </c>
      <c r="J1340" t="s">
        <v>4028</v>
      </c>
      <c r="K1340" t="s">
        <v>4029</v>
      </c>
      <c r="M1340">
        <v>912607</v>
      </c>
      <c r="O1340" t="s">
        <v>32</v>
      </c>
      <c r="P1340" t="s">
        <v>878</v>
      </c>
      <c r="R1340" t="s">
        <v>34</v>
      </c>
      <c r="T1340" t="s">
        <v>174</v>
      </c>
      <c r="U1340" t="s">
        <v>36</v>
      </c>
      <c r="V1340" t="s">
        <v>4027</v>
      </c>
      <c r="W1340" s="1">
        <v>44730</v>
      </c>
      <c r="X1340" s="1">
        <v>44738</v>
      </c>
      <c r="Y1340" t="s">
        <v>55</v>
      </c>
    </row>
    <row r="1341" spans="1:25">
      <c r="A1341" t="s">
        <v>1593</v>
      </c>
      <c r="B1341" t="s">
        <v>472</v>
      </c>
      <c r="C1341" t="s">
        <v>104</v>
      </c>
      <c r="D1341">
        <v>46729</v>
      </c>
      <c r="E1341" t="s">
        <v>27</v>
      </c>
      <c r="F1341" t="s">
        <v>28</v>
      </c>
      <c r="G1341">
        <v>2022</v>
      </c>
      <c r="H1341" t="s">
        <v>29</v>
      </c>
      <c r="I1341" t="s">
        <v>30</v>
      </c>
      <c r="J1341" t="s">
        <v>1594</v>
      </c>
      <c r="K1341" t="s">
        <v>1595</v>
      </c>
      <c r="L1341" t="s">
        <v>1596</v>
      </c>
      <c r="M1341">
        <v>982172</v>
      </c>
      <c r="O1341" t="s">
        <v>32</v>
      </c>
      <c r="P1341" t="s">
        <v>878</v>
      </c>
      <c r="R1341" t="s">
        <v>34</v>
      </c>
      <c r="T1341" t="s">
        <v>52</v>
      </c>
      <c r="U1341" t="s">
        <v>36</v>
      </c>
      <c r="V1341" t="s">
        <v>1597</v>
      </c>
      <c r="W1341" s="1">
        <v>44730</v>
      </c>
      <c r="X1341" s="1">
        <v>44740</v>
      </c>
      <c r="Y1341" t="s">
        <v>55</v>
      </c>
    </row>
    <row r="1342" spans="1:25">
      <c r="A1342" t="s">
        <v>4030</v>
      </c>
      <c r="B1342" t="s">
        <v>4031</v>
      </c>
      <c r="C1342" t="s">
        <v>4032</v>
      </c>
      <c r="D1342">
        <v>47090</v>
      </c>
      <c r="E1342" t="s">
        <v>27</v>
      </c>
      <c r="F1342" t="s">
        <v>28</v>
      </c>
      <c r="G1342">
        <v>2022</v>
      </c>
      <c r="H1342" t="s">
        <v>29</v>
      </c>
      <c r="I1342" t="s">
        <v>30</v>
      </c>
      <c r="J1342" t="s">
        <v>4018</v>
      </c>
      <c r="K1342" t="str">
        <f>"01/06/2022 10:43 AM AEST(SW"</f>
        <v>01/06/2022 10:43 AM AEST(SW</v>
      </c>
      <c r="M1342">
        <v>1003708</v>
      </c>
      <c r="O1342" t="s">
        <v>32</v>
      </c>
      <c r="P1342" t="s">
        <v>878</v>
      </c>
      <c r="R1342" t="s">
        <v>34</v>
      </c>
      <c r="T1342" t="s">
        <v>52</v>
      </c>
      <c r="U1342" t="s">
        <v>36</v>
      </c>
      <c r="V1342" t="s">
        <v>4033</v>
      </c>
      <c r="W1342" s="1">
        <v>44730</v>
      </c>
      <c r="X1342" s="1">
        <v>44738</v>
      </c>
      <c r="Y1342" t="s">
        <v>55</v>
      </c>
    </row>
    <row r="1343" spans="1:25">
      <c r="A1343" t="s">
        <v>4034</v>
      </c>
      <c r="B1343" t="s">
        <v>4035</v>
      </c>
      <c r="C1343" t="s">
        <v>4036</v>
      </c>
      <c r="D1343">
        <v>47183</v>
      </c>
      <c r="E1343" t="s">
        <v>27</v>
      </c>
      <c r="F1343" t="s">
        <v>28</v>
      </c>
      <c r="G1343">
        <v>2022</v>
      </c>
      <c r="H1343" t="s">
        <v>29</v>
      </c>
      <c r="I1343" t="s">
        <v>30</v>
      </c>
      <c r="J1343" t="s">
        <v>4037</v>
      </c>
      <c r="K1343" t="str">
        <f>"06/06/2022 10:50 PM AEST(SW"</f>
        <v>06/06/2022 10:50 PM AEST(SW</v>
      </c>
      <c r="M1343">
        <v>1269687</v>
      </c>
      <c r="O1343" t="s">
        <v>32</v>
      </c>
      <c r="P1343" t="s">
        <v>878</v>
      </c>
      <c r="R1343" t="s">
        <v>34</v>
      </c>
      <c r="T1343" t="s">
        <v>174</v>
      </c>
      <c r="U1343" t="s">
        <v>36</v>
      </c>
      <c r="V1343" t="s">
        <v>4038</v>
      </c>
      <c r="W1343" s="1">
        <v>44730</v>
      </c>
      <c r="X1343" s="1">
        <v>44738</v>
      </c>
      <c r="Y1343" t="s">
        <v>55</v>
      </c>
    </row>
    <row r="1344" spans="1:25">
      <c r="A1344" t="s">
        <v>4039</v>
      </c>
      <c r="B1344" t="s">
        <v>4040</v>
      </c>
      <c r="D1344">
        <v>47063</v>
      </c>
      <c r="E1344" t="s">
        <v>27</v>
      </c>
      <c r="F1344" t="s">
        <v>28</v>
      </c>
      <c r="G1344">
        <v>2022</v>
      </c>
      <c r="H1344" t="s">
        <v>29</v>
      </c>
      <c r="I1344" t="s">
        <v>30</v>
      </c>
      <c r="J1344" t="s">
        <v>4041</v>
      </c>
      <c r="K1344" t="s">
        <v>4042</v>
      </c>
      <c r="M1344">
        <v>1139423</v>
      </c>
      <c r="O1344" t="s">
        <v>32</v>
      </c>
      <c r="P1344" t="s">
        <v>131</v>
      </c>
      <c r="R1344" t="s">
        <v>34</v>
      </c>
      <c r="T1344" t="s">
        <v>52</v>
      </c>
      <c r="U1344" t="s">
        <v>36</v>
      </c>
      <c r="V1344" t="s">
        <v>4043</v>
      </c>
      <c r="W1344" s="1">
        <v>44731</v>
      </c>
      <c r="X1344" s="1">
        <v>44761</v>
      </c>
      <c r="Y1344" t="s">
        <v>55</v>
      </c>
    </row>
    <row r="1345" spans="1:25">
      <c r="A1345" t="s">
        <v>4044</v>
      </c>
      <c r="B1345" t="s">
        <v>312</v>
      </c>
      <c r="C1345" t="s">
        <v>48</v>
      </c>
      <c r="D1345">
        <v>46939</v>
      </c>
      <c r="E1345" t="s">
        <v>27</v>
      </c>
      <c r="F1345" t="s">
        <v>28</v>
      </c>
      <c r="G1345">
        <v>2022</v>
      </c>
      <c r="H1345" t="s">
        <v>29</v>
      </c>
      <c r="I1345" t="s">
        <v>30</v>
      </c>
      <c r="J1345" t="s">
        <v>4045</v>
      </c>
      <c r="K1345" t="s">
        <v>4046</v>
      </c>
      <c r="M1345">
        <v>1084441</v>
      </c>
      <c r="O1345" t="s">
        <v>32</v>
      </c>
      <c r="P1345" t="s">
        <v>131</v>
      </c>
      <c r="R1345" t="s">
        <v>34</v>
      </c>
      <c r="T1345" t="s">
        <v>174</v>
      </c>
      <c r="U1345" t="s">
        <v>175</v>
      </c>
      <c r="V1345" t="s">
        <v>4047</v>
      </c>
      <c r="W1345" s="1">
        <v>44738</v>
      </c>
      <c r="X1345" s="1">
        <v>44723</v>
      </c>
      <c r="Y1345" t="s">
        <v>55</v>
      </c>
    </row>
    <row r="1346" spans="1:25">
      <c r="A1346" t="s">
        <v>4048</v>
      </c>
      <c r="B1346" t="s">
        <v>1668</v>
      </c>
      <c r="C1346" t="s">
        <v>57</v>
      </c>
      <c r="D1346">
        <v>46988</v>
      </c>
      <c r="E1346" t="s">
        <v>27</v>
      </c>
      <c r="F1346" t="s">
        <v>28</v>
      </c>
      <c r="G1346">
        <v>2022</v>
      </c>
      <c r="H1346" t="s">
        <v>29</v>
      </c>
      <c r="I1346" t="s">
        <v>30</v>
      </c>
      <c r="J1346" t="s">
        <v>4049</v>
      </c>
      <c r="K1346" t="s">
        <v>4050</v>
      </c>
      <c r="M1346">
        <v>1080290</v>
      </c>
      <c r="O1346" t="s">
        <v>32</v>
      </c>
      <c r="P1346" t="s">
        <v>68</v>
      </c>
      <c r="R1346" t="s">
        <v>34</v>
      </c>
      <c r="T1346" t="s">
        <v>174</v>
      </c>
      <c r="U1346" t="s">
        <v>175</v>
      </c>
      <c r="V1346" t="s">
        <v>4051</v>
      </c>
      <c r="W1346" s="1">
        <v>44738</v>
      </c>
      <c r="X1346" s="1">
        <v>44753</v>
      </c>
      <c r="Y1346" t="s">
        <v>55</v>
      </c>
    </row>
    <row r="1347" spans="1:25">
      <c r="A1347" t="s">
        <v>4048</v>
      </c>
      <c r="B1347" t="s">
        <v>1668</v>
      </c>
      <c r="C1347" t="s">
        <v>57</v>
      </c>
      <c r="D1347">
        <v>47030</v>
      </c>
      <c r="E1347" t="s">
        <v>27</v>
      </c>
      <c r="F1347" t="s">
        <v>28</v>
      </c>
      <c r="G1347">
        <v>2022</v>
      </c>
      <c r="H1347" t="s">
        <v>29</v>
      </c>
      <c r="I1347" t="s">
        <v>30</v>
      </c>
      <c r="J1347" t="s">
        <v>4045</v>
      </c>
      <c r="K1347" t="s">
        <v>4052</v>
      </c>
      <c r="M1347">
        <v>1080290</v>
      </c>
      <c r="O1347" t="s">
        <v>32</v>
      </c>
      <c r="P1347" t="s">
        <v>68</v>
      </c>
      <c r="R1347" t="s">
        <v>34</v>
      </c>
      <c r="T1347" t="s">
        <v>174</v>
      </c>
      <c r="U1347" t="s">
        <v>175</v>
      </c>
      <c r="V1347" t="s">
        <v>4051</v>
      </c>
      <c r="W1347" s="1">
        <v>44738</v>
      </c>
      <c r="X1347" s="1">
        <v>44753</v>
      </c>
      <c r="Y1347" t="s">
        <v>55</v>
      </c>
    </row>
    <row r="1348" spans="1:25">
      <c r="A1348" t="s">
        <v>3988</v>
      </c>
      <c r="B1348" t="s">
        <v>1668</v>
      </c>
      <c r="D1348">
        <v>48275</v>
      </c>
      <c r="E1348" t="s">
        <v>27</v>
      </c>
      <c r="F1348" t="s">
        <v>28</v>
      </c>
      <c r="G1348">
        <v>2022</v>
      </c>
      <c r="H1348" t="s">
        <v>29</v>
      </c>
      <c r="I1348" t="s">
        <v>30</v>
      </c>
      <c r="J1348" t="s">
        <v>3989</v>
      </c>
      <c r="K1348" t="s">
        <v>3990</v>
      </c>
      <c r="O1348" t="s">
        <v>32</v>
      </c>
      <c r="P1348" t="s">
        <v>42</v>
      </c>
      <c r="R1348" t="s">
        <v>34</v>
      </c>
      <c r="T1348" t="s">
        <v>35</v>
      </c>
      <c r="U1348" t="s">
        <v>87</v>
      </c>
      <c r="V1348" t="s">
        <v>1255</v>
      </c>
      <c r="W1348" s="1">
        <v>44763</v>
      </c>
      <c r="X1348" s="1">
        <v>44795</v>
      </c>
      <c r="Y1348" t="s">
        <v>55</v>
      </c>
    </row>
    <row r="1349" spans="1:25">
      <c r="A1349" t="s">
        <v>4053</v>
      </c>
      <c r="B1349" t="s">
        <v>1825</v>
      </c>
      <c r="C1349" t="s">
        <v>4054</v>
      </c>
      <c r="D1349">
        <v>46206</v>
      </c>
      <c r="E1349" t="s">
        <v>27</v>
      </c>
      <c r="F1349" t="s">
        <v>28</v>
      </c>
      <c r="G1349">
        <v>2022</v>
      </c>
      <c r="H1349" t="s">
        <v>29</v>
      </c>
      <c r="I1349" t="s">
        <v>30</v>
      </c>
      <c r="J1349" t="s">
        <v>4055</v>
      </c>
      <c r="K1349" t="s">
        <v>4056</v>
      </c>
      <c r="M1349">
        <v>1038956</v>
      </c>
      <c r="O1349" t="s">
        <v>32</v>
      </c>
      <c r="P1349" t="s">
        <v>42</v>
      </c>
      <c r="R1349" t="s">
        <v>34</v>
      </c>
      <c r="T1349" t="s">
        <v>35</v>
      </c>
      <c r="U1349" t="s">
        <v>36</v>
      </c>
      <c r="V1349" t="s">
        <v>4057</v>
      </c>
      <c r="W1349" s="1">
        <v>44693</v>
      </c>
      <c r="X1349" s="1">
        <v>44725</v>
      </c>
      <c r="Y1349" t="s">
        <v>615</v>
      </c>
    </row>
    <row r="1350" spans="1:25">
      <c r="A1350" t="s">
        <v>2455</v>
      </c>
      <c r="B1350" t="s">
        <v>1066</v>
      </c>
      <c r="D1350">
        <v>45579</v>
      </c>
      <c r="E1350" t="s">
        <v>27</v>
      </c>
      <c r="F1350" t="s">
        <v>28</v>
      </c>
      <c r="G1350">
        <v>2022</v>
      </c>
      <c r="H1350" t="s">
        <v>29</v>
      </c>
      <c r="I1350" t="s">
        <v>30</v>
      </c>
      <c r="J1350" t="s">
        <v>4058</v>
      </c>
      <c r="K1350" t="str">
        <f>"03/04/2022 01:29 PM AEST(SW"</f>
        <v>03/04/2022 01:29 PM AEST(SW</v>
      </c>
      <c r="M1350">
        <v>638924</v>
      </c>
      <c r="O1350" t="s">
        <v>32</v>
      </c>
      <c r="P1350" t="s">
        <v>61</v>
      </c>
      <c r="Q1350" t="s">
        <v>4059</v>
      </c>
      <c r="R1350" t="s">
        <v>34</v>
      </c>
      <c r="T1350" t="s">
        <v>52</v>
      </c>
      <c r="U1350" t="s">
        <v>43</v>
      </c>
      <c r="V1350" t="s">
        <v>3477</v>
      </c>
      <c r="W1350" s="1">
        <v>44688</v>
      </c>
      <c r="X1350" s="1">
        <v>44700</v>
      </c>
      <c r="Y1350" t="s">
        <v>55</v>
      </c>
    </row>
    <row r="1351" spans="1:25">
      <c r="A1351" t="s">
        <v>4060</v>
      </c>
      <c r="B1351" t="s">
        <v>323</v>
      </c>
      <c r="C1351" t="s">
        <v>1048</v>
      </c>
      <c r="D1351">
        <v>45729</v>
      </c>
      <c r="E1351" t="s">
        <v>27</v>
      </c>
      <c r="F1351" t="s">
        <v>28</v>
      </c>
      <c r="G1351">
        <v>2022</v>
      </c>
      <c r="H1351" t="s">
        <v>29</v>
      </c>
      <c r="I1351" t="s">
        <v>30</v>
      </c>
      <c r="J1351" t="s">
        <v>4061</v>
      </c>
      <c r="K1351" t="s">
        <v>4062</v>
      </c>
      <c r="L1351" t="s">
        <v>4063</v>
      </c>
      <c r="M1351">
        <v>696224</v>
      </c>
      <c r="O1351" t="s">
        <v>32</v>
      </c>
      <c r="P1351" t="s">
        <v>42</v>
      </c>
      <c r="R1351" t="s">
        <v>34</v>
      </c>
      <c r="T1351" t="s">
        <v>35</v>
      </c>
      <c r="U1351" t="s">
        <v>43</v>
      </c>
      <c r="V1351" t="s">
        <v>80</v>
      </c>
      <c r="W1351" s="1">
        <v>44688</v>
      </c>
      <c r="X1351" s="1">
        <v>44699</v>
      </c>
      <c r="Y1351" t="s">
        <v>55</v>
      </c>
    </row>
    <row r="1352" spans="1:25">
      <c r="A1352" t="s">
        <v>4064</v>
      </c>
      <c r="B1352" t="s">
        <v>702</v>
      </c>
      <c r="C1352" t="s">
        <v>1228</v>
      </c>
      <c r="D1352">
        <v>46968</v>
      </c>
      <c r="E1352" t="s">
        <v>27</v>
      </c>
      <c r="F1352" t="s">
        <v>28</v>
      </c>
      <c r="G1352">
        <v>2022</v>
      </c>
      <c r="H1352" t="s">
        <v>29</v>
      </c>
      <c r="I1352" t="s">
        <v>30</v>
      </c>
      <c r="J1352" t="s">
        <v>1594</v>
      </c>
      <c r="K1352" t="s">
        <v>4065</v>
      </c>
      <c r="L1352" t="s">
        <v>4066</v>
      </c>
      <c r="M1352">
        <v>996126</v>
      </c>
      <c r="O1352" t="s">
        <v>32</v>
      </c>
      <c r="P1352" t="s">
        <v>878</v>
      </c>
      <c r="R1352" t="s">
        <v>34</v>
      </c>
      <c r="T1352" t="s">
        <v>52</v>
      </c>
      <c r="U1352" t="s">
        <v>36</v>
      </c>
      <c r="V1352" t="s">
        <v>4067</v>
      </c>
      <c r="W1352" s="1">
        <v>44730</v>
      </c>
      <c r="X1352" s="1">
        <v>44764</v>
      </c>
      <c r="Y1352" t="s">
        <v>55</v>
      </c>
    </row>
    <row r="1353" spans="1:25">
      <c r="A1353" t="s">
        <v>4024</v>
      </c>
      <c r="B1353" t="s">
        <v>268</v>
      </c>
      <c r="C1353" t="s">
        <v>323</v>
      </c>
      <c r="D1353">
        <v>47333</v>
      </c>
      <c r="E1353" t="s">
        <v>27</v>
      </c>
      <c r="F1353" t="s">
        <v>28</v>
      </c>
      <c r="G1353">
        <v>2022</v>
      </c>
      <c r="H1353" t="s">
        <v>29</v>
      </c>
      <c r="I1353" t="s">
        <v>30</v>
      </c>
      <c r="J1353" t="s">
        <v>4025</v>
      </c>
      <c r="K1353" t="s">
        <v>4026</v>
      </c>
      <c r="M1353">
        <v>912607</v>
      </c>
      <c r="O1353" t="s">
        <v>32</v>
      </c>
      <c r="P1353" t="s">
        <v>878</v>
      </c>
      <c r="R1353" t="s">
        <v>34</v>
      </c>
      <c r="T1353" t="s">
        <v>174</v>
      </c>
      <c r="U1353" t="s">
        <v>36</v>
      </c>
      <c r="V1353" t="s">
        <v>4027</v>
      </c>
      <c r="W1353" s="1">
        <v>44730</v>
      </c>
      <c r="X1353" s="1">
        <v>44738</v>
      </c>
      <c r="Y1353" t="s">
        <v>55</v>
      </c>
    </row>
    <row r="1354" spans="1:25">
      <c r="A1354" t="s">
        <v>4024</v>
      </c>
      <c r="B1354" t="s">
        <v>268</v>
      </c>
      <c r="C1354" t="s">
        <v>323</v>
      </c>
      <c r="D1354">
        <v>47334</v>
      </c>
      <c r="E1354" t="s">
        <v>27</v>
      </c>
      <c r="F1354" t="s">
        <v>28</v>
      </c>
      <c r="G1354">
        <v>2022</v>
      </c>
      <c r="H1354" t="s">
        <v>29</v>
      </c>
      <c r="I1354" t="s">
        <v>30</v>
      </c>
      <c r="J1354" t="s">
        <v>4028</v>
      </c>
      <c r="K1354" t="s">
        <v>4029</v>
      </c>
      <c r="M1354">
        <v>912607</v>
      </c>
      <c r="O1354" t="s">
        <v>32</v>
      </c>
      <c r="P1354" t="s">
        <v>878</v>
      </c>
      <c r="R1354" t="s">
        <v>34</v>
      </c>
      <c r="T1354" t="s">
        <v>174</v>
      </c>
      <c r="U1354" t="s">
        <v>36</v>
      </c>
      <c r="V1354" t="s">
        <v>4027</v>
      </c>
      <c r="W1354" s="1">
        <v>44730</v>
      </c>
      <c r="X1354" s="1">
        <v>44738</v>
      </c>
      <c r="Y1354" t="s">
        <v>55</v>
      </c>
    </row>
    <row r="1355" spans="1:25">
      <c r="A1355" t="s">
        <v>1593</v>
      </c>
      <c r="B1355" t="s">
        <v>472</v>
      </c>
      <c r="C1355" t="s">
        <v>104</v>
      </c>
      <c r="D1355">
        <v>46729</v>
      </c>
      <c r="E1355" t="s">
        <v>27</v>
      </c>
      <c r="F1355" t="s">
        <v>28</v>
      </c>
      <c r="G1355">
        <v>2022</v>
      </c>
      <c r="H1355" t="s">
        <v>29</v>
      </c>
      <c r="I1355" t="s">
        <v>30</v>
      </c>
      <c r="J1355" t="s">
        <v>1594</v>
      </c>
      <c r="K1355" t="s">
        <v>1595</v>
      </c>
      <c r="L1355" t="s">
        <v>1596</v>
      </c>
      <c r="M1355">
        <v>982172</v>
      </c>
      <c r="O1355" t="s">
        <v>32</v>
      </c>
      <c r="P1355" t="s">
        <v>878</v>
      </c>
      <c r="R1355" t="s">
        <v>34</v>
      </c>
      <c r="T1355" t="s">
        <v>52</v>
      </c>
      <c r="U1355" t="s">
        <v>36</v>
      </c>
      <c r="V1355" t="s">
        <v>1597</v>
      </c>
      <c r="W1355" s="1">
        <v>44730</v>
      </c>
      <c r="X1355" s="1">
        <v>44740</v>
      </c>
      <c r="Y1355" t="s">
        <v>55</v>
      </c>
    </row>
    <row r="1356" spans="1:25">
      <c r="A1356" t="s">
        <v>4034</v>
      </c>
      <c r="B1356" t="s">
        <v>4035</v>
      </c>
      <c r="C1356" t="s">
        <v>4036</v>
      </c>
      <c r="D1356">
        <v>47183</v>
      </c>
      <c r="E1356" t="s">
        <v>27</v>
      </c>
      <c r="F1356" t="s">
        <v>28</v>
      </c>
      <c r="G1356">
        <v>2022</v>
      </c>
      <c r="H1356" t="s">
        <v>29</v>
      </c>
      <c r="I1356" t="s">
        <v>30</v>
      </c>
      <c r="J1356" t="s">
        <v>4037</v>
      </c>
      <c r="K1356" t="str">
        <f>"06/06/2022 10:50 PM AEST(SW"</f>
        <v>06/06/2022 10:50 PM AEST(SW</v>
      </c>
      <c r="M1356">
        <v>1269687</v>
      </c>
      <c r="O1356" t="s">
        <v>32</v>
      </c>
      <c r="P1356" t="s">
        <v>878</v>
      </c>
      <c r="R1356" t="s">
        <v>34</v>
      </c>
      <c r="T1356" t="s">
        <v>174</v>
      </c>
      <c r="U1356" t="s">
        <v>36</v>
      </c>
      <c r="V1356" t="s">
        <v>4038</v>
      </c>
      <c r="W1356" s="1">
        <v>44730</v>
      </c>
      <c r="X1356" s="1">
        <v>44738</v>
      </c>
      <c r="Y1356" t="s">
        <v>55</v>
      </c>
    </row>
    <row r="1357" spans="1:25">
      <c r="A1357" t="s">
        <v>4039</v>
      </c>
      <c r="B1357" t="s">
        <v>4040</v>
      </c>
      <c r="D1357">
        <v>47063</v>
      </c>
      <c r="E1357" t="s">
        <v>27</v>
      </c>
      <c r="F1357" t="s">
        <v>28</v>
      </c>
      <c r="G1357">
        <v>2022</v>
      </c>
      <c r="H1357" t="s">
        <v>29</v>
      </c>
      <c r="I1357" t="s">
        <v>30</v>
      </c>
      <c r="J1357" t="s">
        <v>4041</v>
      </c>
      <c r="K1357" t="s">
        <v>4042</v>
      </c>
      <c r="M1357">
        <v>1139423</v>
      </c>
      <c r="O1357" t="s">
        <v>32</v>
      </c>
      <c r="P1357" t="s">
        <v>131</v>
      </c>
      <c r="R1357" t="s">
        <v>34</v>
      </c>
      <c r="T1357" t="s">
        <v>52</v>
      </c>
      <c r="U1357" t="s">
        <v>36</v>
      </c>
      <c r="V1357" t="s">
        <v>4043</v>
      </c>
      <c r="W1357" s="1">
        <v>44731</v>
      </c>
      <c r="X1357" s="1">
        <v>44761</v>
      </c>
      <c r="Y1357" t="s">
        <v>55</v>
      </c>
    </row>
    <row r="1358" spans="1:25">
      <c r="A1358" t="s">
        <v>4068</v>
      </c>
      <c r="B1358" t="s">
        <v>4069</v>
      </c>
      <c r="D1358">
        <v>47331</v>
      </c>
      <c r="E1358" t="s">
        <v>27</v>
      </c>
      <c r="F1358" t="s">
        <v>28</v>
      </c>
      <c r="G1358">
        <v>2022</v>
      </c>
      <c r="H1358" t="s">
        <v>29</v>
      </c>
      <c r="I1358" t="s">
        <v>30</v>
      </c>
      <c r="J1358" t="s">
        <v>4070</v>
      </c>
      <c r="K1358" t="str">
        <f>"09/06/2022 11:35 PM AEST(SW"</f>
        <v>09/06/2022 11:35 PM AEST(SW</v>
      </c>
      <c r="L1358" t="str">
        <f>"09/06/2022 11:35 PM AEST(SW"</f>
        <v>09/06/2022 11:35 PM AEST(SW</v>
      </c>
      <c r="M1358">
        <v>1003908</v>
      </c>
      <c r="O1358" t="s">
        <v>32</v>
      </c>
      <c r="P1358" t="s">
        <v>878</v>
      </c>
      <c r="R1358" t="s">
        <v>34</v>
      </c>
      <c r="T1358" t="s">
        <v>52</v>
      </c>
      <c r="U1358" t="s">
        <v>36</v>
      </c>
      <c r="V1358" t="s">
        <v>4071</v>
      </c>
      <c r="W1358" s="1">
        <v>44728</v>
      </c>
      <c r="X1358" s="1">
        <v>44741</v>
      </c>
      <c r="Y1358" t="s">
        <v>211</v>
      </c>
    </row>
    <row r="1359" spans="1:25">
      <c r="A1359" t="s">
        <v>777</v>
      </c>
      <c r="B1359" t="s">
        <v>1320</v>
      </c>
      <c r="C1359" t="s">
        <v>1202</v>
      </c>
      <c r="D1359">
        <v>47697</v>
      </c>
      <c r="E1359" t="s">
        <v>27</v>
      </c>
      <c r="F1359" t="s">
        <v>28</v>
      </c>
      <c r="G1359">
        <v>2022</v>
      </c>
      <c r="H1359" t="s">
        <v>29</v>
      </c>
      <c r="I1359" t="s">
        <v>30</v>
      </c>
      <c r="J1359" t="s">
        <v>3968</v>
      </c>
      <c r="K1359" t="s">
        <v>1325</v>
      </c>
      <c r="M1359">
        <v>834355</v>
      </c>
      <c r="O1359" t="s">
        <v>32</v>
      </c>
      <c r="P1359" t="s">
        <v>42</v>
      </c>
      <c r="R1359" t="s">
        <v>34</v>
      </c>
      <c r="T1359" t="s">
        <v>35</v>
      </c>
      <c r="U1359" t="s">
        <v>43</v>
      </c>
      <c r="V1359" t="s">
        <v>75</v>
      </c>
      <c r="W1359" s="1">
        <v>44751</v>
      </c>
      <c r="X1359" s="1">
        <v>44765</v>
      </c>
      <c r="Y1359" t="s">
        <v>55</v>
      </c>
    </row>
    <row r="1360" spans="1:25">
      <c r="A1360" t="s">
        <v>3988</v>
      </c>
      <c r="B1360" t="s">
        <v>1668</v>
      </c>
      <c r="D1360">
        <v>48275</v>
      </c>
      <c r="E1360" t="s">
        <v>27</v>
      </c>
      <c r="F1360" t="s">
        <v>28</v>
      </c>
      <c r="G1360">
        <v>2022</v>
      </c>
      <c r="H1360" t="s">
        <v>29</v>
      </c>
      <c r="I1360" t="s">
        <v>30</v>
      </c>
      <c r="J1360" t="s">
        <v>3989</v>
      </c>
      <c r="K1360" t="s">
        <v>3990</v>
      </c>
      <c r="O1360" t="s">
        <v>32</v>
      </c>
      <c r="P1360" t="s">
        <v>42</v>
      </c>
      <c r="R1360" t="s">
        <v>34</v>
      </c>
      <c r="T1360" t="s">
        <v>35</v>
      </c>
      <c r="U1360" t="s">
        <v>87</v>
      </c>
      <c r="V1360" t="s">
        <v>1255</v>
      </c>
      <c r="W1360" s="1">
        <v>44763</v>
      </c>
      <c r="X1360" s="1">
        <v>44795</v>
      </c>
      <c r="Y1360" t="s">
        <v>55</v>
      </c>
    </row>
    <row r="1361" spans="1:25">
      <c r="A1361" t="s">
        <v>1044</v>
      </c>
      <c r="B1361" t="s">
        <v>2246</v>
      </c>
      <c r="D1361">
        <v>46609</v>
      </c>
      <c r="E1361" t="s">
        <v>27</v>
      </c>
      <c r="F1361" t="s">
        <v>28</v>
      </c>
      <c r="G1361">
        <v>2022</v>
      </c>
      <c r="H1361" t="s">
        <v>29</v>
      </c>
      <c r="I1361" t="s">
        <v>30</v>
      </c>
      <c r="J1361" t="s">
        <v>2542</v>
      </c>
      <c r="K1361" t="s">
        <v>2543</v>
      </c>
      <c r="L1361" t="s">
        <v>2544</v>
      </c>
      <c r="M1361">
        <v>1294844</v>
      </c>
      <c r="O1361" t="s">
        <v>32</v>
      </c>
      <c r="P1361" t="s">
        <v>695</v>
      </c>
      <c r="R1361" t="s">
        <v>34</v>
      </c>
      <c r="T1361" t="s">
        <v>35</v>
      </c>
      <c r="U1361" t="s">
        <v>869</v>
      </c>
      <c r="V1361" t="s">
        <v>2076</v>
      </c>
      <c r="W1361" s="1">
        <v>44695</v>
      </c>
      <c r="X1361" s="1">
        <v>44705</v>
      </c>
      <c r="Y1361" t="s">
        <v>116</v>
      </c>
    </row>
    <row r="1362" spans="1:25">
      <c r="A1362" t="s">
        <v>4072</v>
      </c>
      <c r="B1362" t="s">
        <v>78</v>
      </c>
      <c r="C1362" t="s">
        <v>213</v>
      </c>
      <c r="D1362">
        <v>47138</v>
      </c>
      <c r="E1362" t="s">
        <v>27</v>
      </c>
      <c r="F1362" t="s">
        <v>28</v>
      </c>
      <c r="G1362">
        <v>2022</v>
      </c>
      <c r="H1362" t="s">
        <v>29</v>
      </c>
      <c r="I1362" t="s">
        <v>30</v>
      </c>
      <c r="J1362" t="s">
        <v>4073</v>
      </c>
      <c r="K1362" t="str">
        <f>"03/06/2022 04:32 PM AEST(SW"</f>
        <v>03/06/2022 04:32 PM AEST(SW</v>
      </c>
      <c r="M1362">
        <v>995224</v>
      </c>
      <c r="O1362" t="s">
        <v>32</v>
      </c>
      <c r="P1362" t="s">
        <v>878</v>
      </c>
      <c r="R1362" t="s">
        <v>34</v>
      </c>
      <c r="T1362" t="s">
        <v>52</v>
      </c>
      <c r="U1362" t="s">
        <v>36</v>
      </c>
      <c r="V1362" t="s">
        <v>1453</v>
      </c>
      <c r="W1362" s="1">
        <v>44729</v>
      </c>
      <c r="X1362" s="1">
        <v>44923</v>
      </c>
      <c r="Y1362" t="s">
        <v>55</v>
      </c>
    </row>
    <row r="1363" spans="1:25">
      <c r="A1363" t="s">
        <v>2296</v>
      </c>
      <c r="B1363" t="s">
        <v>4006</v>
      </c>
      <c r="D1363">
        <v>45834</v>
      </c>
      <c r="E1363" t="s">
        <v>27</v>
      </c>
      <c r="F1363" t="s">
        <v>28</v>
      </c>
      <c r="G1363">
        <v>2022</v>
      </c>
      <c r="H1363" t="s">
        <v>29</v>
      </c>
      <c r="I1363" t="s">
        <v>30</v>
      </c>
      <c r="J1363" t="s">
        <v>4007</v>
      </c>
      <c r="K1363" t="s">
        <v>4008</v>
      </c>
      <c r="M1363">
        <v>1272092</v>
      </c>
      <c r="O1363" t="s">
        <v>32</v>
      </c>
      <c r="P1363" t="s">
        <v>878</v>
      </c>
      <c r="R1363" t="s">
        <v>34</v>
      </c>
      <c r="T1363" t="s">
        <v>174</v>
      </c>
      <c r="U1363" t="s">
        <v>36</v>
      </c>
      <c r="V1363" t="s">
        <v>785</v>
      </c>
      <c r="W1363" s="1">
        <v>44679</v>
      </c>
      <c r="X1363" s="1">
        <v>44689</v>
      </c>
      <c r="Y1363" t="s">
        <v>55</v>
      </c>
    </row>
    <row r="1364" spans="1:25">
      <c r="A1364" t="s">
        <v>4034</v>
      </c>
      <c r="B1364" t="s">
        <v>4035</v>
      </c>
      <c r="C1364" t="s">
        <v>4036</v>
      </c>
      <c r="D1364">
        <v>47183</v>
      </c>
      <c r="E1364" t="s">
        <v>27</v>
      </c>
      <c r="F1364" t="s">
        <v>28</v>
      </c>
      <c r="G1364">
        <v>2022</v>
      </c>
      <c r="H1364" t="s">
        <v>29</v>
      </c>
      <c r="I1364" t="s">
        <v>30</v>
      </c>
      <c r="J1364" t="s">
        <v>4037</v>
      </c>
      <c r="K1364" t="str">
        <f>"06/06/2022 10:50 PM AEST(SW"</f>
        <v>06/06/2022 10:50 PM AEST(SW</v>
      </c>
      <c r="M1364">
        <v>1269687</v>
      </c>
      <c r="O1364" t="s">
        <v>32</v>
      </c>
      <c r="P1364" t="s">
        <v>878</v>
      </c>
      <c r="R1364" t="s">
        <v>34</v>
      </c>
      <c r="T1364" t="s">
        <v>174</v>
      </c>
      <c r="U1364" t="s">
        <v>36</v>
      </c>
      <c r="V1364" t="s">
        <v>4038</v>
      </c>
      <c r="W1364" s="1">
        <v>44730</v>
      </c>
      <c r="X1364" s="1">
        <v>44738</v>
      </c>
      <c r="Y1364" t="s">
        <v>55</v>
      </c>
    </row>
    <row r="1365" spans="1:25">
      <c r="A1365" t="s">
        <v>634</v>
      </c>
      <c r="B1365" t="s">
        <v>3878</v>
      </c>
      <c r="C1365" t="s">
        <v>4074</v>
      </c>
      <c r="D1365">
        <v>45832</v>
      </c>
      <c r="E1365" t="s">
        <v>27</v>
      </c>
      <c r="F1365" t="s">
        <v>28</v>
      </c>
      <c r="G1365">
        <v>2022</v>
      </c>
      <c r="H1365" t="s">
        <v>29</v>
      </c>
      <c r="I1365" t="s">
        <v>30</v>
      </c>
      <c r="J1365" t="s">
        <v>4007</v>
      </c>
      <c r="K1365" t="s">
        <v>4075</v>
      </c>
      <c r="L1365" t="s">
        <v>4076</v>
      </c>
      <c r="M1365">
        <v>1269522</v>
      </c>
      <c r="O1365" t="s">
        <v>32</v>
      </c>
      <c r="P1365" t="s">
        <v>878</v>
      </c>
      <c r="R1365" t="s">
        <v>34</v>
      </c>
      <c r="T1365" t="s">
        <v>174</v>
      </c>
      <c r="U1365" t="s">
        <v>36</v>
      </c>
      <c r="V1365" t="s">
        <v>785</v>
      </c>
      <c r="W1365" s="1">
        <v>44679</v>
      </c>
      <c r="X1365" s="1">
        <v>44689</v>
      </c>
      <c r="Y1365" t="s">
        <v>55</v>
      </c>
    </row>
    <row r="1366" spans="1:25">
      <c r="A1366" t="s">
        <v>3988</v>
      </c>
      <c r="B1366" t="s">
        <v>1668</v>
      </c>
      <c r="D1366">
        <v>48275</v>
      </c>
      <c r="E1366" t="s">
        <v>27</v>
      </c>
      <c r="F1366" t="s">
        <v>28</v>
      </c>
      <c r="G1366">
        <v>2022</v>
      </c>
      <c r="H1366" t="s">
        <v>29</v>
      </c>
      <c r="I1366" t="s">
        <v>30</v>
      </c>
      <c r="J1366" t="s">
        <v>3989</v>
      </c>
      <c r="K1366" t="s">
        <v>3990</v>
      </c>
      <c r="O1366" t="s">
        <v>32</v>
      </c>
      <c r="P1366" t="s">
        <v>42</v>
      </c>
      <c r="R1366" t="s">
        <v>34</v>
      </c>
      <c r="T1366" t="s">
        <v>35</v>
      </c>
      <c r="U1366" t="s">
        <v>87</v>
      </c>
      <c r="V1366" t="s">
        <v>1255</v>
      </c>
      <c r="W1366" s="1">
        <v>44763</v>
      </c>
      <c r="X1366" s="1">
        <v>44795</v>
      </c>
      <c r="Y1366" t="s">
        <v>55</v>
      </c>
    </row>
    <row r="1367" spans="1:25">
      <c r="A1367" t="s">
        <v>4077</v>
      </c>
      <c r="B1367" t="s">
        <v>4078</v>
      </c>
      <c r="D1367">
        <v>47177</v>
      </c>
      <c r="E1367" t="s">
        <v>27</v>
      </c>
      <c r="F1367" t="s">
        <v>28</v>
      </c>
      <c r="G1367">
        <v>2022</v>
      </c>
      <c r="H1367" t="s">
        <v>29</v>
      </c>
      <c r="I1367" t="s">
        <v>30</v>
      </c>
      <c r="J1367" t="s">
        <v>4079</v>
      </c>
      <c r="K1367" t="str">
        <f>"06/06/2022 06:51 PM AEST(SW"</f>
        <v>06/06/2022 06:51 PM AEST(SW</v>
      </c>
      <c r="L1367" t="str">
        <f>"06/06/2022 06:51 PM AEST(SW"</f>
        <v>06/06/2022 06:51 PM AEST(SW</v>
      </c>
      <c r="M1367">
        <v>1126995</v>
      </c>
      <c r="O1367" t="s">
        <v>32</v>
      </c>
      <c r="P1367" t="s">
        <v>42</v>
      </c>
      <c r="R1367" t="s">
        <v>34</v>
      </c>
      <c r="T1367" t="s">
        <v>35</v>
      </c>
      <c r="U1367" t="s">
        <v>36</v>
      </c>
      <c r="V1367" t="s">
        <v>2791</v>
      </c>
      <c r="W1367" s="1">
        <v>44750</v>
      </c>
      <c r="X1367" s="1">
        <v>44760</v>
      </c>
      <c r="Y1367" t="s">
        <v>2796</v>
      </c>
    </row>
    <row r="1368" spans="1:25">
      <c r="A1368" t="s">
        <v>4080</v>
      </c>
      <c r="B1368" t="s">
        <v>4081</v>
      </c>
      <c r="C1368" t="s">
        <v>4082</v>
      </c>
      <c r="D1368">
        <v>52897</v>
      </c>
      <c r="E1368" t="s">
        <v>27</v>
      </c>
      <c r="F1368" t="s">
        <v>28</v>
      </c>
      <c r="G1368">
        <v>2022</v>
      </c>
      <c r="H1368" t="s">
        <v>29</v>
      </c>
      <c r="I1368" t="s">
        <v>30</v>
      </c>
      <c r="J1368" t="s">
        <v>4083</v>
      </c>
      <c r="K1368" t="s">
        <v>4084</v>
      </c>
      <c r="M1368">
        <v>757358</v>
      </c>
      <c r="O1368" t="s">
        <v>32</v>
      </c>
      <c r="P1368" t="s">
        <v>61</v>
      </c>
      <c r="Q1368" t="s">
        <v>249</v>
      </c>
      <c r="R1368" t="s">
        <v>34</v>
      </c>
      <c r="T1368" t="s">
        <v>35</v>
      </c>
      <c r="U1368" t="s">
        <v>43</v>
      </c>
      <c r="V1368" t="s">
        <v>158</v>
      </c>
      <c r="W1368" s="1">
        <v>44862</v>
      </c>
      <c r="X1368" s="1">
        <v>44873</v>
      </c>
      <c r="Y1368" t="s">
        <v>55</v>
      </c>
    </row>
    <row r="1369" spans="1:25">
      <c r="A1369" t="s">
        <v>4085</v>
      </c>
      <c r="B1369" t="s">
        <v>4086</v>
      </c>
      <c r="D1369">
        <v>47372</v>
      </c>
      <c r="E1369" t="s">
        <v>27</v>
      </c>
      <c r="F1369" t="s">
        <v>28</v>
      </c>
      <c r="G1369">
        <v>2022</v>
      </c>
      <c r="H1369" t="s">
        <v>29</v>
      </c>
      <c r="I1369" t="s">
        <v>30</v>
      </c>
      <c r="J1369" t="s">
        <v>4087</v>
      </c>
      <c r="K1369" t="s">
        <v>4088</v>
      </c>
      <c r="M1369">
        <v>1181121</v>
      </c>
      <c r="O1369" t="s">
        <v>32</v>
      </c>
      <c r="P1369" t="s">
        <v>878</v>
      </c>
      <c r="R1369" t="s">
        <v>34</v>
      </c>
      <c r="T1369" t="s">
        <v>174</v>
      </c>
      <c r="U1369" t="s">
        <v>175</v>
      </c>
      <c r="V1369" t="s">
        <v>4089</v>
      </c>
      <c r="W1369" s="1">
        <v>44738</v>
      </c>
      <c r="X1369" s="1">
        <v>44765</v>
      </c>
      <c r="Y1369" t="s">
        <v>55</v>
      </c>
    </row>
    <row r="1370" spans="1:25">
      <c r="A1370" t="s">
        <v>4090</v>
      </c>
      <c r="B1370" t="s">
        <v>4091</v>
      </c>
      <c r="D1370">
        <v>48286</v>
      </c>
      <c r="E1370" t="s">
        <v>27</v>
      </c>
      <c r="F1370" t="s">
        <v>28</v>
      </c>
      <c r="G1370">
        <v>2022</v>
      </c>
      <c r="H1370" t="s">
        <v>29</v>
      </c>
      <c r="I1370" t="s">
        <v>30</v>
      </c>
      <c r="J1370" t="s">
        <v>4092</v>
      </c>
      <c r="K1370" t="s">
        <v>4093</v>
      </c>
      <c r="M1370">
        <v>1210106</v>
      </c>
      <c r="O1370" t="s">
        <v>32</v>
      </c>
      <c r="P1370" t="s">
        <v>277</v>
      </c>
      <c r="R1370" t="s">
        <v>34</v>
      </c>
      <c r="T1370" t="s">
        <v>174</v>
      </c>
      <c r="U1370" t="s">
        <v>680</v>
      </c>
      <c r="V1370" t="s">
        <v>2126</v>
      </c>
      <c r="W1370" s="1">
        <v>44788</v>
      </c>
      <c r="X1370" s="1">
        <v>44941</v>
      </c>
      <c r="Y1370" t="s">
        <v>2807</v>
      </c>
    </row>
    <row r="1371" spans="1:25">
      <c r="A1371" t="s">
        <v>3801</v>
      </c>
      <c r="B1371" t="s">
        <v>323</v>
      </c>
      <c r="C1371" t="s">
        <v>57</v>
      </c>
      <c r="D1371">
        <v>53858</v>
      </c>
      <c r="E1371" t="s">
        <v>27</v>
      </c>
      <c r="F1371" t="s">
        <v>28</v>
      </c>
      <c r="G1371">
        <v>2022</v>
      </c>
      <c r="H1371" t="s">
        <v>29</v>
      </c>
      <c r="I1371" t="s">
        <v>30</v>
      </c>
      <c r="J1371" t="s">
        <v>4094</v>
      </c>
      <c r="K1371" t="s">
        <v>4095</v>
      </c>
      <c r="L1371" t="s">
        <v>4096</v>
      </c>
      <c r="M1371">
        <v>695257</v>
      </c>
      <c r="O1371" t="s">
        <v>32</v>
      </c>
      <c r="P1371" t="s">
        <v>42</v>
      </c>
      <c r="R1371" t="s">
        <v>34</v>
      </c>
      <c r="T1371" t="s">
        <v>35</v>
      </c>
      <c r="U1371" t="s">
        <v>869</v>
      </c>
      <c r="V1371" t="s">
        <v>2076</v>
      </c>
      <c r="W1371" s="1">
        <v>44901</v>
      </c>
      <c r="X1371" s="1">
        <v>44908</v>
      </c>
      <c r="Y1371" t="s">
        <v>55</v>
      </c>
    </row>
    <row r="1372" spans="1:25">
      <c r="A1372" t="s">
        <v>4085</v>
      </c>
      <c r="B1372" t="s">
        <v>4086</v>
      </c>
      <c r="D1372">
        <v>47372</v>
      </c>
      <c r="E1372" t="s">
        <v>27</v>
      </c>
      <c r="F1372" t="s">
        <v>28</v>
      </c>
      <c r="G1372">
        <v>2022</v>
      </c>
      <c r="H1372" t="s">
        <v>29</v>
      </c>
      <c r="I1372" t="s">
        <v>30</v>
      </c>
      <c r="J1372" t="s">
        <v>4087</v>
      </c>
      <c r="K1372" t="s">
        <v>4088</v>
      </c>
      <c r="M1372">
        <v>1181121</v>
      </c>
      <c r="O1372" t="s">
        <v>32</v>
      </c>
      <c r="P1372" t="s">
        <v>878</v>
      </c>
      <c r="R1372" t="s">
        <v>34</v>
      </c>
      <c r="T1372" t="s">
        <v>174</v>
      </c>
      <c r="U1372" t="s">
        <v>175</v>
      </c>
      <c r="V1372" t="s">
        <v>4089</v>
      </c>
      <c r="W1372" s="1">
        <v>44738</v>
      </c>
      <c r="X1372" s="1">
        <v>44765</v>
      </c>
      <c r="Y1372" t="s">
        <v>55</v>
      </c>
    </row>
    <row r="1373" spans="1:25">
      <c r="A1373" t="s">
        <v>3826</v>
      </c>
      <c r="B1373" t="s">
        <v>568</v>
      </c>
      <c r="D1373">
        <v>52828</v>
      </c>
      <c r="E1373" t="s">
        <v>27</v>
      </c>
      <c r="F1373" t="s">
        <v>28</v>
      </c>
      <c r="G1373">
        <v>2022</v>
      </c>
      <c r="H1373" t="s">
        <v>29</v>
      </c>
      <c r="I1373" t="s">
        <v>30</v>
      </c>
      <c r="J1373" t="s">
        <v>3827</v>
      </c>
      <c r="K1373" t="s">
        <v>3828</v>
      </c>
      <c r="L1373" t="s">
        <v>3829</v>
      </c>
      <c r="M1373">
        <v>912064</v>
      </c>
      <c r="O1373" t="s">
        <v>32</v>
      </c>
      <c r="P1373" t="s">
        <v>33</v>
      </c>
      <c r="R1373" t="s">
        <v>34</v>
      </c>
      <c r="T1373" t="s">
        <v>52</v>
      </c>
      <c r="U1373" t="s">
        <v>298</v>
      </c>
      <c r="V1373" t="s">
        <v>810</v>
      </c>
      <c r="W1373" s="1">
        <v>44890</v>
      </c>
      <c r="X1373" s="1">
        <v>44938</v>
      </c>
      <c r="Y1373" t="s">
        <v>55</v>
      </c>
    </row>
    <row r="1374" spans="1:25">
      <c r="A1374" t="s">
        <v>187</v>
      </c>
      <c r="B1374" t="s">
        <v>613</v>
      </c>
      <c r="D1374">
        <v>47710</v>
      </c>
      <c r="E1374" t="s">
        <v>27</v>
      </c>
      <c r="F1374" t="s">
        <v>28</v>
      </c>
      <c r="G1374">
        <v>2022</v>
      </c>
      <c r="H1374" t="s">
        <v>29</v>
      </c>
      <c r="I1374" t="s">
        <v>30</v>
      </c>
      <c r="J1374" t="s">
        <v>4097</v>
      </c>
      <c r="K1374" t="s">
        <v>4098</v>
      </c>
      <c r="M1374">
        <v>1251463</v>
      </c>
      <c r="O1374" t="s">
        <v>32</v>
      </c>
      <c r="P1374" t="s">
        <v>389</v>
      </c>
      <c r="R1374" t="s">
        <v>34</v>
      </c>
      <c r="T1374" t="s">
        <v>52</v>
      </c>
      <c r="U1374" t="s">
        <v>87</v>
      </c>
      <c r="V1374" t="s">
        <v>465</v>
      </c>
      <c r="W1374" s="1">
        <v>44736</v>
      </c>
      <c r="X1374" s="1">
        <v>44763</v>
      </c>
      <c r="Y1374" t="s">
        <v>615</v>
      </c>
    </row>
    <row r="1375" spans="1:25">
      <c r="A1375" t="s">
        <v>4099</v>
      </c>
      <c r="B1375" t="s">
        <v>4100</v>
      </c>
      <c r="D1375">
        <v>49627</v>
      </c>
      <c r="E1375" t="s">
        <v>27</v>
      </c>
      <c r="F1375" t="s">
        <v>28</v>
      </c>
      <c r="G1375">
        <v>2022</v>
      </c>
      <c r="H1375" t="s">
        <v>29</v>
      </c>
      <c r="I1375" t="s">
        <v>30</v>
      </c>
      <c r="J1375" t="s">
        <v>4101</v>
      </c>
      <c r="K1375" t="str">
        <f>"02/10/2022 04:49 PM AEST(SW"</f>
        <v>02/10/2022 04:49 PM AEST(SW</v>
      </c>
      <c r="M1375">
        <v>1237879</v>
      </c>
      <c r="O1375" t="s">
        <v>32</v>
      </c>
      <c r="P1375" t="s">
        <v>61</v>
      </c>
      <c r="Q1375" t="s">
        <v>4102</v>
      </c>
      <c r="R1375" t="s">
        <v>34</v>
      </c>
      <c r="T1375" t="s">
        <v>52</v>
      </c>
      <c r="U1375" t="s">
        <v>298</v>
      </c>
      <c r="V1375" t="s">
        <v>810</v>
      </c>
      <c r="W1375" s="1">
        <v>44885</v>
      </c>
      <c r="X1375" s="1">
        <v>44935</v>
      </c>
      <c r="Y1375" t="s">
        <v>55</v>
      </c>
    </row>
    <row r="1376" spans="1:25">
      <c r="A1376" t="s">
        <v>4103</v>
      </c>
      <c r="B1376" t="s">
        <v>2942</v>
      </c>
      <c r="D1376">
        <v>48266</v>
      </c>
      <c r="E1376" t="s">
        <v>27</v>
      </c>
      <c r="F1376" t="s">
        <v>28</v>
      </c>
      <c r="G1376">
        <v>2022</v>
      </c>
      <c r="H1376" t="s">
        <v>29</v>
      </c>
      <c r="I1376" t="s">
        <v>30</v>
      </c>
      <c r="J1376" t="s">
        <v>4104</v>
      </c>
      <c r="K1376" t="s">
        <v>4105</v>
      </c>
      <c r="L1376" t="s">
        <v>4106</v>
      </c>
      <c r="M1376">
        <v>1197947</v>
      </c>
      <c r="O1376" t="s">
        <v>32</v>
      </c>
      <c r="P1376" t="s">
        <v>145</v>
      </c>
      <c r="R1376" t="s">
        <v>34</v>
      </c>
      <c r="T1376" t="s">
        <v>52</v>
      </c>
      <c r="U1376" t="s">
        <v>53</v>
      </c>
      <c r="V1376" t="s">
        <v>4107</v>
      </c>
      <c r="W1376" s="1">
        <v>44783</v>
      </c>
      <c r="X1376" s="1">
        <v>44895</v>
      </c>
      <c r="Y1376" t="s">
        <v>55</v>
      </c>
    </row>
    <row r="1377" spans="1:25">
      <c r="A1377" t="s">
        <v>234</v>
      </c>
      <c r="B1377" t="s">
        <v>235</v>
      </c>
      <c r="C1377" t="s">
        <v>236</v>
      </c>
      <c r="D1377">
        <v>48292</v>
      </c>
      <c r="E1377" t="s">
        <v>27</v>
      </c>
      <c r="F1377" t="s">
        <v>28</v>
      </c>
      <c r="G1377">
        <v>2022</v>
      </c>
      <c r="H1377" t="s">
        <v>29</v>
      </c>
      <c r="I1377" t="s">
        <v>30</v>
      </c>
      <c r="J1377" t="s">
        <v>4108</v>
      </c>
      <c r="K1377" t="s">
        <v>4109</v>
      </c>
      <c r="M1377">
        <v>912331</v>
      </c>
      <c r="O1377" t="s">
        <v>32</v>
      </c>
      <c r="P1377" t="s">
        <v>42</v>
      </c>
      <c r="R1377" t="s">
        <v>34</v>
      </c>
      <c r="T1377" t="s">
        <v>35</v>
      </c>
      <c r="U1377" t="s">
        <v>43</v>
      </c>
      <c r="V1377" t="s">
        <v>151</v>
      </c>
      <c r="W1377" s="1">
        <v>44847</v>
      </c>
      <c r="X1377" s="1">
        <v>44859</v>
      </c>
      <c r="Y1377" t="s">
        <v>55</v>
      </c>
    </row>
    <row r="1378" spans="1:25">
      <c r="A1378" t="s">
        <v>1188</v>
      </c>
      <c r="B1378" t="s">
        <v>4110</v>
      </c>
      <c r="C1378" t="s">
        <v>4111</v>
      </c>
      <c r="D1378">
        <v>49246</v>
      </c>
      <c r="E1378" t="s">
        <v>27</v>
      </c>
      <c r="F1378" t="s">
        <v>28</v>
      </c>
      <c r="G1378">
        <v>2022</v>
      </c>
      <c r="H1378" t="s">
        <v>29</v>
      </c>
      <c r="I1378" t="s">
        <v>30</v>
      </c>
      <c r="J1378" t="s">
        <v>4112</v>
      </c>
      <c r="K1378" t="s">
        <v>4113</v>
      </c>
      <c r="M1378">
        <v>759861</v>
      </c>
      <c r="O1378" t="s">
        <v>32</v>
      </c>
      <c r="P1378" t="s">
        <v>42</v>
      </c>
      <c r="R1378" t="s">
        <v>34</v>
      </c>
      <c r="T1378" t="s">
        <v>35</v>
      </c>
      <c r="U1378" t="s">
        <v>43</v>
      </c>
      <c r="V1378" t="s">
        <v>151</v>
      </c>
      <c r="W1378" s="1">
        <v>44848</v>
      </c>
      <c r="X1378" s="1">
        <v>44866</v>
      </c>
      <c r="Y1378" t="s">
        <v>55</v>
      </c>
    </row>
    <row r="1379" spans="1:25">
      <c r="A1379" t="s">
        <v>3973</v>
      </c>
      <c r="B1379" t="s">
        <v>136</v>
      </c>
      <c r="D1379">
        <v>53296</v>
      </c>
      <c r="E1379" t="s">
        <v>27</v>
      </c>
      <c r="F1379" t="s">
        <v>28</v>
      </c>
      <c r="G1379">
        <v>2022</v>
      </c>
      <c r="H1379" t="s">
        <v>29</v>
      </c>
      <c r="I1379" t="s">
        <v>30</v>
      </c>
      <c r="J1379" t="s">
        <v>3974</v>
      </c>
      <c r="K1379" t="str">
        <f>"09/11/2022 02:09 PM AEST(SW"</f>
        <v>09/11/2022 02:09 PM AEST(SW</v>
      </c>
      <c r="L1379" t="str">
        <f>"09/11/2022 02:10 PM AEST(SW"</f>
        <v>09/11/2022 02:10 PM AEST(SW</v>
      </c>
      <c r="O1379" t="s">
        <v>32</v>
      </c>
      <c r="P1379" t="s">
        <v>42</v>
      </c>
      <c r="R1379" t="s">
        <v>34</v>
      </c>
      <c r="T1379" t="s">
        <v>35</v>
      </c>
      <c r="U1379" t="s">
        <v>36</v>
      </c>
      <c r="V1379" t="s">
        <v>3975</v>
      </c>
      <c r="W1379" s="1">
        <v>44882</v>
      </c>
      <c r="X1379" s="1">
        <v>44911</v>
      </c>
      <c r="Y1379" t="s">
        <v>55</v>
      </c>
    </row>
    <row r="1380" spans="1:25">
      <c r="A1380" t="s">
        <v>3807</v>
      </c>
      <c r="B1380" t="s">
        <v>3808</v>
      </c>
      <c r="C1380" t="s">
        <v>3809</v>
      </c>
      <c r="D1380">
        <v>48262</v>
      </c>
      <c r="E1380" t="s">
        <v>27</v>
      </c>
      <c r="F1380" t="s">
        <v>28</v>
      </c>
      <c r="G1380">
        <v>2022</v>
      </c>
      <c r="H1380" t="s">
        <v>29</v>
      </c>
      <c r="I1380" t="s">
        <v>30</v>
      </c>
      <c r="J1380" t="s">
        <v>4114</v>
      </c>
      <c r="K1380" t="s">
        <v>4115</v>
      </c>
      <c r="L1380" t="s">
        <v>4116</v>
      </c>
      <c r="M1380">
        <v>1102692</v>
      </c>
      <c r="O1380" t="s">
        <v>32</v>
      </c>
      <c r="P1380" t="s">
        <v>42</v>
      </c>
      <c r="R1380" t="s">
        <v>34</v>
      </c>
      <c r="T1380" t="s">
        <v>35</v>
      </c>
      <c r="U1380" t="s">
        <v>869</v>
      </c>
      <c r="V1380" t="s">
        <v>4117</v>
      </c>
      <c r="W1380" s="1">
        <v>44784</v>
      </c>
      <c r="X1380" s="1">
        <v>44796</v>
      </c>
      <c r="Y1380" t="s">
        <v>3812</v>
      </c>
    </row>
    <row r="1381" spans="1:25">
      <c r="A1381" t="s">
        <v>938</v>
      </c>
      <c r="B1381" t="s">
        <v>3971</v>
      </c>
      <c r="D1381">
        <v>47280</v>
      </c>
      <c r="E1381" t="s">
        <v>27</v>
      </c>
      <c r="F1381" t="s">
        <v>28</v>
      </c>
      <c r="G1381">
        <v>2022</v>
      </c>
      <c r="H1381" t="s">
        <v>29</v>
      </c>
      <c r="I1381" t="s">
        <v>30</v>
      </c>
      <c r="J1381" t="s">
        <v>3972</v>
      </c>
      <c r="K1381" t="str">
        <f>"08/06/2022 11:20 AM AEST(SW"</f>
        <v>08/06/2022 11:20 AM AEST(SW</v>
      </c>
      <c r="M1381">
        <v>268229</v>
      </c>
      <c r="O1381" t="s">
        <v>32</v>
      </c>
      <c r="P1381" t="s">
        <v>42</v>
      </c>
      <c r="R1381" t="s">
        <v>34</v>
      </c>
      <c r="T1381" t="s">
        <v>35</v>
      </c>
      <c r="U1381" t="s">
        <v>298</v>
      </c>
      <c r="V1381" t="s">
        <v>115</v>
      </c>
      <c r="W1381" s="1">
        <v>44784</v>
      </c>
      <c r="X1381" s="1">
        <v>44796</v>
      </c>
      <c r="Y1381" t="s">
        <v>55</v>
      </c>
    </row>
    <row r="1382" spans="1:25">
      <c r="A1382" t="s">
        <v>1826</v>
      </c>
      <c r="B1382" t="s">
        <v>4118</v>
      </c>
      <c r="D1382">
        <v>48374</v>
      </c>
      <c r="E1382" t="s">
        <v>27</v>
      </c>
      <c r="F1382" t="s">
        <v>28</v>
      </c>
      <c r="G1382">
        <v>2022</v>
      </c>
      <c r="H1382" t="s">
        <v>29</v>
      </c>
      <c r="I1382" t="s">
        <v>30</v>
      </c>
      <c r="J1382" t="s">
        <v>4119</v>
      </c>
      <c r="K1382" t="str">
        <f>"08/08/2022 12:10 PM AEST(SW"</f>
        <v>08/08/2022 12:10 PM AEST(SW</v>
      </c>
      <c r="M1382">
        <v>1142279</v>
      </c>
      <c r="O1382" t="s">
        <v>32</v>
      </c>
      <c r="P1382" t="s">
        <v>277</v>
      </c>
      <c r="R1382" t="s">
        <v>34</v>
      </c>
      <c r="T1382" t="s">
        <v>174</v>
      </c>
      <c r="U1382" t="s">
        <v>869</v>
      </c>
      <c r="V1382" t="s">
        <v>3934</v>
      </c>
      <c r="W1382" s="1">
        <v>44795</v>
      </c>
      <c r="X1382" s="1">
        <v>44936</v>
      </c>
      <c r="Y1382" t="s">
        <v>55</v>
      </c>
    </row>
    <row r="1383" spans="1:25">
      <c r="A1383" t="s">
        <v>1132</v>
      </c>
      <c r="B1383" t="s">
        <v>4120</v>
      </c>
      <c r="D1383">
        <v>52779</v>
      </c>
      <c r="E1383" t="s">
        <v>27</v>
      </c>
      <c r="F1383" t="s">
        <v>28</v>
      </c>
      <c r="G1383">
        <v>2022</v>
      </c>
      <c r="H1383" t="s">
        <v>29</v>
      </c>
      <c r="I1383" t="s">
        <v>30</v>
      </c>
      <c r="J1383" t="s">
        <v>4121</v>
      </c>
      <c r="K1383" t="s">
        <v>4122</v>
      </c>
      <c r="L1383" t="s">
        <v>4122</v>
      </c>
      <c r="M1383">
        <v>963027</v>
      </c>
      <c r="O1383" t="s">
        <v>32</v>
      </c>
      <c r="P1383" t="s">
        <v>42</v>
      </c>
      <c r="R1383" t="s">
        <v>34</v>
      </c>
      <c r="T1383" t="s">
        <v>35</v>
      </c>
      <c r="U1383" t="s">
        <v>36</v>
      </c>
      <c r="V1383" t="s">
        <v>186</v>
      </c>
      <c r="W1383" s="1">
        <v>44862</v>
      </c>
      <c r="X1383" s="1">
        <v>44869</v>
      </c>
      <c r="Y1383" t="s">
        <v>133</v>
      </c>
    </row>
    <row r="1384" spans="1:25">
      <c r="A1384" t="s">
        <v>702</v>
      </c>
      <c r="B1384" t="s">
        <v>213</v>
      </c>
      <c r="C1384" t="s">
        <v>1866</v>
      </c>
      <c r="D1384">
        <v>47373</v>
      </c>
      <c r="E1384" t="s">
        <v>27</v>
      </c>
      <c r="F1384" t="s">
        <v>28</v>
      </c>
      <c r="G1384">
        <v>2022</v>
      </c>
      <c r="H1384" t="s">
        <v>29</v>
      </c>
      <c r="I1384" t="s">
        <v>30</v>
      </c>
      <c r="J1384" t="s">
        <v>4123</v>
      </c>
      <c r="K1384" t="s">
        <v>4124</v>
      </c>
      <c r="M1384">
        <v>1158794</v>
      </c>
      <c r="O1384" t="s">
        <v>32</v>
      </c>
      <c r="P1384" t="s">
        <v>86</v>
      </c>
      <c r="R1384" t="s">
        <v>34</v>
      </c>
      <c r="T1384" t="s">
        <v>52</v>
      </c>
      <c r="U1384" t="s">
        <v>87</v>
      </c>
      <c r="V1384" t="s">
        <v>4125</v>
      </c>
      <c r="W1384" s="1">
        <v>44730</v>
      </c>
      <c r="X1384" s="1">
        <v>44750</v>
      </c>
      <c r="Y1384" t="s">
        <v>55</v>
      </c>
    </row>
    <row r="1385" spans="1:25">
      <c r="A1385" t="s">
        <v>4009</v>
      </c>
      <c r="B1385" t="s">
        <v>4010</v>
      </c>
      <c r="C1385" t="s">
        <v>57</v>
      </c>
      <c r="D1385">
        <v>48896</v>
      </c>
      <c r="E1385" t="s">
        <v>27</v>
      </c>
      <c r="F1385" t="s">
        <v>28</v>
      </c>
      <c r="G1385">
        <v>2022</v>
      </c>
      <c r="H1385" t="s">
        <v>29</v>
      </c>
      <c r="I1385" t="s">
        <v>30</v>
      </c>
      <c r="J1385" t="s">
        <v>4011</v>
      </c>
      <c r="K1385" t="s">
        <v>4012</v>
      </c>
      <c r="M1385">
        <v>830797</v>
      </c>
      <c r="O1385" t="s">
        <v>32</v>
      </c>
      <c r="P1385" t="s">
        <v>86</v>
      </c>
      <c r="R1385" t="s">
        <v>34</v>
      </c>
      <c r="T1385" t="s">
        <v>52</v>
      </c>
      <c r="U1385" t="s">
        <v>87</v>
      </c>
      <c r="V1385" t="s">
        <v>88</v>
      </c>
      <c r="W1385" s="1">
        <v>44835</v>
      </c>
      <c r="X1385" s="1">
        <v>44858</v>
      </c>
      <c r="Y1385" t="s">
        <v>55</v>
      </c>
    </row>
    <row r="1386" spans="1:25">
      <c r="A1386" t="s">
        <v>234</v>
      </c>
      <c r="B1386" t="s">
        <v>235</v>
      </c>
      <c r="C1386" t="s">
        <v>236</v>
      </c>
      <c r="D1386">
        <v>48292</v>
      </c>
      <c r="E1386" t="s">
        <v>27</v>
      </c>
      <c r="F1386" t="s">
        <v>28</v>
      </c>
      <c r="G1386">
        <v>2022</v>
      </c>
      <c r="H1386" t="s">
        <v>29</v>
      </c>
      <c r="I1386" t="s">
        <v>30</v>
      </c>
      <c r="J1386" t="s">
        <v>4108</v>
      </c>
      <c r="K1386" t="s">
        <v>4109</v>
      </c>
      <c r="M1386">
        <v>912331</v>
      </c>
      <c r="O1386" t="s">
        <v>32</v>
      </c>
      <c r="P1386" t="s">
        <v>42</v>
      </c>
      <c r="R1386" t="s">
        <v>34</v>
      </c>
      <c r="T1386" t="s">
        <v>35</v>
      </c>
      <c r="U1386" t="s">
        <v>43</v>
      </c>
      <c r="V1386" t="s">
        <v>151</v>
      </c>
      <c r="W1386" s="1">
        <v>44847</v>
      </c>
      <c r="X1386" s="1">
        <v>44859</v>
      </c>
      <c r="Y1386" t="s">
        <v>55</v>
      </c>
    </row>
    <row r="1387" spans="1:25">
      <c r="A1387" t="s">
        <v>1188</v>
      </c>
      <c r="B1387" t="s">
        <v>4110</v>
      </c>
      <c r="C1387" t="s">
        <v>4111</v>
      </c>
      <c r="D1387">
        <v>49246</v>
      </c>
      <c r="E1387" t="s">
        <v>27</v>
      </c>
      <c r="F1387" t="s">
        <v>28</v>
      </c>
      <c r="G1387">
        <v>2022</v>
      </c>
      <c r="H1387" t="s">
        <v>29</v>
      </c>
      <c r="I1387" t="s">
        <v>30</v>
      </c>
      <c r="J1387" t="s">
        <v>4112</v>
      </c>
      <c r="K1387" t="s">
        <v>4113</v>
      </c>
      <c r="M1387">
        <v>759861</v>
      </c>
      <c r="O1387" t="s">
        <v>32</v>
      </c>
      <c r="P1387" t="s">
        <v>42</v>
      </c>
      <c r="R1387" t="s">
        <v>34</v>
      </c>
      <c r="T1387" t="s">
        <v>35</v>
      </c>
      <c r="U1387" t="s">
        <v>43</v>
      </c>
      <c r="V1387" t="s">
        <v>151</v>
      </c>
      <c r="W1387" s="1">
        <v>44848</v>
      </c>
      <c r="X1387" s="1">
        <v>44866</v>
      </c>
      <c r="Y1387" t="s">
        <v>55</v>
      </c>
    </row>
    <row r="1388" spans="1:25">
      <c r="A1388" t="s">
        <v>2538</v>
      </c>
      <c r="B1388" t="s">
        <v>2539</v>
      </c>
      <c r="D1388">
        <v>47854</v>
      </c>
      <c r="E1388" t="s">
        <v>27</v>
      </c>
      <c r="F1388" t="s">
        <v>28</v>
      </c>
      <c r="G1388">
        <v>2022</v>
      </c>
      <c r="H1388" t="s">
        <v>29</v>
      </c>
      <c r="I1388" t="s">
        <v>30</v>
      </c>
      <c r="J1388" t="s">
        <v>2540</v>
      </c>
      <c r="K1388" t="s">
        <v>2541</v>
      </c>
      <c r="M1388">
        <v>1322713</v>
      </c>
      <c r="O1388" t="s">
        <v>32</v>
      </c>
      <c r="P1388" t="s">
        <v>42</v>
      </c>
      <c r="R1388" t="s">
        <v>34</v>
      </c>
      <c r="T1388" t="s">
        <v>35</v>
      </c>
      <c r="U1388" t="s">
        <v>278</v>
      </c>
      <c r="V1388" t="s">
        <v>151</v>
      </c>
      <c r="W1388" s="1">
        <v>44757</v>
      </c>
      <c r="X1388" s="1">
        <v>44783</v>
      </c>
      <c r="Y1388" t="s">
        <v>55</v>
      </c>
    </row>
    <row r="1389" spans="1:25">
      <c r="A1389" t="s">
        <v>777</v>
      </c>
      <c r="B1389" t="s">
        <v>1320</v>
      </c>
      <c r="C1389" t="s">
        <v>1202</v>
      </c>
      <c r="D1389">
        <v>47697</v>
      </c>
      <c r="E1389" t="s">
        <v>27</v>
      </c>
      <c r="F1389" t="s">
        <v>28</v>
      </c>
      <c r="G1389">
        <v>2022</v>
      </c>
      <c r="H1389" t="s">
        <v>29</v>
      </c>
      <c r="I1389" t="s">
        <v>30</v>
      </c>
      <c r="J1389" t="s">
        <v>3968</v>
      </c>
      <c r="K1389" t="s">
        <v>1325</v>
      </c>
      <c r="M1389">
        <v>834355</v>
      </c>
      <c r="O1389" t="s">
        <v>32</v>
      </c>
      <c r="P1389" t="s">
        <v>42</v>
      </c>
      <c r="R1389" t="s">
        <v>34</v>
      </c>
      <c r="T1389" t="s">
        <v>35</v>
      </c>
      <c r="U1389" t="s">
        <v>43</v>
      </c>
      <c r="V1389" t="s">
        <v>75</v>
      </c>
      <c r="W1389" s="1">
        <v>44751</v>
      </c>
      <c r="X1389" s="1">
        <v>44765</v>
      </c>
      <c r="Y1389" t="s">
        <v>55</v>
      </c>
    </row>
    <row r="1390" spans="1:25">
      <c r="A1390" t="s">
        <v>4126</v>
      </c>
      <c r="B1390" t="s">
        <v>4126</v>
      </c>
      <c r="D1390">
        <v>53316</v>
      </c>
      <c r="E1390" t="s">
        <v>27</v>
      </c>
      <c r="F1390" t="s">
        <v>28</v>
      </c>
      <c r="G1390">
        <v>2022</v>
      </c>
      <c r="H1390" t="s">
        <v>29</v>
      </c>
      <c r="I1390" t="s">
        <v>30</v>
      </c>
      <c r="J1390" t="s">
        <v>4127</v>
      </c>
      <c r="K1390" t="s">
        <v>4128</v>
      </c>
      <c r="L1390" t="s">
        <v>4129</v>
      </c>
      <c r="O1390" t="s">
        <v>32</v>
      </c>
      <c r="P1390" t="s">
        <v>42</v>
      </c>
      <c r="R1390" t="s">
        <v>34</v>
      </c>
      <c r="T1390" t="s">
        <v>35</v>
      </c>
      <c r="U1390" t="s">
        <v>706</v>
      </c>
      <c r="V1390" t="s">
        <v>2076</v>
      </c>
      <c r="W1390" s="1">
        <v>44877</v>
      </c>
      <c r="X1390" s="1">
        <v>44887</v>
      </c>
      <c r="Y1390" t="s">
        <v>55</v>
      </c>
    </row>
    <row r="1391" spans="1:25">
      <c r="A1391" t="s">
        <v>2080</v>
      </c>
      <c r="B1391" t="s">
        <v>2081</v>
      </c>
      <c r="D1391">
        <v>55350</v>
      </c>
      <c r="E1391" t="s">
        <v>27</v>
      </c>
      <c r="F1391" t="s">
        <v>28</v>
      </c>
      <c r="G1391">
        <v>2022</v>
      </c>
      <c r="H1391" t="s">
        <v>29</v>
      </c>
      <c r="I1391" t="s">
        <v>30</v>
      </c>
      <c r="J1391" t="s">
        <v>4130</v>
      </c>
      <c r="K1391" t="s">
        <v>4131</v>
      </c>
      <c r="M1391">
        <v>1158810</v>
      </c>
      <c r="O1391" t="s">
        <v>32</v>
      </c>
      <c r="P1391" t="s">
        <v>86</v>
      </c>
      <c r="R1391" t="s">
        <v>34</v>
      </c>
      <c r="T1391" t="s">
        <v>52</v>
      </c>
      <c r="U1391" t="s">
        <v>87</v>
      </c>
      <c r="V1391" t="s">
        <v>957</v>
      </c>
      <c r="W1391" s="1">
        <v>44914</v>
      </c>
      <c r="X1391" s="1">
        <v>44923</v>
      </c>
      <c r="Y1391" t="s">
        <v>615</v>
      </c>
    </row>
    <row r="1392" spans="1:25">
      <c r="A1392" t="s">
        <v>4132</v>
      </c>
      <c r="B1392" t="s">
        <v>213</v>
      </c>
      <c r="C1392" t="s">
        <v>57</v>
      </c>
      <c r="D1392">
        <v>46664</v>
      </c>
      <c r="E1392" t="s">
        <v>27</v>
      </c>
      <c r="F1392" t="s">
        <v>28</v>
      </c>
      <c r="G1392">
        <v>2022</v>
      </c>
      <c r="H1392" t="s">
        <v>29</v>
      </c>
      <c r="I1392" t="s">
        <v>30</v>
      </c>
      <c r="J1392" t="s">
        <v>4133</v>
      </c>
      <c r="K1392" t="s">
        <v>4134</v>
      </c>
      <c r="L1392" t="s">
        <v>4135</v>
      </c>
      <c r="M1392">
        <v>585347</v>
      </c>
      <c r="O1392" t="s">
        <v>32</v>
      </c>
      <c r="P1392" t="s">
        <v>42</v>
      </c>
      <c r="R1392" t="s">
        <v>34</v>
      </c>
      <c r="T1392" t="s">
        <v>35</v>
      </c>
      <c r="U1392" t="s">
        <v>43</v>
      </c>
      <c r="V1392" t="s">
        <v>4136</v>
      </c>
      <c r="W1392" s="1">
        <v>44716</v>
      </c>
      <c r="X1392" s="1">
        <v>44731</v>
      </c>
      <c r="Y1392" t="s">
        <v>55</v>
      </c>
    </row>
    <row r="1393" spans="1:25">
      <c r="A1393" t="s">
        <v>2492</v>
      </c>
      <c r="B1393" t="s">
        <v>1748</v>
      </c>
      <c r="D1393">
        <v>48446</v>
      </c>
      <c r="E1393" t="s">
        <v>27</v>
      </c>
      <c r="F1393" t="s">
        <v>28</v>
      </c>
      <c r="G1393">
        <v>2022</v>
      </c>
      <c r="H1393" t="s">
        <v>29</v>
      </c>
      <c r="I1393" t="s">
        <v>30</v>
      </c>
      <c r="J1393" t="s">
        <v>2493</v>
      </c>
      <c r="K1393" t="s">
        <v>2494</v>
      </c>
      <c r="L1393" t="s">
        <v>2495</v>
      </c>
      <c r="M1393">
        <v>973472</v>
      </c>
      <c r="O1393" t="s">
        <v>32</v>
      </c>
      <c r="P1393" t="s">
        <v>61</v>
      </c>
      <c r="Q1393" t="s">
        <v>2496</v>
      </c>
      <c r="R1393" t="s">
        <v>34</v>
      </c>
      <c r="T1393" t="s">
        <v>35</v>
      </c>
      <c r="U1393" t="s">
        <v>298</v>
      </c>
      <c r="V1393" t="s">
        <v>2497</v>
      </c>
      <c r="W1393" s="1">
        <v>44810</v>
      </c>
      <c r="X1393" s="1">
        <v>44838</v>
      </c>
      <c r="Y1393" t="s">
        <v>89</v>
      </c>
    </row>
    <row r="1394" spans="1:25">
      <c r="A1394" t="s">
        <v>1188</v>
      </c>
      <c r="B1394" t="s">
        <v>4110</v>
      </c>
      <c r="C1394" t="s">
        <v>4111</v>
      </c>
      <c r="D1394">
        <v>49246</v>
      </c>
      <c r="E1394" t="s">
        <v>27</v>
      </c>
      <c r="F1394" t="s">
        <v>28</v>
      </c>
      <c r="G1394">
        <v>2022</v>
      </c>
      <c r="H1394" t="s">
        <v>29</v>
      </c>
      <c r="I1394" t="s">
        <v>30</v>
      </c>
      <c r="J1394" t="s">
        <v>4112</v>
      </c>
      <c r="K1394" t="s">
        <v>4113</v>
      </c>
      <c r="M1394">
        <v>759861</v>
      </c>
      <c r="O1394" t="s">
        <v>32</v>
      </c>
      <c r="P1394" t="s">
        <v>42</v>
      </c>
      <c r="R1394" t="s">
        <v>34</v>
      </c>
      <c r="T1394" t="s">
        <v>35</v>
      </c>
      <c r="U1394" t="s">
        <v>43</v>
      </c>
      <c r="V1394" t="s">
        <v>151</v>
      </c>
      <c r="W1394" s="1">
        <v>44848</v>
      </c>
      <c r="X1394" s="1">
        <v>44866</v>
      </c>
      <c r="Y1394" t="s">
        <v>55</v>
      </c>
    </row>
    <row r="1395" spans="1:25">
      <c r="A1395" t="s">
        <v>2563</v>
      </c>
      <c r="B1395" t="s">
        <v>2564</v>
      </c>
      <c r="C1395" t="s">
        <v>1228</v>
      </c>
      <c r="D1395">
        <v>46898</v>
      </c>
      <c r="E1395" t="s">
        <v>27</v>
      </c>
      <c r="F1395" t="s">
        <v>28</v>
      </c>
      <c r="G1395">
        <v>2022</v>
      </c>
      <c r="H1395" t="s">
        <v>29</v>
      </c>
      <c r="I1395" t="s">
        <v>30</v>
      </c>
      <c r="J1395" t="s">
        <v>2565</v>
      </c>
      <c r="K1395" t="s">
        <v>2566</v>
      </c>
      <c r="M1395">
        <v>641684</v>
      </c>
      <c r="O1395" t="s">
        <v>32</v>
      </c>
      <c r="P1395" t="s">
        <v>42</v>
      </c>
      <c r="R1395" t="s">
        <v>34</v>
      </c>
      <c r="T1395" t="s">
        <v>35</v>
      </c>
      <c r="U1395" t="s">
        <v>43</v>
      </c>
      <c r="V1395" t="s">
        <v>115</v>
      </c>
      <c r="W1395" s="1">
        <v>44735</v>
      </c>
      <c r="X1395" s="1">
        <v>44788</v>
      </c>
      <c r="Y1395" t="s">
        <v>55</v>
      </c>
    </row>
    <row r="1396" spans="1:25">
      <c r="A1396" t="s">
        <v>4137</v>
      </c>
      <c r="B1396" t="s">
        <v>4138</v>
      </c>
      <c r="D1396">
        <v>47415</v>
      </c>
      <c r="E1396" t="s">
        <v>27</v>
      </c>
      <c r="F1396" t="s">
        <v>28</v>
      </c>
      <c r="G1396">
        <v>2022</v>
      </c>
      <c r="H1396" t="s">
        <v>29</v>
      </c>
      <c r="I1396" t="s">
        <v>30</v>
      </c>
      <c r="J1396" t="s">
        <v>4139</v>
      </c>
      <c r="K1396" t="s">
        <v>4140</v>
      </c>
      <c r="M1396">
        <v>587596</v>
      </c>
      <c r="O1396" t="s">
        <v>32</v>
      </c>
      <c r="P1396" t="s">
        <v>878</v>
      </c>
      <c r="R1396" t="s">
        <v>34</v>
      </c>
      <c r="T1396" t="s">
        <v>35</v>
      </c>
      <c r="U1396" t="s">
        <v>36</v>
      </c>
      <c r="V1396" t="s">
        <v>151</v>
      </c>
      <c r="W1396" s="1">
        <v>44758</v>
      </c>
      <c r="X1396" s="1">
        <v>44793</v>
      </c>
      <c r="Y1396" t="s">
        <v>55</v>
      </c>
    </row>
    <row r="1397" spans="1:25">
      <c r="A1397" t="s">
        <v>2470</v>
      </c>
      <c r="B1397" t="s">
        <v>2471</v>
      </c>
      <c r="C1397" t="s">
        <v>2472</v>
      </c>
      <c r="D1397">
        <v>48361</v>
      </c>
      <c r="E1397" t="s">
        <v>27</v>
      </c>
      <c r="F1397" t="s">
        <v>28</v>
      </c>
      <c r="G1397">
        <v>2022</v>
      </c>
      <c r="H1397" t="s">
        <v>29</v>
      </c>
      <c r="I1397" t="s">
        <v>30</v>
      </c>
      <c r="J1397" t="s">
        <v>3324</v>
      </c>
      <c r="K1397" t="str">
        <f>"05/08/2022 04:59 PM AEST(SW"</f>
        <v>05/08/2022 04:59 PM AEST(SW</v>
      </c>
      <c r="M1397">
        <v>545993</v>
      </c>
      <c r="O1397" t="s">
        <v>32</v>
      </c>
      <c r="P1397" t="s">
        <v>145</v>
      </c>
      <c r="R1397" t="s">
        <v>34</v>
      </c>
      <c r="T1397" t="s">
        <v>52</v>
      </c>
      <c r="U1397" t="s">
        <v>43</v>
      </c>
      <c r="V1397" t="s">
        <v>2475</v>
      </c>
      <c r="W1397" s="1">
        <v>44809</v>
      </c>
      <c r="X1397" s="1">
        <v>44923</v>
      </c>
      <c r="Y1397" t="s">
        <v>2476</v>
      </c>
    </row>
    <row r="1398" spans="1:25">
      <c r="A1398" t="s">
        <v>3740</v>
      </c>
      <c r="B1398" t="s">
        <v>3532</v>
      </c>
      <c r="D1398">
        <v>47840</v>
      </c>
      <c r="E1398" t="s">
        <v>27</v>
      </c>
      <c r="F1398" t="s">
        <v>28</v>
      </c>
      <c r="G1398">
        <v>2022</v>
      </c>
      <c r="H1398" t="s">
        <v>29</v>
      </c>
      <c r="I1398" t="s">
        <v>30</v>
      </c>
      <c r="J1398" t="s">
        <v>4141</v>
      </c>
      <c r="K1398" t="s">
        <v>4142</v>
      </c>
      <c r="M1398">
        <v>757815</v>
      </c>
      <c r="O1398" t="s">
        <v>32</v>
      </c>
      <c r="P1398" t="s">
        <v>42</v>
      </c>
      <c r="R1398" t="s">
        <v>34</v>
      </c>
      <c r="T1398" t="s">
        <v>35</v>
      </c>
      <c r="U1398" t="s">
        <v>43</v>
      </c>
      <c r="V1398" t="s">
        <v>115</v>
      </c>
      <c r="W1398" s="1">
        <v>44767</v>
      </c>
      <c r="X1398" s="1">
        <v>44781</v>
      </c>
      <c r="Y1398" t="s">
        <v>55</v>
      </c>
    </row>
    <row r="1399" spans="1:25">
      <c r="A1399" t="s">
        <v>4085</v>
      </c>
      <c r="B1399" t="s">
        <v>4086</v>
      </c>
      <c r="D1399">
        <v>47062</v>
      </c>
      <c r="E1399" t="s">
        <v>27</v>
      </c>
      <c r="F1399" t="s">
        <v>28</v>
      </c>
      <c r="G1399">
        <v>2022</v>
      </c>
      <c r="H1399" t="s">
        <v>29</v>
      </c>
      <c r="I1399" t="s">
        <v>30</v>
      </c>
      <c r="J1399" t="s">
        <v>4143</v>
      </c>
      <c r="K1399" t="s">
        <v>4144</v>
      </c>
      <c r="M1399">
        <v>1181121</v>
      </c>
      <c r="O1399" t="s">
        <v>32</v>
      </c>
      <c r="P1399" t="s">
        <v>33</v>
      </c>
      <c r="R1399" t="s">
        <v>34</v>
      </c>
      <c r="T1399" t="s">
        <v>174</v>
      </c>
      <c r="U1399" t="s">
        <v>175</v>
      </c>
      <c r="V1399" t="s">
        <v>4145</v>
      </c>
      <c r="W1399" s="1">
        <v>44738</v>
      </c>
      <c r="X1399" s="1">
        <v>44759</v>
      </c>
      <c r="Y1399" t="s">
        <v>55</v>
      </c>
    </row>
    <row r="1400" spans="1:25">
      <c r="A1400" t="s">
        <v>4085</v>
      </c>
      <c r="B1400" t="s">
        <v>4086</v>
      </c>
      <c r="D1400">
        <v>47372</v>
      </c>
      <c r="E1400" t="s">
        <v>27</v>
      </c>
      <c r="F1400" t="s">
        <v>28</v>
      </c>
      <c r="G1400">
        <v>2022</v>
      </c>
      <c r="H1400" t="s">
        <v>29</v>
      </c>
      <c r="I1400" t="s">
        <v>30</v>
      </c>
      <c r="J1400" t="s">
        <v>4087</v>
      </c>
      <c r="K1400" t="s">
        <v>4088</v>
      </c>
      <c r="M1400">
        <v>1181121</v>
      </c>
      <c r="O1400" t="s">
        <v>32</v>
      </c>
      <c r="P1400" t="s">
        <v>878</v>
      </c>
      <c r="R1400" t="s">
        <v>34</v>
      </c>
      <c r="T1400" t="s">
        <v>174</v>
      </c>
      <c r="U1400" t="s">
        <v>175</v>
      </c>
      <c r="V1400" t="s">
        <v>4089</v>
      </c>
      <c r="W1400" s="1">
        <v>44738</v>
      </c>
      <c r="X1400" s="1">
        <v>44765</v>
      </c>
      <c r="Y1400" t="s">
        <v>55</v>
      </c>
    </row>
    <row r="1401" spans="1:25">
      <c r="A1401" t="s">
        <v>3988</v>
      </c>
      <c r="B1401" t="s">
        <v>1668</v>
      </c>
      <c r="D1401">
        <v>48275</v>
      </c>
      <c r="E1401" t="s">
        <v>27</v>
      </c>
      <c r="F1401" t="s">
        <v>28</v>
      </c>
      <c r="G1401">
        <v>2022</v>
      </c>
      <c r="H1401" t="s">
        <v>29</v>
      </c>
      <c r="I1401" t="s">
        <v>30</v>
      </c>
      <c r="J1401" t="s">
        <v>3989</v>
      </c>
      <c r="K1401" t="s">
        <v>3990</v>
      </c>
      <c r="O1401" t="s">
        <v>32</v>
      </c>
      <c r="P1401" t="s">
        <v>42</v>
      </c>
      <c r="R1401" t="s">
        <v>34</v>
      </c>
      <c r="T1401" t="s">
        <v>35</v>
      </c>
      <c r="U1401" t="s">
        <v>87</v>
      </c>
      <c r="V1401" t="s">
        <v>1255</v>
      </c>
      <c r="W1401" s="1">
        <v>44763</v>
      </c>
      <c r="X1401" s="1">
        <v>44795</v>
      </c>
      <c r="Y1401" t="s">
        <v>55</v>
      </c>
    </row>
    <row r="1402" spans="1:25">
      <c r="A1402" t="s">
        <v>4146</v>
      </c>
      <c r="B1402" t="s">
        <v>667</v>
      </c>
      <c r="C1402" t="s">
        <v>4009</v>
      </c>
      <c r="D1402">
        <v>55364</v>
      </c>
      <c r="E1402" t="s">
        <v>27</v>
      </c>
      <c r="F1402" t="s">
        <v>28</v>
      </c>
      <c r="G1402">
        <v>2022</v>
      </c>
      <c r="H1402" t="s">
        <v>29</v>
      </c>
      <c r="I1402" t="s">
        <v>30</v>
      </c>
      <c r="J1402" t="s">
        <v>4147</v>
      </c>
      <c r="K1402" t="s">
        <v>4148</v>
      </c>
      <c r="M1402">
        <v>1294783</v>
      </c>
      <c r="O1402" t="s">
        <v>32</v>
      </c>
      <c r="P1402" t="s">
        <v>86</v>
      </c>
      <c r="R1402" t="s">
        <v>34</v>
      </c>
      <c r="T1402" t="s">
        <v>52</v>
      </c>
      <c r="U1402" t="s">
        <v>87</v>
      </c>
      <c r="V1402" t="s">
        <v>88</v>
      </c>
      <c r="W1402" s="1">
        <v>44914</v>
      </c>
      <c r="X1402" s="1">
        <v>44970</v>
      </c>
      <c r="Y1402" t="s">
        <v>615</v>
      </c>
    </row>
    <row r="1403" spans="1:25">
      <c r="A1403" t="s">
        <v>3973</v>
      </c>
      <c r="B1403" t="s">
        <v>136</v>
      </c>
      <c r="D1403">
        <v>53296</v>
      </c>
      <c r="E1403" t="s">
        <v>27</v>
      </c>
      <c r="F1403" t="s">
        <v>28</v>
      </c>
      <c r="G1403">
        <v>2022</v>
      </c>
      <c r="H1403" t="s">
        <v>29</v>
      </c>
      <c r="I1403" t="s">
        <v>30</v>
      </c>
      <c r="J1403" t="s">
        <v>3974</v>
      </c>
      <c r="K1403" t="str">
        <f>"09/11/2022 02:09 PM AEST(SW"</f>
        <v>09/11/2022 02:09 PM AEST(SW</v>
      </c>
      <c r="L1403" t="str">
        <f>"09/11/2022 02:10 PM AEST(SW"</f>
        <v>09/11/2022 02:10 PM AEST(SW</v>
      </c>
      <c r="O1403" t="s">
        <v>32</v>
      </c>
      <c r="P1403" t="s">
        <v>42</v>
      </c>
      <c r="R1403" t="s">
        <v>34</v>
      </c>
      <c r="T1403" t="s">
        <v>35</v>
      </c>
      <c r="U1403" t="s">
        <v>36</v>
      </c>
      <c r="V1403" t="s">
        <v>3975</v>
      </c>
      <c r="W1403" s="1">
        <v>44882</v>
      </c>
      <c r="X1403" s="1">
        <v>44911</v>
      </c>
      <c r="Y1403" t="s">
        <v>55</v>
      </c>
    </row>
    <row r="1404" spans="1:25">
      <c r="A1404" t="s">
        <v>4149</v>
      </c>
      <c r="B1404" t="s">
        <v>3715</v>
      </c>
      <c r="C1404" t="s">
        <v>349</v>
      </c>
      <c r="D1404">
        <v>46606</v>
      </c>
      <c r="E1404" t="s">
        <v>27</v>
      </c>
      <c r="F1404" t="s">
        <v>28</v>
      </c>
      <c r="G1404">
        <v>2022</v>
      </c>
      <c r="H1404" t="s">
        <v>29</v>
      </c>
      <c r="I1404" t="s">
        <v>30</v>
      </c>
      <c r="J1404" t="s">
        <v>4150</v>
      </c>
      <c r="K1404" t="s">
        <v>4151</v>
      </c>
      <c r="M1404">
        <v>1046747</v>
      </c>
      <c r="O1404" t="s">
        <v>32</v>
      </c>
      <c r="P1404" t="s">
        <v>42</v>
      </c>
      <c r="R1404" t="s">
        <v>34</v>
      </c>
      <c r="T1404" t="s">
        <v>35</v>
      </c>
      <c r="U1404" t="s">
        <v>869</v>
      </c>
      <c r="V1404" t="s">
        <v>151</v>
      </c>
      <c r="W1404" s="1">
        <v>44720</v>
      </c>
      <c r="X1404" s="1">
        <v>44734</v>
      </c>
      <c r="Y1404" t="s">
        <v>615</v>
      </c>
    </row>
    <row r="1405" spans="1:25">
      <c r="A1405" t="s">
        <v>3973</v>
      </c>
      <c r="B1405" t="s">
        <v>136</v>
      </c>
      <c r="D1405">
        <v>53296</v>
      </c>
      <c r="E1405" t="s">
        <v>27</v>
      </c>
      <c r="F1405" t="s">
        <v>28</v>
      </c>
      <c r="G1405">
        <v>2022</v>
      </c>
      <c r="H1405" t="s">
        <v>29</v>
      </c>
      <c r="I1405" t="s">
        <v>30</v>
      </c>
      <c r="J1405" t="s">
        <v>3974</v>
      </c>
      <c r="K1405" t="str">
        <f>"09/11/2022 02:09 PM AEST(SW"</f>
        <v>09/11/2022 02:09 PM AEST(SW</v>
      </c>
      <c r="L1405" t="str">
        <f>"09/11/2022 02:10 PM AEST(SW"</f>
        <v>09/11/2022 02:10 PM AEST(SW</v>
      </c>
      <c r="O1405" t="s">
        <v>32</v>
      </c>
      <c r="P1405" t="s">
        <v>42</v>
      </c>
      <c r="R1405" t="s">
        <v>34</v>
      </c>
      <c r="T1405" t="s">
        <v>35</v>
      </c>
      <c r="U1405" t="s">
        <v>36</v>
      </c>
      <c r="V1405" t="s">
        <v>3975</v>
      </c>
      <c r="W1405" s="1">
        <v>44882</v>
      </c>
      <c r="X1405" s="1">
        <v>44911</v>
      </c>
      <c r="Y1405" t="s">
        <v>55</v>
      </c>
    </row>
    <row r="1406" spans="1:25">
      <c r="A1406" t="s">
        <v>4152</v>
      </c>
      <c r="B1406" t="s">
        <v>4153</v>
      </c>
      <c r="C1406" t="s">
        <v>1211</v>
      </c>
      <c r="D1406">
        <v>46737</v>
      </c>
      <c r="E1406" t="s">
        <v>27</v>
      </c>
      <c r="F1406" t="s">
        <v>28</v>
      </c>
      <c r="G1406">
        <v>2022</v>
      </c>
      <c r="H1406" t="s">
        <v>29</v>
      </c>
      <c r="I1406" t="s">
        <v>30</v>
      </c>
      <c r="J1406" t="s">
        <v>4154</v>
      </c>
      <c r="K1406" t="s">
        <v>4155</v>
      </c>
      <c r="M1406">
        <v>756495</v>
      </c>
      <c r="O1406" t="s">
        <v>32</v>
      </c>
      <c r="P1406" t="s">
        <v>33</v>
      </c>
      <c r="R1406" t="s">
        <v>34</v>
      </c>
      <c r="T1406" t="s">
        <v>52</v>
      </c>
      <c r="U1406" t="s">
        <v>298</v>
      </c>
      <c r="V1406" t="s">
        <v>4156</v>
      </c>
      <c r="W1406" s="1">
        <v>44709</v>
      </c>
      <c r="X1406" s="1">
        <v>44759</v>
      </c>
      <c r="Y1406" t="s">
        <v>55</v>
      </c>
    </row>
    <row r="1407" spans="1:25">
      <c r="A1407" t="s">
        <v>4157</v>
      </c>
      <c r="B1407" t="s">
        <v>4158</v>
      </c>
      <c r="D1407">
        <v>53435</v>
      </c>
      <c r="E1407" t="s">
        <v>27</v>
      </c>
      <c r="F1407" t="s">
        <v>28</v>
      </c>
      <c r="G1407">
        <v>2022</v>
      </c>
      <c r="H1407" t="s">
        <v>29</v>
      </c>
      <c r="I1407" t="s">
        <v>30</v>
      </c>
      <c r="J1407" t="s">
        <v>4159</v>
      </c>
      <c r="K1407" t="s">
        <v>4160</v>
      </c>
      <c r="L1407" t="s">
        <v>4160</v>
      </c>
      <c r="M1407">
        <v>1082441</v>
      </c>
      <c r="O1407" t="s">
        <v>32</v>
      </c>
      <c r="P1407" t="s">
        <v>33</v>
      </c>
      <c r="R1407" t="s">
        <v>34</v>
      </c>
      <c r="T1407" t="s">
        <v>174</v>
      </c>
      <c r="U1407" t="s">
        <v>680</v>
      </c>
      <c r="V1407" t="s">
        <v>4161</v>
      </c>
      <c r="W1407" s="1">
        <v>44891</v>
      </c>
      <c r="X1407" s="1">
        <v>44927</v>
      </c>
      <c r="Y1407" t="s">
        <v>55</v>
      </c>
    </row>
    <row r="1408" spans="1:25">
      <c r="A1408" t="s">
        <v>4162</v>
      </c>
      <c r="B1408" t="s">
        <v>2942</v>
      </c>
      <c r="C1408" t="s">
        <v>4163</v>
      </c>
      <c r="D1408">
        <v>53451</v>
      </c>
      <c r="E1408" t="s">
        <v>27</v>
      </c>
      <c r="F1408" t="s">
        <v>28</v>
      </c>
      <c r="G1408">
        <v>2022</v>
      </c>
      <c r="H1408" t="s">
        <v>29</v>
      </c>
      <c r="I1408" t="s">
        <v>30</v>
      </c>
      <c r="J1408" t="s">
        <v>4159</v>
      </c>
      <c r="K1408" t="s">
        <v>4164</v>
      </c>
      <c r="M1408">
        <v>1272869</v>
      </c>
      <c r="O1408" t="s">
        <v>32</v>
      </c>
      <c r="P1408" t="s">
        <v>33</v>
      </c>
      <c r="R1408" t="s">
        <v>34</v>
      </c>
      <c r="T1408" t="s">
        <v>174</v>
      </c>
      <c r="U1408" t="s">
        <v>680</v>
      </c>
      <c r="V1408" t="s">
        <v>4165</v>
      </c>
      <c r="W1408" s="1">
        <v>44888</v>
      </c>
      <c r="X1408" s="1">
        <v>44910</v>
      </c>
      <c r="Y1408" t="s">
        <v>55</v>
      </c>
    </row>
    <row r="1409" spans="1:25">
      <c r="A1409" t="s">
        <v>1471</v>
      </c>
      <c r="B1409" t="s">
        <v>1010</v>
      </c>
      <c r="D1409">
        <v>52668</v>
      </c>
      <c r="E1409" t="s">
        <v>27</v>
      </c>
      <c r="F1409" t="s">
        <v>28</v>
      </c>
      <c r="G1409">
        <v>2022</v>
      </c>
      <c r="H1409" t="s">
        <v>29</v>
      </c>
      <c r="I1409" t="s">
        <v>30</v>
      </c>
      <c r="J1409" t="s">
        <v>4159</v>
      </c>
      <c r="K1409" t="s">
        <v>4166</v>
      </c>
      <c r="M1409">
        <v>1350172</v>
      </c>
      <c r="O1409" t="s">
        <v>32</v>
      </c>
      <c r="P1409" t="s">
        <v>33</v>
      </c>
      <c r="R1409" t="s">
        <v>34</v>
      </c>
      <c r="T1409" t="s">
        <v>174</v>
      </c>
      <c r="U1409" t="s">
        <v>680</v>
      </c>
      <c r="V1409" t="s">
        <v>2126</v>
      </c>
      <c r="W1409" s="1">
        <v>44891</v>
      </c>
      <c r="X1409" s="1">
        <v>44908</v>
      </c>
      <c r="Y1409" t="s">
        <v>55</v>
      </c>
    </row>
    <row r="1410" spans="1:25">
      <c r="A1410" t="s">
        <v>4167</v>
      </c>
      <c r="B1410" t="s">
        <v>1025</v>
      </c>
      <c r="D1410">
        <v>49524</v>
      </c>
      <c r="E1410" t="s">
        <v>27</v>
      </c>
      <c r="F1410" t="s">
        <v>28</v>
      </c>
      <c r="G1410">
        <v>2022</v>
      </c>
      <c r="H1410" t="s">
        <v>29</v>
      </c>
      <c r="I1410" t="s">
        <v>30</v>
      </c>
      <c r="J1410" t="s">
        <v>4159</v>
      </c>
      <c r="K1410" t="s">
        <v>4168</v>
      </c>
      <c r="L1410" t="s">
        <v>4169</v>
      </c>
      <c r="M1410">
        <v>1003547</v>
      </c>
      <c r="O1410" t="s">
        <v>32</v>
      </c>
      <c r="P1410" t="s">
        <v>33</v>
      </c>
      <c r="R1410" t="s">
        <v>34</v>
      </c>
      <c r="T1410" t="s">
        <v>174</v>
      </c>
      <c r="U1410" t="s">
        <v>680</v>
      </c>
      <c r="V1410" t="s">
        <v>2126</v>
      </c>
      <c r="W1410" s="1">
        <v>44892</v>
      </c>
      <c r="X1410" s="1">
        <v>44905</v>
      </c>
      <c r="Y1410" t="s">
        <v>55</v>
      </c>
    </row>
    <row r="1411" spans="1:25">
      <c r="A1411" t="s">
        <v>4170</v>
      </c>
      <c r="B1411" t="s">
        <v>4171</v>
      </c>
      <c r="D1411">
        <v>53384</v>
      </c>
      <c r="E1411" t="s">
        <v>27</v>
      </c>
      <c r="F1411" t="s">
        <v>28</v>
      </c>
      <c r="G1411">
        <v>2022</v>
      </c>
      <c r="H1411" t="s">
        <v>29</v>
      </c>
      <c r="I1411" t="s">
        <v>30</v>
      </c>
      <c r="J1411" t="s">
        <v>4159</v>
      </c>
      <c r="K1411" t="s">
        <v>4172</v>
      </c>
      <c r="L1411" t="s">
        <v>4173</v>
      </c>
      <c r="M1411">
        <v>1357753</v>
      </c>
      <c r="O1411" t="s">
        <v>32</v>
      </c>
      <c r="P1411" t="s">
        <v>33</v>
      </c>
      <c r="R1411" t="s">
        <v>34</v>
      </c>
      <c r="T1411" t="s">
        <v>174</v>
      </c>
      <c r="U1411" t="s">
        <v>680</v>
      </c>
      <c r="V1411" t="s">
        <v>2126</v>
      </c>
      <c r="W1411" s="1">
        <v>44890</v>
      </c>
      <c r="X1411" s="1">
        <v>44919</v>
      </c>
      <c r="Y1411" t="s">
        <v>55</v>
      </c>
    </row>
    <row r="1412" spans="1:25">
      <c r="A1412" t="s">
        <v>4174</v>
      </c>
      <c r="B1412" t="s">
        <v>508</v>
      </c>
      <c r="D1412">
        <v>52964</v>
      </c>
      <c r="E1412" t="s">
        <v>27</v>
      </c>
      <c r="F1412" t="s">
        <v>28</v>
      </c>
      <c r="G1412">
        <v>2022</v>
      </c>
      <c r="H1412" t="s">
        <v>29</v>
      </c>
      <c r="I1412" t="s">
        <v>30</v>
      </c>
      <c r="J1412" t="s">
        <v>4175</v>
      </c>
      <c r="K1412" t="s">
        <v>4176</v>
      </c>
      <c r="L1412" t="s">
        <v>4177</v>
      </c>
      <c r="M1412">
        <v>1170194</v>
      </c>
      <c r="O1412" t="s">
        <v>32</v>
      </c>
      <c r="P1412" t="s">
        <v>33</v>
      </c>
      <c r="R1412" t="s">
        <v>34</v>
      </c>
      <c r="T1412" t="s">
        <v>174</v>
      </c>
      <c r="U1412" t="s">
        <v>680</v>
      </c>
      <c r="V1412" t="s">
        <v>2126</v>
      </c>
      <c r="W1412" s="1">
        <v>44891</v>
      </c>
      <c r="X1412" s="1">
        <v>44906</v>
      </c>
      <c r="Y1412" t="s">
        <v>55</v>
      </c>
    </row>
    <row r="1413" spans="1:25">
      <c r="A1413" t="s">
        <v>849</v>
      </c>
      <c r="B1413" t="s">
        <v>4178</v>
      </c>
      <c r="C1413" t="s">
        <v>4179</v>
      </c>
      <c r="D1413">
        <v>52496</v>
      </c>
      <c r="E1413" t="s">
        <v>27</v>
      </c>
      <c r="F1413" t="s">
        <v>28</v>
      </c>
      <c r="G1413">
        <v>2022</v>
      </c>
      <c r="H1413" t="s">
        <v>29</v>
      </c>
      <c r="I1413" t="s">
        <v>30</v>
      </c>
      <c r="J1413" t="s">
        <v>4159</v>
      </c>
      <c r="K1413" t="str">
        <f>"09/10/2022 01:04 AM AEST(SW"</f>
        <v>09/10/2022 01:04 AM AEST(SW</v>
      </c>
      <c r="L1413" t="str">
        <f>"09/10/2022 01:04 AM AEST(SW"</f>
        <v>09/10/2022 01:04 AM AEST(SW</v>
      </c>
      <c r="M1413">
        <v>1269104</v>
      </c>
      <c r="O1413" t="s">
        <v>32</v>
      </c>
      <c r="P1413" t="s">
        <v>33</v>
      </c>
      <c r="R1413" t="s">
        <v>34</v>
      </c>
      <c r="T1413" t="s">
        <v>174</v>
      </c>
      <c r="U1413" t="s">
        <v>680</v>
      </c>
      <c r="V1413" t="s">
        <v>2126</v>
      </c>
      <c r="W1413" s="1">
        <v>44891</v>
      </c>
      <c r="X1413" s="1">
        <v>44905</v>
      </c>
      <c r="Y1413" t="s">
        <v>55</v>
      </c>
    </row>
    <row r="1414" spans="1:25">
      <c r="A1414" t="s">
        <v>4180</v>
      </c>
      <c r="B1414" t="s">
        <v>78</v>
      </c>
      <c r="C1414" t="s">
        <v>791</v>
      </c>
      <c r="D1414">
        <v>53387</v>
      </c>
      <c r="E1414" t="s">
        <v>27</v>
      </c>
      <c r="F1414" t="s">
        <v>28</v>
      </c>
      <c r="G1414">
        <v>2022</v>
      </c>
      <c r="H1414" t="s">
        <v>29</v>
      </c>
      <c r="I1414" t="s">
        <v>30</v>
      </c>
      <c r="J1414" t="s">
        <v>4159</v>
      </c>
      <c r="K1414" t="s">
        <v>4181</v>
      </c>
      <c r="L1414" t="s">
        <v>4182</v>
      </c>
      <c r="M1414">
        <v>1173498</v>
      </c>
      <c r="O1414" t="s">
        <v>32</v>
      </c>
      <c r="P1414" t="s">
        <v>33</v>
      </c>
      <c r="R1414" t="s">
        <v>34</v>
      </c>
      <c r="T1414" t="s">
        <v>174</v>
      </c>
      <c r="U1414" t="s">
        <v>680</v>
      </c>
      <c r="V1414" t="s">
        <v>2126</v>
      </c>
      <c r="W1414" s="1">
        <v>44891</v>
      </c>
      <c r="X1414" s="1">
        <v>44906</v>
      </c>
      <c r="Y1414" t="s">
        <v>55</v>
      </c>
    </row>
    <row r="1415" spans="1:25">
      <c r="A1415" t="s">
        <v>4183</v>
      </c>
      <c r="B1415" t="s">
        <v>57</v>
      </c>
      <c r="D1415">
        <v>52847</v>
      </c>
      <c r="E1415" t="s">
        <v>27</v>
      </c>
      <c r="F1415" t="s">
        <v>28</v>
      </c>
      <c r="G1415">
        <v>2022</v>
      </c>
      <c r="H1415" t="s">
        <v>29</v>
      </c>
      <c r="I1415" t="s">
        <v>30</v>
      </c>
      <c r="J1415" t="s">
        <v>4159</v>
      </c>
      <c r="K1415" t="s">
        <v>4184</v>
      </c>
      <c r="L1415" t="s">
        <v>4185</v>
      </c>
      <c r="M1415">
        <v>1277665</v>
      </c>
      <c r="O1415" t="s">
        <v>32</v>
      </c>
      <c r="P1415" t="s">
        <v>33</v>
      </c>
      <c r="R1415" t="s">
        <v>34</v>
      </c>
      <c r="T1415" t="s">
        <v>174</v>
      </c>
      <c r="U1415" t="s">
        <v>680</v>
      </c>
      <c r="V1415" t="s">
        <v>2126</v>
      </c>
      <c r="W1415" s="1">
        <v>44891</v>
      </c>
      <c r="X1415" s="1">
        <v>44905</v>
      </c>
      <c r="Y1415" t="s">
        <v>55</v>
      </c>
    </row>
    <row r="1416" spans="1:25">
      <c r="A1416" t="s">
        <v>2648</v>
      </c>
      <c r="B1416" t="s">
        <v>4186</v>
      </c>
      <c r="D1416">
        <v>49527</v>
      </c>
      <c r="E1416" t="s">
        <v>27</v>
      </c>
      <c r="F1416" t="s">
        <v>28</v>
      </c>
      <c r="G1416">
        <v>2022</v>
      </c>
      <c r="H1416" t="s">
        <v>29</v>
      </c>
      <c r="I1416" t="s">
        <v>30</v>
      </c>
      <c r="J1416" t="s">
        <v>4159</v>
      </c>
      <c r="K1416" t="s">
        <v>4187</v>
      </c>
      <c r="L1416" t="s">
        <v>4188</v>
      </c>
      <c r="M1416">
        <v>1173008</v>
      </c>
      <c r="O1416" t="s">
        <v>32</v>
      </c>
      <c r="P1416" t="s">
        <v>33</v>
      </c>
      <c r="R1416" t="s">
        <v>34</v>
      </c>
      <c r="T1416" t="s">
        <v>174</v>
      </c>
      <c r="U1416" t="s">
        <v>680</v>
      </c>
      <c r="V1416" t="s">
        <v>2126</v>
      </c>
      <c r="W1416" s="1">
        <v>44891</v>
      </c>
      <c r="X1416" s="1">
        <v>44912</v>
      </c>
      <c r="Y1416" t="s">
        <v>55</v>
      </c>
    </row>
    <row r="1417" spans="1:25">
      <c r="A1417" t="s">
        <v>4189</v>
      </c>
      <c r="B1417" t="s">
        <v>1069</v>
      </c>
      <c r="C1417" t="s">
        <v>610</v>
      </c>
      <c r="D1417">
        <v>53434</v>
      </c>
      <c r="E1417" t="s">
        <v>27</v>
      </c>
      <c r="F1417" t="s">
        <v>28</v>
      </c>
      <c r="G1417">
        <v>2022</v>
      </c>
      <c r="H1417" t="s">
        <v>29</v>
      </c>
      <c r="I1417" t="s">
        <v>30</v>
      </c>
      <c r="J1417" t="s">
        <v>4159</v>
      </c>
      <c r="K1417" t="s">
        <v>4160</v>
      </c>
      <c r="L1417" t="s">
        <v>4190</v>
      </c>
      <c r="M1417">
        <v>1357451</v>
      </c>
      <c r="O1417" t="s">
        <v>32</v>
      </c>
      <c r="P1417" t="s">
        <v>33</v>
      </c>
      <c r="R1417" t="s">
        <v>34</v>
      </c>
      <c r="T1417" t="s">
        <v>174</v>
      </c>
      <c r="U1417" t="s">
        <v>680</v>
      </c>
      <c r="V1417" t="s">
        <v>2126</v>
      </c>
      <c r="W1417" s="1">
        <v>44888</v>
      </c>
      <c r="X1417" s="1">
        <v>44880</v>
      </c>
      <c r="Y1417" t="s">
        <v>55</v>
      </c>
    </row>
    <row r="1418" spans="1:25">
      <c r="A1418" t="s">
        <v>4191</v>
      </c>
      <c r="B1418" t="s">
        <v>4192</v>
      </c>
      <c r="C1418" t="s">
        <v>323</v>
      </c>
      <c r="D1418">
        <v>51356</v>
      </c>
      <c r="E1418" t="s">
        <v>27</v>
      </c>
      <c r="F1418" t="s">
        <v>28</v>
      </c>
      <c r="G1418">
        <v>2022</v>
      </c>
      <c r="H1418" t="s">
        <v>29</v>
      </c>
      <c r="I1418" t="s">
        <v>30</v>
      </c>
      <c r="J1418" t="s">
        <v>4159</v>
      </c>
      <c r="K1418" t="str">
        <f>"03/10/2022 12:23 PM AEST(SW"</f>
        <v>03/10/2022 12:23 PM AEST(SW</v>
      </c>
      <c r="M1418">
        <v>1217370</v>
      </c>
      <c r="O1418" t="s">
        <v>32</v>
      </c>
      <c r="P1418" t="s">
        <v>33</v>
      </c>
      <c r="R1418" t="s">
        <v>34</v>
      </c>
      <c r="T1418" t="s">
        <v>174</v>
      </c>
      <c r="U1418" t="s">
        <v>680</v>
      </c>
      <c r="V1418" t="s">
        <v>2126</v>
      </c>
      <c r="W1418" s="1">
        <v>44892</v>
      </c>
      <c r="X1418" s="1">
        <v>44844</v>
      </c>
      <c r="Y1418" t="s">
        <v>211</v>
      </c>
    </row>
    <row r="1419" spans="1:25">
      <c r="A1419" t="s">
        <v>4193</v>
      </c>
      <c r="B1419" t="s">
        <v>4194</v>
      </c>
      <c r="D1419">
        <v>49715</v>
      </c>
      <c r="E1419" t="s">
        <v>27</v>
      </c>
      <c r="F1419" t="s">
        <v>28</v>
      </c>
      <c r="G1419">
        <v>2022</v>
      </c>
      <c r="H1419" t="s">
        <v>29</v>
      </c>
      <c r="I1419" t="s">
        <v>30</v>
      </c>
      <c r="J1419" t="s">
        <v>4175</v>
      </c>
      <c r="K1419" t="str">
        <f>"02/10/2022 01:27 PM AEST(SW"</f>
        <v>02/10/2022 01:27 PM AEST(SW</v>
      </c>
      <c r="L1419" t="str">
        <f>"09/10/2022 03:52 PM AEST(SW"</f>
        <v>09/10/2022 03:52 PM AEST(SW</v>
      </c>
      <c r="M1419">
        <v>1132627</v>
      </c>
      <c r="O1419" t="s">
        <v>32</v>
      </c>
      <c r="P1419" t="s">
        <v>33</v>
      </c>
      <c r="R1419" t="s">
        <v>34</v>
      </c>
      <c r="T1419" t="s">
        <v>174</v>
      </c>
      <c r="U1419" t="s">
        <v>680</v>
      </c>
      <c r="V1419" t="s">
        <v>2126</v>
      </c>
      <c r="W1419" s="1">
        <v>44891</v>
      </c>
      <c r="X1419" s="1">
        <v>44905</v>
      </c>
      <c r="Y1419" t="s">
        <v>417</v>
      </c>
    </row>
    <row r="1420" spans="1:25">
      <c r="A1420" t="s">
        <v>4195</v>
      </c>
      <c r="B1420" t="s">
        <v>4196</v>
      </c>
      <c r="C1420" t="s">
        <v>2579</v>
      </c>
      <c r="D1420">
        <v>52652</v>
      </c>
      <c r="E1420" t="s">
        <v>27</v>
      </c>
      <c r="F1420" t="s">
        <v>28</v>
      </c>
      <c r="G1420">
        <v>2022</v>
      </c>
      <c r="H1420" t="s">
        <v>29</v>
      </c>
      <c r="I1420" t="s">
        <v>30</v>
      </c>
      <c r="J1420" t="s">
        <v>4159</v>
      </c>
      <c r="K1420" t="s">
        <v>937</v>
      </c>
      <c r="L1420" t="s">
        <v>937</v>
      </c>
      <c r="M1420">
        <v>993408</v>
      </c>
      <c r="O1420" t="s">
        <v>32</v>
      </c>
      <c r="P1420" t="s">
        <v>33</v>
      </c>
      <c r="R1420" t="s">
        <v>34</v>
      </c>
      <c r="T1420" t="s">
        <v>174</v>
      </c>
      <c r="U1420" t="s">
        <v>680</v>
      </c>
      <c r="V1420" t="s">
        <v>2126</v>
      </c>
      <c r="W1420" s="1">
        <v>44891</v>
      </c>
      <c r="X1420" s="1">
        <v>44906</v>
      </c>
      <c r="Y1420" t="s">
        <v>55</v>
      </c>
    </row>
    <row r="1421" spans="1:25">
      <c r="A1421" t="s">
        <v>4197</v>
      </c>
      <c r="B1421" t="s">
        <v>65</v>
      </c>
      <c r="C1421" t="s">
        <v>1228</v>
      </c>
      <c r="D1421">
        <v>52785</v>
      </c>
      <c r="E1421" t="s">
        <v>27</v>
      </c>
      <c r="F1421" t="s">
        <v>28</v>
      </c>
      <c r="G1421">
        <v>2022</v>
      </c>
      <c r="H1421" t="s">
        <v>29</v>
      </c>
      <c r="I1421" t="s">
        <v>30</v>
      </c>
      <c r="J1421" t="s">
        <v>4159</v>
      </c>
      <c r="K1421" t="s">
        <v>4198</v>
      </c>
      <c r="L1421" t="str">
        <f>"06/11/2022 01:02 PM AEST(SW"</f>
        <v>06/11/2022 01:02 PM AEST(SW</v>
      </c>
      <c r="M1421">
        <v>1271418</v>
      </c>
      <c r="O1421" t="s">
        <v>32</v>
      </c>
      <c r="P1421" t="s">
        <v>33</v>
      </c>
      <c r="R1421" t="s">
        <v>34</v>
      </c>
      <c r="T1421" t="s">
        <v>174</v>
      </c>
      <c r="U1421" t="s">
        <v>680</v>
      </c>
      <c r="V1421" t="s">
        <v>4199</v>
      </c>
      <c r="W1421" s="1">
        <v>44889</v>
      </c>
      <c r="X1421" s="1">
        <v>44909</v>
      </c>
      <c r="Y1421" t="s">
        <v>55</v>
      </c>
    </row>
    <row r="1422" spans="1:25">
      <c r="A1422" t="s">
        <v>3261</v>
      </c>
      <c r="B1422" t="s">
        <v>2232</v>
      </c>
      <c r="C1422" t="s">
        <v>3262</v>
      </c>
      <c r="D1422">
        <v>48252</v>
      </c>
      <c r="E1422" t="s">
        <v>27</v>
      </c>
      <c r="F1422" t="s">
        <v>28</v>
      </c>
      <c r="G1422">
        <v>2022</v>
      </c>
      <c r="H1422" t="s">
        <v>29</v>
      </c>
      <c r="I1422" t="s">
        <v>30</v>
      </c>
      <c r="J1422" t="s">
        <v>3263</v>
      </c>
      <c r="K1422" t="s">
        <v>3264</v>
      </c>
      <c r="M1422">
        <v>1039545</v>
      </c>
      <c r="O1422" t="s">
        <v>32</v>
      </c>
      <c r="P1422" t="s">
        <v>695</v>
      </c>
      <c r="R1422" t="s">
        <v>34</v>
      </c>
      <c r="T1422" t="s">
        <v>35</v>
      </c>
      <c r="U1422" t="s">
        <v>43</v>
      </c>
      <c r="V1422" t="s">
        <v>3265</v>
      </c>
      <c r="W1422" s="1">
        <v>44783</v>
      </c>
      <c r="X1422" s="1">
        <v>44848</v>
      </c>
      <c r="Y1422" t="s">
        <v>55</v>
      </c>
    </row>
    <row r="1423" spans="1:25">
      <c r="A1423" t="s">
        <v>4200</v>
      </c>
      <c r="B1423" t="s">
        <v>4201</v>
      </c>
      <c r="D1423">
        <v>52981</v>
      </c>
      <c r="E1423" t="s">
        <v>27</v>
      </c>
      <c r="F1423" t="s">
        <v>28</v>
      </c>
      <c r="G1423">
        <v>2022</v>
      </c>
      <c r="H1423" t="s">
        <v>29</v>
      </c>
      <c r="I1423" t="s">
        <v>30</v>
      </c>
      <c r="J1423" t="s">
        <v>4175</v>
      </c>
      <c r="K1423" t="s">
        <v>4202</v>
      </c>
      <c r="L1423" t="s">
        <v>4202</v>
      </c>
      <c r="M1423">
        <v>1223247</v>
      </c>
      <c r="O1423" t="s">
        <v>32</v>
      </c>
      <c r="P1423" t="s">
        <v>33</v>
      </c>
      <c r="R1423" t="s">
        <v>34</v>
      </c>
      <c r="T1423" t="s">
        <v>174</v>
      </c>
      <c r="U1423" t="s">
        <v>680</v>
      </c>
      <c r="V1423" t="s">
        <v>2126</v>
      </c>
      <c r="W1423" s="1">
        <v>44891</v>
      </c>
      <c r="X1423" s="1">
        <v>44905</v>
      </c>
      <c r="Y1423" t="s">
        <v>55</v>
      </c>
    </row>
    <row r="1424" spans="1:25">
      <c r="A1424" t="s">
        <v>4200</v>
      </c>
      <c r="B1424" t="s">
        <v>4201</v>
      </c>
      <c r="D1424">
        <v>53392</v>
      </c>
      <c r="E1424" t="s">
        <v>27</v>
      </c>
      <c r="F1424" t="s">
        <v>28</v>
      </c>
      <c r="G1424">
        <v>2022</v>
      </c>
      <c r="H1424" t="s">
        <v>29</v>
      </c>
      <c r="I1424" t="s">
        <v>30</v>
      </c>
      <c r="J1424" t="s">
        <v>4159</v>
      </c>
      <c r="K1424" t="s">
        <v>4203</v>
      </c>
      <c r="M1424">
        <v>1223247</v>
      </c>
      <c r="O1424" t="s">
        <v>32</v>
      </c>
      <c r="P1424" t="s">
        <v>33</v>
      </c>
      <c r="R1424" t="s">
        <v>34</v>
      </c>
      <c r="T1424" t="s">
        <v>174</v>
      </c>
      <c r="U1424" t="s">
        <v>680</v>
      </c>
      <c r="V1424" t="s">
        <v>2126</v>
      </c>
      <c r="W1424" s="1">
        <v>44891</v>
      </c>
      <c r="X1424" s="1">
        <v>44905</v>
      </c>
      <c r="Y1424" t="s">
        <v>55</v>
      </c>
    </row>
    <row r="1425" spans="1:25">
      <c r="A1425" t="s">
        <v>2579</v>
      </c>
      <c r="B1425" t="s">
        <v>4204</v>
      </c>
      <c r="D1425">
        <v>51409</v>
      </c>
      <c r="E1425" t="s">
        <v>27</v>
      </c>
      <c r="F1425" t="s">
        <v>28</v>
      </c>
      <c r="G1425">
        <v>2022</v>
      </c>
      <c r="H1425" t="s">
        <v>29</v>
      </c>
      <c r="I1425" t="s">
        <v>30</v>
      </c>
      <c r="J1425" t="s">
        <v>4159</v>
      </c>
      <c r="K1425" t="str">
        <f>"04/10/2022 09:11 PM AEST(SW"</f>
        <v>04/10/2022 09:11 PM AEST(SW</v>
      </c>
      <c r="M1425">
        <v>1357278</v>
      </c>
      <c r="O1425" t="s">
        <v>32</v>
      </c>
      <c r="P1425" t="s">
        <v>33</v>
      </c>
      <c r="R1425" t="s">
        <v>34</v>
      </c>
      <c r="T1425" t="s">
        <v>174</v>
      </c>
      <c r="U1425" t="s">
        <v>680</v>
      </c>
      <c r="V1425" t="s">
        <v>2126</v>
      </c>
      <c r="W1425" s="1">
        <v>44891</v>
      </c>
      <c r="X1425" s="1">
        <v>44905</v>
      </c>
      <c r="Y1425" t="s">
        <v>55</v>
      </c>
    </row>
    <row r="1426" spans="1:25">
      <c r="A1426" t="s">
        <v>1117</v>
      </c>
      <c r="B1426" t="s">
        <v>1269</v>
      </c>
      <c r="C1426" t="s">
        <v>326</v>
      </c>
      <c r="D1426">
        <v>48722</v>
      </c>
      <c r="E1426" t="s">
        <v>27</v>
      </c>
      <c r="F1426" t="s">
        <v>28</v>
      </c>
      <c r="G1426">
        <v>2022</v>
      </c>
      <c r="H1426" t="s">
        <v>29</v>
      </c>
      <c r="I1426" t="s">
        <v>30</v>
      </c>
      <c r="J1426" t="s">
        <v>2971</v>
      </c>
      <c r="K1426" t="s">
        <v>2972</v>
      </c>
      <c r="L1426" t="s">
        <v>2972</v>
      </c>
      <c r="M1426">
        <v>322181</v>
      </c>
      <c r="O1426" t="s">
        <v>32</v>
      </c>
      <c r="P1426" t="s">
        <v>33</v>
      </c>
      <c r="R1426" t="s">
        <v>34</v>
      </c>
      <c r="T1426" t="s">
        <v>52</v>
      </c>
      <c r="U1426" t="s">
        <v>579</v>
      </c>
      <c r="V1426" t="s">
        <v>580</v>
      </c>
      <c r="W1426" s="1">
        <v>44876</v>
      </c>
      <c r="X1426" s="1">
        <v>44914</v>
      </c>
      <c r="Y1426" t="s">
        <v>55</v>
      </c>
    </row>
    <row r="1427" spans="1:25">
      <c r="A1427" t="s">
        <v>78</v>
      </c>
      <c r="B1427" t="s">
        <v>791</v>
      </c>
      <c r="C1427" t="s">
        <v>1202</v>
      </c>
      <c r="D1427">
        <v>53054</v>
      </c>
      <c r="E1427" t="s">
        <v>27</v>
      </c>
      <c r="F1427" t="s">
        <v>28</v>
      </c>
      <c r="G1427">
        <v>2022</v>
      </c>
      <c r="H1427" t="s">
        <v>29</v>
      </c>
      <c r="I1427" t="s">
        <v>30</v>
      </c>
      <c r="J1427" t="s">
        <v>4159</v>
      </c>
      <c r="K1427" t="str">
        <f>"04/11/2022 11:34 AM AEST(SW"</f>
        <v>04/11/2022 11:34 AM AEST(SW</v>
      </c>
      <c r="M1427">
        <v>1171727</v>
      </c>
      <c r="O1427" t="s">
        <v>32</v>
      </c>
      <c r="P1427" t="s">
        <v>33</v>
      </c>
      <c r="R1427" t="s">
        <v>34</v>
      </c>
      <c r="T1427" t="s">
        <v>174</v>
      </c>
      <c r="U1427" t="s">
        <v>680</v>
      </c>
      <c r="V1427" t="s">
        <v>4205</v>
      </c>
      <c r="W1427" s="1">
        <v>44891</v>
      </c>
      <c r="X1427" s="1">
        <v>44919</v>
      </c>
      <c r="Y1427" t="s">
        <v>55</v>
      </c>
    </row>
    <row r="1428" spans="1:25">
      <c r="A1428" t="s">
        <v>4206</v>
      </c>
      <c r="B1428" t="s">
        <v>4207</v>
      </c>
      <c r="D1428">
        <v>51426</v>
      </c>
      <c r="E1428" t="s">
        <v>27</v>
      </c>
      <c r="F1428" t="s">
        <v>28</v>
      </c>
      <c r="G1428">
        <v>2022</v>
      </c>
      <c r="H1428" t="s">
        <v>29</v>
      </c>
      <c r="I1428" t="s">
        <v>30</v>
      </c>
      <c r="J1428" t="s">
        <v>4159</v>
      </c>
      <c r="K1428" t="str">
        <f>"05/10/2022 02:21 PM AEST(SW"</f>
        <v>05/10/2022 02:21 PM AEST(SW</v>
      </c>
      <c r="L1428" t="str">
        <f>"05/10/2022 02:21 PM AEST(SW"</f>
        <v>05/10/2022 02:21 PM AEST(SW</v>
      </c>
      <c r="M1428">
        <v>1180776</v>
      </c>
      <c r="O1428" t="s">
        <v>32</v>
      </c>
      <c r="P1428" t="s">
        <v>33</v>
      </c>
      <c r="R1428" t="s">
        <v>34</v>
      </c>
      <c r="T1428" t="s">
        <v>174</v>
      </c>
      <c r="U1428" t="s">
        <v>680</v>
      </c>
      <c r="V1428" t="s">
        <v>2126</v>
      </c>
      <c r="W1428" s="1">
        <v>44891</v>
      </c>
      <c r="X1428" s="1">
        <v>44918</v>
      </c>
      <c r="Y1428" t="s">
        <v>55</v>
      </c>
    </row>
    <row r="1429" spans="1:25">
      <c r="A1429" t="s">
        <v>4208</v>
      </c>
      <c r="B1429" t="s">
        <v>1320</v>
      </c>
      <c r="C1429" t="s">
        <v>4209</v>
      </c>
      <c r="D1429">
        <v>48389</v>
      </c>
      <c r="E1429" t="s">
        <v>27</v>
      </c>
      <c r="F1429" t="s">
        <v>28</v>
      </c>
      <c r="G1429">
        <v>2022</v>
      </c>
      <c r="H1429" t="s">
        <v>29</v>
      </c>
      <c r="I1429" t="s">
        <v>30</v>
      </c>
      <c r="J1429" t="s">
        <v>4210</v>
      </c>
      <c r="K1429" t="str">
        <f>"09/08/2022 11:58 AM AEST(SW"</f>
        <v>09/08/2022 11:58 AM AEST(SW</v>
      </c>
      <c r="L1429" t="str">
        <f>"09/08/2022 11:58 AM AEST(SW"</f>
        <v>09/08/2022 11:58 AM AEST(SW</v>
      </c>
      <c r="M1429">
        <v>743883</v>
      </c>
      <c r="O1429" t="s">
        <v>32</v>
      </c>
      <c r="P1429" t="s">
        <v>33</v>
      </c>
      <c r="R1429" t="s">
        <v>34</v>
      </c>
      <c r="T1429" t="s">
        <v>52</v>
      </c>
      <c r="U1429" t="s">
        <v>298</v>
      </c>
      <c r="V1429" t="s">
        <v>2481</v>
      </c>
      <c r="W1429" s="1">
        <v>44828</v>
      </c>
      <c r="X1429" s="1">
        <v>44829</v>
      </c>
      <c r="Y1429" t="s">
        <v>55</v>
      </c>
    </row>
    <row r="1430" spans="1:25">
      <c r="A1430" t="s">
        <v>4211</v>
      </c>
      <c r="B1430" t="s">
        <v>4212</v>
      </c>
      <c r="D1430">
        <v>48437</v>
      </c>
      <c r="E1430" t="s">
        <v>27</v>
      </c>
      <c r="F1430" t="s">
        <v>28</v>
      </c>
      <c r="G1430">
        <v>2022</v>
      </c>
      <c r="H1430" t="s">
        <v>29</v>
      </c>
      <c r="I1430" t="s">
        <v>30</v>
      </c>
      <c r="J1430" t="s">
        <v>4210</v>
      </c>
      <c r="K1430" t="s">
        <v>4213</v>
      </c>
      <c r="L1430" t="s">
        <v>4214</v>
      </c>
      <c r="M1430">
        <v>831573</v>
      </c>
      <c r="O1430" t="s">
        <v>32</v>
      </c>
      <c r="P1430" t="s">
        <v>33</v>
      </c>
      <c r="R1430" t="s">
        <v>34</v>
      </c>
      <c r="T1430" t="s">
        <v>52</v>
      </c>
      <c r="U1430" t="s">
        <v>298</v>
      </c>
      <c r="V1430" t="s">
        <v>810</v>
      </c>
      <c r="W1430" s="1">
        <v>44828</v>
      </c>
      <c r="X1430" s="1">
        <v>44857</v>
      </c>
      <c r="Y1430" t="s">
        <v>55</v>
      </c>
    </row>
    <row r="1431" spans="1:25">
      <c r="A1431" t="s">
        <v>3973</v>
      </c>
      <c r="B1431" t="s">
        <v>4215</v>
      </c>
      <c r="D1431">
        <v>53256</v>
      </c>
      <c r="E1431" t="s">
        <v>27</v>
      </c>
      <c r="F1431" t="s">
        <v>28</v>
      </c>
      <c r="G1431">
        <v>2022</v>
      </c>
      <c r="H1431" t="s">
        <v>29</v>
      </c>
      <c r="I1431" t="s">
        <v>30</v>
      </c>
      <c r="J1431" t="s">
        <v>4159</v>
      </c>
      <c r="K1431" t="str">
        <f>"08/11/2022 02:14 PM AEST(SW"</f>
        <v>08/11/2022 02:14 PM AEST(SW</v>
      </c>
      <c r="L1431" t="str">
        <f>"08/11/2022 02:14 PM AEST(SW"</f>
        <v>08/11/2022 02:14 PM AEST(SW</v>
      </c>
      <c r="M1431">
        <v>1269209</v>
      </c>
      <c r="O1431" t="s">
        <v>32</v>
      </c>
      <c r="P1431" t="s">
        <v>33</v>
      </c>
      <c r="R1431" t="s">
        <v>34</v>
      </c>
      <c r="T1431" t="s">
        <v>174</v>
      </c>
      <c r="U1431" t="s">
        <v>680</v>
      </c>
      <c r="V1431" t="s">
        <v>2126</v>
      </c>
      <c r="W1431" s="1">
        <v>44891</v>
      </c>
      <c r="X1431" s="1">
        <v>44904</v>
      </c>
      <c r="Y1431" t="s">
        <v>55</v>
      </c>
    </row>
    <row r="1432" spans="1:25">
      <c r="A1432" t="s">
        <v>3973</v>
      </c>
      <c r="B1432" t="s">
        <v>4216</v>
      </c>
      <c r="D1432">
        <v>53242</v>
      </c>
      <c r="E1432" t="s">
        <v>27</v>
      </c>
      <c r="F1432" t="s">
        <v>28</v>
      </c>
      <c r="G1432">
        <v>2022</v>
      </c>
      <c r="H1432" t="s">
        <v>29</v>
      </c>
      <c r="I1432" t="s">
        <v>30</v>
      </c>
      <c r="J1432" t="s">
        <v>4159</v>
      </c>
      <c r="K1432" t="str">
        <f>"08/11/2022 02:41 AM AEST(SW"</f>
        <v>08/11/2022 02:41 AM AEST(SW</v>
      </c>
      <c r="L1432" t="str">
        <f>"08/11/2022 02:41 AM AEST(SW"</f>
        <v>08/11/2022 02:41 AM AEST(SW</v>
      </c>
      <c r="M1432">
        <v>1178426</v>
      </c>
      <c r="O1432" t="s">
        <v>32</v>
      </c>
      <c r="P1432" t="s">
        <v>33</v>
      </c>
      <c r="R1432" t="s">
        <v>34</v>
      </c>
      <c r="T1432" t="s">
        <v>174</v>
      </c>
      <c r="U1432" t="s">
        <v>680</v>
      </c>
      <c r="V1432" t="s">
        <v>2126</v>
      </c>
      <c r="W1432" s="1">
        <v>44891</v>
      </c>
      <c r="X1432" s="1">
        <v>44905</v>
      </c>
      <c r="Y1432" t="s">
        <v>55</v>
      </c>
    </row>
    <row r="1433" spans="1:25">
      <c r="A1433" t="s">
        <v>479</v>
      </c>
      <c r="B1433" t="s">
        <v>1041</v>
      </c>
      <c r="D1433">
        <v>49531</v>
      </c>
      <c r="E1433" t="s">
        <v>27</v>
      </c>
      <c r="F1433" t="s">
        <v>28</v>
      </c>
      <c r="G1433">
        <v>2022</v>
      </c>
      <c r="H1433" t="s">
        <v>29</v>
      </c>
      <c r="I1433" t="s">
        <v>30</v>
      </c>
      <c r="J1433" t="s">
        <v>4159</v>
      </c>
      <c r="K1433" t="s">
        <v>4217</v>
      </c>
      <c r="M1433">
        <v>1357349</v>
      </c>
      <c r="O1433" t="s">
        <v>32</v>
      </c>
      <c r="P1433" t="s">
        <v>33</v>
      </c>
      <c r="R1433" t="s">
        <v>34</v>
      </c>
      <c r="T1433" t="s">
        <v>174</v>
      </c>
      <c r="U1433" t="s">
        <v>680</v>
      </c>
      <c r="V1433" t="s">
        <v>2126</v>
      </c>
      <c r="W1433" s="1">
        <v>44891</v>
      </c>
      <c r="X1433" s="1">
        <v>44844</v>
      </c>
      <c r="Y1433" t="s">
        <v>55</v>
      </c>
    </row>
    <row r="1434" spans="1:25">
      <c r="A1434" t="s">
        <v>4218</v>
      </c>
      <c r="B1434" t="s">
        <v>307</v>
      </c>
      <c r="D1434">
        <v>53356</v>
      </c>
      <c r="E1434" t="s">
        <v>27</v>
      </c>
      <c r="F1434" t="s">
        <v>28</v>
      </c>
      <c r="G1434">
        <v>2022</v>
      </c>
      <c r="H1434" t="s">
        <v>29</v>
      </c>
      <c r="I1434" t="s">
        <v>30</v>
      </c>
      <c r="J1434" t="s">
        <v>4175</v>
      </c>
      <c r="K1434" t="s">
        <v>4219</v>
      </c>
      <c r="M1434">
        <v>1354179</v>
      </c>
      <c r="O1434" t="s">
        <v>32</v>
      </c>
      <c r="P1434" t="s">
        <v>33</v>
      </c>
      <c r="R1434" t="s">
        <v>34</v>
      </c>
      <c r="T1434" t="s">
        <v>174</v>
      </c>
      <c r="U1434" t="s">
        <v>680</v>
      </c>
      <c r="V1434" t="s">
        <v>2126</v>
      </c>
      <c r="W1434" s="1">
        <v>44891</v>
      </c>
      <c r="X1434" s="1">
        <v>44905</v>
      </c>
      <c r="Y1434" t="s">
        <v>55</v>
      </c>
    </row>
    <row r="1435" spans="1:25">
      <c r="A1435" t="s">
        <v>3643</v>
      </c>
      <c r="B1435" t="s">
        <v>3644</v>
      </c>
      <c r="C1435" t="s">
        <v>313</v>
      </c>
      <c r="D1435">
        <v>47283</v>
      </c>
      <c r="E1435" t="s">
        <v>27</v>
      </c>
      <c r="F1435" t="s">
        <v>28</v>
      </c>
      <c r="G1435">
        <v>2022</v>
      </c>
      <c r="H1435" t="s">
        <v>29</v>
      </c>
      <c r="I1435" t="s">
        <v>30</v>
      </c>
      <c r="J1435" t="s">
        <v>3645</v>
      </c>
      <c r="K1435" t="str">
        <f>"08/06/2022 10:56 AM AEST(SW"</f>
        <v>08/06/2022 10:56 AM AEST(SW</v>
      </c>
      <c r="L1435" t="str">
        <f>"08/06/2022 10:56 AM AEST(SW"</f>
        <v>08/06/2022 10:56 AM AEST(SW</v>
      </c>
      <c r="M1435">
        <v>838199</v>
      </c>
      <c r="O1435" t="s">
        <v>32</v>
      </c>
      <c r="P1435" t="s">
        <v>61</v>
      </c>
      <c r="Q1435" t="s">
        <v>249</v>
      </c>
      <c r="R1435" t="s">
        <v>34</v>
      </c>
      <c r="T1435" t="s">
        <v>35</v>
      </c>
      <c r="U1435" t="s">
        <v>36</v>
      </c>
      <c r="V1435" t="s">
        <v>3646</v>
      </c>
      <c r="W1435" s="1">
        <v>44728</v>
      </c>
      <c r="X1435" s="1">
        <v>44743</v>
      </c>
      <c r="Y1435" t="s">
        <v>55</v>
      </c>
    </row>
    <row r="1436" spans="1:25">
      <c r="A1436" t="s">
        <v>3313</v>
      </c>
      <c r="B1436" t="s">
        <v>3314</v>
      </c>
      <c r="D1436">
        <v>61782</v>
      </c>
      <c r="E1436" t="s">
        <v>27</v>
      </c>
      <c r="F1436" t="s">
        <v>28</v>
      </c>
      <c r="G1436">
        <v>2023</v>
      </c>
      <c r="H1436" t="s">
        <v>29</v>
      </c>
      <c r="I1436" t="s">
        <v>30</v>
      </c>
      <c r="J1436" t="s">
        <v>4220</v>
      </c>
      <c r="K1436" t="s">
        <v>4221</v>
      </c>
      <c r="L1436" t="s">
        <v>4222</v>
      </c>
      <c r="M1436">
        <v>1143096</v>
      </c>
      <c r="O1436" t="s">
        <v>32</v>
      </c>
      <c r="P1436" t="s">
        <v>42</v>
      </c>
      <c r="R1436" t="s">
        <v>34</v>
      </c>
      <c r="T1436" t="s">
        <v>35</v>
      </c>
      <c r="U1436" t="s">
        <v>43</v>
      </c>
      <c r="V1436" t="s">
        <v>4223</v>
      </c>
      <c r="W1436" s="1">
        <v>45132</v>
      </c>
      <c r="X1436" s="1">
        <v>45134</v>
      </c>
      <c r="Y1436" t="s">
        <v>3317</v>
      </c>
    </row>
    <row r="1437" spans="1:25">
      <c r="A1437" t="s">
        <v>4224</v>
      </c>
      <c r="B1437" t="s">
        <v>4225</v>
      </c>
      <c r="D1437">
        <v>55755</v>
      </c>
      <c r="E1437" t="s">
        <v>27</v>
      </c>
      <c r="F1437" t="s">
        <v>28</v>
      </c>
      <c r="G1437">
        <v>2023</v>
      </c>
      <c r="H1437" t="s">
        <v>29</v>
      </c>
      <c r="I1437" t="s">
        <v>30</v>
      </c>
      <c r="J1437" t="s">
        <v>4226</v>
      </c>
      <c r="K1437" t="s">
        <v>4227</v>
      </c>
      <c r="L1437" t="s">
        <v>4227</v>
      </c>
      <c r="M1437">
        <v>896910</v>
      </c>
      <c r="O1437" t="s">
        <v>32</v>
      </c>
      <c r="P1437" t="s">
        <v>631</v>
      </c>
      <c r="R1437" t="s">
        <v>34</v>
      </c>
      <c r="T1437" t="s">
        <v>52</v>
      </c>
      <c r="U1437" t="s">
        <v>43</v>
      </c>
      <c r="V1437" t="s">
        <v>4228</v>
      </c>
      <c r="W1437" s="1">
        <v>44962</v>
      </c>
      <c r="X1437" s="1">
        <v>44939</v>
      </c>
      <c r="Y1437" t="s">
        <v>4229</v>
      </c>
    </row>
    <row r="1438" spans="1:25">
      <c r="A1438" t="s">
        <v>836</v>
      </c>
      <c r="B1438" t="s">
        <v>837</v>
      </c>
      <c r="D1438">
        <v>55757</v>
      </c>
      <c r="E1438" t="s">
        <v>27</v>
      </c>
      <c r="F1438" t="s">
        <v>28</v>
      </c>
      <c r="G1438">
        <v>2023</v>
      </c>
      <c r="H1438" t="s">
        <v>29</v>
      </c>
      <c r="I1438" t="s">
        <v>30</v>
      </c>
      <c r="J1438" t="s">
        <v>4226</v>
      </c>
      <c r="K1438" t="s">
        <v>4230</v>
      </c>
      <c r="L1438" t="str">
        <f>"03/02/2023 02:25 PM AEST(SW"</f>
        <v>03/02/2023 02:25 PM AEST(SW</v>
      </c>
      <c r="M1438">
        <v>1158262</v>
      </c>
      <c r="O1438" t="s">
        <v>32</v>
      </c>
      <c r="P1438" t="s">
        <v>68</v>
      </c>
      <c r="R1438" t="s">
        <v>34</v>
      </c>
      <c r="T1438" t="s">
        <v>52</v>
      </c>
      <c r="U1438" t="s">
        <v>43</v>
      </c>
      <c r="V1438" t="s">
        <v>219</v>
      </c>
      <c r="W1438" s="1">
        <v>44962</v>
      </c>
      <c r="X1438" s="1">
        <v>44967</v>
      </c>
      <c r="Y1438" t="s">
        <v>841</v>
      </c>
    </row>
    <row r="1439" spans="1:25">
      <c r="A1439" t="s">
        <v>836</v>
      </c>
      <c r="B1439" t="s">
        <v>837</v>
      </c>
      <c r="D1439">
        <v>61913</v>
      </c>
      <c r="E1439" t="s">
        <v>27</v>
      </c>
      <c r="F1439" t="s">
        <v>28</v>
      </c>
      <c r="G1439">
        <v>2023</v>
      </c>
      <c r="H1439" t="s">
        <v>29</v>
      </c>
      <c r="I1439" t="s">
        <v>30</v>
      </c>
      <c r="J1439" t="s">
        <v>4231</v>
      </c>
      <c r="K1439" t="s">
        <v>4232</v>
      </c>
      <c r="L1439" t="s">
        <v>4233</v>
      </c>
      <c r="M1439">
        <v>1158262</v>
      </c>
      <c r="O1439" t="s">
        <v>32</v>
      </c>
      <c r="P1439" t="s">
        <v>131</v>
      </c>
      <c r="R1439" t="s">
        <v>34</v>
      </c>
      <c r="T1439" t="s">
        <v>52</v>
      </c>
      <c r="U1439" t="s">
        <v>43</v>
      </c>
      <c r="V1439" t="s">
        <v>935</v>
      </c>
      <c r="W1439" s="1">
        <v>45142</v>
      </c>
      <c r="X1439" s="1">
        <v>45144</v>
      </c>
      <c r="Y1439" t="s">
        <v>841</v>
      </c>
    </row>
    <row r="1440" spans="1:25">
      <c r="A1440" t="s">
        <v>4234</v>
      </c>
      <c r="B1440" t="s">
        <v>981</v>
      </c>
      <c r="D1440">
        <v>59598</v>
      </c>
      <c r="E1440" t="s">
        <v>27</v>
      </c>
      <c r="F1440" t="s">
        <v>28</v>
      </c>
      <c r="G1440">
        <v>2023</v>
      </c>
      <c r="H1440" t="s">
        <v>29</v>
      </c>
      <c r="I1440" t="s">
        <v>30</v>
      </c>
      <c r="J1440" t="s">
        <v>4235</v>
      </c>
      <c r="K1440" t="str">
        <f>"02/05/2023 03:03 PM AEST(SW"</f>
        <v>02/05/2023 03:03 PM AEST(SW</v>
      </c>
      <c r="M1440">
        <v>1205580</v>
      </c>
      <c r="O1440" t="s">
        <v>32</v>
      </c>
      <c r="P1440" t="s">
        <v>145</v>
      </c>
      <c r="R1440" t="s">
        <v>34</v>
      </c>
      <c r="T1440" t="s">
        <v>52</v>
      </c>
      <c r="U1440" t="s">
        <v>53</v>
      </c>
      <c r="V1440" t="s">
        <v>257</v>
      </c>
      <c r="W1440" s="1">
        <v>45051</v>
      </c>
      <c r="X1440" s="1">
        <v>45081</v>
      </c>
      <c r="Y1440" t="s">
        <v>55</v>
      </c>
    </row>
    <row r="1441" spans="1:25">
      <c r="A1441" t="s">
        <v>849</v>
      </c>
      <c r="B1441" t="s">
        <v>850</v>
      </c>
      <c r="D1441">
        <v>55758</v>
      </c>
      <c r="E1441" t="s">
        <v>27</v>
      </c>
      <c r="F1441" t="s">
        <v>28</v>
      </c>
      <c r="G1441">
        <v>2023</v>
      </c>
      <c r="H1441" t="s">
        <v>29</v>
      </c>
      <c r="I1441" t="s">
        <v>30</v>
      </c>
      <c r="J1441" t="s">
        <v>4226</v>
      </c>
      <c r="K1441" t="s">
        <v>4236</v>
      </c>
      <c r="M1441">
        <v>1074037</v>
      </c>
      <c r="O1441" t="s">
        <v>32</v>
      </c>
      <c r="P1441" t="s">
        <v>42</v>
      </c>
      <c r="R1441" t="s">
        <v>34</v>
      </c>
      <c r="T1441" t="s">
        <v>52</v>
      </c>
      <c r="U1441" t="s">
        <v>43</v>
      </c>
      <c r="V1441" t="s">
        <v>935</v>
      </c>
      <c r="W1441" s="1">
        <v>44962</v>
      </c>
      <c r="X1441" s="1">
        <v>44967</v>
      </c>
      <c r="Y1441" t="s">
        <v>133</v>
      </c>
    </row>
    <row r="1442" spans="1:25">
      <c r="A1442" t="s">
        <v>4237</v>
      </c>
      <c r="B1442" t="s">
        <v>4238</v>
      </c>
      <c r="D1442">
        <v>61850</v>
      </c>
      <c r="E1442" t="s">
        <v>27</v>
      </c>
      <c r="F1442" t="s">
        <v>28</v>
      </c>
      <c r="G1442">
        <v>2023</v>
      </c>
      <c r="H1442" t="s">
        <v>29</v>
      </c>
      <c r="I1442" t="s">
        <v>30</v>
      </c>
      <c r="J1442" t="s">
        <v>4239</v>
      </c>
      <c r="K1442" t="s">
        <v>4240</v>
      </c>
      <c r="M1442">
        <v>1322887</v>
      </c>
      <c r="O1442" t="s">
        <v>32</v>
      </c>
      <c r="P1442" t="s">
        <v>42</v>
      </c>
      <c r="R1442" t="s">
        <v>34</v>
      </c>
      <c r="T1442" t="s">
        <v>35</v>
      </c>
      <c r="U1442" t="s">
        <v>43</v>
      </c>
      <c r="V1442" t="s">
        <v>4241</v>
      </c>
      <c r="W1442" s="1">
        <v>45119</v>
      </c>
      <c r="X1442" s="1">
        <v>45128</v>
      </c>
      <c r="Y1442" t="s">
        <v>4242</v>
      </c>
    </row>
    <row r="1443" spans="1:25">
      <c r="A1443" t="s">
        <v>4243</v>
      </c>
      <c r="B1443" t="s">
        <v>4244</v>
      </c>
      <c r="C1443" t="s">
        <v>1157</v>
      </c>
      <c r="D1443">
        <v>61826</v>
      </c>
      <c r="E1443" t="s">
        <v>27</v>
      </c>
      <c r="F1443" t="s">
        <v>28</v>
      </c>
      <c r="G1443">
        <v>2023</v>
      </c>
      <c r="H1443" t="s">
        <v>29</v>
      </c>
      <c r="I1443" t="s">
        <v>30</v>
      </c>
      <c r="J1443" t="s">
        <v>4245</v>
      </c>
      <c r="K1443" t="s">
        <v>4246</v>
      </c>
      <c r="M1443">
        <v>756775</v>
      </c>
      <c r="O1443" t="s">
        <v>32</v>
      </c>
      <c r="P1443" t="s">
        <v>61</v>
      </c>
      <c r="Q1443" t="s">
        <v>249</v>
      </c>
      <c r="R1443" t="s">
        <v>34</v>
      </c>
      <c r="T1443" t="s">
        <v>52</v>
      </c>
      <c r="U1443" t="s">
        <v>43</v>
      </c>
      <c r="V1443" t="s">
        <v>115</v>
      </c>
      <c r="W1443" s="1">
        <v>45123</v>
      </c>
      <c r="X1443" s="1">
        <v>45128</v>
      </c>
      <c r="Y1443" t="s">
        <v>55</v>
      </c>
    </row>
    <row r="1444" spans="1:25">
      <c r="A1444" t="s">
        <v>4247</v>
      </c>
      <c r="B1444" t="s">
        <v>274</v>
      </c>
      <c r="C1444" t="s">
        <v>4248</v>
      </c>
      <c r="D1444">
        <v>57275</v>
      </c>
      <c r="E1444" t="s">
        <v>27</v>
      </c>
      <c r="F1444" t="s">
        <v>28</v>
      </c>
      <c r="G1444">
        <v>2023</v>
      </c>
      <c r="H1444" t="s">
        <v>29</v>
      </c>
      <c r="I1444" t="s">
        <v>30</v>
      </c>
      <c r="J1444" t="s">
        <v>4249</v>
      </c>
      <c r="K1444" t="s">
        <v>4250</v>
      </c>
      <c r="L1444" t="s">
        <v>4251</v>
      </c>
      <c r="M1444">
        <v>583216</v>
      </c>
      <c r="O1444" t="s">
        <v>32</v>
      </c>
      <c r="P1444" t="s">
        <v>371</v>
      </c>
      <c r="R1444" t="s">
        <v>34</v>
      </c>
      <c r="T1444" t="s">
        <v>35</v>
      </c>
      <c r="U1444" t="s">
        <v>53</v>
      </c>
      <c r="V1444" t="s">
        <v>4252</v>
      </c>
      <c r="W1444" s="1">
        <v>44986</v>
      </c>
      <c r="X1444" s="1">
        <v>45351</v>
      </c>
      <c r="Y1444" t="s">
        <v>55</v>
      </c>
    </row>
    <row r="1445" spans="1:25">
      <c r="A1445" t="s">
        <v>4253</v>
      </c>
      <c r="B1445" t="s">
        <v>4254</v>
      </c>
      <c r="D1445">
        <v>60920</v>
      </c>
      <c r="E1445" t="s">
        <v>27</v>
      </c>
      <c r="F1445" t="s">
        <v>28</v>
      </c>
      <c r="G1445">
        <v>2023</v>
      </c>
      <c r="H1445" t="s">
        <v>29</v>
      </c>
      <c r="I1445" t="s">
        <v>30</v>
      </c>
      <c r="J1445" t="s">
        <v>4255</v>
      </c>
      <c r="K1445" t="str">
        <f>"09/06/2023 01:12 PM AEST(SW"</f>
        <v>09/06/2023 01:12 PM AEST(SW</v>
      </c>
      <c r="L1445" t="str">
        <f>"09/06/2023 01:12 PM AEST(SW"</f>
        <v>09/06/2023 01:12 PM AEST(SW</v>
      </c>
      <c r="M1445">
        <v>1093559</v>
      </c>
      <c r="O1445" t="s">
        <v>32</v>
      </c>
      <c r="P1445" t="s">
        <v>61</v>
      </c>
      <c r="Q1445" t="s">
        <v>4256</v>
      </c>
      <c r="R1445" t="s">
        <v>34</v>
      </c>
      <c r="T1445" t="s">
        <v>35</v>
      </c>
      <c r="U1445" t="s">
        <v>36</v>
      </c>
      <c r="V1445" t="s">
        <v>115</v>
      </c>
      <c r="W1445" s="1">
        <v>45117</v>
      </c>
      <c r="X1445" s="1">
        <v>45119</v>
      </c>
      <c r="Y1445" t="s">
        <v>931</v>
      </c>
    </row>
    <row r="1446" spans="1:25">
      <c r="A1446" t="s">
        <v>4257</v>
      </c>
      <c r="B1446" t="s">
        <v>1066</v>
      </c>
      <c r="C1446" t="s">
        <v>1070</v>
      </c>
      <c r="D1446">
        <v>55621</v>
      </c>
      <c r="E1446" t="s">
        <v>27</v>
      </c>
      <c r="F1446" t="s">
        <v>28</v>
      </c>
      <c r="G1446">
        <v>2023</v>
      </c>
      <c r="H1446" t="s">
        <v>29</v>
      </c>
      <c r="I1446" t="s">
        <v>30</v>
      </c>
      <c r="J1446" t="s">
        <v>4258</v>
      </c>
      <c r="K1446" t="s">
        <v>4259</v>
      </c>
      <c r="M1446">
        <v>1316579</v>
      </c>
      <c r="O1446" t="s">
        <v>32</v>
      </c>
      <c r="P1446" t="s">
        <v>371</v>
      </c>
      <c r="R1446" t="s">
        <v>34</v>
      </c>
      <c r="T1446" t="s">
        <v>52</v>
      </c>
      <c r="U1446" t="s">
        <v>53</v>
      </c>
      <c r="V1446" t="s">
        <v>151</v>
      </c>
      <c r="W1446" s="1">
        <v>45082</v>
      </c>
      <c r="X1446" s="1">
        <v>45234</v>
      </c>
      <c r="Y1446" t="s">
        <v>55</v>
      </c>
    </row>
    <row r="1447" spans="1:25">
      <c r="A1447" t="s">
        <v>932</v>
      </c>
      <c r="B1447" t="s">
        <v>933</v>
      </c>
      <c r="C1447" t="s">
        <v>934</v>
      </c>
      <c r="D1447">
        <v>55756</v>
      </c>
      <c r="E1447" t="s">
        <v>27</v>
      </c>
      <c r="F1447" t="s">
        <v>28</v>
      </c>
      <c r="G1447">
        <v>2023</v>
      </c>
      <c r="H1447" t="s">
        <v>29</v>
      </c>
      <c r="I1447" t="s">
        <v>30</v>
      </c>
      <c r="J1447" t="s">
        <v>4226</v>
      </c>
      <c r="K1447" t="s">
        <v>4230</v>
      </c>
      <c r="L1447" t="s">
        <v>4260</v>
      </c>
      <c r="M1447">
        <v>991478</v>
      </c>
      <c r="O1447" t="s">
        <v>32</v>
      </c>
      <c r="P1447" t="s">
        <v>42</v>
      </c>
      <c r="R1447" t="s">
        <v>34</v>
      </c>
      <c r="T1447" t="s">
        <v>35</v>
      </c>
      <c r="U1447" t="s">
        <v>43</v>
      </c>
      <c r="V1447" t="s">
        <v>244</v>
      </c>
      <c r="W1447" s="1">
        <v>44962</v>
      </c>
      <c r="X1447" s="1">
        <v>44967</v>
      </c>
      <c r="Y1447" t="s">
        <v>220</v>
      </c>
    </row>
    <row r="1448" spans="1:25">
      <c r="A1448" t="s">
        <v>4261</v>
      </c>
      <c r="B1448" t="s">
        <v>791</v>
      </c>
      <c r="C1448" t="s">
        <v>4262</v>
      </c>
      <c r="D1448">
        <v>57708</v>
      </c>
      <c r="E1448" t="s">
        <v>27</v>
      </c>
      <c r="F1448" t="s">
        <v>28</v>
      </c>
      <c r="G1448">
        <v>2023</v>
      </c>
      <c r="H1448" t="s">
        <v>29</v>
      </c>
      <c r="I1448" t="s">
        <v>30</v>
      </c>
      <c r="J1448" t="s">
        <v>4263</v>
      </c>
      <c r="K1448" t="s">
        <v>4264</v>
      </c>
      <c r="M1448">
        <v>993131</v>
      </c>
      <c r="O1448" t="s">
        <v>32</v>
      </c>
      <c r="P1448" t="s">
        <v>33</v>
      </c>
      <c r="R1448" t="s">
        <v>34</v>
      </c>
      <c r="T1448" t="s">
        <v>52</v>
      </c>
      <c r="U1448" t="s">
        <v>87</v>
      </c>
      <c r="V1448" t="s">
        <v>465</v>
      </c>
      <c r="W1448" s="1">
        <v>45003</v>
      </c>
      <c r="X1448" s="1">
        <v>45018</v>
      </c>
      <c r="Y1448" t="s">
        <v>55</v>
      </c>
    </row>
    <row r="1449" spans="1:25">
      <c r="A1449" t="s">
        <v>4265</v>
      </c>
      <c r="B1449" t="s">
        <v>4266</v>
      </c>
      <c r="D1449">
        <v>61960</v>
      </c>
      <c r="E1449" t="s">
        <v>27</v>
      </c>
      <c r="F1449" t="s">
        <v>28</v>
      </c>
      <c r="G1449">
        <v>2023</v>
      </c>
      <c r="H1449" t="s">
        <v>29</v>
      </c>
      <c r="I1449" t="s">
        <v>30</v>
      </c>
      <c r="J1449" t="s">
        <v>4267</v>
      </c>
      <c r="K1449" t="s">
        <v>4268</v>
      </c>
      <c r="M1449">
        <v>860262</v>
      </c>
      <c r="O1449" t="s">
        <v>32</v>
      </c>
      <c r="P1449" t="s">
        <v>695</v>
      </c>
      <c r="R1449" t="s">
        <v>34</v>
      </c>
      <c r="T1449" t="s">
        <v>52</v>
      </c>
      <c r="U1449" t="s">
        <v>261</v>
      </c>
      <c r="V1449" t="s">
        <v>4269</v>
      </c>
      <c r="W1449" s="1">
        <v>45174</v>
      </c>
      <c r="X1449" s="1">
        <v>45177</v>
      </c>
      <c r="Y1449" t="s">
        <v>140</v>
      </c>
    </row>
    <row r="1450" spans="1:25">
      <c r="A1450" t="s">
        <v>4270</v>
      </c>
      <c r="B1450" t="s">
        <v>4271</v>
      </c>
      <c r="D1450">
        <v>57293</v>
      </c>
      <c r="E1450" t="s">
        <v>27</v>
      </c>
      <c r="F1450" t="s">
        <v>28</v>
      </c>
      <c r="G1450">
        <v>2023</v>
      </c>
      <c r="H1450" t="s">
        <v>29</v>
      </c>
      <c r="I1450" t="s">
        <v>30</v>
      </c>
      <c r="J1450" t="s">
        <v>4272</v>
      </c>
      <c r="K1450" t="s">
        <v>4273</v>
      </c>
      <c r="L1450" t="s">
        <v>4274</v>
      </c>
      <c r="M1450">
        <v>1082029</v>
      </c>
      <c r="O1450" t="s">
        <v>32</v>
      </c>
      <c r="P1450" t="s">
        <v>86</v>
      </c>
      <c r="R1450" t="s">
        <v>34</v>
      </c>
      <c r="T1450" t="s">
        <v>52</v>
      </c>
      <c r="U1450" t="s">
        <v>261</v>
      </c>
      <c r="V1450" t="s">
        <v>426</v>
      </c>
      <c r="W1450" s="1">
        <v>45054</v>
      </c>
      <c r="X1450" s="1">
        <v>45085</v>
      </c>
      <c r="Y1450" t="s">
        <v>55</v>
      </c>
    </row>
    <row r="1451" spans="1:25">
      <c r="A1451" t="s">
        <v>4275</v>
      </c>
      <c r="B1451" t="s">
        <v>47</v>
      </c>
      <c r="C1451" t="s">
        <v>2118</v>
      </c>
      <c r="D1451">
        <v>60036</v>
      </c>
      <c r="E1451" t="s">
        <v>27</v>
      </c>
      <c r="F1451" t="s">
        <v>28</v>
      </c>
      <c r="G1451">
        <v>2023</v>
      </c>
      <c r="H1451" t="s">
        <v>29</v>
      </c>
      <c r="I1451" t="s">
        <v>30</v>
      </c>
      <c r="J1451" t="s">
        <v>4276</v>
      </c>
      <c r="K1451" t="s">
        <v>4277</v>
      </c>
      <c r="M1451">
        <v>916229</v>
      </c>
      <c r="O1451" t="s">
        <v>32</v>
      </c>
      <c r="P1451" t="s">
        <v>86</v>
      </c>
      <c r="R1451" t="s">
        <v>34</v>
      </c>
      <c r="T1451" t="s">
        <v>52</v>
      </c>
      <c r="U1451" t="s">
        <v>261</v>
      </c>
      <c r="V1451" t="s">
        <v>4278</v>
      </c>
      <c r="W1451" s="1">
        <v>45065</v>
      </c>
      <c r="X1451" s="1">
        <v>45164</v>
      </c>
      <c r="Y1451" t="s">
        <v>55</v>
      </c>
    </row>
    <row r="1452" spans="1:25">
      <c r="A1452" t="s">
        <v>251</v>
      </c>
      <c r="B1452" t="s">
        <v>3113</v>
      </c>
      <c r="C1452" t="s">
        <v>981</v>
      </c>
      <c r="D1452">
        <v>59010</v>
      </c>
      <c r="E1452" t="s">
        <v>27</v>
      </c>
      <c r="F1452" t="s">
        <v>28</v>
      </c>
      <c r="G1452">
        <v>2023</v>
      </c>
      <c r="H1452" t="s">
        <v>29</v>
      </c>
      <c r="I1452" t="s">
        <v>30</v>
      </c>
      <c r="J1452" t="s">
        <v>4279</v>
      </c>
      <c r="K1452" t="s">
        <v>4280</v>
      </c>
      <c r="M1452">
        <v>993027</v>
      </c>
      <c r="O1452" t="s">
        <v>32</v>
      </c>
      <c r="P1452" t="s">
        <v>86</v>
      </c>
      <c r="R1452" t="s">
        <v>34</v>
      </c>
      <c r="T1452" t="s">
        <v>52</v>
      </c>
      <c r="U1452" t="s">
        <v>650</v>
      </c>
      <c r="V1452" t="s">
        <v>1696</v>
      </c>
      <c r="W1452" s="1">
        <v>45045</v>
      </c>
      <c r="X1452" s="1">
        <v>45075</v>
      </c>
      <c r="Y1452" t="s">
        <v>55</v>
      </c>
    </row>
    <row r="1453" spans="1:25">
      <c r="A1453" t="s">
        <v>4281</v>
      </c>
      <c r="B1453" t="s">
        <v>4282</v>
      </c>
      <c r="C1453" t="s">
        <v>4283</v>
      </c>
      <c r="D1453">
        <v>59144</v>
      </c>
      <c r="E1453" t="s">
        <v>27</v>
      </c>
      <c r="F1453" t="s">
        <v>28</v>
      </c>
      <c r="G1453">
        <v>2023</v>
      </c>
      <c r="H1453" t="s">
        <v>29</v>
      </c>
      <c r="I1453" t="s">
        <v>30</v>
      </c>
      <c r="J1453" t="s">
        <v>4284</v>
      </c>
      <c r="K1453" t="s">
        <v>4285</v>
      </c>
      <c r="M1453">
        <v>1079985</v>
      </c>
      <c r="O1453" t="s">
        <v>32</v>
      </c>
      <c r="P1453" t="s">
        <v>86</v>
      </c>
      <c r="R1453" t="s">
        <v>34</v>
      </c>
      <c r="T1453" t="s">
        <v>52</v>
      </c>
      <c r="U1453" t="s">
        <v>261</v>
      </c>
      <c r="V1453" t="s">
        <v>316</v>
      </c>
      <c r="W1453" s="1">
        <v>45045</v>
      </c>
      <c r="X1453" s="1">
        <v>45077</v>
      </c>
      <c r="Y1453" t="s">
        <v>55</v>
      </c>
    </row>
    <row r="1454" spans="1:25">
      <c r="A1454" t="s">
        <v>4281</v>
      </c>
      <c r="B1454" t="s">
        <v>4282</v>
      </c>
      <c r="C1454" t="s">
        <v>4283</v>
      </c>
      <c r="D1454">
        <v>59145</v>
      </c>
      <c r="E1454" t="s">
        <v>27</v>
      </c>
      <c r="F1454" t="s">
        <v>28</v>
      </c>
      <c r="G1454">
        <v>2023</v>
      </c>
      <c r="H1454" t="s">
        <v>29</v>
      </c>
      <c r="I1454" t="s">
        <v>30</v>
      </c>
      <c r="J1454" t="s">
        <v>4286</v>
      </c>
      <c r="K1454" t="s">
        <v>4287</v>
      </c>
      <c r="M1454">
        <v>1079985</v>
      </c>
      <c r="O1454" t="s">
        <v>32</v>
      </c>
      <c r="P1454" t="s">
        <v>86</v>
      </c>
      <c r="R1454" t="s">
        <v>34</v>
      </c>
      <c r="T1454" t="s">
        <v>52</v>
      </c>
      <c r="U1454" t="s">
        <v>261</v>
      </c>
      <c r="V1454" t="s">
        <v>316</v>
      </c>
      <c r="W1454" s="1">
        <v>45045</v>
      </c>
      <c r="X1454" s="1">
        <v>45075</v>
      </c>
      <c r="Y1454" t="s">
        <v>55</v>
      </c>
    </row>
    <row r="1455" spans="1:25">
      <c r="A1455" t="s">
        <v>4288</v>
      </c>
      <c r="B1455" t="s">
        <v>1724</v>
      </c>
      <c r="D1455">
        <v>59886</v>
      </c>
      <c r="E1455" t="s">
        <v>27</v>
      </c>
      <c r="F1455" t="s">
        <v>28</v>
      </c>
      <c r="G1455">
        <v>2023</v>
      </c>
      <c r="H1455" t="s">
        <v>29</v>
      </c>
      <c r="I1455" t="s">
        <v>30</v>
      </c>
      <c r="J1455" t="s">
        <v>4289</v>
      </c>
      <c r="K1455" t="s">
        <v>4290</v>
      </c>
      <c r="L1455" t="s">
        <v>4291</v>
      </c>
      <c r="M1455">
        <v>997613</v>
      </c>
      <c r="O1455" t="s">
        <v>32</v>
      </c>
      <c r="P1455" t="s">
        <v>33</v>
      </c>
      <c r="R1455" t="s">
        <v>34</v>
      </c>
      <c r="T1455" t="s">
        <v>174</v>
      </c>
      <c r="U1455" t="s">
        <v>53</v>
      </c>
      <c r="V1455" t="s">
        <v>4292</v>
      </c>
      <c r="W1455" s="1">
        <v>45112</v>
      </c>
      <c r="X1455" s="1">
        <v>45066</v>
      </c>
      <c r="Y1455" t="s">
        <v>55</v>
      </c>
    </row>
    <row r="1456" spans="1:25">
      <c r="A1456" t="s">
        <v>2845</v>
      </c>
      <c r="B1456" t="s">
        <v>4293</v>
      </c>
      <c r="D1456">
        <v>61186</v>
      </c>
      <c r="E1456" t="s">
        <v>27</v>
      </c>
      <c r="F1456" t="s">
        <v>28</v>
      </c>
      <c r="G1456">
        <v>2023</v>
      </c>
      <c r="H1456" t="s">
        <v>29</v>
      </c>
      <c r="I1456" t="s">
        <v>30</v>
      </c>
      <c r="J1456" t="s">
        <v>4294</v>
      </c>
      <c r="K1456" t="s">
        <v>4295</v>
      </c>
      <c r="M1456">
        <v>1333178</v>
      </c>
      <c r="O1456" t="s">
        <v>32</v>
      </c>
      <c r="P1456" t="s">
        <v>33</v>
      </c>
      <c r="R1456" t="s">
        <v>34</v>
      </c>
      <c r="T1456" t="s">
        <v>52</v>
      </c>
      <c r="U1456" t="s">
        <v>53</v>
      </c>
      <c r="V1456" t="s">
        <v>3077</v>
      </c>
      <c r="W1456" s="1">
        <v>45103</v>
      </c>
      <c r="X1456" s="1">
        <v>45120</v>
      </c>
      <c r="Y1456" t="s">
        <v>384</v>
      </c>
    </row>
    <row r="1457" spans="1:25">
      <c r="A1457" t="s">
        <v>2699</v>
      </c>
      <c r="B1457" t="s">
        <v>4296</v>
      </c>
      <c r="D1457">
        <v>61209</v>
      </c>
      <c r="E1457" t="s">
        <v>27</v>
      </c>
      <c r="F1457" t="s">
        <v>28</v>
      </c>
      <c r="G1457">
        <v>2023</v>
      </c>
      <c r="H1457" t="s">
        <v>29</v>
      </c>
      <c r="I1457" t="s">
        <v>30</v>
      </c>
      <c r="J1457" t="s">
        <v>4297</v>
      </c>
      <c r="K1457" t="s">
        <v>4298</v>
      </c>
      <c r="M1457">
        <v>988090</v>
      </c>
      <c r="O1457" t="s">
        <v>32</v>
      </c>
      <c r="P1457" t="s">
        <v>33</v>
      </c>
      <c r="R1457" t="s">
        <v>34</v>
      </c>
      <c r="T1457" t="s">
        <v>52</v>
      </c>
      <c r="U1457" t="s">
        <v>53</v>
      </c>
      <c r="V1457" t="s">
        <v>4299</v>
      </c>
      <c r="W1457" s="1">
        <v>45103</v>
      </c>
      <c r="X1457" s="1">
        <v>45120</v>
      </c>
      <c r="Y1457" t="s">
        <v>133</v>
      </c>
    </row>
    <row r="1458" spans="1:25">
      <c r="A1458" t="s">
        <v>4300</v>
      </c>
      <c r="B1458" t="s">
        <v>3246</v>
      </c>
      <c r="C1458" t="s">
        <v>2978</v>
      </c>
      <c r="D1458">
        <v>58895</v>
      </c>
      <c r="E1458" t="s">
        <v>27</v>
      </c>
      <c r="F1458" t="s">
        <v>28</v>
      </c>
      <c r="G1458">
        <v>2023</v>
      </c>
      <c r="H1458" t="s">
        <v>29</v>
      </c>
      <c r="I1458" t="s">
        <v>30</v>
      </c>
      <c r="J1458" t="s">
        <v>4279</v>
      </c>
      <c r="K1458" t="str">
        <f>"07/04/2023 02:56 PM AEST(SW"</f>
        <v>07/04/2023 02:56 PM AEST(SW</v>
      </c>
      <c r="L1458" t="str">
        <f>"07/04/2023 02:56 PM AEST(SW"</f>
        <v>07/04/2023 02:56 PM AEST(SW</v>
      </c>
      <c r="M1458">
        <v>997178</v>
      </c>
      <c r="O1458" t="s">
        <v>32</v>
      </c>
      <c r="P1458" t="s">
        <v>86</v>
      </c>
      <c r="R1458" t="s">
        <v>34</v>
      </c>
      <c r="T1458" t="s">
        <v>52</v>
      </c>
      <c r="U1458" t="s">
        <v>650</v>
      </c>
      <c r="V1458" t="s">
        <v>4301</v>
      </c>
      <c r="W1458" s="1">
        <v>45045</v>
      </c>
      <c r="X1458" s="1">
        <v>45075</v>
      </c>
      <c r="Y1458" t="s">
        <v>55</v>
      </c>
    </row>
    <row r="1459" spans="1:25">
      <c r="A1459" t="s">
        <v>4302</v>
      </c>
      <c r="B1459" t="s">
        <v>349</v>
      </c>
      <c r="C1459" t="s">
        <v>48</v>
      </c>
      <c r="D1459">
        <v>57572</v>
      </c>
      <c r="E1459" t="s">
        <v>27</v>
      </c>
      <c r="F1459" t="s">
        <v>28</v>
      </c>
      <c r="G1459">
        <v>2023</v>
      </c>
      <c r="H1459" t="s">
        <v>29</v>
      </c>
      <c r="I1459" t="s">
        <v>30</v>
      </c>
      <c r="J1459" t="s">
        <v>4303</v>
      </c>
      <c r="K1459" t="str">
        <f>"03/03/2023 04:48 PM AEST(SW"</f>
        <v>03/03/2023 04:48 PM AEST(SW</v>
      </c>
      <c r="M1459">
        <v>570921</v>
      </c>
      <c r="O1459" t="s">
        <v>32</v>
      </c>
      <c r="P1459" t="s">
        <v>86</v>
      </c>
      <c r="R1459" t="s">
        <v>34</v>
      </c>
      <c r="T1459" t="s">
        <v>52</v>
      </c>
      <c r="U1459" t="s">
        <v>706</v>
      </c>
      <c r="V1459" t="s">
        <v>304</v>
      </c>
      <c r="W1459" s="1">
        <v>45046</v>
      </c>
      <c r="X1459" s="1">
        <v>45075</v>
      </c>
      <c r="Y1459" t="s">
        <v>55</v>
      </c>
    </row>
    <row r="1460" spans="1:25">
      <c r="A1460" t="s">
        <v>4257</v>
      </c>
      <c r="B1460" t="s">
        <v>1066</v>
      </c>
      <c r="C1460" t="s">
        <v>1070</v>
      </c>
      <c r="D1460">
        <v>55621</v>
      </c>
      <c r="E1460" t="s">
        <v>27</v>
      </c>
      <c r="F1460" t="s">
        <v>28</v>
      </c>
      <c r="G1460">
        <v>2023</v>
      </c>
      <c r="H1460" t="s">
        <v>29</v>
      </c>
      <c r="I1460" t="s">
        <v>30</v>
      </c>
      <c r="J1460" t="s">
        <v>4258</v>
      </c>
      <c r="K1460" t="s">
        <v>4259</v>
      </c>
      <c r="M1460">
        <v>1316579</v>
      </c>
      <c r="O1460" t="s">
        <v>32</v>
      </c>
      <c r="P1460" t="s">
        <v>371</v>
      </c>
      <c r="R1460" t="s">
        <v>34</v>
      </c>
      <c r="T1460" t="s">
        <v>52</v>
      </c>
      <c r="U1460" t="s">
        <v>53</v>
      </c>
      <c r="V1460" t="s">
        <v>151</v>
      </c>
      <c r="W1460" s="1">
        <v>45082</v>
      </c>
      <c r="X1460" s="1">
        <v>45234</v>
      </c>
      <c r="Y1460" t="s">
        <v>55</v>
      </c>
    </row>
    <row r="1461" spans="1:25">
      <c r="A1461" t="s">
        <v>906</v>
      </c>
      <c r="B1461" t="s">
        <v>1843</v>
      </c>
      <c r="C1461" t="s">
        <v>791</v>
      </c>
      <c r="D1461">
        <v>60191</v>
      </c>
      <c r="E1461" t="s">
        <v>27</v>
      </c>
      <c r="F1461" t="s">
        <v>28</v>
      </c>
      <c r="G1461">
        <v>2023</v>
      </c>
      <c r="H1461" t="s">
        <v>29</v>
      </c>
      <c r="I1461" t="s">
        <v>30</v>
      </c>
      <c r="J1461" t="s">
        <v>4304</v>
      </c>
      <c r="K1461" t="s">
        <v>4305</v>
      </c>
      <c r="M1461">
        <v>1081852</v>
      </c>
      <c r="O1461" t="s">
        <v>32</v>
      </c>
      <c r="P1461" t="s">
        <v>86</v>
      </c>
      <c r="R1461" t="s">
        <v>34</v>
      </c>
      <c r="T1461" t="s">
        <v>52</v>
      </c>
      <c r="U1461" t="s">
        <v>278</v>
      </c>
      <c r="V1461" t="s">
        <v>271</v>
      </c>
      <c r="W1461" s="1">
        <v>45067</v>
      </c>
      <c r="X1461" s="1">
        <v>45163</v>
      </c>
      <c r="Y1461" t="s">
        <v>55</v>
      </c>
    </row>
    <row r="1462" spans="1:25">
      <c r="A1462" t="s">
        <v>3925</v>
      </c>
      <c r="B1462" t="s">
        <v>3926</v>
      </c>
      <c r="C1462" t="s">
        <v>3927</v>
      </c>
      <c r="D1462">
        <v>61193</v>
      </c>
      <c r="E1462" t="s">
        <v>27</v>
      </c>
      <c r="F1462" t="s">
        <v>28</v>
      </c>
      <c r="G1462">
        <v>2023</v>
      </c>
      <c r="H1462" t="s">
        <v>29</v>
      </c>
      <c r="I1462" t="s">
        <v>30</v>
      </c>
      <c r="J1462" t="s">
        <v>4306</v>
      </c>
      <c r="K1462" t="s">
        <v>4307</v>
      </c>
      <c r="M1462">
        <v>914745</v>
      </c>
      <c r="O1462" t="s">
        <v>32</v>
      </c>
      <c r="P1462" t="s">
        <v>33</v>
      </c>
      <c r="R1462" t="s">
        <v>34</v>
      </c>
      <c r="T1462" t="s">
        <v>52</v>
      </c>
      <c r="U1462" t="s">
        <v>53</v>
      </c>
      <c r="V1462" t="s">
        <v>266</v>
      </c>
      <c r="W1462" s="1">
        <v>45103</v>
      </c>
      <c r="X1462" s="1">
        <v>45120</v>
      </c>
      <c r="Y1462" t="s">
        <v>55</v>
      </c>
    </row>
    <row r="1463" spans="1:25">
      <c r="A1463" t="s">
        <v>4308</v>
      </c>
      <c r="B1463" t="s">
        <v>3369</v>
      </c>
      <c r="D1463">
        <v>61796</v>
      </c>
      <c r="E1463" t="s">
        <v>27</v>
      </c>
      <c r="F1463" t="s">
        <v>28</v>
      </c>
      <c r="G1463">
        <v>2023</v>
      </c>
      <c r="H1463" t="s">
        <v>29</v>
      </c>
      <c r="I1463" t="s">
        <v>30</v>
      </c>
      <c r="J1463" t="s">
        <v>4309</v>
      </c>
      <c r="K1463" t="s">
        <v>4310</v>
      </c>
      <c r="M1463">
        <v>1272893</v>
      </c>
      <c r="O1463" t="s">
        <v>32</v>
      </c>
      <c r="P1463" t="s">
        <v>145</v>
      </c>
      <c r="R1463" t="s">
        <v>34</v>
      </c>
      <c r="T1463" t="s">
        <v>174</v>
      </c>
      <c r="U1463" t="s">
        <v>175</v>
      </c>
      <c r="V1463" t="s">
        <v>2167</v>
      </c>
      <c r="W1463" s="1">
        <v>45129</v>
      </c>
      <c r="X1463" s="1">
        <v>45133</v>
      </c>
      <c r="Y1463" t="s">
        <v>55</v>
      </c>
    </row>
    <row r="1464" spans="1:25">
      <c r="A1464" t="s">
        <v>4311</v>
      </c>
      <c r="B1464" t="s">
        <v>2822</v>
      </c>
      <c r="C1464" t="s">
        <v>4312</v>
      </c>
      <c r="D1464">
        <v>60069</v>
      </c>
      <c r="E1464" t="s">
        <v>27</v>
      </c>
      <c r="F1464" t="s">
        <v>28</v>
      </c>
      <c r="G1464">
        <v>2023</v>
      </c>
      <c r="H1464" t="s">
        <v>29</v>
      </c>
      <c r="I1464" t="s">
        <v>30</v>
      </c>
      <c r="J1464" t="s">
        <v>4313</v>
      </c>
      <c r="K1464" t="str">
        <f>"01/06/2023 03:01 PM AEST(SW"</f>
        <v>01/06/2023 03:01 PM AEST(SW</v>
      </c>
      <c r="M1464">
        <v>756848</v>
      </c>
      <c r="O1464" t="s">
        <v>32</v>
      </c>
      <c r="P1464" t="s">
        <v>86</v>
      </c>
      <c r="R1464" t="s">
        <v>34</v>
      </c>
      <c r="T1464" t="s">
        <v>52</v>
      </c>
      <c r="U1464" t="s">
        <v>261</v>
      </c>
      <c r="V1464" t="s">
        <v>279</v>
      </c>
      <c r="W1464" s="1">
        <v>45068</v>
      </c>
      <c r="X1464" s="1">
        <v>45169</v>
      </c>
      <c r="Y1464" t="s">
        <v>55</v>
      </c>
    </row>
    <row r="1465" spans="1:25">
      <c r="A1465" t="s">
        <v>250</v>
      </c>
      <c r="B1465" t="s">
        <v>312</v>
      </c>
      <c r="C1465" t="s">
        <v>1234</v>
      </c>
      <c r="D1465">
        <v>60211</v>
      </c>
      <c r="E1465" t="s">
        <v>27</v>
      </c>
      <c r="F1465" t="s">
        <v>28</v>
      </c>
      <c r="G1465">
        <v>2023</v>
      </c>
      <c r="H1465" t="s">
        <v>29</v>
      </c>
      <c r="I1465" t="s">
        <v>30</v>
      </c>
      <c r="J1465" t="s">
        <v>4314</v>
      </c>
      <c r="K1465" t="s">
        <v>4315</v>
      </c>
      <c r="M1465">
        <v>911285</v>
      </c>
      <c r="O1465" t="s">
        <v>32</v>
      </c>
      <c r="P1465" t="s">
        <v>86</v>
      </c>
      <c r="R1465" t="s">
        <v>34</v>
      </c>
      <c r="T1465" t="s">
        <v>52</v>
      </c>
      <c r="U1465" t="s">
        <v>261</v>
      </c>
      <c r="V1465" t="s">
        <v>271</v>
      </c>
      <c r="W1465" s="1">
        <v>45065</v>
      </c>
      <c r="X1465" s="1">
        <v>45163</v>
      </c>
      <c r="Y1465" t="s">
        <v>55</v>
      </c>
    </row>
    <row r="1466" spans="1:25">
      <c r="A1466" t="s">
        <v>1288</v>
      </c>
      <c r="B1466" t="s">
        <v>342</v>
      </c>
      <c r="C1466" t="s">
        <v>4316</v>
      </c>
      <c r="D1466">
        <v>57938</v>
      </c>
      <c r="E1466" t="s">
        <v>27</v>
      </c>
      <c r="F1466" t="s">
        <v>28</v>
      </c>
      <c r="G1466">
        <v>2023</v>
      </c>
      <c r="H1466" t="s">
        <v>29</v>
      </c>
      <c r="I1466" t="s">
        <v>30</v>
      </c>
      <c r="J1466" t="s">
        <v>4317</v>
      </c>
      <c r="K1466" t="s">
        <v>4318</v>
      </c>
      <c r="M1466">
        <v>913242</v>
      </c>
      <c r="O1466" t="s">
        <v>32</v>
      </c>
      <c r="P1466" t="s">
        <v>86</v>
      </c>
      <c r="R1466" t="s">
        <v>34</v>
      </c>
      <c r="T1466" t="s">
        <v>52</v>
      </c>
      <c r="U1466" t="s">
        <v>261</v>
      </c>
      <c r="V1466" t="s">
        <v>262</v>
      </c>
      <c r="W1466" s="1">
        <v>45011</v>
      </c>
      <c r="X1466" s="1">
        <v>45022</v>
      </c>
      <c r="Y1466" t="s">
        <v>55</v>
      </c>
    </row>
    <row r="1467" spans="1:25">
      <c r="A1467" t="s">
        <v>2988</v>
      </c>
      <c r="B1467" t="s">
        <v>2989</v>
      </c>
      <c r="C1467" t="s">
        <v>2990</v>
      </c>
      <c r="D1467">
        <v>55738</v>
      </c>
      <c r="E1467" t="s">
        <v>27</v>
      </c>
      <c r="F1467" t="s">
        <v>28</v>
      </c>
      <c r="G1467">
        <v>2023</v>
      </c>
      <c r="H1467" t="s">
        <v>29</v>
      </c>
      <c r="I1467" t="s">
        <v>30</v>
      </c>
      <c r="J1467" t="s">
        <v>4319</v>
      </c>
      <c r="K1467" t="s">
        <v>4320</v>
      </c>
      <c r="M1467">
        <v>997187</v>
      </c>
      <c r="O1467" t="s">
        <v>32</v>
      </c>
      <c r="P1467" t="s">
        <v>86</v>
      </c>
      <c r="R1467" t="s">
        <v>34</v>
      </c>
      <c r="T1467" t="s">
        <v>52</v>
      </c>
      <c r="U1467" t="s">
        <v>87</v>
      </c>
      <c r="V1467" t="s">
        <v>2992</v>
      </c>
      <c r="W1467" s="1">
        <v>44996</v>
      </c>
      <c r="X1467" s="1">
        <v>45050</v>
      </c>
      <c r="Y1467" t="s">
        <v>55</v>
      </c>
    </row>
    <row r="1468" spans="1:25">
      <c r="A1468" t="s">
        <v>624</v>
      </c>
      <c r="B1468" t="s">
        <v>4321</v>
      </c>
      <c r="D1468">
        <v>61812</v>
      </c>
      <c r="E1468" t="s">
        <v>27</v>
      </c>
      <c r="F1468" t="s">
        <v>28</v>
      </c>
      <c r="G1468">
        <v>2023</v>
      </c>
      <c r="H1468" t="s">
        <v>29</v>
      </c>
      <c r="I1468" t="s">
        <v>30</v>
      </c>
      <c r="J1468" t="s">
        <v>4322</v>
      </c>
      <c r="K1468" t="s">
        <v>4323</v>
      </c>
      <c r="L1468" t="s">
        <v>4324</v>
      </c>
      <c r="M1468">
        <v>1256252</v>
      </c>
      <c r="O1468" t="s">
        <v>32</v>
      </c>
      <c r="P1468" t="s">
        <v>86</v>
      </c>
      <c r="R1468" t="s">
        <v>34</v>
      </c>
      <c r="T1468" t="s">
        <v>52</v>
      </c>
      <c r="U1468" t="s">
        <v>87</v>
      </c>
      <c r="V1468" t="s">
        <v>88</v>
      </c>
      <c r="W1468" s="1">
        <v>45131</v>
      </c>
      <c r="X1468" s="1">
        <v>45136</v>
      </c>
      <c r="Y1468" t="s">
        <v>140</v>
      </c>
    </row>
    <row r="1469" spans="1:25">
      <c r="A1469" t="s">
        <v>4325</v>
      </c>
      <c r="B1469" t="s">
        <v>4326</v>
      </c>
      <c r="C1469" t="s">
        <v>4327</v>
      </c>
      <c r="D1469">
        <v>61816</v>
      </c>
      <c r="E1469" t="s">
        <v>27</v>
      </c>
      <c r="F1469" t="s">
        <v>28</v>
      </c>
      <c r="G1469">
        <v>2023</v>
      </c>
      <c r="H1469" t="s">
        <v>29</v>
      </c>
      <c r="I1469" t="s">
        <v>30</v>
      </c>
      <c r="J1469" t="s">
        <v>4322</v>
      </c>
      <c r="K1469" t="s">
        <v>4328</v>
      </c>
      <c r="L1469" t="s">
        <v>4329</v>
      </c>
      <c r="M1469">
        <v>1256239</v>
      </c>
      <c r="O1469" t="s">
        <v>32</v>
      </c>
      <c r="P1469" t="s">
        <v>86</v>
      </c>
      <c r="R1469" t="s">
        <v>34</v>
      </c>
      <c r="T1469" t="s">
        <v>52</v>
      </c>
      <c r="U1469" t="s">
        <v>87</v>
      </c>
      <c r="V1469" t="s">
        <v>88</v>
      </c>
      <c r="W1469" s="1">
        <v>45193</v>
      </c>
      <c r="X1469" s="1">
        <v>45198</v>
      </c>
      <c r="Y1469" t="s">
        <v>140</v>
      </c>
    </row>
    <row r="1470" spans="1:25">
      <c r="A1470" t="s">
        <v>4261</v>
      </c>
      <c r="B1470" t="s">
        <v>791</v>
      </c>
      <c r="C1470" t="s">
        <v>4262</v>
      </c>
      <c r="D1470">
        <v>55456</v>
      </c>
      <c r="E1470" t="s">
        <v>27</v>
      </c>
      <c r="F1470" t="s">
        <v>28</v>
      </c>
      <c r="G1470">
        <v>2023</v>
      </c>
      <c r="H1470" t="s">
        <v>29</v>
      </c>
      <c r="I1470" t="s">
        <v>30</v>
      </c>
      <c r="J1470" t="s">
        <v>4330</v>
      </c>
      <c r="K1470" t="s">
        <v>4331</v>
      </c>
      <c r="M1470">
        <v>993131</v>
      </c>
      <c r="O1470" t="s">
        <v>32</v>
      </c>
      <c r="P1470" t="s">
        <v>86</v>
      </c>
      <c r="R1470" t="s">
        <v>34</v>
      </c>
      <c r="T1470" t="s">
        <v>52</v>
      </c>
      <c r="U1470" t="s">
        <v>43</v>
      </c>
      <c r="V1470" t="s">
        <v>88</v>
      </c>
      <c r="W1470" s="1">
        <v>44935</v>
      </c>
      <c r="X1470" s="1">
        <v>44939</v>
      </c>
      <c r="Y1470" t="s">
        <v>55</v>
      </c>
    </row>
    <row r="1471" spans="1:25">
      <c r="A1471" t="s">
        <v>4332</v>
      </c>
      <c r="B1471" t="s">
        <v>213</v>
      </c>
      <c r="D1471">
        <v>61326</v>
      </c>
      <c r="E1471" t="s">
        <v>27</v>
      </c>
      <c r="F1471" t="s">
        <v>28</v>
      </c>
      <c r="G1471">
        <v>2023</v>
      </c>
      <c r="H1471" t="s">
        <v>29</v>
      </c>
      <c r="I1471" t="s">
        <v>30</v>
      </c>
      <c r="J1471" t="s">
        <v>4333</v>
      </c>
      <c r="K1471" t="s">
        <v>4334</v>
      </c>
      <c r="L1471" t="s">
        <v>4335</v>
      </c>
      <c r="M1471">
        <v>1003532</v>
      </c>
      <c r="O1471" t="s">
        <v>32</v>
      </c>
      <c r="P1471" t="s">
        <v>86</v>
      </c>
      <c r="R1471" t="s">
        <v>34</v>
      </c>
      <c r="T1471" t="s">
        <v>52</v>
      </c>
      <c r="U1471" t="s">
        <v>87</v>
      </c>
      <c r="V1471" t="s">
        <v>88</v>
      </c>
      <c r="W1471" s="1">
        <v>45249</v>
      </c>
      <c r="X1471" s="1">
        <v>45262</v>
      </c>
      <c r="Y1471" t="s">
        <v>220</v>
      </c>
    </row>
    <row r="1472" spans="1:25">
      <c r="A1472" t="s">
        <v>1157</v>
      </c>
      <c r="B1472" t="s">
        <v>1158</v>
      </c>
      <c r="D1472">
        <v>60915</v>
      </c>
      <c r="E1472" t="s">
        <v>27</v>
      </c>
      <c r="F1472" t="s">
        <v>28</v>
      </c>
      <c r="G1472">
        <v>2023</v>
      </c>
      <c r="H1472" t="s">
        <v>29</v>
      </c>
      <c r="I1472" t="s">
        <v>30</v>
      </c>
      <c r="J1472" t="s">
        <v>4336</v>
      </c>
      <c r="K1472" t="str">
        <f>"09/06/2023 10:32 AM AEST(SW"</f>
        <v>09/06/2023 10:32 AM AEST(SW</v>
      </c>
      <c r="M1472">
        <v>1227520</v>
      </c>
      <c r="O1472" t="s">
        <v>32</v>
      </c>
      <c r="P1472" t="s">
        <v>86</v>
      </c>
      <c r="R1472" t="s">
        <v>34</v>
      </c>
      <c r="T1472" t="s">
        <v>52</v>
      </c>
      <c r="U1472" t="s">
        <v>87</v>
      </c>
      <c r="V1472" t="s">
        <v>465</v>
      </c>
      <c r="W1472" s="1">
        <v>45250</v>
      </c>
      <c r="X1472" s="1">
        <v>45262</v>
      </c>
      <c r="Y1472" t="s">
        <v>384</v>
      </c>
    </row>
    <row r="1473" spans="1:25">
      <c r="A1473" t="s">
        <v>4337</v>
      </c>
      <c r="B1473" t="s">
        <v>4338</v>
      </c>
      <c r="D1473">
        <v>57681</v>
      </c>
      <c r="E1473" t="s">
        <v>27</v>
      </c>
      <c r="F1473" t="s">
        <v>28</v>
      </c>
      <c r="G1473">
        <v>2023</v>
      </c>
      <c r="H1473" t="s">
        <v>29</v>
      </c>
      <c r="I1473" t="s">
        <v>30</v>
      </c>
      <c r="J1473" t="s">
        <v>4339</v>
      </c>
      <c r="K1473" t="s">
        <v>4340</v>
      </c>
      <c r="M1473">
        <v>757509</v>
      </c>
      <c r="O1473" t="s">
        <v>32</v>
      </c>
      <c r="P1473" t="s">
        <v>86</v>
      </c>
      <c r="R1473" t="s">
        <v>34</v>
      </c>
      <c r="T1473" t="s">
        <v>52</v>
      </c>
      <c r="U1473" t="s">
        <v>261</v>
      </c>
      <c r="V1473" t="s">
        <v>426</v>
      </c>
      <c r="W1473" s="1">
        <v>45089</v>
      </c>
      <c r="X1473" s="1">
        <v>45121</v>
      </c>
      <c r="Y1473" t="s">
        <v>55</v>
      </c>
    </row>
    <row r="1474" spans="1:25">
      <c r="A1474" t="s">
        <v>4341</v>
      </c>
      <c r="B1474" t="s">
        <v>1650</v>
      </c>
      <c r="D1474">
        <v>59592</v>
      </c>
      <c r="E1474" t="s">
        <v>27</v>
      </c>
      <c r="F1474" t="s">
        <v>28</v>
      </c>
      <c r="G1474">
        <v>2023</v>
      </c>
      <c r="H1474" t="s">
        <v>29</v>
      </c>
      <c r="I1474" t="s">
        <v>30</v>
      </c>
      <c r="J1474" t="s">
        <v>4342</v>
      </c>
      <c r="K1474" t="str">
        <f>"02/05/2023 01:39 PM AEST(SW"</f>
        <v>02/05/2023 01:39 PM AEST(SW</v>
      </c>
      <c r="L1474" t="str">
        <f>"02/05/2023 01:40 PM AEST(SW"</f>
        <v>02/05/2023 01:40 PM AEST(SW</v>
      </c>
      <c r="M1474">
        <v>1080089</v>
      </c>
      <c r="O1474" t="s">
        <v>32</v>
      </c>
      <c r="P1474" t="s">
        <v>86</v>
      </c>
      <c r="R1474" t="s">
        <v>34</v>
      </c>
      <c r="T1474" t="s">
        <v>52</v>
      </c>
      <c r="U1474" t="s">
        <v>261</v>
      </c>
      <c r="V1474" t="s">
        <v>426</v>
      </c>
      <c r="W1474" s="1">
        <v>45060</v>
      </c>
      <c r="X1474" s="1">
        <v>45086</v>
      </c>
      <c r="Y1474" t="s">
        <v>55</v>
      </c>
    </row>
    <row r="1475" spans="1:25">
      <c r="A1475" t="s">
        <v>4343</v>
      </c>
      <c r="B1475" t="s">
        <v>603</v>
      </c>
      <c r="D1475">
        <v>55166</v>
      </c>
      <c r="E1475" t="s">
        <v>27</v>
      </c>
      <c r="F1475" t="s">
        <v>28</v>
      </c>
      <c r="G1475">
        <v>2023</v>
      </c>
      <c r="H1475" t="s">
        <v>29</v>
      </c>
      <c r="I1475" t="s">
        <v>30</v>
      </c>
      <c r="J1475" t="s">
        <v>4344</v>
      </c>
      <c r="K1475" t="str">
        <f>"04/12/2022 09:54 AM AEST(SW"</f>
        <v>04/12/2022 09:54 AM AEST(SW</v>
      </c>
      <c r="M1475">
        <v>1265204</v>
      </c>
      <c r="O1475" t="s">
        <v>32</v>
      </c>
      <c r="P1475" t="s">
        <v>86</v>
      </c>
      <c r="R1475" t="s">
        <v>34</v>
      </c>
      <c r="T1475" t="s">
        <v>52</v>
      </c>
      <c r="U1475" t="s">
        <v>87</v>
      </c>
      <c r="V1475" t="s">
        <v>88</v>
      </c>
      <c r="W1475" s="1">
        <v>44949</v>
      </c>
      <c r="X1475" s="1">
        <v>44974</v>
      </c>
      <c r="Y1475" t="s">
        <v>615</v>
      </c>
    </row>
    <row r="1476" spans="1:25">
      <c r="A1476" t="s">
        <v>4345</v>
      </c>
      <c r="B1476" t="s">
        <v>467</v>
      </c>
      <c r="C1476" t="s">
        <v>313</v>
      </c>
      <c r="D1476">
        <v>55654</v>
      </c>
      <c r="E1476" t="s">
        <v>27</v>
      </c>
      <c r="F1476" t="s">
        <v>28</v>
      </c>
      <c r="G1476">
        <v>2023</v>
      </c>
      <c r="H1476" t="s">
        <v>29</v>
      </c>
      <c r="I1476" t="s">
        <v>30</v>
      </c>
      <c r="J1476" t="s">
        <v>4346</v>
      </c>
      <c r="K1476" t="s">
        <v>4347</v>
      </c>
      <c r="L1476" t="s">
        <v>4347</v>
      </c>
      <c r="M1476">
        <v>761954</v>
      </c>
      <c r="O1476" t="s">
        <v>32</v>
      </c>
      <c r="P1476" t="s">
        <v>86</v>
      </c>
      <c r="R1476" t="s">
        <v>34</v>
      </c>
      <c r="T1476" t="s">
        <v>52</v>
      </c>
      <c r="U1476" t="s">
        <v>87</v>
      </c>
      <c r="V1476" t="s">
        <v>465</v>
      </c>
      <c r="W1476" s="1">
        <v>44955</v>
      </c>
      <c r="X1476" s="1">
        <v>45144</v>
      </c>
      <c r="Y1476" t="s">
        <v>55</v>
      </c>
    </row>
    <row r="1477" spans="1:25">
      <c r="A1477" t="s">
        <v>2312</v>
      </c>
      <c r="B1477" t="s">
        <v>4348</v>
      </c>
      <c r="D1477">
        <v>61018</v>
      </c>
      <c r="E1477" t="s">
        <v>27</v>
      </c>
      <c r="F1477" t="s">
        <v>28</v>
      </c>
      <c r="G1477">
        <v>2023</v>
      </c>
      <c r="H1477" t="s">
        <v>29</v>
      </c>
      <c r="I1477" t="s">
        <v>30</v>
      </c>
      <c r="J1477" t="s">
        <v>4349</v>
      </c>
      <c r="K1477" t="s">
        <v>4350</v>
      </c>
      <c r="M1477">
        <v>1279890</v>
      </c>
      <c r="O1477" t="s">
        <v>32</v>
      </c>
      <c r="P1477" t="s">
        <v>61</v>
      </c>
      <c r="Q1477" t="s">
        <v>249</v>
      </c>
      <c r="R1477" t="s">
        <v>32</v>
      </c>
      <c r="S1477" t="s">
        <v>32</v>
      </c>
      <c r="T1477" t="s">
        <v>52</v>
      </c>
      <c r="U1477" t="s">
        <v>43</v>
      </c>
      <c r="V1477" t="s">
        <v>4351</v>
      </c>
      <c r="W1477" s="1">
        <v>45099</v>
      </c>
      <c r="X1477" s="1">
        <v>45100</v>
      </c>
      <c r="Y1477" t="s">
        <v>133</v>
      </c>
    </row>
    <row r="1478" spans="1:25">
      <c r="A1478" t="s">
        <v>4352</v>
      </c>
      <c r="B1478" t="s">
        <v>3856</v>
      </c>
      <c r="C1478" t="s">
        <v>4353</v>
      </c>
      <c r="D1478">
        <v>59601</v>
      </c>
      <c r="E1478" t="s">
        <v>27</v>
      </c>
      <c r="F1478" t="s">
        <v>28</v>
      </c>
      <c r="G1478">
        <v>2023</v>
      </c>
      <c r="H1478" t="s">
        <v>29</v>
      </c>
      <c r="I1478" t="s">
        <v>30</v>
      </c>
      <c r="J1478" t="s">
        <v>4354</v>
      </c>
      <c r="K1478" t="str">
        <f>"02/05/2023 03:28 PM AEST(SW"</f>
        <v>02/05/2023 03:28 PM AEST(SW</v>
      </c>
      <c r="M1478">
        <v>1375779</v>
      </c>
      <c r="O1478" t="s">
        <v>32</v>
      </c>
      <c r="P1478" t="s">
        <v>86</v>
      </c>
      <c r="R1478" t="s">
        <v>34</v>
      </c>
      <c r="T1478" t="s">
        <v>52</v>
      </c>
      <c r="U1478" t="s">
        <v>87</v>
      </c>
      <c r="V1478" t="s">
        <v>465</v>
      </c>
      <c r="W1478" s="1">
        <v>45264</v>
      </c>
      <c r="X1478" s="1">
        <v>45282</v>
      </c>
      <c r="Y1478" t="s">
        <v>89</v>
      </c>
    </row>
    <row r="1479" spans="1:25">
      <c r="A1479" t="s">
        <v>624</v>
      </c>
      <c r="B1479" t="s">
        <v>1455</v>
      </c>
      <c r="C1479" t="s">
        <v>4355</v>
      </c>
      <c r="D1479">
        <v>58871</v>
      </c>
      <c r="E1479" t="s">
        <v>27</v>
      </c>
      <c r="F1479" t="s">
        <v>28</v>
      </c>
      <c r="G1479">
        <v>2023</v>
      </c>
      <c r="H1479" t="s">
        <v>29</v>
      </c>
      <c r="I1479" t="s">
        <v>30</v>
      </c>
      <c r="J1479" t="s">
        <v>4356</v>
      </c>
      <c r="K1479" t="str">
        <f>"06/04/2023 02:49 PM AEST(SW"</f>
        <v>06/04/2023 02:49 PM AEST(SW</v>
      </c>
      <c r="M1479">
        <v>1190075</v>
      </c>
      <c r="O1479" t="s">
        <v>32</v>
      </c>
      <c r="P1479" t="s">
        <v>878</v>
      </c>
      <c r="R1479" t="s">
        <v>34</v>
      </c>
      <c r="T1479" t="s">
        <v>52</v>
      </c>
      <c r="U1479" t="s">
        <v>53</v>
      </c>
      <c r="V1479" t="s">
        <v>54</v>
      </c>
      <c r="W1479" s="1">
        <v>45030</v>
      </c>
      <c r="X1479" s="1">
        <v>45033</v>
      </c>
      <c r="Y1479" t="s">
        <v>823</v>
      </c>
    </row>
    <row r="1480" spans="1:25">
      <c r="A1480" t="s">
        <v>251</v>
      </c>
      <c r="B1480" t="s">
        <v>4357</v>
      </c>
      <c r="C1480" t="s">
        <v>313</v>
      </c>
      <c r="D1480">
        <v>58870</v>
      </c>
      <c r="E1480" t="s">
        <v>27</v>
      </c>
      <c r="F1480" t="s">
        <v>28</v>
      </c>
      <c r="G1480">
        <v>2023</v>
      </c>
      <c r="H1480" t="s">
        <v>29</v>
      </c>
      <c r="I1480" t="s">
        <v>30</v>
      </c>
      <c r="J1480" t="s">
        <v>4356</v>
      </c>
      <c r="K1480" t="str">
        <f>"06/04/2023 02:42 PM AEST(SW"</f>
        <v>06/04/2023 02:42 PM AEST(SW</v>
      </c>
      <c r="L1480" t="str">
        <f>"06/04/2023 02:42 PM AEST(SW"</f>
        <v>06/04/2023 02:42 PM AEST(SW</v>
      </c>
      <c r="M1480">
        <v>1265168</v>
      </c>
      <c r="O1480" t="s">
        <v>32</v>
      </c>
      <c r="P1480" t="s">
        <v>878</v>
      </c>
      <c r="R1480" t="s">
        <v>34</v>
      </c>
      <c r="T1480" t="s">
        <v>52</v>
      </c>
      <c r="U1480" t="s">
        <v>53</v>
      </c>
      <c r="V1480" t="s">
        <v>4358</v>
      </c>
      <c r="W1480" s="1">
        <v>45030</v>
      </c>
      <c r="X1480" s="1">
        <v>45033</v>
      </c>
      <c r="Y1480" t="s">
        <v>55</v>
      </c>
    </row>
    <row r="1481" spans="1:25">
      <c r="A1481" t="s">
        <v>57</v>
      </c>
      <c r="B1481" t="s">
        <v>348</v>
      </c>
      <c r="D1481">
        <v>58869</v>
      </c>
      <c r="E1481" t="s">
        <v>27</v>
      </c>
      <c r="F1481" t="s">
        <v>28</v>
      </c>
      <c r="G1481">
        <v>2023</v>
      </c>
      <c r="H1481" t="s">
        <v>29</v>
      </c>
      <c r="I1481" t="s">
        <v>30</v>
      </c>
      <c r="J1481" t="s">
        <v>4359</v>
      </c>
      <c r="K1481" t="str">
        <f>"06/04/2023 03:58 PM AEST(SW"</f>
        <v>06/04/2023 03:58 PM AEST(SW</v>
      </c>
      <c r="L1481" t="str">
        <f>"06/04/2023 03:59 PM AEST(SW"</f>
        <v>06/04/2023 03:59 PM AEST(SW</v>
      </c>
      <c r="M1481">
        <v>1444460</v>
      </c>
      <c r="O1481" t="s">
        <v>32</v>
      </c>
      <c r="P1481" t="s">
        <v>878</v>
      </c>
      <c r="R1481" t="s">
        <v>34</v>
      </c>
      <c r="T1481" t="s">
        <v>52</v>
      </c>
      <c r="U1481" t="s">
        <v>53</v>
      </c>
      <c r="V1481" t="s">
        <v>549</v>
      </c>
      <c r="W1481" s="1">
        <v>45030</v>
      </c>
      <c r="X1481" s="1">
        <v>45034</v>
      </c>
      <c r="Y1481" t="s">
        <v>55</v>
      </c>
    </row>
    <row r="1482" spans="1:25">
      <c r="A1482" t="s">
        <v>336</v>
      </c>
      <c r="B1482" t="s">
        <v>2081</v>
      </c>
      <c r="C1482" t="s">
        <v>282</v>
      </c>
      <c r="D1482">
        <v>58892</v>
      </c>
      <c r="E1482" t="s">
        <v>27</v>
      </c>
      <c r="F1482" t="s">
        <v>28</v>
      </c>
      <c r="G1482">
        <v>2023</v>
      </c>
      <c r="H1482" t="s">
        <v>29</v>
      </c>
      <c r="I1482" t="s">
        <v>30</v>
      </c>
      <c r="J1482" t="s">
        <v>4359</v>
      </c>
      <c r="K1482" t="str">
        <f>"07/04/2023 10:32 AM AEST(SW"</f>
        <v>07/04/2023 10:32 AM AEST(SW</v>
      </c>
      <c r="L1482" t="str">
        <f>"07/04/2023 10:33 AM AEST(SW"</f>
        <v>07/04/2023 10:33 AM AEST(SW</v>
      </c>
      <c r="M1482">
        <v>1156726</v>
      </c>
      <c r="O1482" t="s">
        <v>32</v>
      </c>
      <c r="P1482" t="s">
        <v>878</v>
      </c>
      <c r="R1482" t="s">
        <v>34</v>
      </c>
      <c r="T1482" t="s">
        <v>174</v>
      </c>
      <c r="U1482" t="s">
        <v>53</v>
      </c>
      <c r="V1482" t="s">
        <v>4360</v>
      </c>
      <c r="W1482" s="1">
        <v>45030</v>
      </c>
      <c r="X1482" s="1">
        <v>45034</v>
      </c>
      <c r="Y1482" t="s">
        <v>55</v>
      </c>
    </row>
    <row r="1483" spans="1:25">
      <c r="A1483" t="s">
        <v>4361</v>
      </c>
      <c r="B1483" t="s">
        <v>4362</v>
      </c>
      <c r="C1483" t="s">
        <v>410</v>
      </c>
      <c r="D1483">
        <v>58823</v>
      </c>
      <c r="E1483" t="s">
        <v>27</v>
      </c>
      <c r="F1483" t="s">
        <v>28</v>
      </c>
      <c r="G1483">
        <v>2023</v>
      </c>
      <c r="H1483" t="s">
        <v>29</v>
      </c>
      <c r="I1483" t="s">
        <v>30</v>
      </c>
      <c r="J1483" t="s">
        <v>4356</v>
      </c>
      <c r="K1483" t="str">
        <f>"05/04/2023 01:42 PM AEST(SW"</f>
        <v>05/04/2023 01:42 PM AEST(SW</v>
      </c>
      <c r="M1483">
        <v>1305921</v>
      </c>
      <c r="O1483" t="s">
        <v>32</v>
      </c>
      <c r="P1483" t="s">
        <v>878</v>
      </c>
      <c r="R1483" t="s">
        <v>34</v>
      </c>
      <c r="T1483" t="s">
        <v>52</v>
      </c>
      <c r="U1483" t="s">
        <v>53</v>
      </c>
      <c r="V1483" t="s">
        <v>549</v>
      </c>
      <c r="W1483" s="1">
        <v>45030</v>
      </c>
      <c r="X1483" s="1">
        <v>45033</v>
      </c>
      <c r="Y1483" t="s">
        <v>55</v>
      </c>
    </row>
    <row r="1484" spans="1:25">
      <c r="A1484" t="s">
        <v>78</v>
      </c>
      <c r="B1484" t="s">
        <v>4363</v>
      </c>
      <c r="C1484" t="s">
        <v>4364</v>
      </c>
      <c r="D1484">
        <v>58822</v>
      </c>
      <c r="E1484" t="s">
        <v>27</v>
      </c>
      <c r="F1484" t="s">
        <v>28</v>
      </c>
      <c r="G1484">
        <v>2023</v>
      </c>
      <c r="H1484" t="s">
        <v>29</v>
      </c>
      <c r="I1484" t="s">
        <v>30</v>
      </c>
      <c r="J1484" t="s">
        <v>4356</v>
      </c>
      <c r="K1484" t="str">
        <f>"05/04/2023 01:45 PM AEST(SW"</f>
        <v>05/04/2023 01:45 PM AEST(SW</v>
      </c>
      <c r="M1484">
        <v>1316172</v>
      </c>
      <c r="O1484" t="s">
        <v>32</v>
      </c>
      <c r="P1484" t="s">
        <v>878</v>
      </c>
      <c r="R1484" t="s">
        <v>34</v>
      </c>
      <c r="T1484" t="s">
        <v>52</v>
      </c>
      <c r="U1484" t="s">
        <v>4019</v>
      </c>
      <c r="V1484" t="s">
        <v>54</v>
      </c>
      <c r="W1484" s="1">
        <v>45030</v>
      </c>
      <c r="X1484" s="1">
        <v>45033</v>
      </c>
      <c r="Y1484" t="s">
        <v>55</v>
      </c>
    </row>
    <row r="1485" spans="1:25">
      <c r="A1485" t="s">
        <v>1160</v>
      </c>
      <c r="B1485" t="s">
        <v>1161</v>
      </c>
      <c r="C1485" t="s">
        <v>1162</v>
      </c>
      <c r="D1485">
        <v>55374</v>
      </c>
      <c r="E1485" t="s">
        <v>27</v>
      </c>
      <c r="F1485" t="s">
        <v>28</v>
      </c>
      <c r="G1485">
        <v>2023</v>
      </c>
      <c r="H1485" t="s">
        <v>29</v>
      </c>
      <c r="I1485" t="s">
        <v>30</v>
      </c>
      <c r="J1485" t="s">
        <v>4365</v>
      </c>
      <c r="K1485" t="s">
        <v>4366</v>
      </c>
      <c r="M1485">
        <v>1342344</v>
      </c>
      <c r="O1485" t="s">
        <v>32</v>
      </c>
      <c r="P1485" t="s">
        <v>86</v>
      </c>
      <c r="R1485" t="s">
        <v>34</v>
      </c>
      <c r="T1485" t="s">
        <v>52</v>
      </c>
      <c r="U1485" t="s">
        <v>87</v>
      </c>
      <c r="V1485" t="s">
        <v>475</v>
      </c>
      <c r="W1485" s="1">
        <v>44937</v>
      </c>
      <c r="X1485" s="1">
        <v>44941</v>
      </c>
      <c r="Y1485" t="s">
        <v>615</v>
      </c>
    </row>
    <row r="1486" spans="1:25">
      <c r="A1486" t="s">
        <v>1546</v>
      </c>
      <c r="B1486" t="s">
        <v>273</v>
      </c>
      <c r="D1486">
        <v>59679</v>
      </c>
      <c r="E1486" t="s">
        <v>27</v>
      </c>
      <c r="F1486" t="s">
        <v>28</v>
      </c>
      <c r="G1486">
        <v>2023</v>
      </c>
      <c r="H1486" t="s">
        <v>29</v>
      </c>
      <c r="I1486" t="s">
        <v>30</v>
      </c>
      <c r="J1486" t="s">
        <v>4367</v>
      </c>
      <c r="K1486" t="str">
        <f>"08/05/2023 12:28 PM AEST(SW"</f>
        <v>08/05/2023 12:28 PM AEST(SW</v>
      </c>
      <c r="L1486" t="s">
        <v>4368</v>
      </c>
      <c r="M1486">
        <v>1303576</v>
      </c>
      <c r="O1486" t="s">
        <v>32</v>
      </c>
      <c r="P1486" t="s">
        <v>86</v>
      </c>
      <c r="R1486" t="s">
        <v>34</v>
      </c>
      <c r="T1486" t="s">
        <v>52</v>
      </c>
      <c r="U1486" t="s">
        <v>261</v>
      </c>
      <c r="V1486" t="s">
        <v>426</v>
      </c>
      <c r="W1486" s="1">
        <v>45096</v>
      </c>
      <c r="X1486" s="1">
        <v>45121</v>
      </c>
      <c r="Y1486" t="s">
        <v>55</v>
      </c>
    </row>
    <row r="1487" spans="1:25">
      <c r="A1487" t="s">
        <v>4369</v>
      </c>
      <c r="B1487" t="s">
        <v>4370</v>
      </c>
      <c r="D1487">
        <v>57195</v>
      </c>
      <c r="E1487" t="s">
        <v>27</v>
      </c>
      <c r="F1487" t="s">
        <v>28</v>
      </c>
      <c r="G1487">
        <v>2023</v>
      </c>
      <c r="H1487" t="s">
        <v>29</v>
      </c>
      <c r="I1487" t="s">
        <v>30</v>
      </c>
      <c r="J1487" t="s">
        <v>4371</v>
      </c>
      <c r="K1487" t="s">
        <v>4372</v>
      </c>
      <c r="L1487" t="s">
        <v>4372</v>
      </c>
      <c r="M1487">
        <v>993296</v>
      </c>
      <c r="O1487" t="s">
        <v>32</v>
      </c>
      <c r="P1487" t="s">
        <v>86</v>
      </c>
      <c r="R1487" t="s">
        <v>34</v>
      </c>
      <c r="T1487" t="s">
        <v>52</v>
      </c>
      <c r="U1487" t="s">
        <v>261</v>
      </c>
      <c r="V1487" t="s">
        <v>4373</v>
      </c>
      <c r="W1487" s="1">
        <v>45032</v>
      </c>
      <c r="X1487" s="1">
        <v>45050</v>
      </c>
      <c r="Y1487" t="s">
        <v>55</v>
      </c>
    </row>
    <row r="1488" spans="1:25">
      <c r="A1488" t="s">
        <v>4374</v>
      </c>
      <c r="B1488" t="s">
        <v>4375</v>
      </c>
      <c r="D1488">
        <v>56957</v>
      </c>
      <c r="E1488" t="s">
        <v>27</v>
      </c>
      <c r="F1488" t="s">
        <v>28</v>
      </c>
      <c r="G1488">
        <v>2023</v>
      </c>
      <c r="H1488" t="s">
        <v>29</v>
      </c>
      <c r="I1488" t="s">
        <v>30</v>
      </c>
      <c r="J1488" t="s">
        <v>4376</v>
      </c>
      <c r="K1488" t="str">
        <f>"06/02/2023 01:10 PM AEST(SW"</f>
        <v>06/02/2023 01:10 PM AEST(SW</v>
      </c>
      <c r="L1488" t="str">
        <f>"06/02/2023 01:10 PM AEST(SW"</f>
        <v>06/02/2023 01:10 PM AEST(SW</v>
      </c>
      <c r="M1488">
        <v>996227</v>
      </c>
      <c r="O1488" t="s">
        <v>32</v>
      </c>
      <c r="P1488" t="s">
        <v>86</v>
      </c>
      <c r="R1488" t="s">
        <v>34</v>
      </c>
      <c r="T1488" t="s">
        <v>52</v>
      </c>
      <c r="U1488" t="s">
        <v>261</v>
      </c>
      <c r="V1488" t="s">
        <v>426</v>
      </c>
      <c r="W1488" s="1">
        <v>45005</v>
      </c>
      <c r="X1488" s="1">
        <v>45023</v>
      </c>
      <c r="Y1488" t="s">
        <v>55</v>
      </c>
    </row>
    <row r="1489" spans="1:25">
      <c r="A1489" t="s">
        <v>669</v>
      </c>
      <c r="B1489" t="s">
        <v>4377</v>
      </c>
      <c r="D1489">
        <v>58446</v>
      </c>
      <c r="E1489" t="s">
        <v>27</v>
      </c>
      <c r="F1489" t="s">
        <v>28</v>
      </c>
      <c r="G1489">
        <v>2023</v>
      </c>
      <c r="H1489" t="s">
        <v>29</v>
      </c>
      <c r="I1489" t="s">
        <v>30</v>
      </c>
      <c r="J1489" t="s">
        <v>4378</v>
      </c>
      <c r="K1489" t="s">
        <v>4379</v>
      </c>
      <c r="M1489">
        <v>1286415</v>
      </c>
      <c r="O1489" t="s">
        <v>32</v>
      </c>
      <c r="P1489" t="s">
        <v>86</v>
      </c>
      <c r="R1489" t="s">
        <v>34</v>
      </c>
      <c r="T1489" t="s">
        <v>52</v>
      </c>
      <c r="U1489" t="s">
        <v>261</v>
      </c>
      <c r="V1489" t="s">
        <v>426</v>
      </c>
      <c r="W1489" s="1">
        <v>45061</v>
      </c>
      <c r="X1489" s="1">
        <v>45083</v>
      </c>
      <c r="Y1489" t="s">
        <v>55</v>
      </c>
    </row>
    <row r="1490" spans="1:25">
      <c r="A1490" t="s">
        <v>4380</v>
      </c>
      <c r="B1490" t="s">
        <v>1269</v>
      </c>
      <c r="D1490">
        <v>57478</v>
      </c>
      <c r="E1490" t="s">
        <v>27</v>
      </c>
      <c r="F1490" t="s">
        <v>28</v>
      </c>
      <c r="G1490">
        <v>2023</v>
      </c>
      <c r="H1490" t="s">
        <v>29</v>
      </c>
      <c r="I1490" t="s">
        <v>30</v>
      </c>
      <c r="J1490" t="s">
        <v>4381</v>
      </c>
      <c r="K1490" t="s">
        <v>4382</v>
      </c>
      <c r="L1490" t="s">
        <v>4382</v>
      </c>
      <c r="M1490">
        <v>1082649</v>
      </c>
      <c r="O1490" t="s">
        <v>32</v>
      </c>
      <c r="P1490" t="s">
        <v>86</v>
      </c>
      <c r="R1490" t="s">
        <v>34</v>
      </c>
      <c r="T1490" t="s">
        <v>52</v>
      </c>
      <c r="U1490" t="s">
        <v>261</v>
      </c>
      <c r="V1490" t="s">
        <v>426</v>
      </c>
      <c r="W1490" s="1">
        <v>45088</v>
      </c>
      <c r="X1490" s="1">
        <v>45122</v>
      </c>
      <c r="Y1490" t="s">
        <v>55</v>
      </c>
    </row>
    <row r="1491" spans="1:25">
      <c r="A1491" t="s">
        <v>2579</v>
      </c>
      <c r="B1491" t="s">
        <v>4383</v>
      </c>
      <c r="D1491">
        <v>58748</v>
      </c>
      <c r="E1491" t="s">
        <v>27</v>
      </c>
      <c r="F1491" t="s">
        <v>28</v>
      </c>
      <c r="G1491">
        <v>2023</v>
      </c>
      <c r="H1491" t="s">
        <v>29</v>
      </c>
      <c r="I1491" t="s">
        <v>30</v>
      </c>
      <c r="J1491" t="s">
        <v>4384</v>
      </c>
      <c r="K1491" t="str">
        <f>"03/04/2023 07:51 PM AEST(SW"</f>
        <v>03/04/2023 07:51 PM AEST(SW</v>
      </c>
      <c r="L1491" t="s">
        <v>4385</v>
      </c>
      <c r="M1491">
        <v>1298107</v>
      </c>
      <c r="O1491" t="s">
        <v>32</v>
      </c>
      <c r="P1491" t="s">
        <v>86</v>
      </c>
      <c r="R1491" t="s">
        <v>34</v>
      </c>
      <c r="T1491" t="s">
        <v>52</v>
      </c>
      <c r="U1491" t="s">
        <v>261</v>
      </c>
      <c r="V1491" t="s">
        <v>426</v>
      </c>
      <c r="W1491" s="1">
        <v>45060</v>
      </c>
      <c r="X1491" s="1">
        <v>45083</v>
      </c>
      <c r="Y1491" t="s">
        <v>55</v>
      </c>
    </row>
    <row r="1492" spans="1:25">
      <c r="A1492" t="s">
        <v>4386</v>
      </c>
      <c r="B1492" t="s">
        <v>4387</v>
      </c>
      <c r="D1492">
        <v>61438</v>
      </c>
      <c r="E1492" t="s">
        <v>27</v>
      </c>
      <c r="F1492" t="s">
        <v>28</v>
      </c>
      <c r="G1492">
        <v>2023</v>
      </c>
      <c r="H1492" t="s">
        <v>29</v>
      </c>
      <c r="I1492" t="s">
        <v>30</v>
      </c>
      <c r="J1492" t="s">
        <v>4388</v>
      </c>
      <c r="K1492" t="s">
        <v>4389</v>
      </c>
      <c r="L1492" t="s">
        <v>4390</v>
      </c>
      <c r="M1492">
        <v>1299082</v>
      </c>
      <c r="O1492" t="s">
        <v>32</v>
      </c>
      <c r="P1492" t="s">
        <v>86</v>
      </c>
      <c r="R1492" t="s">
        <v>34</v>
      </c>
      <c r="T1492" t="s">
        <v>52</v>
      </c>
      <c r="U1492" t="s">
        <v>261</v>
      </c>
      <c r="V1492" t="s">
        <v>426</v>
      </c>
      <c r="W1492" s="1">
        <v>45130</v>
      </c>
      <c r="X1492" s="1">
        <v>45155</v>
      </c>
      <c r="Y1492" t="s">
        <v>55</v>
      </c>
    </row>
    <row r="1493" spans="1:25">
      <c r="A1493" t="s">
        <v>4391</v>
      </c>
      <c r="B1493" t="s">
        <v>4392</v>
      </c>
      <c r="D1493">
        <v>49460</v>
      </c>
      <c r="E1493" t="s">
        <v>27</v>
      </c>
      <c r="F1493" t="s">
        <v>28</v>
      </c>
      <c r="G1493">
        <v>2023</v>
      </c>
      <c r="H1493" t="s">
        <v>29</v>
      </c>
      <c r="I1493" t="s">
        <v>30</v>
      </c>
      <c r="J1493" t="s">
        <v>4393</v>
      </c>
      <c r="K1493" t="s">
        <v>4394</v>
      </c>
      <c r="M1493">
        <v>1312173</v>
      </c>
      <c r="O1493" t="s">
        <v>32</v>
      </c>
      <c r="P1493" t="s">
        <v>86</v>
      </c>
      <c r="R1493" t="s">
        <v>34</v>
      </c>
      <c r="T1493" t="s">
        <v>52</v>
      </c>
      <c r="U1493" t="s">
        <v>87</v>
      </c>
      <c r="V1493" t="s">
        <v>88</v>
      </c>
      <c r="W1493" s="1">
        <v>44927</v>
      </c>
      <c r="X1493" s="1">
        <v>44940</v>
      </c>
      <c r="Y1493" t="s">
        <v>55</v>
      </c>
    </row>
    <row r="1494" spans="1:25">
      <c r="A1494" t="s">
        <v>4395</v>
      </c>
      <c r="B1494" t="s">
        <v>4396</v>
      </c>
      <c r="D1494">
        <v>57698</v>
      </c>
      <c r="E1494" t="s">
        <v>27</v>
      </c>
      <c r="F1494" t="s">
        <v>28</v>
      </c>
      <c r="G1494">
        <v>2023</v>
      </c>
      <c r="H1494" t="s">
        <v>29</v>
      </c>
      <c r="I1494" t="s">
        <v>30</v>
      </c>
      <c r="J1494" t="s">
        <v>4397</v>
      </c>
      <c r="K1494" t="s">
        <v>4398</v>
      </c>
      <c r="L1494" t="s">
        <v>4399</v>
      </c>
      <c r="M1494">
        <v>994389</v>
      </c>
      <c r="O1494" t="s">
        <v>32</v>
      </c>
      <c r="P1494" t="s">
        <v>86</v>
      </c>
      <c r="R1494" t="s">
        <v>34</v>
      </c>
      <c r="T1494" t="s">
        <v>52</v>
      </c>
      <c r="U1494" t="s">
        <v>87</v>
      </c>
      <c r="V1494" t="s">
        <v>88</v>
      </c>
      <c r="W1494" s="1">
        <v>45192</v>
      </c>
      <c r="X1494" s="1">
        <v>45199</v>
      </c>
      <c r="Y1494" t="s">
        <v>55</v>
      </c>
    </row>
    <row r="1495" spans="1:25">
      <c r="A1495" t="s">
        <v>1748</v>
      </c>
      <c r="B1495" t="s">
        <v>1749</v>
      </c>
      <c r="D1495">
        <v>47118</v>
      </c>
      <c r="E1495" t="s">
        <v>27</v>
      </c>
      <c r="F1495" t="s">
        <v>28</v>
      </c>
      <c r="G1495">
        <v>2023</v>
      </c>
      <c r="H1495" t="s">
        <v>29</v>
      </c>
      <c r="I1495" t="s">
        <v>30</v>
      </c>
      <c r="J1495" t="s">
        <v>4400</v>
      </c>
      <c r="K1495" t="str">
        <f>"02/06/2022 03:40 PM AEST(SW"</f>
        <v>02/06/2022 03:40 PM AEST(SW</v>
      </c>
      <c r="L1495" t="str">
        <f>"02/06/2022 03:42 PM AEST(SW"</f>
        <v>02/06/2022 03:42 PM AEST(SW</v>
      </c>
      <c r="M1495">
        <v>1173987</v>
      </c>
      <c r="O1495" t="s">
        <v>32</v>
      </c>
      <c r="P1495" t="s">
        <v>86</v>
      </c>
      <c r="R1495" t="s">
        <v>34</v>
      </c>
      <c r="T1495" t="s">
        <v>52</v>
      </c>
      <c r="U1495" t="s">
        <v>87</v>
      </c>
      <c r="V1495" t="s">
        <v>465</v>
      </c>
      <c r="W1495" s="1">
        <v>44955</v>
      </c>
      <c r="X1495" s="1">
        <v>44967</v>
      </c>
      <c r="Y1495" t="s">
        <v>133</v>
      </c>
    </row>
    <row r="1496" spans="1:25">
      <c r="A1496" t="s">
        <v>4401</v>
      </c>
      <c r="B1496" t="s">
        <v>4402</v>
      </c>
      <c r="C1496" t="s">
        <v>4403</v>
      </c>
      <c r="D1496">
        <v>49459</v>
      </c>
      <c r="E1496" t="s">
        <v>27</v>
      </c>
      <c r="F1496" t="s">
        <v>28</v>
      </c>
      <c r="G1496">
        <v>2023</v>
      </c>
      <c r="H1496" t="s">
        <v>29</v>
      </c>
      <c r="I1496" t="s">
        <v>30</v>
      </c>
      <c r="J1496" t="s">
        <v>4393</v>
      </c>
      <c r="K1496" t="s">
        <v>4394</v>
      </c>
      <c r="M1496">
        <v>1298541</v>
      </c>
      <c r="O1496" t="s">
        <v>32</v>
      </c>
      <c r="P1496" t="s">
        <v>86</v>
      </c>
      <c r="R1496" t="s">
        <v>34</v>
      </c>
      <c r="T1496" t="s">
        <v>52</v>
      </c>
      <c r="U1496" t="s">
        <v>87</v>
      </c>
      <c r="V1496" t="s">
        <v>88</v>
      </c>
      <c r="W1496" s="1">
        <v>44927</v>
      </c>
      <c r="X1496" s="1">
        <v>44940</v>
      </c>
      <c r="Y1496" t="s">
        <v>55</v>
      </c>
    </row>
    <row r="1497" spans="1:25">
      <c r="A1497" t="s">
        <v>4404</v>
      </c>
      <c r="B1497" t="s">
        <v>47</v>
      </c>
      <c r="D1497">
        <v>60401</v>
      </c>
      <c r="E1497" t="s">
        <v>27</v>
      </c>
      <c r="F1497" t="s">
        <v>28</v>
      </c>
      <c r="G1497">
        <v>2023</v>
      </c>
      <c r="H1497" t="s">
        <v>29</v>
      </c>
      <c r="I1497" t="s">
        <v>30</v>
      </c>
      <c r="J1497" t="s">
        <v>4405</v>
      </c>
      <c r="K1497" t="s">
        <v>4406</v>
      </c>
      <c r="L1497" t="str">
        <f>"03/06/2023 04:19 PM AEST(SW"</f>
        <v>03/06/2023 04:19 PM AEST(SW</v>
      </c>
      <c r="M1497">
        <v>760931</v>
      </c>
      <c r="O1497" t="s">
        <v>32</v>
      </c>
      <c r="P1497" t="s">
        <v>86</v>
      </c>
      <c r="R1497" t="s">
        <v>34</v>
      </c>
      <c r="T1497" t="s">
        <v>52</v>
      </c>
      <c r="U1497" t="s">
        <v>87</v>
      </c>
      <c r="V1497" t="s">
        <v>88</v>
      </c>
      <c r="W1497" s="1">
        <v>45094</v>
      </c>
      <c r="X1497" s="1">
        <v>45234</v>
      </c>
      <c r="Y1497" t="s">
        <v>55</v>
      </c>
    </row>
    <row r="1498" spans="1:25">
      <c r="A1498" t="s">
        <v>1102</v>
      </c>
      <c r="B1498" t="s">
        <v>4407</v>
      </c>
      <c r="D1498">
        <v>60515</v>
      </c>
      <c r="E1498" t="s">
        <v>27</v>
      </c>
      <c r="F1498" t="s">
        <v>28</v>
      </c>
      <c r="G1498">
        <v>2023</v>
      </c>
      <c r="H1498" t="s">
        <v>29</v>
      </c>
      <c r="I1498" t="s">
        <v>30</v>
      </c>
      <c r="J1498" t="s">
        <v>4408</v>
      </c>
      <c r="K1498" t="s">
        <v>4409</v>
      </c>
      <c r="M1498">
        <v>1422674</v>
      </c>
      <c r="O1498" t="s">
        <v>32</v>
      </c>
      <c r="P1498" t="s">
        <v>389</v>
      </c>
      <c r="R1498" t="s">
        <v>34</v>
      </c>
      <c r="T1498" t="s">
        <v>52</v>
      </c>
      <c r="U1498" t="s">
        <v>87</v>
      </c>
      <c r="V1498" t="s">
        <v>88</v>
      </c>
      <c r="W1498" s="1">
        <v>45124</v>
      </c>
      <c r="X1498" s="1">
        <v>45128</v>
      </c>
      <c r="Y1498" t="s">
        <v>55</v>
      </c>
    </row>
    <row r="1499" spans="1:25">
      <c r="A1499" t="s">
        <v>4352</v>
      </c>
      <c r="B1499" t="s">
        <v>3856</v>
      </c>
      <c r="C1499" t="s">
        <v>4353</v>
      </c>
      <c r="D1499">
        <v>60484</v>
      </c>
      <c r="E1499" t="s">
        <v>27</v>
      </c>
      <c r="F1499" t="s">
        <v>28</v>
      </c>
      <c r="G1499">
        <v>2023</v>
      </c>
      <c r="H1499" t="s">
        <v>29</v>
      </c>
      <c r="I1499" t="s">
        <v>30</v>
      </c>
      <c r="J1499" t="s">
        <v>4410</v>
      </c>
      <c r="K1499" t="s">
        <v>4411</v>
      </c>
      <c r="M1499">
        <v>1375779</v>
      </c>
      <c r="O1499" t="s">
        <v>32</v>
      </c>
      <c r="P1499" t="s">
        <v>86</v>
      </c>
      <c r="R1499" t="s">
        <v>34</v>
      </c>
      <c r="T1499" t="s">
        <v>52</v>
      </c>
      <c r="U1499" t="s">
        <v>87</v>
      </c>
      <c r="V1499" t="s">
        <v>88</v>
      </c>
      <c r="W1499" s="1">
        <v>45101</v>
      </c>
      <c r="X1499" s="1">
        <v>45116</v>
      </c>
      <c r="Y1499" t="s">
        <v>89</v>
      </c>
    </row>
    <row r="1500" spans="1:25">
      <c r="A1500" t="s">
        <v>4412</v>
      </c>
      <c r="B1500" t="s">
        <v>4413</v>
      </c>
      <c r="D1500">
        <v>57411</v>
      </c>
      <c r="E1500" t="s">
        <v>27</v>
      </c>
      <c r="F1500" t="s">
        <v>28</v>
      </c>
      <c r="G1500">
        <v>2023</v>
      </c>
      <c r="H1500" t="s">
        <v>29</v>
      </c>
      <c r="I1500" t="s">
        <v>30</v>
      </c>
      <c r="J1500" t="s">
        <v>4414</v>
      </c>
      <c r="K1500" t="s">
        <v>4415</v>
      </c>
      <c r="M1500">
        <v>990432</v>
      </c>
      <c r="O1500" t="s">
        <v>32</v>
      </c>
      <c r="P1500" t="s">
        <v>86</v>
      </c>
      <c r="R1500" t="s">
        <v>34</v>
      </c>
      <c r="T1500" t="s">
        <v>52</v>
      </c>
      <c r="U1500" t="s">
        <v>261</v>
      </c>
      <c r="V1500" t="s">
        <v>4416</v>
      </c>
      <c r="W1500" s="1">
        <v>44998</v>
      </c>
      <c r="X1500" s="1">
        <v>45010</v>
      </c>
      <c r="Y1500" t="s">
        <v>55</v>
      </c>
    </row>
    <row r="1501" spans="1:25">
      <c r="A1501" t="s">
        <v>1412</v>
      </c>
      <c r="B1501" t="s">
        <v>1413</v>
      </c>
      <c r="D1501">
        <v>58672</v>
      </c>
      <c r="E1501" t="s">
        <v>27</v>
      </c>
      <c r="F1501" t="s">
        <v>28</v>
      </c>
      <c r="G1501">
        <v>2023</v>
      </c>
      <c r="H1501" t="s">
        <v>29</v>
      </c>
      <c r="I1501" t="s">
        <v>30</v>
      </c>
      <c r="J1501" t="s">
        <v>4417</v>
      </c>
      <c r="K1501" t="s">
        <v>4418</v>
      </c>
      <c r="M1501">
        <v>1088035</v>
      </c>
      <c r="O1501" t="s">
        <v>32</v>
      </c>
      <c r="P1501" t="s">
        <v>86</v>
      </c>
      <c r="R1501" t="s">
        <v>34</v>
      </c>
      <c r="T1501" t="s">
        <v>52</v>
      </c>
      <c r="U1501" t="s">
        <v>87</v>
      </c>
      <c r="V1501" t="s">
        <v>88</v>
      </c>
      <c r="W1501" s="1">
        <v>45032</v>
      </c>
      <c r="X1501" s="1">
        <v>45058</v>
      </c>
      <c r="Y1501" t="s">
        <v>615</v>
      </c>
    </row>
    <row r="1502" spans="1:25">
      <c r="A1502" t="s">
        <v>1748</v>
      </c>
      <c r="B1502" t="s">
        <v>1749</v>
      </c>
      <c r="D1502">
        <v>47103</v>
      </c>
      <c r="E1502" t="s">
        <v>27</v>
      </c>
      <c r="F1502" t="s">
        <v>28</v>
      </c>
      <c r="G1502">
        <v>2023</v>
      </c>
      <c r="H1502" t="s">
        <v>29</v>
      </c>
      <c r="I1502" t="s">
        <v>30</v>
      </c>
      <c r="J1502" t="s">
        <v>4419</v>
      </c>
      <c r="K1502" t="str">
        <f>"01/06/2022 05:03 PM AEST(SW"</f>
        <v>01/06/2022 05:03 PM AEST(SW</v>
      </c>
      <c r="L1502" t="str">
        <f>"01/06/2022 05:04 PM AEST(SW"</f>
        <v>01/06/2022 05:04 PM AEST(SW</v>
      </c>
      <c r="M1502">
        <v>1173987</v>
      </c>
      <c r="O1502" t="s">
        <v>32</v>
      </c>
      <c r="P1502" t="s">
        <v>86</v>
      </c>
      <c r="R1502" t="s">
        <v>34</v>
      </c>
      <c r="T1502" t="s">
        <v>52</v>
      </c>
      <c r="U1502" t="s">
        <v>87</v>
      </c>
      <c r="V1502" t="s">
        <v>465</v>
      </c>
      <c r="W1502" s="1">
        <v>44931</v>
      </c>
      <c r="X1502" s="1">
        <v>44939</v>
      </c>
      <c r="Y1502" t="s">
        <v>133</v>
      </c>
    </row>
    <row r="1503" spans="1:25">
      <c r="A1503" t="s">
        <v>4420</v>
      </c>
      <c r="B1503" t="s">
        <v>4421</v>
      </c>
      <c r="C1503" t="s">
        <v>4422</v>
      </c>
      <c r="D1503">
        <v>60457</v>
      </c>
      <c r="E1503" t="s">
        <v>27</v>
      </c>
      <c r="F1503" t="s">
        <v>28</v>
      </c>
      <c r="G1503">
        <v>2023</v>
      </c>
      <c r="H1503" t="s">
        <v>29</v>
      </c>
      <c r="I1503" t="s">
        <v>30</v>
      </c>
      <c r="J1503" t="s">
        <v>4423</v>
      </c>
      <c r="K1503" t="s">
        <v>4424</v>
      </c>
      <c r="L1503" t="s">
        <v>4424</v>
      </c>
      <c r="M1503">
        <v>1045568</v>
      </c>
      <c r="O1503" t="s">
        <v>32</v>
      </c>
      <c r="P1503" t="s">
        <v>145</v>
      </c>
      <c r="R1503" t="s">
        <v>34</v>
      </c>
      <c r="T1503" t="s">
        <v>174</v>
      </c>
      <c r="U1503" t="s">
        <v>53</v>
      </c>
      <c r="V1503" t="s">
        <v>730</v>
      </c>
      <c r="W1503" s="1">
        <v>45083</v>
      </c>
      <c r="X1503" s="1">
        <v>45131</v>
      </c>
      <c r="Y1503" t="s">
        <v>55</v>
      </c>
    </row>
    <row r="1504" spans="1:25">
      <c r="A1504" t="s">
        <v>4425</v>
      </c>
      <c r="B1504" t="s">
        <v>3379</v>
      </c>
      <c r="C1504" t="s">
        <v>326</v>
      </c>
      <c r="D1504">
        <v>61906</v>
      </c>
      <c r="E1504" t="s">
        <v>27</v>
      </c>
      <c r="F1504" t="s">
        <v>28</v>
      </c>
      <c r="G1504">
        <v>2023</v>
      </c>
      <c r="H1504" t="s">
        <v>29</v>
      </c>
      <c r="I1504" t="s">
        <v>30</v>
      </c>
      <c r="J1504" t="s">
        <v>4426</v>
      </c>
      <c r="K1504" t="s">
        <v>4427</v>
      </c>
      <c r="M1504">
        <v>1377490</v>
      </c>
      <c r="O1504" t="s">
        <v>32</v>
      </c>
      <c r="P1504" t="s">
        <v>86</v>
      </c>
      <c r="R1504" t="s">
        <v>34</v>
      </c>
      <c r="T1504" t="s">
        <v>52</v>
      </c>
      <c r="U1504" t="s">
        <v>87</v>
      </c>
      <c r="V1504" t="s">
        <v>88</v>
      </c>
      <c r="W1504" s="1">
        <v>45306</v>
      </c>
      <c r="X1504" s="1">
        <v>45132</v>
      </c>
      <c r="Y1504" t="s">
        <v>55</v>
      </c>
    </row>
    <row r="1505" spans="1:25">
      <c r="A1505" t="s">
        <v>4428</v>
      </c>
      <c r="B1505" t="s">
        <v>4429</v>
      </c>
      <c r="C1505" t="s">
        <v>4430</v>
      </c>
      <c r="D1505">
        <v>59200</v>
      </c>
      <c r="E1505" t="s">
        <v>27</v>
      </c>
      <c r="F1505" t="s">
        <v>28</v>
      </c>
      <c r="G1505">
        <v>2023</v>
      </c>
      <c r="H1505" t="s">
        <v>29</v>
      </c>
      <c r="I1505" t="s">
        <v>30</v>
      </c>
      <c r="J1505" t="s">
        <v>4431</v>
      </c>
      <c r="K1505" t="s">
        <v>4432</v>
      </c>
      <c r="L1505" t="s">
        <v>4433</v>
      </c>
      <c r="M1505">
        <v>740103</v>
      </c>
      <c r="O1505" t="s">
        <v>32</v>
      </c>
      <c r="P1505" t="s">
        <v>42</v>
      </c>
      <c r="R1505" t="s">
        <v>34</v>
      </c>
      <c r="T1505" t="s">
        <v>35</v>
      </c>
      <c r="U1505" t="s">
        <v>43</v>
      </c>
      <c r="V1505" t="s">
        <v>151</v>
      </c>
      <c r="W1505" s="1">
        <v>45075</v>
      </c>
      <c r="X1505" s="1">
        <v>45084</v>
      </c>
      <c r="Y1505" t="s">
        <v>55</v>
      </c>
    </row>
    <row r="1506" spans="1:25">
      <c r="A1506" t="s">
        <v>4265</v>
      </c>
      <c r="B1506" t="s">
        <v>4434</v>
      </c>
      <c r="D1506">
        <v>61653</v>
      </c>
      <c r="E1506" t="s">
        <v>27</v>
      </c>
      <c r="F1506" t="s">
        <v>28</v>
      </c>
      <c r="G1506">
        <v>2023</v>
      </c>
      <c r="H1506" t="s">
        <v>29</v>
      </c>
      <c r="I1506" t="s">
        <v>30</v>
      </c>
      <c r="J1506" t="s">
        <v>4435</v>
      </c>
      <c r="K1506" t="s">
        <v>4436</v>
      </c>
      <c r="O1506" t="s">
        <v>32</v>
      </c>
      <c r="P1506" t="s">
        <v>371</v>
      </c>
      <c r="R1506" t="s">
        <v>34</v>
      </c>
      <c r="T1506" t="s">
        <v>52</v>
      </c>
      <c r="U1506" t="s">
        <v>53</v>
      </c>
      <c r="V1506" t="s">
        <v>4437</v>
      </c>
      <c r="W1506" s="1">
        <v>45107</v>
      </c>
      <c r="X1506" s="1">
        <v>45115</v>
      </c>
      <c r="Y1506" t="s">
        <v>55</v>
      </c>
    </row>
    <row r="1507" spans="1:25">
      <c r="A1507" t="s">
        <v>980</v>
      </c>
      <c r="B1507" t="s">
        <v>4438</v>
      </c>
      <c r="C1507" t="s">
        <v>1070</v>
      </c>
      <c r="D1507">
        <v>61208</v>
      </c>
      <c r="E1507" t="s">
        <v>27</v>
      </c>
      <c r="F1507" t="s">
        <v>28</v>
      </c>
      <c r="G1507">
        <v>2023</v>
      </c>
      <c r="H1507" t="s">
        <v>29</v>
      </c>
      <c r="I1507" t="s">
        <v>30</v>
      </c>
      <c r="J1507" t="s">
        <v>4439</v>
      </c>
      <c r="K1507" t="s">
        <v>4440</v>
      </c>
      <c r="L1507" t="s">
        <v>4441</v>
      </c>
      <c r="M1507">
        <v>682753</v>
      </c>
      <c r="O1507" t="s">
        <v>32</v>
      </c>
      <c r="P1507" t="s">
        <v>42</v>
      </c>
      <c r="R1507" t="s">
        <v>34</v>
      </c>
      <c r="T1507" t="s">
        <v>35</v>
      </c>
      <c r="U1507" t="s">
        <v>53</v>
      </c>
      <c r="V1507" t="s">
        <v>151</v>
      </c>
      <c r="W1507" s="1">
        <v>45102</v>
      </c>
      <c r="X1507" s="1">
        <v>45109</v>
      </c>
      <c r="Y1507" t="s">
        <v>55</v>
      </c>
    </row>
    <row r="1508" spans="1:25">
      <c r="A1508" t="s">
        <v>4442</v>
      </c>
      <c r="B1508" t="s">
        <v>4443</v>
      </c>
      <c r="C1508" t="s">
        <v>4444</v>
      </c>
      <c r="D1508">
        <v>61114</v>
      </c>
      <c r="E1508" t="s">
        <v>27</v>
      </c>
      <c r="F1508" t="s">
        <v>28</v>
      </c>
      <c r="G1508">
        <v>2023</v>
      </c>
      <c r="H1508" t="s">
        <v>29</v>
      </c>
      <c r="I1508" t="s">
        <v>30</v>
      </c>
      <c r="J1508" t="s">
        <v>4445</v>
      </c>
      <c r="K1508" t="s">
        <v>4446</v>
      </c>
      <c r="L1508" t="s">
        <v>4446</v>
      </c>
      <c r="M1508">
        <v>1273375</v>
      </c>
      <c r="O1508" t="s">
        <v>32</v>
      </c>
      <c r="P1508" t="s">
        <v>145</v>
      </c>
      <c r="R1508" t="s">
        <v>34</v>
      </c>
      <c r="T1508" t="s">
        <v>174</v>
      </c>
      <c r="U1508" t="s">
        <v>175</v>
      </c>
      <c r="V1508" t="s">
        <v>715</v>
      </c>
      <c r="W1508" s="1">
        <v>45126</v>
      </c>
      <c r="X1508" s="1">
        <v>45103</v>
      </c>
      <c r="Y1508" t="s">
        <v>55</v>
      </c>
    </row>
    <row r="1509" spans="1:25">
      <c r="A1509" t="s">
        <v>4395</v>
      </c>
      <c r="B1509" t="s">
        <v>4396</v>
      </c>
      <c r="D1509">
        <v>61839</v>
      </c>
      <c r="E1509" t="s">
        <v>27</v>
      </c>
      <c r="F1509" t="s">
        <v>28</v>
      </c>
      <c r="G1509">
        <v>2023</v>
      </c>
      <c r="H1509" t="s">
        <v>29</v>
      </c>
      <c r="I1509" t="s">
        <v>30</v>
      </c>
      <c r="J1509" t="s">
        <v>4447</v>
      </c>
      <c r="K1509" t="s">
        <v>4448</v>
      </c>
      <c r="M1509">
        <v>994389</v>
      </c>
      <c r="O1509" t="s">
        <v>32</v>
      </c>
      <c r="P1509" t="s">
        <v>61</v>
      </c>
      <c r="Q1509" t="s">
        <v>4449</v>
      </c>
      <c r="R1509" t="s">
        <v>34</v>
      </c>
      <c r="T1509" t="s">
        <v>52</v>
      </c>
      <c r="U1509" t="s">
        <v>87</v>
      </c>
      <c r="V1509" t="s">
        <v>88</v>
      </c>
      <c r="W1509" s="1">
        <v>45193</v>
      </c>
      <c r="X1509" s="1">
        <v>45200</v>
      </c>
      <c r="Y1509" t="s">
        <v>55</v>
      </c>
    </row>
    <row r="1510" spans="1:25">
      <c r="A1510" t="s">
        <v>1835</v>
      </c>
      <c r="B1510" t="s">
        <v>1836</v>
      </c>
      <c r="C1510" t="s">
        <v>1837</v>
      </c>
      <c r="D1510">
        <v>55663</v>
      </c>
      <c r="E1510" t="s">
        <v>27</v>
      </c>
      <c r="F1510" t="s">
        <v>28</v>
      </c>
      <c r="G1510">
        <v>2023</v>
      </c>
      <c r="H1510" t="s">
        <v>29</v>
      </c>
      <c r="I1510" t="s">
        <v>30</v>
      </c>
      <c r="J1510" t="s">
        <v>4450</v>
      </c>
      <c r="K1510" t="s">
        <v>4451</v>
      </c>
      <c r="M1510">
        <v>1105084</v>
      </c>
      <c r="O1510" t="s">
        <v>32</v>
      </c>
      <c r="P1510" t="s">
        <v>86</v>
      </c>
      <c r="R1510" t="s">
        <v>34</v>
      </c>
      <c r="T1510" t="s">
        <v>52</v>
      </c>
      <c r="U1510" t="s">
        <v>87</v>
      </c>
      <c r="V1510" t="s">
        <v>4452</v>
      </c>
      <c r="W1510" s="1">
        <v>44955</v>
      </c>
      <c r="X1510" s="1">
        <v>44969</v>
      </c>
      <c r="Y1510" t="s">
        <v>89</v>
      </c>
    </row>
    <row r="1511" spans="1:25">
      <c r="A1511" t="s">
        <v>234</v>
      </c>
      <c r="B1511" t="s">
        <v>235</v>
      </c>
      <c r="C1511" t="s">
        <v>236</v>
      </c>
      <c r="D1511">
        <v>61813</v>
      </c>
      <c r="E1511" t="s">
        <v>27</v>
      </c>
      <c r="F1511" t="s">
        <v>28</v>
      </c>
      <c r="G1511">
        <v>2023</v>
      </c>
      <c r="H1511" t="s">
        <v>29</v>
      </c>
      <c r="I1511" t="s">
        <v>30</v>
      </c>
      <c r="J1511" t="s">
        <v>4453</v>
      </c>
      <c r="K1511" t="s">
        <v>4454</v>
      </c>
      <c r="L1511" t="s">
        <v>4455</v>
      </c>
      <c r="M1511">
        <v>912331</v>
      </c>
      <c r="O1511" t="s">
        <v>32</v>
      </c>
      <c r="P1511" t="s">
        <v>42</v>
      </c>
      <c r="R1511" t="s">
        <v>34</v>
      </c>
      <c r="T1511" t="s">
        <v>35</v>
      </c>
      <c r="U1511" t="s">
        <v>43</v>
      </c>
      <c r="V1511" t="s">
        <v>158</v>
      </c>
      <c r="W1511" s="1">
        <v>45272</v>
      </c>
      <c r="X1511" s="1">
        <v>45278</v>
      </c>
      <c r="Y1511" t="s">
        <v>55</v>
      </c>
    </row>
    <row r="1512" spans="1:25">
      <c r="A1512" t="s">
        <v>4456</v>
      </c>
      <c r="B1512" t="s">
        <v>4457</v>
      </c>
      <c r="D1512">
        <v>61851</v>
      </c>
      <c r="E1512" t="s">
        <v>27</v>
      </c>
      <c r="F1512" t="s">
        <v>28</v>
      </c>
      <c r="G1512">
        <v>2023</v>
      </c>
      <c r="H1512" t="s">
        <v>29</v>
      </c>
      <c r="I1512" t="s">
        <v>30</v>
      </c>
      <c r="J1512" t="s">
        <v>4458</v>
      </c>
      <c r="K1512" t="s">
        <v>4459</v>
      </c>
      <c r="L1512" t="s">
        <v>4460</v>
      </c>
      <c r="M1512">
        <v>1436943</v>
      </c>
      <c r="O1512" t="s">
        <v>32</v>
      </c>
      <c r="P1512" t="s">
        <v>371</v>
      </c>
      <c r="R1512" t="s">
        <v>34</v>
      </c>
      <c r="T1512" t="s">
        <v>35</v>
      </c>
      <c r="U1512" t="s">
        <v>87</v>
      </c>
      <c r="V1512" t="s">
        <v>4461</v>
      </c>
      <c r="W1512" s="1">
        <v>45133</v>
      </c>
      <c r="X1512" s="1">
        <v>45151</v>
      </c>
      <c r="Y1512" t="s">
        <v>4462</v>
      </c>
    </row>
    <row r="1513" spans="1:25">
      <c r="A1513" t="s">
        <v>1132</v>
      </c>
      <c r="B1513" t="s">
        <v>4463</v>
      </c>
      <c r="D1513">
        <v>58261</v>
      </c>
      <c r="E1513" t="s">
        <v>27</v>
      </c>
      <c r="F1513" t="s">
        <v>28</v>
      </c>
      <c r="G1513">
        <v>2023</v>
      </c>
      <c r="H1513" t="s">
        <v>29</v>
      </c>
      <c r="I1513" t="s">
        <v>30</v>
      </c>
      <c r="J1513" t="s">
        <v>4464</v>
      </c>
      <c r="K1513" t="s">
        <v>4465</v>
      </c>
      <c r="L1513" t="s">
        <v>4466</v>
      </c>
      <c r="M1513">
        <v>818360</v>
      </c>
      <c r="O1513" t="s">
        <v>32</v>
      </c>
      <c r="P1513" t="s">
        <v>42</v>
      </c>
      <c r="R1513" t="s">
        <v>34</v>
      </c>
      <c r="T1513" t="s">
        <v>35</v>
      </c>
      <c r="U1513" t="s">
        <v>36</v>
      </c>
      <c r="V1513" t="s">
        <v>3224</v>
      </c>
      <c r="W1513" s="1">
        <v>45035</v>
      </c>
      <c r="X1513" s="1">
        <v>45036</v>
      </c>
      <c r="Y1513" t="s">
        <v>133</v>
      </c>
    </row>
    <row r="1514" spans="1:25">
      <c r="A1514" t="s">
        <v>4467</v>
      </c>
      <c r="B1514" t="s">
        <v>4468</v>
      </c>
      <c r="D1514">
        <v>59226</v>
      </c>
      <c r="E1514" t="s">
        <v>27</v>
      </c>
      <c r="F1514" t="s">
        <v>28</v>
      </c>
      <c r="G1514">
        <v>2023</v>
      </c>
      <c r="H1514" t="s">
        <v>29</v>
      </c>
      <c r="I1514" t="s">
        <v>30</v>
      </c>
      <c r="J1514" t="s">
        <v>4469</v>
      </c>
      <c r="K1514" t="s">
        <v>4470</v>
      </c>
      <c r="L1514" t="s">
        <v>4470</v>
      </c>
      <c r="M1514">
        <v>1178730</v>
      </c>
      <c r="O1514" t="s">
        <v>32</v>
      </c>
      <c r="P1514" t="s">
        <v>145</v>
      </c>
      <c r="R1514" t="s">
        <v>32</v>
      </c>
      <c r="S1514" t="s">
        <v>32</v>
      </c>
      <c r="T1514" t="s">
        <v>52</v>
      </c>
      <c r="U1514" t="s">
        <v>53</v>
      </c>
      <c r="V1514" t="s">
        <v>54</v>
      </c>
      <c r="W1514" s="1">
        <v>45078</v>
      </c>
      <c r="X1514" s="1">
        <v>45107</v>
      </c>
      <c r="Y1514" t="s">
        <v>841</v>
      </c>
    </row>
    <row r="1515" spans="1:25">
      <c r="A1515" t="s">
        <v>1246</v>
      </c>
      <c r="B1515" t="s">
        <v>4471</v>
      </c>
      <c r="D1515">
        <v>55346</v>
      </c>
      <c r="E1515" t="s">
        <v>27</v>
      </c>
      <c r="F1515" t="s">
        <v>28</v>
      </c>
      <c r="G1515">
        <v>2023</v>
      </c>
      <c r="H1515" t="s">
        <v>29</v>
      </c>
      <c r="I1515" t="s">
        <v>30</v>
      </c>
      <c r="J1515" t="s">
        <v>4472</v>
      </c>
      <c r="K1515" t="s">
        <v>4473</v>
      </c>
      <c r="M1515">
        <v>1399591</v>
      </c>
      <c r="O1515" t="s">
        <v>32</v>
      </c>
      <c r="P1515" t="s">
        <v>145</v>
      </c>
      <c r="R1515" t="s">
        <v>34</v>
      </c>
      <c r="T1515" t="s">
        <v>174</v>
      </c>
      <c r="U1515" t="s">
        <v>53</v>
      </c>
      <c r="V1515" t="s">
        <v>4474</v>
      </c>
      <c r="W1515" s="1">
        <v>44948</v>
      </c>
      <c r="X1515" s="1">
        <v>44982</v>
      </c>
      <c r="Y1515" t="s">
        <v>55</v>
      </c>
    </row>
    <row r="1516" spans="1:25">
      <c r="A1516" t="s">
        <v>1246</v>
      </c>
      <c r="B1516" t="s">
        <v>4471</v>
      </c>
      <c r="D1516">
        <v>55478</v>
      </c>
      <c r="E1516" t="s">
        <v>27</v>
      </c>
      <c r="F1516" t="s">
        <v>28</v>
      </c>
      <c r="G1516">
        <v>2023</v>
      </c>
      <c r="H1516" t="s">
        <v>29</v>
      </c>
      <c r="I1516" t="s">
        <v>30</v>
      </c>
      <c r="J1516" t="s">
        <v>4475</v>
      </c>
      <c r="K1516" t="str">
        <f>"02/01/2023 07:34 PM AEST(SW"</f>
        <v>02/01/2023 07:34 PM AEST(SW</v>
      </c>
      <c r="M1516">
        <v>1399591</v>
      </c>
      <c r="O1516" t="s">
        <v>32</v>
      </c>
      <c r="P1516" t="s">
        <v>145</v>
      </c>
      <c r="R1516" t="s">
        <v>34</v>
      </c>
      <c r="T1516" t="s">
        <v>52</v>
      </c>
      <c r="U1516" t="s">
        <v>53</v>
      </c>
      <c r="V1516" t="s">
        <v>4474</v>
      </c>
      <c r="W1516" s="1">
        <v>44948</v>
      </c>
      <c r="X1516" s="1">
        <v>44983</v>
      </c>
      <c r="Y1516" t="s">
        <v>55</v>
      </c>
    </row>
    <row r="1517" spans="1:25">
      <c r="A1517" t="s">
        <v>1412</v>
      </c>
      <c r="B1517" t="s">
        <v>1413</v>
      </c>
      <c r="D1517">
        <v>61329</v>
      </c>
      <c r="E1517" t="s">
        <v>27</v>
      </c>
      <c r="F1517" t="s">
        <v>28</v>
      </c>
      <c r="G1517">
        <v>2023</v>
      </c>
      <c r="H1517" t="s">
        <v>29</v>
      </c>
      <c r="I1517" t="s">
        <v>30</v>
      </c>
      <c r="J1517" t="s">
        <v>4476</v>
      </c>
      <c r="K1517" t="s">
        <v>4477</v>
      </c>
      <c r="M1517">
        <v>1088035</v>
      </c>
      <c r="O1517" t="s">
        <v>32</v>
      </c>
      <c r="P1517" t="s">
        <v>86</v>
      </c>
      <c r="R1517" t="s">
        <v>34</v>
      </c>
      <c r="T1517" t="s">
        <v>52</v>
      </c>
      <c r="U1517" t="s">
        <v>87</v>
      </c>
      <c r="V1517" t="s">
        <v>88</v>
      </c>
      <c r="W1517" s="1">
        <v>45103</v>
      </c>
      <c r="X1517" s="1">
        <v>45107</v>
      </c>
      <c r="Y1517" t="s">
        <v>615</v>
      </c>
    </row>
    <row r="1518" spans="1:25">
      <c r="A1518" t="s">
        <v>4478</v>
      </c>
      <c r="B1518" t="s">
        <v>4479</v>
      </c>
      <c r="C1518" t="s">
        <v>48</v>
      </c>
      <c r="D1518">
        <v>61689</v>
      </c>
      <c r="E1518" t="s">
        <v>27</v>
      </c>
      <c r="F1518" t="s">
        <v>28</v>
      </c>
      <c r="G1518">
        <v>2023</v>
      </c>
      <c r="H1518" t="s">
        <v>29</v>
      </c>
      <c r="I1518" t="s">
        <v>30</v>
      </c>
      <c r="J1518" t="s">
        <v>4480</v>
      </c>
      <c r="K1518" t="str">
        <f>"02/07/2023 09:37 PM AEST(SW"</f>
        <v>02/07/2023 09:37 PM AEST(SW</v>
      </c>
      <c r="M1518">
        <v>837425</v>
      </c>
      <c r="O1518" t="s">
        <v>32</v>
      </c>
      <c r="P1518" t="s">
        <v>86</v>
      </c>
      <c r="R1518" t="s">
        <v>34</v>
      </c>
      <c r="T1518" t="s">
        <v>52</v>
      </c>
      <c r="U1518" t="s">
        <v>261</v>
      </c>
      <c r="V1518" t="s">
        <v>426</v>
      </c>
      <c r="W1518" s="1">
        <v>45122</v>
      </c>
      <c r="X1518" s="1">
        <v>45157</v>
      </c>
      <c r="Y1518" t="s">
        <v>55</v>
      </c>
    </row>
    <row r="1519" spans="1:25">
      <c r="A1519" t="s">
        <v>4481</v>
      </c>
      <c r="B1519" t="s">
        <v>494</v>
      </c>
      <c r="C1519" t="s">
        <v>1228</v>
      </c>
      <c r="D1519">
        <v>57811</v>
      </c>
      <c r="E1519" t="s">
        <v>27</v>
      </c>
      <c r="F1519" t="s">
        <v>28</v>
      </c>
      <c r="G1519">
        <v>2023</v>
      </c>
      <c r="H1519" t="s">
        <v>29</v>
      </c>
      <c r="I1519" t="s">
        <v>30</v>
      </c>
      <c r="J1519" t="s">
        <v>4482</v>
      </c>
      <c r="K1519" t="s">
        <v>4483</v>
      </c>
      <c r="L1519" t="s">
        <v>4484</v>
      </c>
      <c r="M1519">
        <v>1080765</v>
      </c>
      <c r="O1519" t="s">
        <v>32</v>
      </c>
      <c r="P1519" t="s">
        <v>86</v>
      </c>
      <c r="R1519" t="s">
        <v>34</v>
      </c>
      <c r="T1519" t="s">
        <v>52</v>
      </c>
      <c r="U1519" t="s">
        <v>261</v>
      </c>
      <c r="V1519" t="s">
        <v>426</v>
      </c>
      <c r="W1519" s="1">
        <v>45121</v>
      </c>
      <c r="X1519" s="1">
        <v>45157</v>
      </c>
      <c r="Y1519" t="s">
        <v>55</v>
      </c>
    </row>
    <row r="1520" spans="1:25">
      <c r="A1520" t="s">
        <v>4485</v>
      </c>
      <c r="B1520" t="s">
        <v>4486</v>
      </c>
      <c r="C1520" t="s">
        <v>1211</v>
      </c>
      <c r="D1520">
        <v>58603</v>
      </c>
      <c r="E1520" t="s">
        <v>27</v>
      </c>
      <c r="F1520" t="s">
        <v>28</v>
      </c>
      <c r="G1520">
        <v>2023</v>
      </c>
      <c r="H1520" t="s">
        <v>29</v>
      </c>
      <c r="I1520" t="s">
        <v>30</v>
      </c>
      <c r="J1520" t="s">
        <v>4487</v>
      </c>
      <c r="K1520" t="s">
        <v>4488</v>
      </c>
      <c r="M1520">
        <v>1086043</v>
      </c>
      <c r="O1520" t="s">
        <v>32</v>
      </c>
      <c r="P1520" t="s">
        <v>86</v>
      </c>
      <c r="R1520" t="s">
        <v>34</v>
      </c>
      <c r="T1520" t="s">
        <v>52</v>
      </c>
      <c r="U1520" t="s">
        <v>261</v>
      </c>
      <c r="V1520" t="s">
        <v>426</v>
      </c>
      <c r="W1520" s="1">
        <v>45123</v>
      </c>
      <c r="X1520" s="1">
        <v>45157</v>
      </c>
      <c r="Y1520" t="s">
        <v>55</v>
      </c>
    </row>
    <row r="1521" spans="1:25">
      <c r="A1521" t="s">
        <v>4489</v>
      </c>
      <c r="B1521" t="s">
        <v>4490</v>
      </c>
      <c r="D1521">
        <v>57670</v>
      </c>
      <c r="E1521" t="s">
        <v>27</v>
      </c>
      <c r="F1521" t="s">
        <v>28</v>
      </c>
      <c r="G1521">
        <v>2023</v>
      </c>
      <c r="H1521" t="s">
        <v>29</v>
      </c>
      <c r="I1521" t="s">
        <v>30</v>
      </c>
      <c r="J1521" t="s">
        <v>4491</v>
      </c>
      <c r="K1521" t="s">
        <v>4492</v>
      </c>
      <c r="M1521">
        <v>1302213</v>
      </c>
      <c r="O1521" t="s">
        <v>32</v>
      </c>
      <c r="P1521" t="s">
        <v>86</v>
      </c>
      <c r="R1521" t="s">
        <v>34</v>
      </c>
      <c r="T1521" t="s">
        <v>52</v>
      </c>
      <c r="U1521" t="s">
        <v>261</v>
      </c>
      <c r="V1521" t="s">
        <v>426</v>
      </c>
      <c r="W1521" s="1">
        <v>45087</v>
      </c>
      <c r="X1521" s="1">
        <v>45122</v>
      </c>
      <c r="Y1521" t="s">
        <v>55</v>
      </c>
    </row>
    <row r="1522" spans="1:25">
      <c r="A1522" t="s">
        <v>4493</v>
      </c>
      <c r="B1522" t="s">
        <v>1189</v>
      </c>
      <c r="C1522" t="s">
        <v>467</v>
      </c>
      <c r="D1522">
        <v>60853</v>
      </c>
      <c r="E1522" t="s">
        <v>27</v>
      </c>
      <c r="F1522" t="s">
        <v>28</v>
      </c>
      <c r="G1522">
        <v>2023</v>
      </c>
      <c r="H1522" t="s">
        <v>29</v>
      </c>
      <c r="I1522" t="s">
        <v>30</v>
      </c>
      <c r="J1522" t="s">
        <v>4494</v>
      </c>
      <c r="K1522" t="str">
        <f>"07/06/2023 10:17 AM AEST(SW"</f>
        <v>07/06/2023 10:17 AM AEST(SW</v>
      </c>
      <c r="M1522">
        <v>1263643</v>
      </c>
      <c r="O1522" t="s">
        <v>32</v>
      </c>
      <c r="P1522" t="s">
        <v>86</v>
      </c>
      <c r="R1522" t="s">
        <v>34</v>
      </c>
      <c r="T1522" t="s">
        <v>174</v>
      </c>
      <c r="U1522" t="s">
        <v>87</v>
      </c>
      <c r="V1522" t="s">
        <v>4495</v>
      </c>
      <c r="W1522" s="1">
        <v>45103</v>
      </c>
      <c r="X1522" s="1">
        <v>45107</v>
      </c>
      <c r="Y1522" t="s">
        <v>55</v>
      </c>
    </row>
    <row r="1523" spans="1:25">
      <c r="A1523" t="s">
        <v>4493</v>
      </c>
      <c r="B1523" t="s">
        <v>1189</v>
      </c>
      <c r="C1523" t="s">
        <v>467</v>
      </c>
      <c r="D1523">
        <v>61818</v>
      </c>
      <c r="E1523" t="s">
        <v>27</v>
      </c>
      <c r="F1523" t="s">
        <v>28</v>
      </c>
      <c r="G1523">
        <v>2023</v>
      </c>
      <c r="H1523" t="s">
        <v>29</v>
      </c>
      <c r="I1523" t="s">
        <v>30</v>
      </c>
      <c r="J1523" t="s">
        <v>4496</v>
      </c>
      <c r="K1523" t="s">
        <v>4497</v>
      </c>
      <c r="M1523">
        <v>1263643</v>
      </c>
      <c r="O1523" t="s">
        <v>32</v>
      </c>
      <c r="P1523" t="s">
        <v>86</v>
      </c>
      <c r="R1523" t="s">
        <v>34</v>
      </c>
      <c r="T1523" t="s">
        <v>174</v>
      </c>
      <c r="U1523" t="s">
        <v>87</v>
      </c>
      <c r="V1523" t="s">
        <v>88</v>
      </c>
      <c r="W1523" s="1">
        <v>45194</v>
      </c>
      <c r="X1523" s="1">
        <v>45198</v>
      </c>
      <c r="Y1523" t="s">
        <v>55</v>
      </c>
    </row>
    <row r="1524" spans="1:25">
      <c r="A1524" t="s">
        <v>4345</v>
      </c>
      <c r="B1524" t="s">
        <v>467</v>
      </c>
      <c r="C1524" t="s">
        <v>313</v>
      </c>
      <c r="D1524">
        <v>55654</v>
      </c>
      <c r="E1524" t="s">
        <v>27</v>
      </c>
      <c r="F1524" t="s">
        <v>28</v>
      </c>
      <c r="G1524">
        <v>2023</v>
      </c>
      <c r="H1524" t="s">
        <v>29</v>
      </c>
      <c r="I1524" t="s">
        <v>30</v>
      </c>
      <c r="J1524" t="s">
        <v>4346</v>
      </c>
      <c r="K1524" t="s">
        <v>4347</v>
      </c>
      <c r="L1524" t="s">
        <v>4347</v>
      </c>
      <c r="M1524">
        <v>761954</v>
      </c>
      <c r="O1524" t="s">
        <v>32</v>
      </c>
      <c r="P1524" t="s">
        <v>86</v>
      </c>
      <c r="R1524" t="s">
        <v>34</v>
      </c>
      <c r="T1524" t="s">
        <v>52</v>
      </c>
      <c r="U1524" t="s">
        <v>87</v>
      </c>
      <c r="V1524" t="s">
        <v>465</v>
      </c>
      <c r="W1524" s="1">
        <v>44955</v>
      </c>
      <c r="X1524" s="1">
        <v>45144</v>
      </c>
      <c r="Y1524" t="s">
        <v>55</v>
      </c>
    </row>
    <row r="1525" spans="1:25">
      <c r="A1525" t="s">
        <v>3283</v>
      </c>
      <c r="B1525" t="s">
        <v>846</v>
      </c>
      <c r="D1525">
        <v>57912</v>
      </c>
      <c r="E1525" t="s">
        <v>27</v>
      </c>
      <c r="F1525" t="s">
        <v>28</v>
      </c>
      <c r="G1525">
        <v>2023</v>
      </c>
      <c r="H1525" t="s">
        <v>29</v>
      </c>
      <c r="I1525" t="s">
        <v>30</v>
      </c>
      <c r="J1525" t="s">
        <v>4498</v>
      </c>
      <c r="K1525" t="s">
        <v>4499</v>
      </c>
      <c r="M1525">
        <v>1119451</v>
      </c>
      <c r="O1525" t="s">
        <v>32</v>
      </c>
      <c r="P1525" t="s">
        <v>86</v>
      </c>
      <c r="R1525" t="s">
        <v>34</v>
      </c>
      <c r="T1525" t="s">
        <v>52</v>
      </c>
      <c r="U1525" t="s">
        <v>87</v>
      </c>
      <c r="V1525" t="s">
        <v>88</v>
      </c>
      <c r="W1525" s="1">
        <v>45025</v>
      </c>
      <c r="X1525" s="1">
        <v>45080</v>
      </c>
      <c r="Y1525" t="s">
        <v>89</v>
      </c>
    </row>
    <row r="1526" spans="1:25">
      <c r="A1526" t="s">
        <v>745</v>
      </c>
      <c r="B1526" t="s">
        <v>573</v>
      </c>
      <c r="C1526" t="s">
        <v>746</v>
      </c>
      <c r="D1526">
        <v>52527</v>
      </c>
      <c r="E1526" t="s">
        <v>27</v>
      </c>
      <c r="F1526" t="s">
        <v>28</v>
      </c>
      <c r="G1526">
        <v>2023</v>
      </c>
      <c r="H1526" t="s">
        <v>29</v>
      </c>
      <c r="I1526" t="s">
        <v>30</v>
      </c>
      <c r="J1526" t="s">
        <v>4500</v>
      </c>
      <c r="K1526" t="s">
        <v>4501</v>
      </c>
      <c r="L1526" t="s">
        <v>4502</v>
      </c>
      <c r="M1526">
        <v>1083268</v>
      </c>
      <c r="O1526" t="s">
        <v>32</v>
      </c>
      <c r="P1526" t="s">
        <v>86</v>
      </c>
      <c r="R1526" t="s">
        <v>34</v>
      </c>
      <c r="T1526" t="s">
        <v>52</v>
      </c>
      <c r="U1526" t="s">
        <v>87</v>
      </c>
      <c r="V1526" t="s">
        <v>88</v>
      </c>
      <c r="W1526" s="1">
        <v>44934</v>
      </c>
      <c r="X1526" s="1">
        <v>44848</v>
      </c>
      <c r="Y1526" t="s">
        <v>55</v>
      </c>
    </row>
    <row r="1527" spans="1:25">
      <c r="A1527" t="s">
        <v>1031</v>
      </c>
      <c r="B1527" t="s">
        <v>1531</v>
      </c>
      <c r="C1527" t="s">
        <v>1532</v>
      </c>
      <c r="D1527">
        <v>53070</v>
      </c>
      <c r="E1527" t="s">
        <v>27</v>
      </c>
      <c r="F1527" t="s">
        <v>28</v>
      </c>
      <c r="G1527">
        <v>2023</v>
      </c>
      <c r="H1527" t="s">
        <v>29</v>
      </c>
      <c r="I1527" t="s">
        <v>30</v>
      </c>
      <c r="J1527" t="s">
        <v>4503</v>
      </c>
      <c r="K1527" t="str">
        <f>"04/11/2022 05:55 PM AEST(SW"</f>
        <v>04/11/2022 05:55 PM AEST(SW</v>
      </c>
      <c r="M1527">
        <v>1180770</v>
      </c>
      <c r="O1527" t="s">
        <v>32</v>
      </c>
      <c r="P1527" t="s">
        <v>86</v>
      </c>
      <c r="R1527" t="s">
        <v>34</v>
      </c>
      <c r="T1527" t="s">
        <v>52</v>
      </c>
      <c r="U1527" t="s">
        <v>87</v>
      </c>
      <c r="V1527" t="s">
        <v>88</v>
      </c>
      <c r="W1527" s="1">
        <v>44955</v>
      </c>
      <c r="X1527" s="1">
        <v>44982</v>
      </c>
      <c r="Y1527" t="s">
        <v>55</v>
      </c>
    </row>
    <row r="1528" spans="1:25">
      <c r="A1528" t="s">
        <v>2089</v>
      </c>
      <c r="B1528" t="s">
        <v>912</v>
      </c>
      <c r="C1528" t="s">
        <v>846</v>
      </c>
      <c r="D1528">
        <v>46733</v>
      </c>
      <c r="E1528" t="s">
        <v>27</v>
      </c>
      <c r="F1528" t="s">
        <v>28</v>
      </c>
      <c r="G1528">
        <v>2023</v>
      </c>
      <c r="H1528" t="s">
        <v>29</v>
      </c>
      <c r="I1528" t="s">
        <v>30</v>
      </c>
      <c r="J1528" t="s">
        <v>4504</v>
      </c>
      <c r="K1528" t="s">
        <v>4505</v>
      </c>
      <c r="M1528">
        <v>1171038</v>
      </c>
      <c r="O1528" t="s">
        <v>32</v>
      </c>
      <c r="P1528" t="s">
        <v>86</v>
      </c>
      <c r="R1528" t="s">
        <v>34</v>
      </c>
      <c r="T1528" t="s">
        <v>52</v>
      </c>
      <c r="U1528" t="s">
        <v>87</v>
      </c>
      <c r="V1528" t="s">
        <v>475</v>
      </c>
      <c r="W1528" s="1">
        <v>44955</v>
      </c>
      <c r="X1528" s="1">
        <v>44982</v>
      </c>
      <c r="Y1528" t="s">
        <v>55</v>
      </c>
    </row>
    <row r="1529" spans="1:25">
      <c r="A1529" t="s">
        <v>2089</v>
      </c>
      <c r="B1529" t="s">
        <v>912</v>
      </c>
      <c r="C1529" t="s">
        <v>846</v>
      </c>
      <c r="D1529">
        <v>55680</v>
      </c>
      <c r="E1529" t="s">
        <v>27</v>
      </c>
      <c r="F1529" t="s">
        <v>28</v>
      </c>
      <c r="G1529">
        <v>2023</v>
      </c>
      <c r="H1529" t="s">
        <v>29</v>
      </c>
      <c r="I1529" t="s">
        <v>30</v>
      </c>
      <c r="J1529" t="s">
        <v>4503</v>
      </c>
      <c r="K1529" t="s">
        <v>4506</v>
      </c>
      <c r="M1529">
        <v>1171038</v>
      </c>
      <c r="O1529" t="s">
        <v>32</v>
      </c>
      <c r="P1529" t="s">
        <v>86</v>
      </c>
      <c r="R1529" t="s">
        <v>34</v>
      </c>
      <c r="T1529" t="s">
        <v>52</v>
      </c>
      <c r="U1529" t="s">
        <v>43</v>
      </c>
      <c r="V1529" t="s">
        <v>88</v>
      </c>
      <c r="W1529" s="1">
        <v>44955</v>
      </c>
      <c r="X1529" s="1">
        <v>44982</v>
      </c>
      <c r="Y1529" t="s">
        <v>55</v>
      </c>
    </row>
    <row r="1530" spans="1:25">
      <c r="A1530" t="s">
        <v>4343</v>
      </c>
      <c r="B1530" t="s">
        <v>603</v>
      </c>
      <c r="D1530">
        <v>58736</v>
      </c>
      <c r="E1530" t="s">
        <v>27</v>
      </c>
      <c r="F1530" t="s">
        <v>28</v>
      </c>
      <c r="G1530">
        <v>2023</v>
      </c>
      <c r="H1530" t="s">
        <v>29</v>
      </c>
      <c r="I1530" t="s">
        <v>30</v>
      </c>
      <c r="J1530" t="s">
        <v>4507</v>
      </c>
      <c r="K1530" t="str">
        <f>"03/04/2023 10:04 AM AEST(SW"</f>
        <v>03/04/2023 10:04 AM AEST(SW</v>
      </c>
      <c r="M1530">
        <v>1265204</v>
      </c>
      <c r="O1530" t="s">
        <v>32</v>
      </c>
      <c r="P1530" t="s">
        <v>86</v>
      </c>
      <c r="R1530" t="s">
        <v>34</v>
      </c>
      <c r="T1530" t="s">
        <v>52</v>
      </c>
      <c r="U1530" t="s">
        <v>87</v>
      </c>
      <c r="V1530" t="s">
        <v>88</v>
      </c>
      <c r="W1530" s="1">
        <v>45025</v>
      </c>
      <c r="X1530" s="1">
        <v>45030</v>
      </c>
      <c r="Y1530" t="s">
        <v>615</v>
      </c>
    </row>
    <row r="1531" spans="1:25">
      <c r="A1531" t="s">
        <v>4257</v>
      </c>
      <c r="B1531" t="s">
        <v>1066</v>
      </c>
      <c r="C1531" t="s">
        <v>1070</v>
      </c>
      <c r="D1531">
        <v>55621</v>
      </c>
      <c r="E1531" t="s">
        <v>27</v>
      </c>
      <c r="F1531" t="s">
        <v>28</v>
      </c>
      <c r="G1531">
        <v>2023</v>
      </c>
      <c r="H1531" t="s">
        <v>29</v>
      </c>
      <c r="I1531" t="s">
        <v>30</v>
      </c>
      <c r="J1531" t="s">
        <v>4258</v>
      </c>
      <c r="K1531" t="s">
        <v>4259</v>
      </c>
      <c r="M1531">
        <v>1316579</v>
      </c>
      <c r="O1531" t="s">
        <v>32</v>
      </c>
      <c r="P1531" t="s">
        <v>371</v>
      </c>
      <c r="R1531" t="s">
        <v>34</v>
      </c>
      <c r="T1531" t="s">
        <v>52</v>
      </c>
      <c r="U1531" t="s">
        <v>53</v>
      </c>
      <c r="V1531" t="s">
        <v>151</v>
      </c>
      <c r="W1531" s="1">
        <v>45082</v>
      </c>
      <c r="X1531" s="1">
        <v>45234</v>
      </c>
      <c r="Y1531" t="s">
        <v>55</v>
      </c>
    </row>
    <row r="1532" spans="1:25">
      <c r="A1532" t="s">
        <v>4508</v>
      </c>
      <c r="B1532" t="s">
        <v>4509</v>
      </c>
      <c r="D1532">
        <v>54062</v>
      </c>
      <c r="E1532" t="s">
        <v>27</v>
      </c>
      <c r="F1532" t="s">
        <v>28</v>
      </c>
      <c r="G1532">
        <v>2023</v>
      </c>
      <c r="H1532" t="s">
        <v>29</v>
      </c>
      <c r="I1532" t="s">
        <v>30</v>
      </c>
      <c r="J1532" t="s">
        <v>4510</v>
      </c>
      <c r="K1532" t="s">
        <v>4511</v>
      </c>
      <c r="L1532" t="s">
        <v>4512</v>
      </c>
      <c r="M1532">
        <v>1083112</v>
      </c>
      <c r="O1532" t="s">
        <v>32</v>
      </c>
      <c r="P1532" t="s">
        <v>86</v>
      </c>
      <c r="R1532" t="s">
        <v>34</v>
      </c>
      <c r="T1532" t="s">
        <v>52</v>
      </c>
      <c r="U1532" t="s">
        <v>87</v>
      </c>
      <c r="V1532" t="s">
        <v>88</v>
      </c>
      <c r="W1532" s="1">
        <v>44934</v>
      </c>
      <c r="X1532" s="1">
        <v>44956</v>
      </c>
      <c r="Y1532" t="s">
        <v>55</v>
      </c>
    </row>
    <row r="1533" spans="1:25">
      <c r="A1533" t="s">
        <v>1297</v>
      </c>
      <c r="B1533" t="s">
        <v>1298</v>
      </c>
      <c r="C1533" t="s">
        <v>307</v>
      </c>
      <c r="D1533">
        <v>55682</v>
      </c>
      <c r="E1533" t="s">
        <v>27</v>
      </c>
      <c r="F1533" t="s">
        <v>28</v>
      </c>
      <c r="G1533">
        <v>2023</v>
      </c>
      <c r="H1533" t="s">
        <v>29</v>
      </c>
      <c r="I1533" t="s">
        <v>30</v>
      </c>
      <c r="J1533" t="s">
        <v>4513</v>
      </c>
      <c r="K1533" t="s">
        <v>4514</v>
      </c>
      <c r="M1533">
        <v>910250</v>
      </c>
      <c r="O1533" t="s">
        <v>32</v>
      </c>
      <c r="P1533" t="s">
        <v>86</v>
      </c>
      <c r="R1533" t="s">
        <v>34</v>
      </c>
      <c r="T1533" t="s">
        <v>52</v>
      </c>
      <c r="U1533" t="s">
        <v>87</v>
      </c>
      <c r="V1533" t="s">
        <v>88</v>
      </c>
      <c r="W1533" s="1">
        <v>44955</v>
      </c>
      <c r="X1533" s="1">
        <v>44969</v>
      </c>
      <c r="Y1533" t="s">
        <v>55</v>
      </c>
    </row>
    <row r="1534" spans="1:25">
      <c r="A1534" t="s">
        <v>4515</v>
      </c>
      <c r="B1534" t="s">
        <v>1066</v>
      </c>
      <c r="C1534" t="s">
        <v>467</v>
      </c>
      <c r="D1534">
        <v>59644</v>
      </c>
      <c r="E1534" t="s">
        <v>27</v>
      </c>
      <c r="F1534" t="s">
        <v>28</v>
      </c>
      <c r="G1534">
        <v>2023</v>
      </c>
      <c r="H1534" t="s">
        <v>29</v>
      </c>
      <c r="I1534" t="s">
        <v>30</v>
      </c>
      <c r="J1534" t="s">
        <v>4516</v>
      </c>
      <c r="K1534" t="str">
        <f>"04/05/2023 08:27 AM AEST(SW"</f>
        <v>04/05/2023 08:27 AM AEST(SW</v>
      </c>
      <c r="M1534">
        <v>1273034</v>
      </c>
      <c r="O1534" t="s">
        <v>32</v>
      </c>
      <c r="P1534" t="s">
        <v>389</v>
      </c>
      <c r="R1534" t="s">
        <v>34</v>
      </c>
      <c r="T1534" t="s">
        <v>174</v>
      </c>
      <c r="U1534" t="s">
        <v>87</v>
      </c>
      <c r="V1534" t="s">
        <v>4517</v>
      </c>
      <c r="W1534" s="1">
        <v>45103</v>
      </c>
      <c r="X1534" s="1">
        <v>45110</v>
      </c>
      <c r="Y1534" t="s">
        <v>55</v>
      </c>
    </row>
    <row r="1535" spans="1:25">
      <c r="A1535" t="s">
        <v>990</v>
      </c>
      <c r="B1535" t="s">
        <v>991</v>
      </c>
      <c r="C1535" t="s">
        <v>992</v>
      </c>
      <c r="D1535">
        <v>53335</v>
      </c>
      <c r="E1535" t="s">
        <v>27</v>
      </c>
      <c r="F1535" t="s">
        <v>28</v>
      </c>
      <c r="G1535">
        <v>2023</v>
      </c>
      <c r="H1535" t="s">
        <v>29</v>
      </c>
      <c r="I1535" t="s">
        <v>30</v>
      </c>
      <c r="J1535" t="s">
        <v>4518</v>
      </c>
      <c r="K1535" t="s">
        <v>4519</v>
      </c>
      <c r="L1535" t="s">
        <v>4520</v>
      </c>
      <c r="M1535">
        <v>995408</v>
      </c>
      <c r="O1535" t="s">
        <v>32</v>
      </c>
      <c r="P1535" t="s">
        <v>86</v>
      </c>
      <c r="R1535" t="s">
        <v>34</v>
      </c>
      <c r="T1535" t="s">
        <v>52</v>
      </c>
      <c r="U1535" t="s">
        <v>87</v>
      </c>
      <c r="V1535" t="s">
        <v>88</v>
      </c>
      <c r="W1535" s="1">
        <v>44948</v>
      </c>
      <c r="X1535" s="1">
        <v>44891</v>
      </c>
      <c r="Y1535" t="s">
        <v>55</v>
      </c>
    </row>
    <row r="1536" spans="1:25">
      <c r="A1536" t="s">
        <v>4521</v>
      </c>
      <c r="B1536" t="s">
        <v>4522</v>
      </c>
      <c r="C1536" t="s">
        <v>2118</v>
      </c>
      <c r="D1536">
        <v>59826</v>
      </c>
      <c r="E1536" t="s">
        <v>27</v>
      </c>
      <c r="F1536" t="s">
        <v>28</v>
      </c>
      <c r="G1536">
        <v>2023</v>
      </c>
      <c r="H1536" t="s">
        <v>29</v>
      </c>
      <c r="I1536" t="s">
        <v>30</v>
      </c>
      <c r="J1536" t="s">
        <v>4523</v>
      </c>
      <c r="K1536" t="str">
        <f>"09/05/2023 09:39 AM AEST(SW"</f>
        <v>09/05/2023 09:39 AM AEST(SW</v>
      </c>
      <c r="L1536" t="s">
        <v>4524</v>
      </c>
      <c r="M1536">
        <v>1268215</v>
      </c>
      <c r="O1536" t="s">
        <v>32</v>
      </c>
      <c r="P1536" t="s">
        <v>86</v>
      </c>
      <c r="R1536" t="s">
        <v>34</v>
      </c>
      <c r="T1536" t="s">
        <v>174</v>
      </c>
      <c r="U1536" t="s">
        <v>87</v>
      </c>
      <c r="V1536" t="s">
        <v>88</v>
      </c>
      <c r="W1536" s="1">
        <v>45103</v>
      </c>
      <c r="X1536" s="1">
        <v>45129</v>
      </c>
      <c r="Y1536" t="s">
        <v>55</v>
      </c>
    </row>
    <row r="1537" spans="1:25">
      <c r="A1537" t="s">
        <v>4525</v>
      </c>
      <c r="B1537" t="s">
        <v>4526</v>
      </c>
      <c r="D1537">
        <v>55475</v>
      </c>
      <c r="E1537" t="s">
        <v>27</v>
      </c>
      <c r="F1537" t="s">
        <v>28</v>
      </c>
      <c r="G1537">
        <v>2023</v>
      </c>
      <c r="H1537" t="s">
        <v>29</v>
      </c>
      <c r="I1537" t="s">
        <v>30</v>
      </c>
      <c r="J1537" t="s">
        <v>4527</v>
      </c>
      <c r="K1537" t="str">
        <f>"01/01/2023 11:15 PM AEST(SW"</f>
        <v>01/01/2023 11:15 PM AEST(SW</v>
      </c>
      <c r="M1537">
        <v>1171454</v>
      </c>
      <c r="O1537" t="s">
        <v>32</v>
      </c>
      <c r="P1537" t="s">
        <v>86</v>
      </c>
      <c r="R1537" t="s">
        <v>34</v>
      </c>
      <c r="T1537" t="s">
        <v>52</v>
      </c>
      <c r="U1537" t="s">
        <v>87</v>
      </c>
      <c r="V1537" t="s">
        <v>88</v>
      </c>
      <c r="W1537" s="1">
        <v>44934</v>
      </c>
      <c r="X1537" s="1">
        <v>44949</v>
      </c>
      <c r="Y1537" t="s">
        <v>55</v>
      </c>
    </row>
    <row r="1538" spans="1:25">
      <c r="A1538" t="s">
        <v>4528</v>
      </c>
      <c r="B1538" t="s">
        <v>4529</v>
      </c>
      <c r="D1538">
        <v>55616</v>
      </c>
      <c r="E1538" t="s">
        <v>27</v>
      </c>
      <c r="F1538" t="s">
        <v>28</v>
      </c>
      <c r="G1538">
        <v>2023</v>
      </c>
      <c r="H1538" t="s">
        <v>29</v>
      </c>
      <c r="I1538" t="s">
        <v>30</v>
      </c>
      <c r="J1538" t="s">
        <v>4530</v>
      </c>
      <c r="K1538" t="s">
        <v>4531</v>
      </c>
      <c r="M1538">
        <v>1027350</v>
      </c>
      <c r="O1538" t="s">
        <v>32</v>
      </c>
      <c r="P1538" t="s">
        <v>42</v>
      </c>
      <c r="R1538" t="s">
        <v>34</v>
      </c>
      <c r="T1538" t="s">
        <v>35</v>
      </c>
      <c r="U1538" t="s">
        <v>43</v>
      </c>
      <c r="V1538" t="s">
        <v>151</v>
      </c>
      <c r="W1538" s="1">
        <v>44900</v>
      </c>
      <c r="X1538" s="1">
        <v>44904</v>
      </c>
      <c r="Y1538" t="s">
        <v>774</v>
      </c>
    </row>
    <row r="1539" spans="1:25">
      <c r="A1539" t="s">
        <v>4528</v>
      </c>
      <c r="B1539" t="s">
        <v>4529</v>
      </c>
      <c r="D1539">
        <v>55617</v>
      </c>
      <c r="E1539" t="s">
        <v>27</v>
      </c>
      <c r="F1539" t="s">
        <v>28</v>
      </c>
      <c r="G1539">
        <v>2023</v>
      </c>
      <c r="H1539" t="s">
        <v>29</v>
      </c>
      <c r="I1539" t="s">
        <v>30</v>
      </c>
      <c r="J1539" t="s">
        <v>4532</v>
      </c>
      <c r="K1539" t="s">
        <v>4533</v>
      </c>
      <c r="M1539">
        <v>1027350</v>
      </c>
      <c r="O1539" t="s">
        <v>32</v>
      </c>
      <c r="P1539" t="s">
        <v>42</v>
      </c>
      <c r="R1539" t="s">
        <v>34</v>
      </c>
      <c r="T1539" t="s">
        <v>35</v>
      </c>
      <c r="U1539" t="s">
        <v>43</v>
      </c>
      <c r="V1539" t="s">
        <v>151</v>
      </c>
      <c r="W1539" s="1">
        <v>44962</v>
      </c>
      <c r="X1539" s="1">
        <v>44969</v>
      </c>
      <c r="Y1539" t="s">
        <v>774</v>
      </c>
    </row>
    <row r="1540" spans="1:25">
      <c r="A1540" t="s">
        <v>4534</v>
      </c>
      <c r="B1540" t="s">
        <v>274</v>
      </c>
      <c r="C1540" t="s">
        <v>48</v>
      </c>
      <c r="D1540">
        <v>61885</v>
      </c>
      <c r="E1540" t="s">
        <v>27</v>
      </c>
      <c r="F1540" t="s">
        <v>28</v>
      </c>
      <c r="G1540">
        <v>2023</v>
      </c>
      <c r="H1540" t="s">
        <v>29</v>
      </c>
      <c r="I1540" t="s">
        <v>30</v>
      </c>
      <c r="J1540" t="s">
        <v>4535</v>
      </c>
      <c r="K1540" t="s">
        <v>4536</v>
      </c>
      <c r="M1540">
        <v>125298</v>
      </c>
      <c r="O1540" t="s">
        <v>32</v>
      </c>
      <c r="P1540" t="s">
        <v>86</v>
      </c>
      <c r="R1540" t="s">
        <v>34</v>
      </c>
      <c r="T1540" t="s">
        <v>52</v>
      </c>
      <c r="U1540" t="s">
        <v>87</v>
      </c>
      <c r="V1540" t="s">
        <v>88</v>
      </c>
      <c r="W1540" s="1">
        <v>45130</v>
      </c>
      <c r="X1540" s="1">
        <v>45142</v>
      </c>
      <c r="Y1540" t="s">
        <v>55</v>
      </c>
    </row>
    <row r="1541" spans="1:25">
      <c r="A1541" t="s">
        <v>4537</v>
      </c>
      <c r="B1541" t="s">
        <v>4538</v>
      </c>
      <c r="C1541" t="s">
        <v>4539</v>
      </c>
      <c r="D1541">
        <v>61914</v>
      </c>
      <c r="E1541" t="s">
        <v>27</v>
      </c>
      <c r="F1541" t="s">
        <v>28</v>
      </c>
      <c r="G1541">
        <v>2023</v>
      </c>
      <c r="H1541" t="s">
        <v>29</v>
      </c>
      <c r="I1541" t="s">
        <v>30</v>
      </c>
      <c r="J1541" t="s">
        <v>4540</v>
      </c>
      <c r="K1541" t="s">
        <v>4541</v>
      </c>
      <c r="M1541">
        <v>1368353</v>
      </c>
      <c r="O1541" t="s">
        <v>32</v>
      </c>
      <c r="P1541" t="s">
        <v>145</v>
      </c>
      <c r="R1541" t="s">
        <v>34</v>
      </c>
      <c r="T1541" t="s">
        <v>52</v>
      </c>
      <c r="U1541" t="s">
        <v>87</v>
      </c>
      <c r="V1541" t="s">
        <v>4542</v>
      </c>
      <c r="W1541" s="1">
        <v>45170</v>
      </c>
      <c r="X1541" s="1">
        <v>45212</v>
      </c>
      <c r="Y1541" t="s">
        <v>4543</v>
      </c>
    </row>
    <row r="1542" spans="1:25">
      <c r="A1542" t="s">
        <v>4544</v>
      </c>
      <c r="B1542" t="s">
        <v>4545</v>
      </c>
      <c r="C1542" t="s">
        <v>4546</v>
      </c>
      <c r="D1542">
        <v>61865</v>
      </c>
      <c r="E1542" t="s">
        <v>27</v>
      </c>
      <c r="F1542" t="s">
        <v>28</v>
      </c>
      <c r="G1542">
        <v>2023</v>
      </c>
      <c r="H1542" t="s">
        <v>29</v>
      </c>
      <c r="I1542" t="s">
        <v>30</v>
      </c>
      <c r="J1542" t="s">
        <v>4547</v>
      </c>
      <c r="K1542" t="s">
        <v>4548</v>
      </c>
      <c r="M1542">
        <v>1376136</v>
      </c>
      <c r="O1542" t="s">
        <v>32</v>
      </c>
      <c r="P1542" t="s">
        <v>145</v>
      </c>
      <c r="R1542" t="s">
        <v>34</v>
      </c>
      <c r="T1542" t="s">
        <v>52</v>
      </c>
      <c r="U1542" t="s">
        <v>87</v>
      </c>
      <c r="V1542" t="s">
        <v>4549</v>
      </c>
      <c r="W1542" s="1">
        <v>45143</v>
      </c>
      <c r="X1542" s="1">
        <v>45206</v>
      </c>
      <c r="Y1542" t="s">
        <v>4550</v>
      </c>
    </row>
    <row r="1543" spans="1:25">
      <c r="A1543" t="s">
        <v>1246</v>
      </c>
      <c r="B1543" t="s">
        <v>563</v>
      </c>
      <c r="D1543">
        <v>60263</v>
      </c>
      <c r="E1543" t="s">
        <v>27</v>
      </c>
      <c r="F1543" t="s">
        <v>28</v>
      </c>
      <c r="G1543">
        <v>2023</v>
      </c>
      <c r="H1543" t="s">
        <v>29</v>
      </c>
      <c r="I1543" t="s">
        <v>30</v>
      </c>
      <c r="J1543" t="s">
        <v>4551</v>
      </c>
      <c r="K1543" t="s">
        <v>4552</v>
      </c>
      <c r="L1543" t="str">
        <f>"03/06/2023 09:45 PM AEST(SW"</f>
        <v>03/06/2023 09:45 PM AEST(SW</v>
      </c>
      <c r="M1543">
        <v>1082917</v>
      </c>
      <c r="O1543" t="s">
        <v>32</v>
      </c>
      <c r="P1543" t="s">
        <v>86</v>
      </c>
      <c r="R1543" t="s">
        <v>34</v>
      </c>
      <c r="T1543" t="s">
        <v>52</v>
      </c>
      <c r="U1543" t="s">
        <v>87</v>
      </c>
      <c r="V1543" t="s">
        <v>88</v>
      </c>
      <c r="W1543" s="1">
        <v>45102</v>
      </c>
      <c r="X1543" s="1">
        <v>45114</v>
      </c>
      <c r="Y1543" t="s">
        <v>55</v>
      </c>
    </row>
    <row r="1544" spans="1:25">
      <c r="A1544" t="s">
        <v>818</v>
      </c>
      <c r="B1544" t="s">
        <v>819</v>
      </c>
      <c r="C1544" t="s">
        <v>820</v>
      </c>
      <c r="D1544">
        <v>58167</v>
      </c>
      <c r="E1544" t="s">
        <v>27</v>
      </c>
      <c r="F1544" t="s">
        <v>28</v>
      </c>
      <c r="G1544">
        <v>2023</v>
      </c>
      <c r="H1544" t="s">
        <v>29</v>
      </c>
      <c r="I1544" t="s">
        <v>30</v>
      </c>
      <c r="J1544" t="s">
        <v>4553</v>
      </c>
      <c r="K1544" t="s">
        <v>4554</v>
      </c>
      <c r="L1544" t="s">
        <v>4555</v>
      </c>
      <c r="M1544">
        <v>1302566</v>
      </c>
      <c r="O1544" t="s">
        <v>32</v>
      </c>
      <c r="P1544" t="s">
        <v>68</v>
      </c>
      <c r="R1544" t="s">
        <v>34</v>
      </c>
      <c r="T1544" t="s">
        <v>52</v>
      </c>
      <c r="U1544" t="s">
        <v>43</v>
      </c>
      <c r="V1544" t="s">
        <v>4556</v>
      </c>
      <c r="W1544" s="1">
        <v>45018</v>
      </c>
      <c r="X1544" s="1">
        <v>45022</v>
      </c>
      <c r="Y1544" t="s">
        <v>823</v>
      </c>
    </row>
    <row r="1545" spans="1:25">
      <c r="A1545" t="s">
        <v>4557</v>
      </c>
      <c r="B1545" t="s">
        <v>82</v>
      </c>
      <c r="C1545" t="s">
        <v>898</v>
      </c>
      <c r="D1545">
        <v>58821</v>
      </c>
      <c r="E1545" t="s">
        <v>27</v>
      </c>
      <c r="F1545" t="s">
        <v>28</v>
      </c>
      <c r="G1545">
        <v>2023</v>
      </c>
      <c r="H1545" t="s">
        <v>29</v>
      </c>
      <c r="I1545" t="s">
        <v>30</v>
      </c>
      <c r="J1545" t="s">
        <v>4558</v>
      </c>
      <c r="K1545" t="str">
        <f>"05/04/2023 01:37 PM AEST(SW"</f>
        <v>05/04/2023 01:37 PM AEST(SW</v>
      </c>
      <c r="M1545">
        <v>1386930</v>
      </c>
      <c r="O1545" t="s">
        <v>32</v>
      </c>
      <c r="P1545" t="s">
        <v>631</v>
      </c>
      <c r="R1545" t="s">
        <v>34</v>
      </c>
      <c r="T1545" t="s">
        <v>35</v>
      </c>
      <c r="U1545" t="s">
        <v>43</v>
      </c>
      <c r="V1545" t="s">
        <v>244</v>
      </c>
      <c r="W1545" s="1">
        <v>45032</v>
      </c>
      <c r="X1545" s="1">
        <v>45038</v>
      </c>
      <c r="Y1545" t="s">
        <v>615</v>
      </c>
    </row>
    <row r="1546" spans="1:25">
      <c r="A1546" t="s">
        <v>4559</v>
      </c>
      <c r="B1546" t="s">
        <v>4560</v>
      </c>
      <c r="D1546">
        <v>61430</v>
      </c>
      <c r="E1546" t="s">
        <v>27</v>
      </c>
      <c r="F1546" t="s">
        <v>28</v>
      </c>
      <c r="G1546">
        <v>2023</v>
      </c>
      <c r="H1546" t="s">
        <v>29</v>
      </c>
      <c r="I1546" t="s">
        <v>30</v>
      </c>
      <c r="J1546" t="s">
        <v>4561</v>
      </c>
      <c r="K1546" t="s">
        <v>4562</v>
      </c>
      <c r="L1546" t="s">
        <v>4563</v>
      </c>
      <c r="M1546">
        <v>1181230</v>
      </c>
      <c r="O1546" t="s">
        <v>32</v>
      </c>
      <c r="P1546" t="s">
        <v>42</v>
      </c>
      <c r="R1546" t="s">
        <v>34</v>
      </c>
      <c r="T1546" t="s">
        <v>52</v>
      </c>
      <c r="U1546" t="s">
        <v>53</v>
      </c>
      <c r="V1546" t="s">
        <v>4564</v>
      </c>
      <c r="W1546" s="1">
        <v>45179</v>
      </c>
      <c r="X1546" s="1">
        <v>45182</v>
      </c>
      <c r="Y1546" t="s">
        <v>55</v>
      </c>
    </row>
    <row r="1547" spans="1:25">
      <c r="A1547" t="s">
        <v>858</v>
      </c>
      <c r="B1547" t="s">
        <v>312</v>
      </c>
      <c r="C1547" t="s">
        <v>859</v>
      </c>
      <c r="D1547">
        <v>55348</v>
      </c>
      <c r="E1547" t="s">
        <v>27</v>
      </c>
      <c r="F1547" t="s">
        <v>28</v>
      </c>
      <c r="G1547">
        <v>2023</v>
      </c>
      <c r="H1547" t="s">
        <v>29</v>
      </c>
      <c r="I1547" t="s">
        <v>30</v>
      </c>
      <c r="J1547" t="s">
        <v>4565</v>
      </c>
      <c r="K1547" t="s">
        <v>4566</v>
      </c>
      <c r="M1547">
        <v>836179</v>
      </c>
      <c r="O1547" t="s">
        <v>32</v>
      </c>
      <c r="P1547" t="s">
        <v>86</v>
      </c>
      <c r="R1547" t="s">
        <v>34</v>
      </c>
      <c r="T1547" t="s">
        <v>52</v>
      </c>
      <c r="U1547" t="s">
        <v>87</v>
      </c>
      <c r="V1547" t="s">
        <v>88</v>
      </c>
      <c r="W1547" s="1">
        <v>44929</v>
      </c>
      <c r="X1547" s="1">
        <v>44940</v>
      </c>
      <c r="Y1547" t="s">
        <v>55</v>
      </c>
    </row>
    <row r="1548" spans="1:25">
      <c r="A1548" t="s">
        <v>4567</v>
      </c>
      <c r="B1548" t="s">
        <v>47</v>
      </c>
      <c r="C1548" t="s">
        <v>313</v>
      </c>
      <c r="D1548">
        <v>59839</v>
      </c>
      <c r="E1548" t="s">
        <v>27</v>
      </c>
      <c r="F1548" t="s">
        <v>28</v>
      </c>
      <c r="G1548">
        <v>2023</v>
      </c>
      <c r="H1548" t="s">
        <v>29</v>
      </c>
      <c r="I1548" t="s">
        <v>30</v>
      </c>
      <c r="J1548" t="s">
        <v>4568</v>
      </c>
      <c r="K1548" t="str">
        <f>"09/05/2023 12:25 PM AEST(SW"</f>
        <v>09/05/2023 12:25 PM AEST(SW</v>
      </c>
      <c r="M1548">
        <v>1338174</v>
      </c>
      <c r="O1548" t="s">
        <v>32</v>
      </c>
      <c r="P1548" t="s">
        <v>145</v>
      </c>
      <c r="R1548" t="s">
        <v>34</v>
      </c>
      <c r="T1548" t="s">
        <v>52</v>
      </c>
      <c r="U1548" t="s">
        <v>53</v>
      </c>
      <c r="V1548" t="s">
        <v>108</v>
      </c>
      <c r="W1548" s="1">
        <v>45103</v>
      </c>
      <c r="X1548" s="1">
        <v>45132</v>
      </c>
      <c r="Y1548" t="s">
        <v>55</v>
      </c>
    </row>
    <row r="1549" spans="1:25">
      <c r="A1549" t="s">
        <v>4569</v>
      </c>
      <c r="B1549" t="s">
        <v>4570</v>
      </c>
      <c r="D1549">
        <v>58988</v>
      </c>
      <c r="E1549" t="s">
        <v>27</v>
      </c>
      <c r="F1549" t="s">
        <v>28</v>
      </c>
      <c r="G1549">
        <v>2023</v>
      </c>
      <c r="H1549" t="s">
        <v>29</v>
      </c>
      <c r="I1549" t="s">
        <v>30</v>
      </c>
      <c r="J1549" t="s">
        <v>4571</v>
      </c>
      <c r="K1549" t="s">
        <v>4572</v>
      </c>
      <c r="L1549" t="s">
        <v>4573</v>
      </c>
      <c r="M1549">
        <v>1309203</v>
      </c>
      <c r="O1549" t="s">
        <v>32</v>
      </c>
      <c r="P1549" t="s">
        <v>631</v>
      </c>
      <c r="R1549" t="s">
        <v>34</v>
      </c>
      <c r="T1549" t="s">
        <v>35</v>
      </c>
      <c r="U1549" t="s">
        <v>43</v>
      </c>
      <c r="V1549" t="s">
        <v>244</v>
      </c>
      <c r="W1549" s="1">
        <v>45031</v>
      </c>
      <c r="X1549" s="1">
        <v>45038</v>
      </c>
      <c r="Y1549" t="s">
        <v>245</v>
      </c>
    </row>
    <row r="1550" spans="1:25">
      <c r="A1550" t="s">
        <v>4574</v>
      </c>
      <c r="B1550" t="s">
        <v>4575</v>
      </c>
      <c r="D1550">
        <v>57627</v>
      </c>
      <c r="E1550" t="s">
        <v>27</v>
      </c>
      <c r="F1550" t="s">
        <v>28</v>
      </c>
      <c r="G1550">
        <v>2023</v>
      </c>
      <c r="H1550" t="s">
        <v>29</v>
      </c>
      <c r="I1550" t="s">
        <v>30</v>
      </c>
      <c r="J1550" t="s">
        <v>4576</v>
      </c>
      <c r="K1550" t="str">
        <f>"07/03/2023 08:38 AM AEST(SW"</f>
        <v>07/03/2023 08:38 AM AEST(SW</v>
      </c>
      <c r="L1550" t="str">
        <f>"08/03/2023 08:38 AM AEST(SW"</f>
        <v>08/03/2023 08:38 AM AEST(SW</v>
      </c>
      <c r="M1550">
        <v>1146330</v>
      </c>
      <c r="O1550" t="s">
        <v>32</v>
      </c>
      <c r="P1550" t="s">
        <v>86</v>
      </c>
      <c r="R1550" t="s">
        <v>34</v>
      </c>
      <c r="T1550" t="s">
        <v>174</v>
      </c>
      <c r="U1550" t="s">
        <v>53</v>
      </c>
      <c r="V1550" t="s">
        <v>730</v>
      </c>
      <c r="W1550" s="1">
        <v>45054</v>
      </c>
      <c r="X1550" s="1">
        <v>45061</v>
      </c>
      <c r="Y1550" t="s">
        <v>220</v>
      </c>
    </row>
    <row r="1551" spans="1:25">
      <c r="A1551" t="s">
        <v>2988</v>
      </c>
      <c r="B1551" t="s">
        <v>2989</v>
      </c>
      <c r="C1551" t="s">
        <v>2990</v>
      </c>
      <c r="D1551">
        <v>55738</v>
      </c>
      <c r="E1551" t="s">
        <v>27</v>
      </c>
      <c r="F1551" t="s">
        <v>28</v>
      </c>
      <c r="G1551">
        <v>2023</v>
      </c>
      <c r="H1551" t="s">
        <v>29</v>
      </c>
      <c r="I1551" t="s">
        <v>30</v>
      </c>
      <c r="J1551" t="s">
        <v>4319</v>
      </c>
      <c r="K1551" t="s">
        <v>4320</v>
      </c>
      <c r="M1551">
        <v>997187</v>
      </c>
      <c r="O1551" t="s">
        <v>32</v>
      </c>
      <c r="P1551" t="s">
        <v>86</v>
      </c>
      <c r="R1551" t="s">
        <v>34</v>
      </c>
      <c r="T1551" t="s">
        <v>52</v>
      </c>
      <c r="U1551" t="s">
        <v>87</v>
      </c>
      <c r="V1551" t="s">
        <v>2992</v>
      </c>
      <c r="W1551" s="1">
        <v>44996</v>
      </c>
      <c r="X1551" s="1">
        <v>45050</v>
      </c>
      <c r="Y1551" t="s">
        <v>55</v>
      </c>
    </row>
    <row r="1552" spans="1:25">
      <c r="A1552" t="s">
        <v>4265</v>
      </c>
      <c r="B1552" t="s">
        <v>4434</v>
      </c>
      <c r="D1552">
        <v>61653</v>
      </c>
      <c r="E1552" t="s">
        <v>27</v>
      </c>
      <c r="F1552" t="s">
        <v>28</v>
      </c>
      <c r="G1552">
        <v>2023</v>
      </c>
      <c r="H1552" t="s">
        <v>29</v>
      </c>
      <c r="I1552" t="s">
        <v>30</v>
      </c>
      <c r="J1552" t="s">
        <v>4435</v>
      </c>
      <c r="K1552" t="s">
        <v>4436</v>
      </c>
      <c r="O1552" t="s">
        <v>32</v>
      </c>
      <c r="P1552" t="s">
        <v>371</v>
      </c>
      <c r="R1552" t="s">
        <v>34</v>
      </c>
      <c r="T1552" t="s">
        <v>52</v>
      </c>
      <c r="U1552" t="s">
        <v>53</v>
      </c>
      <c r="V1552" t="s">
        <v>4437</v>
      </c>
      <c r="W1552" s="1">
        <v>45107</v>
      </c>
      <c r="X1552" s="1">
        <v>45115</v>
      </c>
      <c r="Y1552" t="s">
        <v>55</v>
      </c>
    </row>
    <row r="1553" spans="1:25">
      <c r="A1553" t="s">
        <v>657</v>
      </c>
      <c r="B1553" t="s">
        <v>4577</v>
      </c>
      <c r="D1553">
        <v>54143</v>
      </c>
      <c r="E1553" t="s">
        <v>27</v>
      </c>
      <c r="F1553" t="s">
        <v>28</v>
      </c>
      <c r="G1553">
        <v>2023</v>
      </c>
      <c r="H1553" t="s">
        <v>29</v>
      </c>
      <c r="I1553" t="s">
        <v>30</v>
      </c>
      <c r="J1553" t="s">
        <v>4578</v>
      </c>
      <c r="K1553" t="str">
        <f>"01/12/2022 12:17 PM AEST(SW"</f>
        <v>01/12/2022 12:17 PM AEST(SW</v>
      </c>
      <c r="L1553" t="s">
        <v>4579</v>
      </c>
      <c r="M1553">
        <v>865240</v>
      </c>
      <c r="O1553" t="s">
        <v>32</v>
      </c>
      <c r="P1553" t="s">
        <v>42</v>
      </c>
      <c r="R1553" t="s">
        <v>34</v>
      </c>
      <c r="T1553" t="s">
        <v>35</v>
      </c>
      <c r="U1553" t="s">
        <v>36</v>
      </c>
      <c r="V1553" t="s">
        <v>3224</v>
      </c>
      <c r="W1553" s="1">
        <v>44929</v>
      </c>
      <c r="X1553" s="1">
        <v>44933</v>
      </c>
      <c r="Y1553" t="s">
        <v>133</v>
      </c>
    </row>
    <row r="1554" spans="1:25">
      <c r="A1554" t="s">
        <v>177</v>
      </c>
      <c r="B1554" t="s">
        <v>178</v>
      </c>
      <c r="D1554">
        <v>58160</v>
      </c>
      <c r="E1554" t="s">
        <v>27</v>
      </c>
      <c r="F1554" t="s">
        <v>28</v>
      </c>
      <c r="G1554">
        <v>2023</v>
      </c>
      <c r="H1554" t="s">
        <v>29</v>
      </c>
      <c r="I1554" t="s">
        <v>30</v>
      </c>
      <c r="J1554" t="s">
        <v>4553</v>
      </c>
      <c r="K1554" t="s">
        <v>4580</v>
      </c>
      <c r="M1554">
        <v>1136288</v>
      </c>
      <c r="O1554" t="s">
        <v>32</v>
      </c>
      <c r="P1554" t="s">
        <v>68</v>
      </c>
      <c r="R1554" t="s">
        <v>34</v>
      </c>
      <c r="T1554" t="s">
        <v>35</v>
      </c>
      <c r="U1554" t="s">
        <v>43</v>
      </c>
      <c r="V1554" t="s">
        <v>180</v>
      </c>
      <c r="W1554" s="1">
        <v>45018</v>
      </c>
      <c r="X1554" s="1">
        <v>45022</v>
      </c>
      <c r="Y1554" t="s">
        <v>181</v>
      </c>
    </row>
    <row r="1555" spans="1:25">
      <c r="A1555" t="s">
        <v>1354</v>
      </c>
      <c r="B1555" t="s">
        <v>1355</v>
      </c>
      <c r="D1555">
        <v>58789</v>
      </c>
      <c r="E1555" t="s">
        <v>27</v>
      </c>
      <c r="F1555" t="s">
        <v>28</v>
      </c>
      <c r="G1555">
        <v>2023</v>
      </c>
      <c r="H1555" t="s">
        <v>29</v>
      </c>
      <c r="I1555" t="s">
        <v>30</v>
      </c>
      <c r="J1555" t="s">
        <v>4581</v>
      </c>
      <c r="K1555" t="str">
        <f>"04/04/2023 04:01 PM AEST(SW"</f>
        <v>04/04/2023 04:01 PM AEST(SW</v>
      </c>
      <c r="L1555" t="str">
        <f>"04/04/2023 04:02 PM AEST(SW"</f>
        <v>04/04/2023 04:02 PM AEST(SW</v>
      </c>
      <c r="M1555">
        <v>1307009</v>
      </c>
      <c r="O1555" t="s">
        <v>32</v>
      </c>
      <c r="P1555" t="s">
        <v>631</v>
      </c>
      <c r="R1555" t="s">
        <v>34</v>
      </c>
      <c r="T1555" t="s">
        <v>35</v>
      </c>
      <c r="U1555" t="s">
        <v>43</v>
      </c>
      <c r="V1555" t="s">
        <v>4582</v>
      </c>
      <c r="W1555" s="1">
        <v>45032</v>
      </c>
      <c r="X1555" s="1">
        <v>45039</v>
      </c>
      <c r="Y1555" t="s">
        <v>204</v>
      </c>
    </row>
    <row r="1556" spans="1:25">
      <c r="A1556" t="s">
        <v>4583</v>
      </c>
      <c r="B1556" t="s">
        <v>2223</v>
      </c>
      <c r="D1556">
        <v>60472</v>
      </c>
      <c r="E1556" t="s">
        <v>27</v>
      </c>
      <c r="F1556" t="s">
        <v>28</v>
      </c>
      <c r="G1556">
        <v>2023</v>
      </c>
      <c r="H1556" t="s">
        <v>29</v>
      </c>
      <c r="I1556" t="s">
        <v>30</v>
      </c>
      <c r="J1556" t="s">
        <v>4584</v>
      </c>
      <c r="K1556" t="s">
        <v>4585</v>
      </c>
      <c r="L1556" t="str">
        <f>"09/06/2023 07:50 PM AEST(SW"</f>
        <v>09/06/2023 07:50 PM AEST(SW</v>
      </c>
      <c r="M1556">
        <v>911042</v>
      </c>
      <c r="O1556" t="s">
        <v>32</v>
      </c>
      <c r="P1556" t="s">
        <v>145</v>
      </c>
      <c r="R1556" t="s">
        <v>34</v>
      </c>
      <c r="T1556" t="s">
        <v>52</v>
      </c>
      <c r="U1556" t="s">
        <v>53</v>
      </c>
      <c r="V1556" t="s">
        <v>54</v>
      </c>
      <c r="W1556" s="1">
        <v>45088</v>
      </c>
      <c r="X1556" s="1">
        <v>45107</v>
      </c>
      <c r="Y1556" t="s">
        <v>55</v>
      </c>
    </row>
    <row r="1557" spans="1:25">
      <c r="A1557" t="s">
        <v>4586</v>
      </c>
      <c r="B1557" t="s">
        <v>4587</v>
      </c>
      <c r="D1557">
        <v>53290</v>
      </c>
      <c r="E1557" t="s">
        <v>27</v>
      </c>
      <c r="F1557" t="s">
        <v>28</v>
      </c>
      <c r="G1557">
        <v>2023</v>
      </c>
      <c r="H1557" t="s">
        <v>29</v>
      </c>
      <c r="I1557" t="s">
        <v>30</v>
      </c>
      <c r="J1557" t="s">
        <v>4588</v>
      </c>
      <c r="K1557" t="str">
        <f>"09/11/2022 11:01 AM AEST(SW"</f>
        <v>09/11/2022 11:01 AM AEST(SW</v>
      </c>
      <c r="L1557" t="str">
        <f>"09/11/2022 11:03 AM AEST(SW"</f>
        <v>09/11/2022 11:03 AM AEST(SW</v>
      </c>
      <c r="M1557">
        <v>910379</v>
      </c>
      <c r="O1557" t="s">
        <v>32</v>
      </c>
      <c r="P1557" t="s">
        <v>68</v>
      </c>
      <c r="R1557" t="s">
        <v>34</v>
      </c>
      <c r="T1557" t="s">
        <v>52</v>
      </c>
      <c r="U1557" t="s">
        <v>43</v>
      </c>
      <c r="V1557" t="s">
        <v>935</v>
      </c>
      <c r="W1557" s="1">
        <v>44934</v>
      </c>
      <c r="X1557" s="1">
        <v>44946</v>
      </c>
      <c r="Y1557" t="s">
        <v>55</v>
      </c>
    </row>
    <row r="1558" spans="1:25">
      <c r="A1558" t="s">
        <v>240</v>
      </c>
      <c r="B1558" t="s">
        <v>241</v>
      </c>
      <c r="C1558" t="s">
        <v>242</v>
      </c>
      <c r="D1558">
        <v>58783</v>
      </c>
      <c r="E1558" t="s">
        <v>27</v>
      </c>
      <c r="F1558" t="s">
        <v>28</v>
      </c>
      <c r="G1558">
        <v>2023</v>
      </c>
      <c r="H1558" t="s">
        <v>29</v>
      </c>
      <c r="I1558" t="s">
        <v>30</v>
      </c>
      <c r="J1558" t="s">
        <v>4558</v>
      </c>
      <c r="K1558" t="str">
        <f>"04/04/2023 01:32 PM AEST(SW"</f>
        <v>04/04/2023 01:32 PM AEST(SW</v>
      </c>
      <c r="L1558" t="s">
        <v>4589</v>
      </c>
      <c r="M1558">
        <v>1311880</v>
      </c>
      <c r="O1558" t="s">
        <v>32</v>
      </c>
      <c r="P1558" t="s">
        <v>631</v>
      </c>
      <c r="R1558" t="s">
        <v>34</v>
      </c>
      <c r="T1558" t="s">
        <v>35</v>
      </c>
      <c r="U1558" t="s">
        <v>43</v>
      </c>
      <c r="V1558" t="s">
        <v>244</v>
      </c>
      <c r="W1558" s="1">
        <v>45032</v>
      </c>
      <c r="X1558" s="1">
        <v>45038</v>
      </c>
      <c r="Y1558" t="s">
        <v>245</v>
      </c>
    </row>
    <row r="1559" spans="1:25">
      <c r="A1559" t="s">
        <v>4590</v>
      </c>
      <c r="B1559" t="s">
        <v>4262</v>
      </c>
      <c r="C1559" t="s">
        <v>4591</v>
      </c>
      <c r="D1559">
        <v>61233</v>
      </c>
      <c r="E1559" t="s">
        <v>27</v>
      </c>
      <c r="F1559" t="s">
        <v>28</v>
      </c>
      <c r="G1559">
        <v>2023</v>
      </c>
      <c r="H1559" t="s">
        <v>29</v>
      </c>
      <c r="I1559" t="s">
        <v>30</v>
      </c>
      <c r="J1559" t="s">
        <v>4592</v>
      </c>
      <c r="K1559" t="s">
        <v>4593</v>
      </c>
      <c r="M1559">
        <v>1330433</v>
      </c>
      <c r="O1559" t="s">
        <v>32</v>
      </c>
      <c r="P1559" t="s">
        <v>33</v>
      </c>
      <c r="R1559" t="s">
        <v>34</v>
      </c>
      <c r="T1559" t="s">
        <v>35</v>
      </c>
      <c r="U1559" t="s">
        <v>53</v>
      </c>
      <c r="V1559" t="s">
        <v>4594</v>
      </c>
      <c r="W1559" s="1">
        <v>45107</v>
      </c>
      <c r="X1559" s="1">
        <v>45116</v>
      </c>
      <c r="Y1559" t="s">
        <v>55</v>
      </c>
    </row>
    <row r="1560" spans="1:25">
      <c r="A1560" t="s">
        <v>4595</v>
      </c>
      <c r="B1560" t="s">
        <v>4596</v>
      </c>
      <c r="D1560">
        <v>60068</v>
      </c>
      <c r="E1560" t="s">
        <v>27</v>
      </c>
      <c r="F1560" t="s">
        <v>28</v>
      </c>
      <c r="G1560">
        <v>2023</v>
      </c>
      <c r="H1560" t="s">
        <v>29</v>
      </c>
      <c r="I1560" t="s">
        <v>30</v>
      </c>
      <c r="J1560" t="s">
        <v>4597</v>
      </c>
      <c r="K1560" t="s">
        <v>4598</v>
      </c>
      <c r="L1560" t="s">
        <v>4599</v>
      </c>
      <c r="M1560">
        <v>1406699</v>
      </c>
      <c r="O1560" t="s">
        <v>32</v>
      </c>
      <c r="P1560" t="s">
        <v>389</v>
      </c>
      <c r="R1560" t="s">
        <v>34</v>
      </c>
      <c r="T1560" t="s">
        <v>52</v>
      </c>
      <c r="U1560" t="s">
        <v>43</v>
      </c>
      <c r="V1560" t="s">
        <v>88</v>
      </c>
      <c r="W1560" s="1">
        <v>45098</v>
      </c>
      <c r="X1560" s="1">
        <v>45103</v>
      </c>
      <c r="Y1560" t="s">
        <v>384</v>
      </c>
    </row>
    <row r="1561" spans="1:25">
      <c r="A1561" t="s">
        <v>1132</v>
      </c>
      <c r="B1561" t="s">
        <v>4463</v>
      </c>
      <c r="D1561">
        <v>55803</v>
      </c>
      <c r="E1561" t="s">
        <v>27</v>
      </c>
      <c r="F1561" t="s">
        <v>28</v>
      </c>
      <c r="G1561">
        <v>2023</v>
      </c>
      <c r="H1561" t="s">
        <v>29</v>
      </c>
      <c r="I1561" t="s">
        <v>30</v>
      </c>
      <c r="J1561" t="s">
        <v>4600</v>
      </c>
      <c r="K1561" t="str">
        <f>"01/02/2023 03:18 PM AEST(SW"</f>
        <v>01/02/2023 03:18 PM AEST(SW</v>
      </c>
      <c r="M1561">
        <v>818360</v>
      </c>
      <c r="O1561" t="s">
        <v>32</v>
      </c>
      <c r="P1561" t="s">
        <v>42</v>
      </c>
      <c r="R1561" t="s">
        <v>34</v>
      </c>
      <c r="T1561" t="s">
        <v>35</v>
      </c>
      <c r="U1561" t="s">
        <v>36</v>
      </c>
      <c r="V1561" t="s">
        <v>3224</v>
      </c>
      <c r="W1561" s="1">
        <v>44965</v>
      </c>
      <c r="X1561" s="1">
        <v>44967</v>
      </c>
      <c r="Y1561" t="s">
        <v>133</v>
      </c>
    </row>
    <row r="1562" spans="1:25">
      <c r="A1562" t="s">
        <v>4601</v>
      </c>
      <c r="B1562" t="s">
        <v>1724</v>
      </c>
      <c r="C1562" t="s">
        <v>4602</v>
      </c>
      <c r="D1562">
        <v>61220</v>
      </c>
      <c r="E1562" t="s">
        <v>27</v>
      </c>
      <c r="F1562" t="s">
        <v>28</v>
      </c>
      <c r="G1562">
        <v>2023</v>
      </c>
      <c r="H1562" t="s">
        <v>29</v>
      </c>
      <c r="I1562" t="s">
        <v>30</v>
      </c>
      <c r="J1562" t="s">
        <v>4603</v>
      </c>
      <c r="K1562" t="s">
        <v>4604</v>
      </c>
      <c r="L1562" t="s">
        <v>4605</v>
      </c>
      <c r="M1562">
        <v>1081113</v>
      </c>
      <c r="O1562" t="s">
        <v>32</v>
      </c>
      <c r="P1562" t="s">
        <v>631</v>
      </c>
      <c r="R1562" t="s">
        <v>34</v>
      </c>
      <c r="T1562" t="s">
        <v>52</v>
      </c>
      <c r="U1562" t="s">
        <v>53</v>
      </c>
      <c r="V1562" t="s">
        <v>4606</v>
      </c>
      <c r="W1562" s="1">
        <v>45179</v>
      </c>
      <c r="X1562" s="1">
        <v>45182</v>
      </c>
      <c r="Y1562" t="s">
        <v>55</v>
      </c>
    </row>
    <row r="1563" spans="1:25">
      <c r="A1563" t="s">
        <v>4607</v>
      </c>
      <c r="B1563" t="s">
        <v>4608</v>
      </c>
      <c r="D1563">
        <v>57633</v>
      </c>
      <c r="E1563" t="s">
        <v>27</v>
      </c>
      <c r="F1563" t="s">
        <v>28</v>
      </c>
      <c r="G1563">
        <v>2023</v>
      </c>
      <c r="H1563" t="s">
        <v>29</v>
      </c>
      <c r="I1563" t="s">
        <v>30</v>
      </c>
      <c r="J1563" t="s">
        <v>4609</v>
      </c>
      <c r="K1563" t="str">
        <f>"07/03/2023 04:47 PM AEST(SW"</f>
        <v>07/03/2023 04:47 PM AEST(SW</v>
      </c>
      <c r="M1563">
        <v>993785</v>
      </c>
      <c r="O1563" t="s">
        <v>32</v>
      </c>
      <c r="P1563" t="s">
        <v>86</v>
      </c>
      <c r="R1563" t="s">
        <v>34</v>
      </c>
      <c r="T1563" t="s">
        <v>52</v>
      </c>
      <c r="U1563" t="s">
        <v>87</v>
      </c>
      <c r="V1563" t="s">
        <v>88</v>
      </c>
      <c r="W1563" s="1">
        <v>45018</v>
      </c>
      <c r="X1563" s="1">
        <v>45032</v>
      </c>
      <c r="Y1563" t="s">
        <v>55</v>
      </c>
    </row>
    <row r="1564" spans="1:25">
      <c r="A1564" t="s">
        <v>2287</v>
      </c>
      <c r="B1564" t="s">
        <v>1041</v>
      </c>
      <c r="C1564" t="s">
        <v>392</v>
      </c>
      <c r="D1564">
        <v>60833</v>
      </c>
      <c r="E1564" t="s">
        <v>27</v>
      </c>
      <c r="F1564" t="s">
        <v>28</v>
      </c>
      <c r="G1564">
        <v>2023</v>
      </c>
      <c r="H1564" t="s">
        <v>29</v>
      </c>
      <c r="I1564" t="s">
        <v>30</v>
      </c>
      <c r="J1564" t="s">
        <v>4610</v>
      </c>
      <c r="K1564" t="str">
        <f>"06/06/2023 02:43 AM AEST(SW"</f>
        <v>06/06/2023 02:43 AM AEST(SW</v>
      </c>
      <c r="M1564">
        <v>914953</v>
      </c>
      <c r="O1564" t="s">
        <v>32</v>
      </c>
      <c r="P1564" t="s">
        <v>86</v>
      </c>
      <c r="R1564" t="s">
        <v>34</v>
      </c>
      <c r="T1564" t="s">
        <v>52</v>
      </c>
      <c r="U1564" t="s">
        <v>43</v>
      </c>
      <c r="V1564" t="s">
        <v>88</v>
      </c>
      <c r="W1564" s="1">
        <v>45089</v>
      </c>
      <c r="X1564" s="1">
        <v>45094</v>
      </c>
      <c r="Y1564" t="s">
        <v>55</v>
      </c>
    </row>
    <row r="1565" spans="1:25">
      <c r="A1565" t="s">
        <v>4611</v>
      </c>
      <c r="B1565" t="s">
        <v>4612</v>
      </c>
      <c r="D1565">
        <v>57629</v>
      </c>
      <c r="E1565" t="s">
        <v>27</v>
      </c>
      <c r="F1565" t="s">
        <v>28</v>
      </c>
      <c r="G1565">
        <v>2023</v>
      </c>
      <c r="H1565" t="s">
        <v>29</v>
      </c>
      <c r="I1565" t="s">
        <v>30</v>
      </c>
      <c r="J1565" t="s">
        <v>4613</v>
      </c>
      <c r="K1565" t="str">
        <f>"07/03/2023 03:40 PM AEST(SW"</f>
        <v>07/03/2023 03:40 PM AEST(SW</v>
      </c>
      <c r="M1565">
        <v>1077481</v>
      </c>
      <c r="O1565" t="s">
        <v>32</v>
      </c>
      <c r="P1565" t="s">
        <v>145</v>
      </c>
      <c r="R1565" t="s">
        <v>34</v>
      </c>
      <c r="T1565" t="s">
        <v>52</v>
      </c>
      <c r="U1565" t="s">
        <v>87</v>
      </c>
      <c r="V1565" t="s">
        <v>4614</v>
      </c>
      <c r="W1565" s="1">
        <v>44999</v>
      </c>
      <c r="X1565" s="1">
        <v>45001</v>
      </c>
      <c r="Y1565" t="s">
        <v>204</v>
      </c>
    </row>
    <row r="1566" spans="1:25">
      <c r="A1566" t="s">
        <v>4615</v>
      </c>
      <c r="B1566" t="s">
        <v>1066</v>
      </c>
      <c r="C1566" t="s">
        <v>898</v>
      </c>
      <c r="D1566">
        <v>59852</v>
      </c>
      <c r="E1566" t="s">
        <v>27</v>
      </c>
      <c r="F1566" t="s">
        <v>28</v>
      </c>
      <c r="G1566">
        <v>2023</v>
      </c>
      <c r="H1566" t="s">
        <v>29</v>
      </c>
      <c r="I1566" t="s">
        <v>30</v>
      </c>
      <c r="J1566" t="s">
        <v>4616</v>
      </c>
      <c r="K1566" t="str">
        <f>"09/05/2023 04:07 PM AEST(SW"</f>
        <v>09/05/2023 04:07 PM AEST(SW</v>
      </c>
      <c r="M1566">
        <v>835764</v>
      </c>
      <c r="O1566" t="s">
        <v>32</v>
      </c>
      <c r="P1566" t="s">
        <v>86</v>
      </c>
      <c r="R1566" t="s">
        <v>34</v>
      </c>
      <c r="T1566" t="s">
        <v>52</v>
      </c>
      <c r="U1566" t="s">
        <v>87</v>
      </c>
      <c r="V1566" t="s">
        <v>465</v>
      </c>
      <c r="W1566" s="1">
        <v>45193</v>
      </c>
      <c r="X1566" s="1">
        <v>45198</v>
      </c>
      <c r="Y1566" t="s">
        <v>55</v>
      </c>
    </row>
    <row r="1567" spans="1:25">
      <c r="A1567" t="s">
        <v>4395</v>
      </c>
      <c r="B1567" t="s">
        <v>4396</v>
      </c>
      <c r="D1567">
        <v>57697</v>
      </c>
      <c r="E1567" t="s">
        <v>27</v>
      </c>
      <c r="F1567" t="s">
        <v>28</v>
      </c>
      <c r="G1567">
        <v>2023</v>
      </c>
      <c r="H1567" t="s">
        <v>29</v>
      </c>
      <c r="I1567" t="s">
        <v>30</v>
      </c>
      <c r="J1567" t="s">
        <v>4397</v>
      </c>
      <c r="K1567" t="s">
        <v>4617</v>
      </c>
      <c r="M1567">
        <v>994389</v>
      </c>
      <c r="O1567" t="s">
        <v>32</v>
      </c>
      <c r="P1567" t="s">
        <v>86</v>
      </c>
      <c r="R1567" t="s">
        <v>34</v>
      </c>
      <c r="T1567" t="s">
        <v>52</v>
      </c>
      <c r="U1567" t="s">
        <v>87</v>
      </c>
      <c r="V1567" t="s">
        <v>88</v>
      </c>
      <c r="W1567" s="1">
        <v>45081</v>
      </c>
      <c r="X1567" s="1">
        <v>45087</v>
      </c>
      <c r="Y1567" t="s">
        <v>55</v>
      </c>
    </row>
    <row r="1568" spans="1:25">
      <c r="A1568" t="s">
        <v>4395</v>
      </c>
      <c r="B1568" t="s">
        <v>4396</v>
      </c>
      <c r="D1568">
        <v>57698</v>
      </c>
      <c r="E1568" t="s">
        <v>27</v>
      </c>
      <c r="F1568" t="s">
        <v>28</v>
      </c>
      <c r="G1568">
        <v>2023</v>
      </c>
      <c r="H1568" t="s">
        <v>29</v>
      </c>
      <c r="I1568" t="s">
        <v>30</v>
      </c>
      <c r="J1568" t="s">
        <v>4397</v>
      </c>
      <c r="K1568" t="s">
        <v>4398</v>
      </c>
      <c r="L1568" t="s">
        <v>4399</v>
      </c>
      <c r="M1568">
        <v>994389</v>
      </c>
      <c r="O1568" t="s">
        <v>32</v>
      </c>
      <c r="P1568" t="s">
        <v>86</v>
      </c>
      <c r="R1568" t="s">
        <v>34</v>
      </c>
      <c r="T1568" t="s">
        <v>52</v>
      </c>
      <c r="U1568" t="s">
        <v>87</v>
      </c>
      <c r="V1568" t="s">
        <v>88</v>
      </c>
      <c r="W1568" s="1">
        <v>45192</v>
      </c>
      <c r="X1568" s="1">
        <v>45199</v>
      </c>
      <c r="Y1568" t="s">
        <v>55</v>
      </c>
    </row>
    <row r="1569" spans="1:25">
      <c r="A1569" t="s">
        <v>4618</v>
      </c>
      <c r="B1569" t="s">
        <v>1202</v>
      </c>
      <c r="D1569">
        <v>57220</v>
      </c>
      <c r="E1569" t="s">
        <v>27</v>
      </c>
      <c r="F1569" t="s">
        <v>28</v>
      </c>
      <c r="G1569">
        <v>2023</v>
      </c>
      <c r="H1569" t="s">
        <v>29</v>
      </c>
      <c r="I1569" t="s">
        <v>30</v>
      </c>
      <c r="J1569" t="s">
        <v>4619</v>
      </c>
      <c r="K1569" t="s">
        <v>4620</v>
      </c>
      <c r="L1569" t="s">
        <v>4621</v>
      </c>
      <c r="M1569">
        <v>1270568</v>
      </c>
      <c r="O1569" t="s">
        <v>32</v>
      </c>
      <c r="P1569" t="s">
        <v>33</v>
      </c>
      <c r="R1569" t="s">
        <v>34</v>
      </c>
      <c r="T1569" t="s">
        <v>174</v>
      </c>
      <c r="U1569" t="s">
        <v>87</v>
      </c>
      <c r="V1569" t="s">
        <v>4622</v>
      </c>
      <c r="W1569" s="1">
        <v>45004</v>
      </c>
      <c r="X1569" s="1">
        <v>45017</v>
      </c>
      <c r="Y1569" t="s">
        <v>55</v>
      </c>
    </row>
    <row r="1570" spans="1:25">
      <c r="A1570" t="s">
        <v>4257</v>
      </c>
      <c r="B1570" t="s">
        <v>1066</v>
      </c>
      <c r="C1570" t="s">
        <v>1070</v>
      </c>
      <c r="D1570">
        <v>55621</v>
      </c>
      <c r="E1570" t="s">
        <v>27</v>
      </c>
      <c r="F1570" t="s">
        <v>28</v>
      </c>
      <c r="G1570">
        <v>2023</v>
      </c>
      <c r="H1570" t="s">
        <v>29</v>
      </c>
      <c r="I1570" t="s">
        <v>30</v>
      </c>
      <c r="J1570" t="s">
        <v>4258</v>
      </c>
      <c r="K1570" t="s">
        <v>4259</v>
      </c>
      <c r="M1570">
        <v>1316579</v>
      </c>
      <c r="O1570" t="s">
        <v>32</v>
      </c>
      <c r="P1570" t="s">
        <v>371</v>
      </c>
      <c r="R1570" t="s">
        <v>34</v>
      </c>
      <c r="T1570" t="s">
        <v>52</v>
      </c>
      <c r="U1570" t="s">
        <v>53</v>
      </c>
      <c r="V1570" t="s">
        <v>151</v>
      </c>
      <c r="W1570" s="1">
        <v>45082</v>
      </c>
      <c r="X1570" s="1">
        <v>45234</v>
      </c>
      <c r="Y1570" t="s">
        <v>55</v>
      </c>
    </row>
    <row r="1571" spans="1:25">
      <c r="A1571" t="s">
        <v>4623</v>
      </c>
      <c r="B1571" t="s">
        <v>4624</v>
      </c>
      <c r="D1571">
        <v>55625</v>
      </c>
      <c r="E1571" t="s">
        <v>27</v>
      </c>
      <c r="F1571" t="s">
        <v>28</v>
      </c>
      <c r="G1571">
        <v>2023</v>
      </c>
      <c r="H1571" t="s">
        <v>29</v>
      </c>
      <c r="I1571" t="s">
        <v>30</v>
      </c>
      <c r="J1571" t="s">
        <v>4625</v>
      </c>
      <c r="K1571" t="s">
        <v>4626</v>
      </c>
      <c r="M1571">
        <v>1125794</v>
      </c>
      <c r="O1571" t="s">
        <v>32</v>
      </c>
      <c r="P1571" t="s">
        <v>86</v>
      </c>
      <c r="R1571" t="s">
        <v>34</v>
      </c>
      <c r="T1571" t="s">
        <v>52</v>
      </c>
      <c r="U1571" t="s">
        <v>87</v>
      </c>
      <c r="V1571" t="s">
        <v>88</v>
      </c>
      <c r="W1571" s="1">
        <v>44946</v>
      </c>
      <c r="X1571" s="1">
        <v>44971</v>
      </c>
      <c r="Y1571" t="s">
        <v>841</v>
      </c>
    </row>
    <row r="1572" spans="1:25">
      <c r="A1572" t="s">
        <v>4247</v>
      </c>
      <c r="B1572" t="s">
        <v>274</v>
      </c>
      <c r="C1572" t="s">
        <v>4248</v>
      </c>
      <c r="D1572">
        <v>57275</v>
      </c>
      <c r="E1572" t="s">
        <v>27</v>
      </c>
      <c r="F1572" t="s">
        <v>28</v>
      </c>
      <c r="G1572">
        <v>2023</v>
      </c>
      <c r="H1572" t="s">
        <v>29</v>
      </c>
      <c r="I1572" t="s">
        <v>30</v>
      </c>
      <c r="J1572" t="s">
        <v>4249</v>
      </c>
      <c r="K1572" t="s">
        <v>4250</v>
      </c>
      <c r="L1572" t="s">
        <v>4251</v>
      </c>
      <c r="M1572">
        <v>583216</v>
      </c>
      <c r="O1572" t="s">
        <v>32</v>
      </c>
      <c r="P1572" t="s">
        <v>371</v>
      </c>
      <c r="R1572" t="s">
        <v>34</v>
      </c>
      <c r="T1572" t="s">
        <v>35</v>
      </c>
      <c r="U1572" t="s">
        <v>53</v>
      </c>
      <c r="V1572" t="s">
        <v>4252</v>
      </c>
      <c r="W1572" s="1">
        <v>44986</v>
      </c>
      <c r="X1572" s="1">
        <v>45351</v>
      </c>
      <c r="Y1572" t="s">
        <v>55</v>
      </c>
    </row>
    <row r="1573" spans="1:25">
      <c r="A1573" t="s">
        <v>4627</v>
      </c>
      <c r="B1573" t="s">
        <v>171</v>
      </c>
      <c r="C1573" t="s">
        <v>473</v>
      </c>
      <c r="D1573">
        <v>49461</v>
      </c>
      <c r="E1573" t="s">
        <v>27</v>
      </c>
      <c r="F1573" t="s">
        <v>28</v>
      </c>
      <c r="G1573">
        <v>2023</v>
      </c>
      <c r="H1573" t="s">
        <v>29</v>
      </c>
      <c r="I1573" t="s">
        <v>30</v>
      </c>
      <c r="J1573" t="s">
        <v>4628</v>
      </c>
      <c r="K1573" t="s">
        <v>4629</v>
      </c>
      <c r="M1573">
        <v>1081835</v>
      </c>
      <c r="O1573" t="s">
        <v>32</v>
      </c>
      <c r="P1573" t="s">
        <v>86</v>
      </c>
      <c r="R1573" t="s">
        <v>34</v>
      </c>
      <c r="T1573" t="s">
        <v>52</v>
      </c>
      <c r="U1573" t="s">
        <v>87</v>
      </c>
      <c r="V1573" t="s">
        <v>88</v>
      </c>
      <c r="W1573" s="1">
        <v>44977</v>
      </c>
      <c r="X1573" s="1">
        <v>44981</v>
      </c>
      <c r="Y1573" t="s">
        <v>55</v>
      </c>
    </row>
    <row r="1574" spans="1:25">
      <c r="A1574" t="s">
        <v>1198</v>
      </c>
      <c r="B1574" t="s">
        <v>289</v>
      </c>
      <c r="D1574">
        <v>49437</v>
      </c>
      <c r="E1574" t="s">
        <v>27</v>
      </c>
      <c r="F1574" t="s">
        <v>28</v>
      </c>
      <c r="G1574">
        <v>2023</v>
      </c>
      <c r="H1574" t="s">
        <v>29</v>
      </c>
      <c r="I1574" t="s">
        <v>30</v>
      </c>
      <c r="J1574" t="s">
        <v>4630</v>
      </c>
      <c r="K1574" t="s">
        <v>4631</v>
      </c>
      <c r="L1574" t="s">
        <v>4632</v>
      </c>
      <c r="M1574">
        <v>1241992</v>
      </c>
      <c r="O1574" t="s">
        <v>32</v>
      </c>
      <c r="P1574" t="s">
        <v>86</v>
      </c>
      <c r="R1574" t="s">
        <v>34</v>
      </c>
      <c r="T1574" t="s">
        <v>52</v>
      </c>
      <c r="U1574" t="s">
        <v>87</v>
      </c>
      <c r="V1574" t="s">
        <v>465</v>
      </c>
      <c r="W1574" s="1">
        <v>44956</v>
      </c>
      <c r="X1574" s="1">
        <v>44974</v>
      </c>
      <c r="Y1574" t="s">
        <v>55</v>
      </c>
    </row>
    <row r="1575" spans="1:25">
      <c r="A1575" t="s">
        <v>1297</v>
      </c>
      <c r="B1575" t="s">
        <v>1298</v>
      </c>
      <c r="C1575" t="s">
        <v>307</v>
      </c>
      <c r="D1575">
        <v>49425</v>
      </c>
      <c r="E1575" t="s">
        <v>27</v>
      </c>
      <c r="F1575" t="s">
        <v>28</v>
      </c>
      <c r="G1575">
        <v>2023</v>
      </c>
      <c r="H1575" t="s">
        <v>29</v>
      </c>
      <c r="I1575" t="s">
        <v>30</v>
      </c>
      <c r="J1575" t="s">
        <v>4633</v>
      </c>
      <c r="K1575" t="str">
        <f>"09/01/2023 06:50 PM AEST(SW"</f>
        <v>09/01/2023 06:50 PM AEST(SW</v>
      </c>
      <c r="L1575" t="str">
        <f>"09/01/2023 06:52 PM AEST(SW"</f>
        <v>09/01/2023 06:52 PM AEST(SW</v>
      </c>
      <c r="M1575">
        <v>910250</v>
      </c>
      <c r="O1575" t="s">
        <v>32</v>
      </c>
      <c r="P1575" t="s">
        <v>86</v>
      </c>
      <c r="R1575" t="s">
        <v>34</v>
      </c>
      <c r="T1575" t="s">
        <v>52</v>
      </c>
      <c r="U1575" t="s">
        <v>87</v>
      </c>
      <c r="V1575" t="s">
        <v>88</v>
      </c>
      <c r="W1575" s="1">
        <v>44940</v>
      </c>
      <c r="X1575" s="1">
        <v>44947</v>
      </c>
      <c r="Y1575" t="s">
        <v>55</v>
      </c>
    </row>
    <row r="1576" spans="1:25">
      <c r="A1576" t="s">
        <v>1297</v>
      </c>
      <c r="B1576" t="s">
        <v>1298</v>
      </c>
      <c r="C1576" t="s">
        <v>307</v>
      </c>
      <c r="D1576">
        <v>55501</v>
      </c>
      <c r="E1576" t="s">
        <v>27</v>
      </c>
      <c r="F1576" t="s">
        <v>28</v>
      </c>
      <c r="G1576">
        <v>2023</v>
      </c>
      <c r="H1576" t="s">
        <v>29</v>
      </c>
      <c r="I1576" t="s">
        <v>30</v>
      </c>
      <c r="J1576" t="s">
        <v>4634</v>
      </c>
      <c r="K1576" t="str">
        <f>"09/01/2023 10:13 AM AEST(SW"</f>
        <v>09/01/2023 10:13 AM AEST(SW</v>
      </c>
      <c r="L1576" t="str">
        <f>"09/01/2023 06:53 PM AEST(SW"</f>
        <v>09/01/2023 06:53 PM AEST(SW</v>
      </c>
      <c r="M1576">
        <v>910250</v>
      </c>
      <c r="O1576" t="s">
        <v>32</v>
      </c>
      <c r="P1576" t="s">
        <v>86</v>
      </c>
      <c r="R1576" t="s">
        <v>34</v>
      </c>
      <c r="T1576" t="s">
        <v>52</v>
      </c>
      <c r="U1576" t="s">
        <v>87</v>
      </c>
      <c r="V1576" t="s">
        <v>88</v>
      </c>
      <c r="W1576" s="1">
        <v>44941</v>
      </c>
      <c r="X1576" s="1">
        <v>44947</v>
      </c>
      <c r="Y1576" t="s">
        <v>55</v>
      </c>
    </row>
    <row r="1577" spans="1:25">
      <c r="A1577" t="s">
        <v>971</v>
      </c>
      <c r="B1577" t="s">
        <v>972</v>
      </c>
      <c r="C1577" t="s">
        <v>973</v>
      </c>
      <c r="D1577">
        <v>55473</v>
      </c>
      <c r="E1577" t="s">
        <v>27</v>
      </c>
      <c r="F1577" t="s">
        <v>28</v>
      </c>
      <c r="G1577">
        <v>2023</v>
      </c>
      <c r="H1577" t="s">
        <v>29</v>
      </c>
      <c r="I1577" t="s">
        <v>30</v>
      </c>
      <c r="J1577" t="s">
        <v>4635</v>
      </c>
      <c r="K1577" t="str">
        <f>"01/01/2023 03:59 PM AEST(SW"</f>
        <v>01/01/2023 03:59 PM AEST(SW</v>
      </c>
      <c r="M1577">
        <v>992839</v>
      </c>
      <c r="O1577" t="s">
        <v>32</v>
      </c>
      <c r="P1577" t="s">
        <v>86</v>
      </c>
      <c r="R1577" t="s">
        <v>34</v>
      </c>
      <c r="T1577" t="s">
        <v>52</v>
      </c>
      <c r="U1577" t="s">
        <v>87</v>
      </c>
      <c r="V1577" t="s">
        <v>88</v>
      </c>
      <c r="W1577" s="1">
        <v>44929</v>
      </c>
      <c r="X1577" s="1">
        <v>44946</v>
      </c>
      <c r="Y1577" t="s">
        <v>55</v>
      </c>
    </row>
    <row r="1578" spans="1:25">
      <c r="A1578" t="s">
        <v>4636</v>
      </c>
      <c r="B1578" t="s">
        <v>343</v>
      </c>
      <c r="C1578" t="s">
        <v>4637</v>
      </c>
      <c r="D1578">
        <v>60495</v>
      </c>
      <c r="E1578" t="s">
        <v>27</v>
      </c>
      <c r="F1578" t="s">
        <v>28</v>
      </c>
      <c r="G1578">
        <v>2023</v>
      </c>
      <c r="H1578" t="s">
        <v>29</v>
      </c>
      <c r="I1578" t="s">
        <v>30</v>
      </c>
      <c r="J1578" t="s">
        <v>4638</v>
      </c>
      <c r="K1578" t="s">
        <v>4639</v>
      </c>
      <c r="M1578">
        <v>994070</v>
      </c>
      <c r="O1578" t="s">
        <v>32</v>
      </c>
      <c r="P1578" t="s">
        <v>145</v>
      </c>
      <c r="R1578" t="s">
        <v>34</v>
      </c>
      <c r="T1578" t="s">
        <v>35</v>
      </c>
      <c r="U1578" t="s">
        <v>87</v>
      </c>
      <c r="V1578" t="s">
        <v>4640</v>
      </c>
      <c r="W1578" s="1">
        <v>45144</v>
      </c>
      <c r="X1578" s="1">
        <v>45186</v>
      </c>
      <c r="Y1578" t="s">
        <v>55</v>
      </c>
    </row>
    <row r="1579" spans="1:25">
      <c r="A1579" t="s">
        <v>4641</v>
      </c>
      <c r="B1579" t="s">
        <v>999</v>
      </c>
      <c r="D1579">
        <v>58956</v>
      </c>
      <c r="E1579" t="s">
        <v>27</v>
      </c>
      <c r="F1579" t="s">
        <v>28</v>
      </c>
      <c r="G1579">
        <v>2023</v>
      </c>
      <c r="H1579" t="s">
        <v>29</v>
      </c>
      <c r="I1579" t="s">
        <v>30</v>
      </c>
      <c r="J1579" t="s">
        <v>4642</v>
      </c>
      <c r="K1579" t="s">
        <v>4643</v>
      </c>
      <c r="L1579" t="s">
        <v>4644</v>
      </c>
      <c r="M1579">
        <v>1296226</v>
      </c>
      <c r="O1579" t="s">
        <v>32</v>
      </c>
      <c r="P1579" t="s">
        <v>86</v>
      </c>
      <c r="R1579" t="s">
        <v>34</v>
      </c>
      <c r="T1579" t="s">
        <v>52</v>
      </c>
      <c r="U1579" t="s">
        <v>261</v>
      </c>
      <c r="V1579" t="s">
        <v>426</v>
      </c>
      <c r="W1579" s="1">
        <v>45064</v>
      </c>
      <c r="X1579" s="1">
        <v>45085</v>
      </c>
      <c r="Y1579" t="s">
        <v>55</v>
      </c>
    </row>
    <row r="1580" spans="1:25">
      <c r="A1580" t="s">
        <v>4645</v>
      </c>
      <c r="B1580" t="s">
        <v>4646</v>
      </c>
      <c r="D1580">
        <v>58769</v>
      </c>
      <c r="E1580" t="s">
        <v>27</v>
      </c>
      <c r="F1580" t="s">
        <v>28</v>
      </c>
      <c r="G1580">
        <v>2023</v>
      </c>
      <c r="H1580" t="s">
        <v>29</v>
      </c>
      <c r="I1580" t="s">
        <v>30</v>
      </c>
      <c r="J1580" t="s">
        <v>4647</v>
      </c>
      <c r="K1580" t="str">
        <f>"04/04/2023 10:27 AM AEST(SW"</f>
        <v>04/04/2023 10:27 AM AEST(SW</v>
      </c>
      <c r="M1580">
        <v>1079522</v>
      </c>
      <c r="O1580" t="s">
        <v>32</v>
      </c>
      <c r="P1580" t="s">
        <v>86</v>
      </c>
      <c r="R1580" t="s">
        <v>34</v>
      </c>
      <c r="T1580" t="s">
        <v>52</v>
      </c>
      <c r="U1580" t="s">
        <v>261</v>
      </c>
      <c r="V1580" t="s">
        <v>426</v>
      </c>
      <c r="W1580" s="1">
        <v>45067</v>
      </c>
      <c r="X1580" s="1">
        <v>45086</v>
      </c>
      <c r="Y1580" t="s">
        <v>55</v>
      </c>
    </row>
    <row r="1581" spans="1:25">
      <c r="A1581" t="s">
        <v>4645</v>
      </c>
      <c r="B1581" t="s">
        <v>4646</v>
      </c>
      <c r="D1581">
        <v>58811</v>
      </c>
      <c r="E1581" t="s">
        <v>27</v>
      </c>
      <c r="F1581" t="s">
        <v>28</v>
      </c>
      <c r="G1581">
        <v>2023</v>
      </c>
      <c r="H1581" t="s">
        <v>29</v>
      </c>
      <c r="I1581" t="s">
        <v>30</v>
      </c>
      <c r="J1581" t="s">
        <v>4648</v>
      </c>
      <c r="K1581" t="str">
        <f>"05/04/2023 09:50 AM AEST(SW"</f>
        <v>05/04/2023 09:50 AM AEST(SW</v>
      </c>
      <c r="M1581">
        <v>1079522</v>
      </c>
      <c r="O1581" t="s">
        <v>32</v>
      </c>
      <c r="P1581" t="s">
        <v>86</v>
      </c>
      <c r="R1581" t="s">
        <v>34</v>
      </c>
      <c r="T1581" t="s">
        <v>52</v>
      </c>
      <c r="U1581" t="s">
        <v>261</v>
      </c>
      <c r="V1581" t="s">
        <v>426</v>
      </c>
      <c r="W1581" s="1">
        <v>45063</v>
      </c>
      <c r="X1581" s="1">
        <v>45087</v>
      </c>
      <c r="Y1581" t="s">
        <v>55</v>
      </c>
    </row>
    <row r="1582" spans="1:25">
      <c r="A1582" t="s">
        <v>4649</v>
      </c>
      <c r="B1582" t="s">
        <v>603</v>
      </c>
      <c r="D1582">
        <v>61814</v>
      </c>
      <c r="E1582" t="s">
        <v>27</v>
      </c>
      <c r="F1582" t="s">
        <v>28</v>
      </c>
      <c r="G1582">
        <v>2023</v>
      </c>
      <c r="H1582" t="s">
        <v>29</v>
      </c>
      <c r="I1582" t="s">
        <v>30</v>
      </c>
      <c r="J1582" t="s">
        <v>4650</v>
      </c>
      <c r="K1582" t="s">
        <v>4651</v>
      </c>
      <c r="L1582" t="s">
        <v>4651</v>
      </c>
      <c r="M1582">
        <v>1299529</v>
      </c>
      <c r="O1582" t="s">
        <v>32</v>
      </c>
      <c r="P1582" t="s">
        <v>86</v>
      </c>
      <c r="R1582" t="s">
        <v>34</v>
      </c>
      <c r="T1582" t="s">
        <v>52</v>
      </c>
      <c r="U1582" t="s">
        <v>261</v>
      </c>
      <c r="V1582" t="s">
        <v>426</v>
      </c>
      <c r="W1582" s="1">
        <v>45134</v>
      </c>
      <c r="X1582" s="1">
        <v>45156</v>
      </c>
      <c r="Y1582" t="s">
        <v>55</v>
      </c>
    </row>
    <row r="1583" spans="1:25">
      <c r="A1583" t="s">
        <v>4652</v>
      </c>
      <c r="B1583" t="s">
        <v>2601</v>
      </c>
      <c r="D1583">
        <v>55895</v>
      </c>
      <c r="E1583" t="s">
        <v>27</v>
      </c>
      <c r="F1583" t="s">
        <v>28</v>
      </c>
      <c r="G1583">
        <v>2023</v>
      </c>
      <c r="H1583" t="s">
        <v>29</v>
      </c>
      <c r="I1583" t="s">
        <v>30</v>
      </c>
      <c r="J1583" t="s">
        <v>4653</v>
      </c>
      <c r="K1583" t="str">
        <f>"03/02/2023 09:43 PM AEST(SW"</f>
        <v>03/02/2023 09:43 PM AEST(SW</v>
      </c>
      <c r="L1583" t="str">
        <f>"03/02/2023 09:44 PM AEST(SW"</f>
        <v>03/02/2023 09:44 PM AEST(SW</v>
      </c>
      <c r="M1583">
        <v>910948</v>
      </c>
      <c r="O1583" t="s">
        <v>32</v>
      </c>
      <c r="P1583" t="s">
        <v>86</v>
      </c>
      <c r="R1583" t="s">
        <v>34</v>
      </c>
      <c r="T1583" t="s">
        <v>52</v>
      </c>
      <c r="U1583" t="s">
        <v>261</v>
      </c>
      <c r="V1583" t="s">
        <v>4654</v>
      </c>
      <c r="W1583" s="1">
        <v>44982</v>
      </c>
      <c r="X1583" s="1">
        <v>45024</v>
      </c>
      <c r="Y1583" t="s">
        <v>55</v>
      </c>
    </row>
    <row r="1584" spans="1:25">
      <c r="A1584" t="s">
        <v>4345</v>
      </c>
      <c r="B1584" t="s">
        <v>467</v>
      </c>
      <c r="C1584" t="s">
        <v>313</v>
      </c>
      <c r="D1584">
        <v>55654</v>
      </c>
      <c r="E1584" t="s">
        <v>27</v>
      </c>
      <c r="F1584" t="s">
        <v>28</v>
      </c>
      <c r="G1584">
        <v>2023</v>
      </c>
      <c r="H1584" t="s">
        <v>29</v>
      </c>
      <c r="I1584" t="s">
        <v>30</v>
      </c>
      <c r="J1584" t="s">
        <v>4346</v>
      </c>
      <c r="K1584" t="s">
        <v>4347</v>
      </c>
      <c r="L1584" t="s">
        <v>4347</v>
      </c>
      <c r="M1584">
        <v>761954</v>
      </c>
      <c r="O1584" t="s">
        <v>32</v>
      </c>
      <c r="P1584" t="s">
        <v>86</v>
      </c>
      <c r="R1584" t="s">
        <v>34</v>
      </c>
      <c r="T1584" t="s">
        <v>52</v>
      </c>
      <c r="U1584" t="s">
        <v>87</v>
      </c>
      <c r="V1584" t="s">
        <v>465</v>
      </c>
      <c r="W1584" s="1">
        <v>44955</v>
      </c>
      <c r="X1584" s="1">
        <v>45144</v>
      </c>
      <c r="Y1584" t="s">
        <v>55</v>
      </c>
    </row>
    <row r="1585" spans="1:25">
      <c r="A1585" t="s">
        <v>4655</v>
      </c>
      <c r="B1585" t="s">
        <v>4656</v>
      </c>
      <c r="C1585" t="s">
        <v>4657</v>
      </c>
      <c r="D1585">
        <v>48580</v>
      </c>
      <c r="E1585" t="s">
        <v>27</v>
      </c>
      <c r="F1585" t="s">
        <v>28</v>
      </c>
      <c r="G1585">
        <v>2023</v>
      </c>
      <c r="H1585" t="s">
        <v>29</v>
      </c>
      <c r="I1585" t="s">
        <v>30</v>
      </c>
      <c r="J1585" t="s">
        <v>1026</v>
      </c>
      <c r="K1585" t="s">
        <v>4658</v>
      </c>
      <c r="M1585">
        <v>1170853</v>
      </c>
      <c r="O1585" t="s">
        <v>32</v>
      </c>
      <c r="P1585" t="s">
        <v>33</v>
      </c>
      <c r="R1585" t="s">
        <v>34</v>
      </c>
      <c r="T1585" t="s">
        <v>174</v>
      </c>
      <c r="U1585" t="s">
        <v>43</v>
      </c>
      <c r="V1585" t="s">
        <v>785</v>
      </c>
      <c r="W1585" s="1">
        <v>44830</v>
      </c>
      <c r="X1585" s="1">
        <v>44836</v>
      </c>
      <c r="Y1585" t="s">
        <v>55</v>
      </c>
    </row>
    <row r="1586" spans="1:25">
      <c r="A1586" t="s">
        <v>1024</v>
      </c>
      <c r="B1586" t="s">
        <v>434</v>
      </c>
      <c r="C1586" t="s">
        <v>4659</v>
      </c>
      <c r="D1586">
        <v>55669</v>
      </c>
      <c r="E1586" t="s">
        <v>27</v>
      </c>
      <c r="F1586" t="s">
        <v>28</v>
      </c>
      <c r="G1586">
        <v>2023</v>
      </c>
      <c r="H1586" t="s">
        <v>29</v>
      </c>
      <c r="I1586" t="s">
        <v>30</v>
      </c>
      <c r="J1586" t="s">
        <v>4660</v>
      </c>
      <c r="K1586" t="s">
        <v>4661</v>
      </c>
      <c r="M1586">
        <v>1281902</v>
      </c>
      <c r="O1586" t="s">
        <v>32</v>
      </c>
      <c r="P1586" t="s">
        <v>145</v>
      </c>
      <c r="R1586" t="s">
        <v>34</v>
      </c>
      <c r="T1586" t="s">
        <v>52</v>
      </c>
      <c r="U1586" t="s">
        <v>53</v>
      </c>
      <c r="V1586" t="s">
        <v>4662</v>
      </c>
      <c r="W1586" s="1">
        <v>44963</v>
      </c>
      <c r="X1586" s="1">
        <v>45008</v>
      </c>
      <c r="Y1586" t="s">
        <v>55</v>
      </c>
    </row>
    <row r="1587" spans="1:25">
      <c r="A1587" t="s">
        <v>64</v>
      </c>
      <c r="B1587" t="s">
        <v>4663</v>
      </c>
      <c r="D1587">
        <v>58978</v>
      </c>
      <c r="E1587" t="s">
        <v>27</v>
      </c>
      <c r="F1587" t="s">
        <v>28</v>
      </c>
      <c r="G1587">
        <v>2023</v>
      </c>
      <c r="H1587" t="s">
        <v>29</v>
      </c>
      <c r="I1587" t="s">
        <v>30</v>
      </c>
      <c r="J1587" t="s">
        <v>4664</v>
      </c>
      <c r="K1587" t="s">
        <v>4665</v>
      </c>
      <c r="M1587">
        <v>1084089</v>
      </c>
      <c r="O1587" t="s">
        <v>32</v>
      </c>
      <c r="P1587" t="s">
        <v>86</v>
      </c>
      <c r="R1587" t="s">
        <v>34</v>
      </c>
      <c r="T1587" t="s">
        <v>52</v>
      </c>
      <c r="U1587" t="s">
        <v>650</v>
      </c>
      <c r="V1587" t="s">
        <v>1101</v>
      </c>
      <c r="W1587" s="1">
        <v>45044</v>
      </c>
      <c r="X1587" s="1">
        <v>45077</v>
      </c>
      <c r="Y1587" t="s">
        <v>55</v>
      </c>
    </row>
    <row r="1588" spans="1:25">
      <c r="A1588" t="s">
        <v>4666</v>
      </c>
      <c r="B1588" t="s">
        <v>113</v>
      </c>
      <c r="C1588" t="s">
        <v>2448</v>
      </c>
      <c r="D1588">
        <v>55613</v>
      </c>
      <c r="E1588" t="s">
        <v>27</v>
      </c>
      <c r="F1588" t="s">
        <v>28</v>
      </c>
      <c r="G1588">
        <v>2023</v>
      </c>
      <c r="H1588" t="s">
        <v>29</v>
      </c>
      <c r="I1588" t="s">
        <v>30</v>
      </c>
      <c r="J1588" t="s">
        <v>4667</v>
      </c>
      <c r="K1588" t="s">
        <v>4668</v>
      </c>
      <c r="L1588" t="s">
        <v>4669</v>
      </c>
      <c r="M1588">
        <v>1080393</v>
      </c>
      <c r="O1588" t="s">
        <v>32</v>
      </c>
      <c r="P1588" t="s">
        <v>86</v>
      </c>
      <c r="R1588" t="s">
        <v>34</v>
      </c>
      <c r="T1588" t="s">
        <v>52</v>
      </c>
      <c r="U1588" t="s">
        <v>298</v>
      </c>
      <c r="V1588" t="s">
        <v>426</v>
      </c>
      <c r="W1588" s="1">
        <v>45053</v>
      </c>
      <c r="X1588" s="1">
        <v>45087</v>
      </c>
      <c r="Y1588" t="s">
        <v>55</v>
      </c>
    </row>
    <row r="1589" spans="1:25">
      <c r="A1589" t="s">
        <v>4670</v>
      </c>
      <c r="B1589" t="s">
        <v>573</v>
      </c>
      <c r="C1589" t="s">
        <v>473</v>
      </c>
      <c r="D1589">
        <v>61415</v>
      </c>
      <c r="E1589" t="s">
        <v>27</v>
      </c>
      <c r="F1589" t="s">
        <v>28</v>
      </c>
      <c r="G1589">
        <v>2023</v>
      </c>
      <c r="H1589" t="s">
        <v>29</v>
      </c>
      <c r="I1589" t="s">
        <v>30</v>
      </c>
      <c r="J1589" t="s">
        <v>4671</v>
      </c>
      <c r="K1589" t="s">
        <v>4672</v>
      </c>
      <c r="L1589" t="s">
        <v>4673</v>
      </c>
      <c r="M1589">
        <v>582994</v>
      </c>
      <c r="O1589" t="s">
        <v>32</v>
      </c>
      <c r="P1589" t="s">
        <v>33</v>
      </c>
      <c r="R1589" t="s">
        <v>34</v>
      </c>
      <c r="T1589" t="s">
        <v>52</v>
      </c>
      <c r="U1589" t="s">
        <v>1578</v>
      </c>
      <c r="V1589" t="s">
        <v>3001</v>
      </c>
      <c r="W1589" s="1">
        <v>45108</v>
      </c>
      <c r="X1589" s="1">
        <v>45122</v>
      </c>
      <c r="Y1589" t="s">
        <v>55</v>
      </c>
    </row>
    <row r="1590" spans="1:25">
      <c r="A1590" t="s">
        <v>4674</v>
      </c>
      <c r="B1590" t="s">
        <v>3532</v>
      </c>
      <c r="D1590">
        <v>58788</v>
      </c>
      <c r="E1590" t="s">
        <v>27</v>
      </c>
      <c r="F1590" t="s">
        <v>28</v>
      </c>
      <c r="G1590">
        <v>2023</v>
      </c>
      <c r="H1590" t="s">
        <v>29</v>
      </c>
      <c r="I1590" t="s">
        <v>30</v>
      </c>
      <c r="J1590" t="s">
        <v>4675</v>
      </c>
      <c r="K1590" t="str">
        <f>"04/04/2023 03:33 PM AEST(SW"</f>
        <v>04/04/2023 03:33 PM AEST(SW</v>
      </c>
      <c r="M1590">
        <v>658119</v>
      </c>
      <c r="O1590" t="s">
        <v>32</v>
      </c>
      <c r="P1590" t="s">
        <v>86</v>
      </c>
      <c r="R1590" t="s">
        <v>34</v>
      </c>
      <c r="T1590" t="s">
        <v>52</v>
      </c>
      <c r="U1590" t="s">
        <v>650</v>
      </c>
      <c r="V1590" t="s">
        <v>4676</v>
      </c>
      <c r="W1590" s="1">
        <v>45051</v>
      </c>
      <c r="X1590" s="1">
        <v>45081</v>
      </c>
      <c r="Y1590" t="s">
        <v>55</v>
      </c>
    </row>
    <row r="1591" spans="1:25">
      <c r="A1591" t="s">
        <v>4677</v>
      </c>
      <c r="B1591" t="s">
        <v>148</v>
      </c>
      <c r="C1591" t="s">
        <v>326</v>
      </c>
      <c r="D1591">
        <v>59399</v>
      </c>
      <c r="E1591" t="s">
        <v>27</v>
      </c>
      <c r="F1591" t="s">
        <v>28</v>
      </c>
      <c r="G1591">
        <v>2023</v>
      </c>
      <c r="H1591" t="s">
        <v>29</v>
      </c>
      <c r="I1591" t="s">
        <v>30</v>
      </c>
      <c r="J1591" t="s">
        <v>4678</v>
      </c>
      <c r="K1591" t="s">
        <v>4679</v>
      </c>
      <c r="L1591" t="str">
        <f>"02/05/2023 06:37 PM AEST(SW"</f>
        <v>02/05/2023 06:37 PM AEST(SW</v>
      </c>
      <c r="M1591">
        <v>1082485</v>
      </c>
      <c r="O1591" t="s">
        <v>32</v>
      </c>
      <c r="P1591" t="s">
        <v>33</v>
      </c>
      <c r="R1591" t="s">
        <v>34</v>
      </c>
      <c r="T1591" t="s">
        <v>52</v>
      </c>
      <c r="U1591" t="s">
        <v>1578</v>
      </c>
      <c r="V1591" t="s">
        <v>3001</v>
      </c>
      <c r="W1591" s="1">
        <v>45106</v>
      </c>
      <c r="X1591" s="1">
        <v>45122</v>
      </c>
      <c r="Y1591" t="s">
        <v>55</v>
      </c>
    </row>
    <row r="1592" spans="1:25">
      <c r="A1592" t="s">
        <v>4288</v>
      </c>
      <c r="B1592" t="s">
        <v>1724</v>
      </c>
      <c r="D1592">
        <v>59886</v>
      </c>
      <c r="E1592" t="s">
        <v>27</v>
      </c>
      <c r="F1592" t="s">
        <v>28</v>
      </c>
      <c r="G1592">
        <v>2023</v>
      </c>
      <c r="H1592" t="s">
        <v>29</v>
      </c>
      <c r="I1592" t="s">
        <v>30</v>
      </c>
      <c r="J1592" t="s">
        <v>4289</v>
      </c>
      <c r="K1592" t="s">
        <v>4290</v>
      </c>
      <c r="L1592" t="s">
        <v>4291</v>
      </c>
      <c r="M1592">
        <v>997613</v>
      </c>
      <c r="O1592" t="s">
        <v>32</v>
      </c>
      <c r="P1592" t="s">
        <v>33</v>
      </c>
      <c r="R1592" t="s">
        <v>34</v>
      </c>
      <c r="T1592" t="s">
        <v>174</v>
      </c>
      <c r="U1592" t="s">
        <v>53</v>
      </c>
      <c r="V1592" t="s">
        <v>4292</v>
      </c>
      <c r="W1592" s="1">
        <v>45112</v>
      </c>
      <c r="X1592" s="1">
        <v>45066</v>
      </c>
      <c r="Y1592" t="s">
        <v>55</v>
      </c>
    </row>
    <row r="1593" spans="1:25">
      <c r="A1593" t="s">
        <v>4680</v>
      </c>
      <c r="B1593" t="s">
        <v>4681</v>
      </c>
      <c r="C1593" t="s">
        <v>2109</v>
      </c>
      <c r="D1593">
        <v>59383</v>
      </c>
      <c r="E1593" t="s">
        <v>27</v>
      </c>
      <c r="F1593" t="s">
        <v>28</v>
      </c>
      <c r="G1593">
        <v>2023</v>
      </c>
      <c r="H1593" t="s">
        <v>29</v>
      </c>
      <c r="I1593" t="s">
        <v>30</v>
      </c>
      <c r="J1593" t="s">
        <v>4682</v>
      </c>
      <c r="K1593" t="s">
        <v>4683</v>
      </c>
      <c r="M1593">
        <v>832353</v>
      </c>
      <c r="O1593" t="s">
        <v>32</v>
      </c>
      <c r="P1593" t="s">
        <v>33</v>
      </c>
      <c r="R1593" t="s">
        <v>34</v>
      </c>
      <c r="T1593" t="s">
        <v>52</v>
      </c>
      <c r="U1593" t="s">
        <v>1578</v>
      </c>
      <c r="V1593" t="s">
        <v>3456</v>
      </c>
      <c r="W1593" s="1">
        <v>45080</v>
      </c>
      <c r="X1593" s="1">
        <v>45121</v>
      </c>
      <c r="Y1593" t="s">
        <v>55</v>
      </c>
    </row>
    <row r="1594" spans="1:25">
      <c r="A1594" t="s">
        <v>404</v>
      </c>
      <c r="B1594" t="s">
        <v>312</v>
      </c>
      <c r="C1594" t="s">
        <v>405</v>
      </c>
      <c r="D1594">
        <v>61086</v>
      </c>
      <c r="E1594" t="s">
        <v>27</v>
      </c>
      <c r="F1594" t="s">
        <v>28</v>
      </c>
      <c r="G1594">
        <v>2023</v>
      </c>
      <c r="H1594" t="s">
        <v>29</v>
      </c>
      <c r="I1594" t="s">
        <v>30</v>
      </c>
      <c r="J1594" t="s">
        <v>4684</v>
      </c>
      <c r="K1594" t="s">
        <v>4685</v>
      </c>
      <c r="M1594">
        <v>994761</v>
      </c>
      <c r="O1594" t="s">
        <v>32</v>
      </c>
      <c r="P1594" t="s">
        <v>86</v>
      </c>
      <c r="R1594" t="s">
        <v>34</v>
      </c>
      <c r="T1594" t="s">
        <v>52</v>
      </c>
      <c r="U1594" t="s">
        <v>87</v>
      </c>
      <c r="V1594" t="s">
        <v>88</v>
      </c>
      <c r="W1594" s="1">
        <v>45101</v>
      </c>
      <c r="X1594" s="1">
        <v>45116</v>
      </c>
      <c r="Y1594" t="s">
        <v>55</v>
      </c>
    </row>
    <row r="1595" spans="1:25">
      <c r="A1595" t="s">
        <v>2145</v>
      </c>
      <c r="B1595" t="s">
        <v>3079</v>
      </c>
      <c r="D1595">
        <v>61333</v>
      </c>
      <c r="E1595" t="s">
        <v>27</v>
      </c>
      <c r="F1595" t="s">
        <v>28</v>
      </c>
      <c r="G1595">
        <v>2023</v>
      </c>
      <c r="H1595" t="s">
        <v>29</v>
      </c>
      <c r="I1595" t="s">
        <v>30</v>
      </c>
      <c r="J1595" t="s">
        <v>4686</v>
      </c>
      <c r="K1595" t="s">
        <v>4687</v>
      </c>
      <c r="M1595">
        <v>831792</v>
      </c>
      <c r="O1595" t="s">
        <v>32</v>
      </c>
      <c r="P1595" t="s">
        <v>33</v>
      </c>
      <c r="R1595" t="s">
        <v>34</v>
      </c>
      <c r="T1595" t="s">
        <v>52</v>
      </c>
      <c r="U1595" t="s">
        <v>1578</v>
      </c>
      <c r="V1595" t="s">
        <v>3001</v>
      </c>
      <c r="W1595" s="1">
        <v>45008</v>
      </c>
      <c r="X1595" s="1">
        <v>45124</v>
      </c>
      <c r="Y1595" t="s">
        <v>55</v>
      </c>
    </row>
    <row r="1596" spans="1:25">
      <c r="A1596" t="s">
        <v>4688</v>
      </c>
      <c r="B1596" t="s">
        <v>1683</v>
      </c>
      <c r="C1596" t="s">
        <v>4666</v>
      </c>
      <c r="D1596">
        <v>59376</v>
      </c>
      <c r="E1596" t="s">
        <v>27</v>
      </c>
      <c r="F1596" t="s">
        <v>28</v>
      </c>
      <c r="G1596">
        <v>2023</v>
      </c>
      <c r="H1596" t="s">
        <v>29</v>
      </c>
      <c r="I1596" t="s">
        <v>30</v>
      </c>
      <c r="J1596" t="s">
        <v>4671</v>
      </c>
      <c r="K1596" t="s">
        <v>4689</v>
      </c>
      <c r="L1596" t="s">
        <v>4690</v>
      </c>
      <c r="M1596">
        <v>994560</v>
      </c>
      <c r="O1596" t="s">
        <v>32</v>
      </c>
      <c r="P1596" t="s">
        <v>33</v>
      </c>
      <c r="R1596" t="s">
        <v>34</v>
      </c>
      <c r="T1596" t="s">
        <v>52</v>
      </c>
      <c r="U1596" t="s">
        <v>1578</v>
      </c>
      <c r="V1596" t="s">
        <v>4691</v>
      </c>
      <c r="W1596" s="1">
        <v>45108</v>
      </c>
      <c r="X1596" s="1">
        <v>45122</v>
      </c>
      <c r="Y1596" t="s">
        <v>55</v>
      </c>
    </row>
    <row r="1597" spans="1:25">
      <c r="A1597" t="s">
        <v>4692</v>
      </c>
      <c r="B1597" t="s">
        <v>4693</v>
      </c>
      <c r="D1597">
        <v>55623</v>
      </c>
      <c r="E1597" t="s">
        <v>27</v>
      </c>
      <c r="F1597" t="s">
        <v>28</v>
      </c>
      <c r="G1597">
        <v>2023</v>
      </c>
      <c r="H1597" t="s">
        <v>29</v>
      </c>
      <c r="I1597" t="s">
        <v>30</v>
      </c>
      <c r="J1597" t="s">
        <v>4694</v>
      </c>
      <c r="K1597" t="s">
        <v>4695</v>
      </c>
      <c r="M1597">
        <v>1291895</v>
      </c>
      <c r="O1597" t="s">
        <v>32</v>
      </c>
      <c r="P1597" t="s">
        <v>86</v>
      </c>
      <c r="R1597" t="s">
        <v>34</v>
      </c>
      <c r="T1597" t="s">
        <v>52</v>
      </c>
      <c r="U1597" t="s">
        <v>261</v>
      </c>
      <c r="V1597" t="s">
        <v>426</v>
      </c>
      <c r="W1597" s="1">
        <v>45051</v>
      </c>
      <c r="X1597" s="1">
        <v>45087</v>
      </c>
      <c r="Y1597" t="s">
        <v>55</v>
      </c>
    </row>
    <row r="1598" spans="1:25">
      <c r="A1598" t="s">
        <v>2699</v>
      </c>
      <c r="B1598" t="s">
        <v>4296</v>
      </c>
      <c r="D1598">
        <v>61209</v>
      </c>
      <c r="E1598" t="s">
        <v>27</v>
      </c>
      <c r="F1598" t="s">
        <v>28</v>
      </c>
      <c r="G1598">
        <v>2023</v>
      </c>
      <c r="H1598" t="s">
        <v>29</v>
      </c>
      <c r="I1598" t="s">
        <v>30</v>
      </c>
      <c r="J1598" t="s">
        <v>4297</v>
      </c>
      <c r="K1598" t="s">
        <v>4298</v>
      </c>
      <c r="M1598">
        <v>988090</v>
      </c>
      <c r="O1598" t="s">
        <v>32</v>
      </c>
      <c r="P1598" t="s">
        <v>33</v>
      </c>
      <c r="R1598" t="s">
        <v>34</v>
      </c>
      <c r="T1598" t="s">
        <v>52</v>
      </c>
      <c r="U1598" t="s">
        <v>53</v>
      </c>
      <c r="V1598" t="s">
        <v>4299</v>
      </c>
      <c r="W1598" s="1">
        <v>45103</v>
      </c>
      <c r="X1598" s="1">
        <v>45120</v>
      </c>
      <c r="Y1598" t="s">
        <v>133</v>
      </c>
    </row>
    <row r="1599" spans="1:25">
      <c r="A1599" t="s">
        <v>4696</v>
      </c>
      <c r="B1599" t="s">
        <v>213</v>
      </c>
      <c r="C1599" t="s">
        <v>2353</v>
      </c>
      <c r="D1599">
        <v>59835</v>
      </c>
      <c r="E1599" t="s">
        <v>27</v>
      </c>
      <c r="F1599" t="s">
        <v>28</v>
      </c>
      <c r="G1599">
        <v>2023</v>
      </c>
      <c r="H1599" t="s">
        <v>29</v>
      </c>
      <c r="I1599" t="s">
        <v>30</v>
      </c>
      <c r="J1599" t="s">
        <v>4697</v>
      </c>
      <c r="K1599" t="str">
        <f>"09/05/2023 11:56 AM AEST(SW"</f>
        <v>09/05/2023 11:56 AM AEST(SW</v>
      </c>
      <c r="M1599">
        <v>913699</v>
      </c>
      <c r="O1599" t="s">
        <v>32</v>
      </c>
      <c r="P1599" t="s">
        <v>33</v>
      </c>
      <c r="R1599" t="s">
        <v>34</v>
      </c>
      <c r="T1599" t="s">
        <v>52</v>
      </c>
      <c r="U1599" t="s">
        <v>1578</v>
      </c>
      <c r="V1599" t="s">
        <v>4698</v>
      </c>
      <c r="W1599" s="1">
        <v>45106</v>
      </c>
      <c r="X1599" s="1">
        <v>45124</v>
      </c>
      <c r="Y1599" t="s">
        <v>55</v>
      </c>
    </row>
    <row r="1600" spans="1:25">
      <c r="A1600" t="s">
        <v>4699</v>
      </c>
      <c r="B1600" t="s">
        <v>872</v>
      </c>
      <c r="C1600" t="s">
        <v>4700</v>
      </c>
      <c r="D1600">
        <v>61681</v>
      </c>
      <c r="E1600" t="s">
        <v>27</v>
      </c>
      <c r="F1600" t="s">
        <v>28</v>
      </c>
      <c r="G1600">
        <v>2023</v>
      </c>
      <c r="H1600" t="s">
        <v>29</v>
      </c>
      <c r="I1600" t="s">
        <v>30</v>
      </c>
      <c r="J1600" t="s">
        <v>4701</v>
      </c>
      <c r="K1600" t="str">
        <f>"01/07/2023 11:29 AM AEST(SW"</f>
        <v>01/07/2023 11:29 AM AEST(SW</v>
      </c>
      <c r="M1600">
        <v>913959</v>
      </c>
      <c r="O1600" t="s">
        <v>32</v>
      </c>
      <c r="P1600" t="s">
        <v>33</v>
      </c>
      <c r="R1600" t="s">
        <v>34</v>
      </c>
      <c r="T1600" t="s">
        <v>52</v>
      </c>
      <c r="U1600" t="s">
        <v>1578</v>
      </c>
      <c r="V1600" t="s">
        <v>3001</v>
      </c>
      <c r="W1600" s="1">
        <v>45109</v>
      </c>
      <c r="X1600" s="1">
        <v>45122</v>
      </c>
      <c r="Y1600" t="s">
        <v>55</v>
      </c>
    </row>
    <row r="1601" spans="1:25">
      <c r="A1601" t="s">
        <v>4265</v>
      </c>
      <c r="B1601" t="s">
        <v>4434</v>
      </c>
      <c r="D1601">
        <v>61653</v>
      </c>
      <c r="E1601" t="s">
        <v>27</v>
      </c>
      <c r="F1601" t="s">
        <v>28</v>
      </c>
      <c r="G1601">
        <v>2023</v>
      </c>
      <c r="H1601" t="s">
        <v>29</v>
      </c>
      <c r="I1601" t="s">
        <v>30</v>
      </c>
      <c r="J1601" t="s">
        <v>4435</v>
      </c>
      <c r="K1601" t="s">
        <v>4436</v>
      </c>
      <c r="O1601" t="s">
        <v>32</v>
      </c>
      <c r="P1601" t="s">
        <v>371</v>
      </c>
      <c r="R1601" t="s">
        <v>34</v>
      </c>
      <c r="T1601" t="s">
        <v>52</v>
      </c>
      <c r="U1601" t="s">
        <v>53</v>
      </c>
      <c r="V1601" t="s">
        <v>4437</v>
      </c>
      <c r="W1601" s="1">
        <v>45107</v>
      </c>
      <c r="X1601" s="1">
        <v>45115</v>
      </c>
      <c r="Y1601" t="s">
        <v>55</v>
      </c>
    </row>
    <row r="1602" spans="1:25">
      <c r="A1602" t="s">
        <v>4702</v>
      </c>
      <c r="B1602" t="s">
        <v>1724</v>
      </c>
      <c r="C1602" t="s">
        <v>504</v>
      </c>
      <c r="D1602">
        <v>59395</v>
      </c>
      <c r="E1602" t="s">
        <v>27</v>
      </c>
      <c r="F1602" t="s">
        <v>28</v>
      </c>
      <c r="G1602">
        <v>2023</v>
      </c>
      <c r="H1602" t="s">
        <v>29</v>
      </c>
      <c r="I1602" t="s">
        <v>30</v>
      </c>
      <c r="J1602" t="s">
        <v>4703</v>
      </c>
      <c r="K1602" t="s">
        <v>4704</v>
      </c>
      <c r="L1602" t="s">
        <v>4705</v>
      </c>
      <c r="M1602">
        <v>972146</v>
      </c>
      <c r="O1602" t="s">
        <v>32</v>
      </c>
      <c r="P1602" t="s">
        <v>33</v>
      </c>
      <c r="R1602" t="s">
        <v>34</v>
      </c>
      <c r="T1602" t="s">
        <v>52</v>
      </c>
      <c r="U1602" t="s">
        <v>1578</v>
      </c>
      <c r="V1602" t="s">
        <v>3001</v>
      </c>
      <c r="W1602" s="1">
        <v>45107</v>
      </c>
      <c r="X1602" s="1">
        <v>45122</v>
      </c>
      <c r="Y1602" t="s">
        <v>55</v>
      </c>
    </row>
    <row r="1603" spans="1:25">
      <c r="A1603" t="s">
        <v>4706</v>
      </c>
      <c r="B1603" t="s">
        <v>4707</v>
      </c>
      <c r="C1603" t="s">
        <v>2909</v>
      </c>
      <c r="D1603">
        <v>60104</v>
      </c>
      <c r="E1603" t="s">
        <v>27</v>
      </c>
      <c r="F1603" t="s">
        <v>28</v>
      </c>
      <c r="G1603">
        <v>2023</v>
      </c>
      <c r="H1603" t="s">
        <v>29</v>
      </c>
      <c r="I1603" t="s">
        <v>30</v>
      </c>
      <c r="J1603" t="s">
        <v>4678</v>
      </c>
      <c r="K1603" t="s">
        <v>4708</v>
      </c>
      <c r="L1603" t="s">
        <v>4708</v>
      </c>
      <c r="M1603">
        <v>759514</v>
      </c>
      <c r="O1603" t="s">
        <v>32</v>
      </c>
      <c r="P1603" t="s">
        <v>33</v>
      </c>
      <c r="R1603" t="s">
        <v>34</v>
      </c>
      <c r="T1603" t="s">
        <v>52</v>
      </c>
      <c r="U1603" t="s">
        <v>1578</v>
      </c>
      <c r="V1603" t="s">
        <v>4691</v>
      </c>
      <c r="W1603" s="1">
        <v>45105</v>
      </c>
      <c r="X1603" s="1">
        <v>45122</v>
      </c>
      <c r="Y1603" t="s">
        <v>55</v>
      </c>
    </row>
    <row r="1604" spans="1:25">
      <c r="A1604" t="s">
        <v>4709</v>
      </c>
      <c r="B1604" t="s">
        <v>323</v>
      </c>
      <c r="C1604" t="s">
        <v>788</v>
      </c>
      <c r="D1604">
        <v>58990</v>
      </c>
      <c r="E1604" t="s">
        <v>27</v>
      </c>
      <c r="F1604" t="s">
        <v>28</v>
      </c>
      <c r="G1604">
        <v>2023</v>
      </c>
      <c r="H1604" t="s">
        <v>29</v>
      </c>
      <c r="I1604" t="s">
        <v>30</v>
      </c>
      <c r="J1604" t="s">
        <v>4710</v>
      </c>
      <c r="K1604" t="s">
        <v>4711</v>
      </c>
      <c r="M1604">
        <v>1116220</v>
      </c>
      <c r="O1604" t="s">
        <v>32</v>
      </c>
      <c r="P1604" t="s">
        <v>33</v>
      </c>
      <c r="R1604" t="s">
        <v>34</v>
      </c>
      <c r="T1604" t="s">
        <v>52</v>
      </c>
      <c r="U1604" t="s">
        <v>87</v>
      </c>
      <c r="V1604" t="s">
        <v>88</v>
      </c>
      <c r="W1604" s="1">
        <v>45031</v>
      </c>
      <c r="X1604" s="1">
        <v>45045</v>
      </c>
      <c r="Y1604" t="s">
        <v>55</v>
      </c>
    </row>
    <row r="1605" spans="1:25">
      <c r="A1605" t="s">
        <v>4712</v>
      </c>
      <c r="B1605" t="s">
        <v>4713</v>
      </c>
      <c r="D1605">
        <v>61578</v>
      </c>
      <c r="E1605" t="s">
        <v>27</v>
      </c>
      <c r="F1605" t="s">
        <v>28</v>
      </c>
      <c r="G1605">
        <v>2023</v>
      </c>
      <c r="H1605" t="s">
        <v>29</v>
      </c>
      <c r="I1605" t="s">
        <v>30</v>
      </c>
      <c r="J1605" t="s">
        <v>4682</v>
      </c>
      <c r="K1605" t="s">
        <v>4714</v>
      </c>
      <c r="M1605">
        <v>994406</v>
      </c>
      <c r="O1605" t="s">
        <v>32</v>
      </c>
      <c r="P1605" t="s">
        <v>33</v>
      </c>
      <c r="R1605" t="s">
        <v>34</v>
      </c>
      <c r="T1605" t="s">
        <v>52</v>
      </c>
      <c r="U1605" t="s">
        <v>1578</v>
      </c>
      <c r="V1605" t="s">
        <v>3001</v>
      </c>
      <c r="W1605" s="1">
        <v>45109</v>
      </c>
      <c r="X1605" s="1">
        <v>45121</v>
      </c>
      <c r="Y1605" t="s">
        <v>55</v>
      </c>
    </row>
    <row r="1606" spans="1:25">
      <c r="A1606" t="s">
        <v>4715</v>
      </c>
      <c r="B1606" t="s">
        <v>1089</v>
      </c>
      <c r="C1606" t="s">
        <v>48</v>
      </c>
      <c r="D1606">
        <v>61355</v>
      </c>
      <c r="E1606" t="s">
        <v>27</v>
      </c>
      <c r="F1606" t="s">
        <v>28</v>
      </c>
      <c r="G1606">
        <v>2023</v>
      </c>
      <c r="H1606" t="s">
        <v>29</v>
      </c>
      <c r="I1606" t="s">
        <v>30</v>
      </c>
      <c r="J1606" t="s">
        <v>4671</v>
      </c>
      <c r="K1606" t="s">
        <v>4716</v>
      </c>
      <c r="M1606">
        <v>1406526</v>
      </c>
      <c r="O1606" t="s">
        <v>32</v>
      </c>
      <c r="P1606" t="s">
        <v>33</v>
      </c>
      <c r="R1606" t="s">
        <v>34</v>
      </c>
      <c r="T1606" t="s">
        <v>52</v>
      </c>
      <c r="U1606" t="s">
        <v>1578</v>
      </c>
      <c r="V1606" t="s">
        <v>4717</v>
      </c>
      <c r="W1606" s="1">
        <v>45108</v>
      </c>
      <c r="X1606" s="1">
        <v>45122</v>
      </c>
      <c r="Y1606" t="s">
        <v>55</v>
      </c>
    </row>
    <row r="1607" spans="1:25">
      <c r="A1607" t="s">
        <v>3925</v>
      </c>
      <c r="B1607" t="s">
        <v>3926</v>
      </c>
      <c r="C1607" t="s">
        <v>3927</v>
      </c>
      <c r="D1607">
        <v>61193</v>
      </c>
      <c r="E1607" t="s">
        <v>27</v>
      </c>
      <c r="F1607" t="s">
        <v>28</v>
      </c>
      <c r="G1607">
        <v>2023</v>
      </c>
      <c r="H1607" t="s">
        <v>29</v>
      </c>
      <c r="I1607" t="s">
        <v>30</v>
      </c>
      <c r="J1607" t="s">
        <v>4306</v>
      </c>
      <c r="K1607" t="s">
        <v>4307</v>
      </c>
      <c r="M1607">
        <v>914745</v>
      </c>
      <c r="O1607" t="s">
        <v>32</v>
      </c>
      <c r="P1607" t="s">
        <v>33</v>
      </c>
      <c r="R1607" t="s">
        <v>34</v>
      </c>
      <c r="T1607" t="s">
        <v>52</v>
      </c>
      <c r="U1607" t="s">
        <v>53</v>
      </c>
      <c r="V1607" t="s">
        <v>266</v>
      </c>
      <c r="W1607" s="1">
        <v>45103</v>
      </c>
      <c r="X1607" s="1">
        <v>45120</v>
      </c>
      <c r="Y1607" t="s">
        <v>55</v>
      </c>
    </row>
    <row r="1608" spans="1:25">
      <c r="A1608" t="s">
        <v>4718</v>
      </c>
      <c r="B1608" t="s">
        <v>4719</v>
      </c>
      <c r="D1608">
        <v>61470</v>
      </c>
      <c r="E1608" t="s">
        <v>27</v>
      </c>
      <c r="F1608" t="s">
        <v>28</v>
      </c>
      <c r="G1608">
        <v>2023</v>
      </c>
      <c r="H1608" t="s">
        <v>29</v>
      </c>
      <c r="I1608" t="s">
        <v>30</v>
      </c>
      <c r="J1608" t="s">
        <v>4720</v>
      </c>
      <c r="K1608" t="s">
        <v>4721</v>
      </c>
      <c r="L1608" t="s">
        <v>4722</v>
      </c>
      <c r="M1608">
        <v>831278</v>
      </c>
      <c r="O1608" t="s">
        <v>32</v>
      </c>
      <c r="P1608" t="s">
        <v>33</v>
      </c>
      <c r="R1608" t="s">
        <v>34</v>
      </c>
      <c r="T1608" t="s">
        <v>52</v>
      </c>
      <c r="U1608" t="s">
        <v>1578</v>
      </c>
      <c r="V1608" t="s">
        <v>4723</v>
      </c>
      <c r="W1608" s="1">
        <v>45107</v>
      </c>
      <c r="X1608" s="1">
        <v>45123</v>
      </c>
      <c r="Y1608" t="s">
        <v>55</v>
      </c>
    </row>
    <row r="1609" spans="1:25">
      <c r="A1609" t="s">
        <v>4724</v>
      </c>
      <c r="B1609" t="s">
        <v>274</v>
      </c>
      <c r="C1609" t="s">
        <v>4725</v>
      </c>
      <c r="D1609">
        <v>60834</v>
      </c>
      <c r="E1609" t="s">
        <v>27</v>
      </c>
      <c r="F1609" t="s">
        <v>28</v>
      </c>
      <c r="G1609">
        <v>2023</v>
      </c>
      <c r="H1609" t="s">
        <v>29</v>
      </c>
      <c r="I1609" t="s">
        <v>30</v>
      </c>
      <c r="J1609" t="s">
        <v>4678</v>
      </c>
      <c r="K1609" t="str">
        <f>"06/06/2023 07:42 AM AEST(SW"</f>
        <v>06/06/2023 07:42 AM AEST(SW</v>
      </c>
      <c r="L1609" t="str">
        <f>"06/06/2023 07:42 AM AEST(SW"</f>
        <v>06/06/2023 07:42 AM AEST(SW</v>
      </c>
      <c r="M1609">
        <v>993436</v>
      </c>
      <c r="O1609" t="s">
        <v>32</v>
      </c>
      <c r="P1609" t="s">
        <v>33</v>
      </c>
      <c r="R1609" t="s">
        <v>34</v>
      </c>
      <c r="T1609" t="s">
        <v>52</v>
      </c>
      <c r="U1609" t="s">
        <v>1578</v>
      </c>
      <c r="V1609" t="s">
        <v>3001</v>
      </c>
      <c r="W1609" s="1">
        <v>45106</v>
      </c>
      <c r="X1609" s="1">
        <v>45122</v>
      </c>
      <c r="Y1609" t="s">
        <v>55</v>
      </c>
    </row>
    <row r="1610" spans="1:25">
      <c r="A1610" t="s">
        <v>4726</v>
      </c>
      <c r="B1610" t="s">
        <v>4363</v>
      </c>
      <c r="D1610">
        <v>61688</v>
      </c>
      <c r="E1610" t="s">
        <v>27</v>
      </c>
      <c r="F1610" t="s">
        <v>28</v>
      </c>
      <c r="G1610">
        <v>2023</v>
      </c>
      <c r="H1610" t="s">
        <v>29</v>
      </c>
      <c r="I1610" t="s">
        <v>30</v>
      </c>
      <c r="J1610" t="s">
        <v>4727</v>
      </c>
      <c r="K1610" t="str">
        <f>"02/07/2023 08:55 PM AEST(SW"</f>
        <v>02/07/2023 08:55 PM AEST(SW</v>
      </c>
      <c r="M1610">
        <v>1330254</v>
      </c>
      <c r="O1610" t="s">
        <v>32</v>
      </c>
      <c r="P1610" t="s">
        <v>42</v>
      </c>
      <c r="R1610" t="s">
        <v>34</v>
      </c>
      <c r="T1610" t="s">
        <v>35</v>
      </c>
      <c r="U1610" t="s">
        <v>43</v>
      </c>
      <c r="V1610" t="s">
        <v>4728</v>
      </c>
      <c r="W1610" s="1">
        <v>45109</v>
      </c>
      <c r="X1610" s="1">
        <v>45117</v>
      </c>
      <c r="Y1610" t="s">
        <v>55</v>
      </c>
    </row>
    <row r="1611" spans="1:25">
      <c r="A1611" t="s">
        <v>4590</v>
      </c>
      <c r="B1611" t="s">
        <v>4262</v>
      </c>
      <c r="C1611" t="s">
        <v>4591</v>
      </c>
      <c r="D1611">
        <v>61233</v>
      </c>
      <c r="E1611" t="s">
        <v>27</v>
      </c>
      <c r="F1611" t="s">
        <v>28</v>
      </c>
      <c r="G1611">
        <v>2023</v>
      </c>
      <c r="H1611" t="s">
        <v>29</v>
      </c>
      <c r="I1611" t="s">
        <v>30</v>
      </c>
      <c r="J1611" t="s">
        <v>4592</v>
      </c>
      <c r="K1611" t="s">
        <v>4593</v>
      </c>
      <c r="M1611">
        <v>1330433</v>
      </c>
      <c r="O1611" t="s">
        <v>32</v>
      </c>
      <c r="P1611" t="s">
        <v>33</v>
      </c>
      <c r="R1611" t="s">
        <v>34</v>
      </c>
      <c r="T1611" t="s">
        <v>35</v>
      </c>
      <c r="U1611" t="s">
        <v>53</v>
      </c>
      <c r="V1611" t="s">
        <v>4594</v>
      </c>
      <c r="W1611" s="1">
        <v>45107</v>
      </c>
      <c r="X1611" s="1">
        <v>45116</v>
      </c>
      <c r="Y1611" t="s">
        <v>55</v>
      </c>
    </row>
    <row r="1612" spans="1:25">
      <c r="A1612" t="s">
        <v>4729</v>
      </c>
      <c r="B1612" t="s">
        <v>4730</v>
      </c>
      <c r="C1612" t="s">
        <v>4731</v>
      </c>
      <c r="D1612">
        <v>59480</v>
      </c>
      <c r="E1612" t="s">
        <v>27</v>
      </c>
      <c r="F1612" t="s">
        <v>28</v>
      </c>
      <c r="G1612">
        <v>2023</v>
      </c>
      <c r="H1612" t="s">
        <v>29</v>
      </c>
      <c r="I1612" t="s">
        <v>30</v>
      </c>
      <c r="J1612" t="s">
        <v>4732</v>
      </c>
      <c r="K1612" t="s">
        <v>4733</v>
      </c>
      <c r="M1612">
        <v>325862</v>
      </c>
      <c r="O1612" t="s">
        <v>32</v>
      </c>
      <c r="P1612" t="s">
        <v>86</v>
      </c>
      <c r="R1612" t="s">
        <v>34</v>
      </c>
      <c r="T1612" t="s">
        <v>52</v>
      </c>
      <c r="U1612" t="s">
        <v>650</v>
      </c>
      <c r="V1612" t="s">
        <v>1696</v>
      </c>
      <c r="W1612" s="1">
        <v>45045</v>
      </c>
      <c r="X1612" s="1">
        <v>45076</v>
      </c>
      <c r="Y1612" t="s">
        <v>55</v>
      </c>
    </row>
    <row r="1613" spans="1:25">
      <c r="A1613" t="s">
        <v>2410</v>
      </c>
      <c r="B1613" t="s">
        <v>2411</v>
      </c>
      <c r="C1613" t="s">
        <v>1837</v>
      </c>
      <c r="D1613">
        <v>58354</v>
      </c>
      <c r="E1613" t="s">
        <v>27</v>
      </c>
      <c r="F1613" t="s">
        <v>28</v>
      </c>
      <c r="G1613">
        <v>2023</v>
      </c>
      <c r="H1613" t="s">
        <v>29</v>
      </c>
      <c r="I1613" t="s">
        <v>30</v>
      </c>
      <c r="J1613" t="s">
        <v>4734</v>
      </c>
      <c r="K1613" t="s">
        <v>4735</v>
      </c>
      <c r="M1613">
        <v>1206564</v>
      </c>
      <c r="O1613" t="s">
        <v>32</v>
      </c>
      <c r="P1613" t="s">
        <v>86</v>
      </c>
      <c r="R1613" t="s">
        <v>34</v>
      </c>
      <c r="T1613" t="s">
        <v>52</v>
      </c>
      <c r="U1613" t="s">
        <v>43</v>
      </c>
      <c r="V1613" t="s">
        <v>88</v>
      </c>
      <c r="W1613" s="1">
        <v>45193</v>
      </c>
      <c r="X1613" s="1">
        <v>45199</v>
      </c>
      <c r="Y1613" t="s">
        <v>89</v>
      </c>
    </row>
    <row r="1614" spans="1:25">
      <c r="A1614" t="s">
        <v>1121</v>
      </c>
      <c r="B1614" t="s">
        <v>1122</v>
      </c>
      <c r="C1614" t="s">
        <v>953</v>
      </c>
      <c r="D1614">
        <v>60678</v>
      </c>
      <c r="E1614" t="s">
        <v>27</v>
      </c>
      <c r="F1614" t="s">
        <v>28</v>
      </c>
      <c r="G1614">
        <v>2023</v>
      </c>
      <c r="H1614" t="s">
        <v>29</v>
      </c>
      <c r="I1614" t="s">
        <v>30</v>
      </c>
      <c r="J1614" t="s">
        <v>4736</v>
      </c>
      <c r="K1614" t="str">
        <f>"02/06/2023 09:17 PM AEST(SW"</f>
        <v>02/06/2023 09:17 PM AEST(SW</v>
      </c>
      <c r="M1614">
        <v>1006236</v>
      </c>
      <c r="O1614" t="s">
        <v>32</v>
      </c>
      <c r="P1614" t="s">
        <v>86</v>
      </c>
      <c r="R1614" t="s">
        <v>34</v>
      </c>
      <c r="T1614" t="s">
        <v>52</v>
      </c>
      <c r="U1614" t="s">
        <v>87</v>
      </c>
      <c r="V1614" t="s">
        <v>88</v>
      </c>
      <c r="W1614" s="1">
        <v>45178</v>
      </c>
      <c r="X1614" s="1">
        <v>45192</v>
      </c>
      <c r="Y1614" t="s">
        <v>55</v>
      </c>
    </row>
    <row r="1615" spans="1:25">
      <c r="A1615" t="s">
        <v>1829</v>
      </c>
      <c r="B1615" t="s">
        <v>1830</v>
      </c>
      <c r="C1615" t="s">
        <v>1831</v>
      </c>
      <c r="D1615">
        <v>55809</v>
      </c>
      <c r="E1615" t="s">
        <v>27</v>
      </c>
      <c r="F1615" t="s">
        <v>28</v>
      </c>
      <c r="G1615">
        <v>2023</v>
      </c>
      <c r="H1615" t="s">
        <v>29</v>
      </c>
      <c r="I1615" t="s">
        <v>30</v>
      </c>
      <c r="J1615" t="s">
        <v>4737</v>
      </c>
      <c r="K1615" t="str">
        <f>"01/02/2023 06:47 PM AEST(SW"</f>
        <v>01/02/2023 06:47 PM AEST(SW</v>
      </c>
      <c r="M1615">
        <v>821959</v>
      </c>
      <c r="O1615" t="s">
        <v>32</v>
      </c>
      <c r="P1615" t="s">
        <v>86</v>
      </c>
      <c r="R1615" t="s">
        <v>34</v>
      </c>
      <c r="T1615" t="s">
        <v>52</v>
      </c>
      <c r="U1615" t="s">
        <v>87</v>
      </c>
      <c r="V1615" t="s">
        <v>88</v>
      </c>
      <c r="W1615" s="1">
        <v>44963</v>
      </c>
      <c r="X1615" s="1">
        <v>44974</v>
      </c>
      <c r="Y1615" t="s">
        <v>1834</v>
      </c>
    </row>
    <row r="1616" spans="1:25">
      <c r="A1616" t="s">
        <v>4738</v>
      </c>
      <c r="B1616" t="s">
        <v>846</v>
      </c>
      <c r="C1616" t="s">
        <v>104</v>
      </c>
      <c r="D1616">
        <v>61792</v>
      </c>
      <c r="E1616" t="s">
        <v>27</v>
      </c>
      <c r="F1616" t="s">
        <v>28</v>
      </c>
      <c r="G1616">
        <v>2023</v>
      </c>
      <c r="H1616" t="s">
        <v>29</v>
      </c>
      <c r="I1616" t="s">
        <v>30</v>
      </c>
      <c r="J1616" t="s">
        <v>4739</v>
      </c>
      <c r="K1616" t="s">
        <v>4740</v>
      </c>
      <c r="L1616" t="s">
        <v>4740</v>
      </c>
      <c r="M1616">
        <v>1084994</v>
      </c>
      <c r="O1616" t="s">
        <v>32</v>
      </c>
      <c r="P1616" t="s">
        <v>389</v>
      </c>
      <c r="R1616" t="s">
        <v>34</v>
      </c>
      <c r="T1616" t="s">
        <v>52</v>
      </c>
      <c r="U1616" t="s">
        <v>87</v>
      </c>
      <c r="V1616" t="s">
        <v>88</v>
      </c>
      <c r="W1616" s="1">
        <v>45320</v>
      </c>
      <c r="X1616" s="1">
        <v>45331</v>
      </c>
      <c r="Y1616" t="s">
        <v>55</v>
      </c>
    </row>
    <row r="1617" spans="1:25">
      <c r="A1617" t="s">
        <v>4741</v>
      </c>
      <c r="B1617" t="s">
        <v>4742</v>
      </c>
      <c r="C1617" t="s">
        <v>104</v>
      </c>
      <c r="D1617">
        <v>61498</v>
      </c>
      <c r="E1617" t="s">
        <v>27</v>
      </c>
      <c r="F1617" t="s">
        <v>28</v>
      </c>
      <c r="G1617">
        <v>2023</v>
      </c>
      <c r="H1617" t="s">
        <v>29</v>
      </c>
      <c r="I1617" t="s">
        <v>30</v>
      </c>
      <c r="J1617" t="s">
        <v>4743</v>
      </c>
      <c r="K1617" t="s">
        <v>4744</v>
      </c>
      <c r="L1617" t="s">
        <v>4745</v>
      </c>
      <c r="M1617">
        <v>1270775</v>
      </c>
      <c r="O1617" t="s">
        <v>32</v>
      </c>
      <c r="P1617" t="s">
        <v>86</v>
      </c>
      <c r="R1617" t="s">
        <v>34</v>
      </c>
      <c r="T1617" t="s">
        <v>174</v>
      </c>
      <c r="U1617" t="s">
        <v>87</v>
      </c>
      <c r="V1617" t="s">
        <v>88</v>
      </c>
      <c r="W1617" s="1">
        <v>45194</v>
      </c>
      <c r="X1617" s="1">
        <v>45198</v>
      </c>
      <c r="Y1617" t="s">
        <v>55</v>
      </c>
    </row>
    <row r="1618" spans="1:25">
      <c r="A1618" t="s">
        <v>4746</v>
      </c>
      <c r="B1618" t="s">
        <v>992</v>
      </c>
      <c r="C1618" t="s">
        <v>274</v>
      </c>
      <c r="D1618">
        <v>61743</v>
      </c>
      <c r="E1618" t="s">
        <v>27</v>
      </c>
      <c r="F1618" t="s">
        <v>28</v>
      </c>
      <c r="G1618">
        <v>2023</v>
      </c>
      <c r="H1618" t="s">
        <v>29</v>
      </c>
      <c r="I1618" t="s">
        <v>30</v>
      </c>
      <c r="J1618" t="s">
        <v>4747</v>
      </c>
      <c r="K1618" t="str">
        <f>"06/07/2023 06:08 PM AEST(SW"</f>
        <v>06/07/2023 06:08 PM AEST(SW</v>
      </c>
      <c r="L1618" t="str">
        <f>"06/07/2023 06:08 PM AEST(SW"</f>
        <v>06/07/2023 06:08 PM AEST(SW</v>
      </c>
      <c r="M1618">
        <v>1412584</v>
      </c>
      <c r="O1618" t="s">
        <v>32</v>
      </c>
      <c r="P1618" t="s">
        <v>389</v>
      </c>
      <c r="R1618" t="s">
        <v>34</v>
      </c>
      <c r="T1618" t="s">
        <v>52</v>
      </c>
      <c r="U1618" t="s">
        <v>87</v>
      </c>
      <c r="V1618" t="s">
        <v>88</v>
      </c>
      <c r="W1618" s="1">
        <v>45124</v>
      </c>
      <c r="X1618" s="1">
        <v>45128</v>
      </c>
      <c r="Y1618" t="s">
        <v>55</v>
      </c>
    </row>
    <row r="1619" spans="1:25">
      <c r="A1619" t="s">
        <v>4515</v>
      </c>
      <c r="B1619" t="s">
        <v>1066</v>
      </c>
      <c r="C1619" t="s">
        <v>467</v>
      </c>
      <c r="D1619">
        <v>61982</v>
      </c>
      <c r="E1619" t="s">
        <v>27</v>
      </c>
      <c r="F1619" t="s">
        <v>28</v>
      </c>
      <c r="G1619">
        <v>2023</v>
      </c>
      <c r="H1619" t="s">
        <v>29</v>
      </c>
      <c r="I1619" t="s">
        <v>30</v>
      </c>
      <c r="J1619" t="s">
        <v>4748</v>
      </c>
      <c r="K1619" t="str">
        <f>"03/08/2023 09:03 AM AEST(SW"</f>
        <v>03/08/2023 09:03 AM AEST(SW</v>
      </c>
      <c r="M1619">
        <v>1273034</v>
      </c>
      <c r="O1619" t="s">
        <v>32</v>
      </c>
      <c r="P1619" t="s">
        <v>86</v>
      </c>
      <c r="R1619" t="s">
        <v>34</v>
      </c>
      <c r="T1619" t="s">
        <v>174</v>
      </c>
      <c r="U1619" t="s">
        <v>87</v>
      </c>
      <c r="V1619" t="s">
        <v>88</v>
      </c>
      <c r="W1619" s="1">
        <v>45164</v>
      </c>
      <c r="X1619" s="1">
        <v>45165</v>
      </c>
      <c r="Y1619" t="s">
        <v>55</v>
      </c>
    </row>
    <row r="1620" spans="1:25">
      <c r="A1620" t="s">
        <v>4749</v>
      </c>
      <c r="B1620" t="s">
        <v>4750</v>
      </c>
      <c r="D1620">
        <v>61205</v>
      </c>
      <c r="E1620" t="s">
        <v>27</v>
      </c>
      <c r="F1620" t="s">
        <v>28</v>
      </c>
      <c r="G1620">
        <v>2023</v>
      </c>
      <c r="H1620" t="s">
        <v>29</v>
      </c>
      <c r="I1620" t="s">
        <v>30</v>
      </c>
      <c r="J1620" t="s">
        <v>4751</v>
      </c>
      <c r="K1620" t="s">
        <v>4752</v>
      </c>
      <c r="L1620" t="s">
        <v>4752</v>
      </c>
      <c r="M1620">
        <v>873779</v>
      </c>
      <c r="O1620" t="s">
        <v>32</v>
      </c>
      <c r="P1620" t="s">
        <v>86</v>
      </c>
      <c r="R1620" t="s">
        <v>34</v>
      </c>
      <c r="T1620" t="s">
        <v>52</v>
      </c>
      <c r="U1620" t="s">
        <v>87</v>
      </c>
      <c r="V1620" t="s">
        <v>88</v>
      </c>
      <c r="W1620" s="1">
        <v>45109</v>
      </c>
      <c r="X1620" s="1">
        <v>45115</v>
      </c>
      <c r="Y1620" t="s">
        <v>55</v>
      </c>
    </row>
    <row r="1621" spans="1:25">
      <c r="A1621" t="s">
        <v>2287</v>
      </c>
      <c r="B1621" t="s">
        <v>1041</v>
      </c>
      <c r="C1621" t="s">
        <v>392</v>
      </c>
      <c r="D1621">
        <v>57554</v>
      </c>
      <c r="E1621" t="s">
        <v>27</v>
      </c>
      <c r="F1621" t="s">
        <v>28</v>
      </c>
      <c r="G1621">
        <v>2023</v>
      </c>
      <c r="H1621" t="s">
        <v>29</v>
      </c>
      <c r="I1621" t="s">
        <v>30</v>
      </c>
      <c r="J1621" t="s">
        <v>4753</v>
      </c>
      <c r="K1621" t="str">
        <f>"02/03/2023 09:33 PM AEST(SW"</f>
        <v>02/03/2023 09:33 PM AEST(SW</v>
      </c>
      <c r="M1621">
        <v>914953</v>
      </c>
      <c r="O1621" t="s">
        <v>32</v>
      </c>
      <c r="P1621" t="s">
        <v>86</v>
      </c>
      <c r="R1621" t="s">
        <v>34</v>
      </c>
      <c r="T1621" t="s">
        <v>52</v>
      </c>
      <c r="U1621" t="s">
        <v>87</v>
      </c>
      <c r="V1621" t="s">
        <v>88</v>
      </c>
      <c r="W1621" s="1">
        <v>44997</v>
      </c>
      <c r="X1621" s="1">
        <v>45017</v>
      </c>
      <c r="Y1621" t="s">
        <v>55</v>
      </c>
    </row>
    <row r="1622" spans="1:25">
      <c r="A1622" t="s">
        <v>4754</v>
      </c>
      <c r="B1622" t="s">
        <v>4755</v>
      </c>
      <c r="D1622">
        <v>61222</v>
      </c>
      <c r="E1622" t="s">
        <v>27</v>
      </c>
      <c r="F1622" t="s">
        <v>28</v>
      </c>
      <c r="G1622">
        <v>2023</v>
      </c>
      <c r="H1622" t="s">
        <v>29</v>
      </c>
      <c r="I1622" t="s">
        <v>30</v>
      </c>
      <c r="J1622" t="s">
        <v>4756</v>
      </c>
      <c r="K1622" t="s">
        <v>4757</v>
      </c>
      <c r="L1622" t="s">
        <v>4758</v>
      </c>
      <c r="M1622">
        <v>1385577</v>
      </c>
      <c r="O1622" t="s">
        <v>32</v>
      </c>
      <c r="P1622" t="s">
        <v>86</v>
      </c>
      <c r="R1622" t="s">
        <v>34</v>
      </c>
      <c r="T1622" t="s">
        <v>52</v>
      </c>
      <c r="U1622" t="s">
        <v>87</v>
      </c>
      <c r="V1622" t="s">
        <v>465</v>
      </c>
      <c r="W1622" s="1">
        <v>45109</v>
      </c>
      <c r="X1622" s="1">
        <v>45115</v>
      </c>
      <c r="Y1622" t="s">
        <v>89</v>
      </c>
    </row>
    <row r="1623" spans="1:25">
      <c r="A1623" t="s">
        <v>4759</v>
      </c>
      <c r="B1623" t="s">
        <v>4031</v>
      </c>
      <c r="D1623">
        <v>61273</v>
      </c>
      <c r="E1623" t="s">
        <v>27</v>
      </c>
      <c r="F1623" t="s">
        <v>28</v>
      </c>
      <c r="G1623">
        <v>2023</v>
      </c>
      <c r="H1623" t="s">
        <v>29</v>
      </c>
      <c r="I1623" t="s">
        <v>30</v>
      </c>
      <c r="J1623" t="s">
        <v>4760</v>
      </c>
      <c r="K1623" t="s">
        <v>4761</v>
      </c>
      <c r="M1623">
        <v>1168378</v>
      </c>
      <c r="O1623" t="s">
        <v>32</v>
      </c>
      <c r="P1623" t="s">
        <v>86</v>
      </c>
      <c r="R1623" t="s">
        <v>34</v>
      </c>
      <c r="T1623" t="s">
        <v>174</v>
      </c>
      <c r="U1623" t="s">
        <v>87</v>
      </c>
      <c r="V1623" t="s">
        <v>4762</v>
      </c>
      <c r="W1623" s="1">
        <v>45102</v>
      </c>
      <c r="X1623" s="1">
        <v>45107</v>
      </c>
      <c r="Y1623" t="s">
        <v>55</v>
      </c>
    </row>
    <row r="1624" spans="1:25">
      <c r="A1624" t="s">
        <v>4763</v>
      </c>
      <c r="B1624" t="s">
        <v>248</v>
      </c>
      <c r="D1624">
        <v>61966</v>
      </c>
      <c r="E1624" t="s">
        <v>27</v>
      </c>
      <c r="F1624" t="s">
        <v>28</v>
      </c>
      <c r="G1624">
        <v>2023</v>
      </c>
      <c r="H1624" t="s">
        <v>29</v>
      </c>
      <c r="I1624" t="s">
        <v>30</v>
      </c>
      <c r="J1624" t="s">
        <v>4764</v>
      </c>
      <c r="K1624" t="str">
        <f>"01/08/2023 10:46 AM AEST(SW"</f>
        <v>01/08/2023 10:46 AM AEST(SW</v>
      </c>
      <c r="L1624" t="str">
        <f>"01/08/2023 10:46 AM AEST(SW"</f>
        <v>01/08/2023 10:46 AM AEST(SW</v>
      </c>
      <c r="M1624">
        <v>1082510</v>
      </c>
      <c r="O1624" t="s">
        <v>32</v>
      </c>
      <c r="P1624" t="s">
        <v>86</v>
      </c>
      <c r="R1624" t="s">
        <v>34</v>
      </c>
      <c r="T1624" t="s">
        <v>174</v>
      </c>
      <c r="U1624" t="s">
        <v>87</v>
      </c>
      <c r="V1624" t="s">
        <v>4765</v>
      </c>
      <c r="W1624" s="1">
        <v>45194</v>
      </c>
      <c r="X1624" s="1">
        <v>45199</v>
      </c>
      <c r="Y1624" t="s">
        <v>55</v>
      </c>
    </row>
    <row r="1625" spans="1:25">
      <c r="A1625" t="s">
        <v>1946</v>
      </c>
      <c r="B1625" t="s">
        <v>1016</v>
      </c>
      <c r="C1625" t="s">
        <v>1947</v>
      </c>
      <c r="D1625">
        <v>52727</v>
      </c>
      <c r="E1625" t="s">
        <v>27</v>
      </c>
      <c r="F1625" t="s">
        <v>28</v>
      </c>
      <c r="G1625">
        <v>2023</v>
      </c>
      <c r="H1625" t="s">
        <v>29</v>
      </c>
      <c r="I1625" t="s">
        <v>30</v>
      </c>
      <c r="J1625" t="s">
        <v>4766</v>
      </c>
      <c r="K1625" t="s">
        <v>4767</v>
      </c>
      <c r="M1625">
        <v>1170891</v>
      </c>
      <c r="O1625" t="s">
        <v>32</v>
      </c>
      <c r="P1625" t="s">
        <v>86</v>
      </c>
      <c r="R1625" t="s">
        <v>34</v>
      </c>
      <c r="T1625" t="s">
        <v>52</v>
      </c>
      <c r="U1625" t="s">
        <v>87</v>
      </c>
      <c r="V1625" t="s">
        <v>88</v>
      </c>
      <c r="W1625" s="1">
        <v>44962</v>
      </c>
      <c r="X1625" s="1">
        <v>44975</v>
      </c>
      <c r="Y1625" t="s">
        <v>55</v>
      </c>
    </row>
    <row r="1626" spans="1:25">
      <c r="A1626" t="s">
        <v>1946</v>
      </c>
      <c r="B1626" t="s">
        <v>1016</v>
      </c>
      <c r="C1626" t="s">
        <v>1947</v>
      </c>
      <c r="D1626">
        <v>56951</v>
      </c>
      <c r="E1626" t="s">
        <v>27</v>
      </c>
      <c r="F1626" t="s">
        <v>28</v>
      </c>
      <c r="G1626">
        <v>2023</v>
      </c>
      <c r="H1626" t="s">
        <v>29</v>
      </c>
      <c r="I1626" t="s">
        <v>30</v>
      </c>
      <c r="J1626" t="s">
        <v>4766</v>
      </c>
      <c r="K1626" t="str">
        <f>"06/02/2023 08:05 AM AEST(SW"</f>
        <v>06/02/2023 08:05 AM AEST(SW</v>
      </c>
      <c r="M1626">
        <v>1170891</v>
      </c>
      <c r="O1626" t="s">
        <v>32</v>
      </c>
      <c r="P1626" t="s">
        <v>86</v>
      </c>
      <c r="R1626" t="s">
        <v>34</v>
      </c>
      <c r="T1626" t="s">
        <v>52</v>
      </c>
      <c r="U1626" t="s">
        <v>87</v>
      </c>
      <c r="V1626" t="s">
        <v>88</v>
      </c>
      <c r="W1626" s="1">
        <v>44963</v>
      </c>
      <c r="X1626" s="1">
        <v>44974</v>
      </c>
      <c r="Y1626" t="s">
        <v>55</v>
      </c>
    </row>
    <row r="1627" spans="1:25">
      <c r="A1627" t="s">
        <v>1953</v>
      </c>
      <c r="B1627" t="s">
        <v>1954</v>
      </c>
      <c r="C1627" t="s">
        <v>1843</v>
      </c>
      <c r="D1627">
        <v>56948</v>
      </c>
      <c r="E1627" t="s">
        <v>27</v>
      </c>
      <c r="F1627" t="s">
        <v>28</v>
      </c>
      <c r="G1627">
        <v>2023</v>
      </c>
      <c r="H1627" t="s">
        <v>29</v>
      </c>
      <c r="I1627" t="s">
        <v>30</v>
      </c>
      <c r="J1627" t="s">
        <v>4766</v>
      </c>
      <c r="K1627" t="str">
        <f>"06/02/2023 12:12 AM AEST(SW"</f>
        <v>06/02/2023 12:12 AM AEST(SW</v>
      </c>
      <c r="M1627">
        <v>1120625</v>
      </c>
      <c r="O1627" t="s">
        <v>32</v>
      </c>
      <c r="P1627" t="s">
        <v>86</v>
      </c>
      <c r="R1627" t="s">
        <v>34</v>
      </c>
      <c r="T1627" t="s">
        <v>52</v>
      </c>
      <c r="U1627" t="s">
        <v>87</v>
      </c>
      <c r="V1627" t="s">
        <v>4768</v>
      </c>
      <c r="W1627" s="1">
        <v>44963</v>
      </c>
      <c r="X1627" s="1">
        <v>44974</v>
      </c>
      <c r="Y1627" t="s">
        <v>384</v>
      </c>
    </row>
    <row r="1628" spans="1:25">
      <c r="A1628" t="s">
        <v>4607</v>
      </c>
      <c r="B1628" t="s">
        <v>4608</v>
      </c>
      <c r="D1628">
        <v>57633</v>
      </c>
      <c r="E1628" t="s">
        <v>27</v>
      </c>
      <c r="F1628" t="s">
        <v>28</v>
      </c>
      <c r="G1628">
        <v>2023</v>
      </c>
      <c r="H1628" t="s">
        <v>29</v>
      </c>
      <c r="I1628" t="s">
        <v>30</v>
      </c>
      <c r="J1628" t="s">
        <v>4609</v>
      </c>
      <c r="K1628" t="str">
        <f>"07/03/2023 04:47 PM AEST(SW"</f>
        <v>07/03/2023 04:47 PM AEST(SW</v>
      </c>
      <c r="M1628">
        <v>993785</v>
      </c>
      <c r="O1628" t="s">
        <v>32</v>
      </c>
      <c r="P1628" t="s">
        <v>86</v>
      </c>
      <c r="R1628" t="s">
        <v>34</v>
      </c>
      <c r="T1628" t="s">
        <v>52</v>
      </c>
      <c r="U1628" t="s">
        <v>87</v>
      </c>
      <c r="V1628" t="s">
        <v>88</v>
      </c>
      <c r="W1628" s="1">
        <v>45018</v>
      </c>
      <c r="X1628" s="1">
        <v>45032</v>
      </c>
      <c r="Y1628" t="s">
        <v>55</v>
      </c>
    </row>
    <row r="1629" spans="1:25">
      <c r="A1629" t="s">
        <v>4769</v>
      </c>
      <c r="B1629" t="s">
        <v>213</v>
      </c>
      <c r="C1629" t="s">
        <v>4770</v>
      </c>
      <c r="D1629">
        <v>61256</v>
      </c>
      <c r="E1629" t="s">
        <v>27</v>
      </c>
      <c r="F1629" t="s">
        <v>28</v>
      </c>
      <c r="G1629">
        <v>2023</v>
      </c>
      <c r="H1629" t="s">
        <v>29</v>
      </c>
      <c r="I1629" t="s">
        <v>30</v>
      </c>
      <c r="J1629" t="s">
        <v>4771</v>
      </c>
      <c r="K1629" t="s">
        <v>4772</v>
      </c>
      <c r="M1629">
        <v>994933</v>
      </c>
      <c r="O1629" t="s">
        <v>32</v>
      </c>
      <c r="P1629" t="s">
        <v>631</v>
      </c>
      <c r="R1629" t="s">
        <v>34</v>
      </c>
      <c r="T1629" t="s">
        <v>52</v>
      </c>
      <c r="U1629" t="s">
        <v>650</v>
      </c>
      <c r="V1629" t="s">
        <v>4773</v>
      </c>
      <c r="W1629" s="1">
        <v>45129</v>
      </c>
      <c r="X1629" s="1">
        <v>45137</v>
      </c>
      <c r="Y1629" t="s">
        <v>55</v>
      </c>
    </row>
    <row r="1630" spans="1:25">
      <c r="A1630" t="s">
        <v>4774</v>
      </c>
      <c r="B1630" t="s">
        <v>4775</v>
      </c>
      <c r="C1630" t="s">
        <v>2118</v>
      </c>
      <c r="D1630">
        <v>61124</v>
      </c>
      <c r="E1630" t="s">
        <v>27</v>
      </c>
      <c r="F1630" t="s">
        <v>28</v>
      </c>
      <c r="G1630">
        <v>2023</v>
      </c>
      <c r="H1630" t="s">
        <v>29</v>
      </c>
      <c r="I1630" t="s">
        <v>30</v>
      </c>
      <c r="J1630" t="s">
        <v>4776</v>
      </c>
      <c r="K1630" t="s">
        <v>4777</v>
      </c>
      <c r="M1630">
        <v>1316018</v>
      </c>
      <c r="O1630" t="s">
        <v>32</v>
      </c>
      <c r="P1630" t="s">
        <v>86</v>
      </c>
      <c r="R1630" t="s">
        <v>34</v>
      </c>
      <c r="T1630" t="s">
        <v>52</v>
      </c>
      <c r="U1630" t="s">
        <v>650</v>
      </c>
      <c r="V1630" t="s">
        <v>4778</v>
      </c>
      <c r="W1630" s="1">
        <v>45095</v>
      </c>
      <c r="X1630" s="1">
        <v>45098</v>
      </c>
      <c r="Y1630" t="s">
        <v>55</v>
      </c>
    </row>
    <row r="1631" spans="1:25">
      <c r="A1631" t="s">
        <v>4779</v>
      </c>
      <c r="B1631" t="s">
        <v>981</v>
      </c>
      <c r="C1631" t="s">
        <v>4780</v>
      </c>
      <c r="D1631">
        <v>57112</v>
      </c>
      <c r="E1631" t="s">
        <v>27</v>
      </c>
      <c r="F1631" t="s">
        <v>28</v>
      </c>
      <c r="G1631">
        <v>2023</v>
      </c>
      <c r="H1631" t="s">
        <v>29</v>
      </c>
      <c r="I1631" t="s">
        <v>30</v>
      </c>
      <c r="J1631" t="s">
        <v>4781</v>
      </c>
      <c r="K1631" t="s">
        <v>4782</v>
      </c>
      <c r="L1631" t="s">
        <v>4783</v>
      </c>
      <c r="M1631">
        <v>761751</v>
      </c>
      <c r="O1631" t="s">
        <v>32</v>
      </c>
      <c r="P1631" t="s">
        <v>86</v>
      </c>
      <c r="R1631" t="s">
        <v>34</v>
      </c>
      <c r="T1631" t="s">
        <v>52</v>
      </c>
      <c r="U1631" t="s">
        <v>261</v>
      </c>
      <c r="V1631" t="s">
        <v>262</v>
      </c>
      <c r="W1631" s="1">
        <v>44983</v>
      </c>
      <c r="X1631" s="1">
        <v>44995</v>
      </c>
      <c r="Y1631" t="s">
        <v>55</v>
      </c>
    </row>
    <row r="1632" spans="1:25">
      <c r="A1632" t="s">
        <v>2089</v>
      </c>
      <c r="B1632" t="s">
        <v>4784</v>
      </c>
      <c r="D1632">
        <v>60960</v>
      </c>
      <c r="E1632" t="s">
        <v>27</v>
      </c>
      <c r="F1632" t="s">
        <v>28</v>
      </c>
      <c r="G1632">
        <v>2023</v>
      </c>
      <c r="H1632" t="s">
        <v>29</v>
      </c>
      <c r="I1632" t="s">
        <v>30</v>
      </c>
      <c r="J1632" t="s">
        <v>4785</v>
      </c>
      <c r="K1632" t="s">
        <v>4786</v>
      </c>
      <c r="L1632" t="s">
        <v>4786</v>
      </c>
      <c r="M1632">
        <v>1313055</v>
      </c>
      <c r="O1632" t="s">
        <v>32</v>
      </c>
      <c r="P1632" t="s">
        <v>86</v>
      </c>
      <c r="R1632" t="s">
        <v>34</v>
      </c>
      <c r="T1632" t="s">
        <v>174</v>
      </c>
      <c r="U1632" t="s">
        <v>650</v>
      </c>
      <c r="V1632" t="s">
        <v>1171</v>
      </c>
      <c r="W1632" s="1">
        <v>45094</v>
      </c>
      <c r="X1632" s="1">
        <v>45098</v>
      </c>
      <c r="Y1632" t="s">
        <v>55</v>
      </c>
    </row>
    <row r="1633" spans="1:25">
      <c r="A1633" t="s">
        <v>4787</v>
      </c>
      <c r="B1633" t="s">
        <v>1668</v>
      </c>
      <c r="C1633" t="s">
        <v>4788</v>
      </c>
      <c r="D1633">
        <v>61726</v>
      </c>
      <c r="E1633" t="s">
        <v>27</v>
      </c>
      <c r="F1633" t="s">
        <v>28</v>
      </c>
      <c r="G1633">
        <v>2023</v>
      </c>
      <c r="H1633" t="s">
        <v>29</v>
      </c>
      <c r="I1633" t="s">
        <v>30</v>
      </c>
      <c r="J1633" t="s">
        <v>4789</v>
      </c>
      <c r="K1633" t="str">
        <f>"05/07/2023 06:11 PM AEST(SW"</f>
        <v>05/07/2023 06:11 PM AEST(SW</v>
      </c>
      <c r="M1633">
        <v>1079493</v>
      </c>
      <c r="O1633" t="s">
        <v>32</v>
      </c>
      <c r="P1633" t="s">
        <v>86</v>
      </c>
      <c r="R1633" t="s">
        <v>34</v>
      </c>
      <c r="T1633" t="s">
        <v>52</v>
      </c>
      <c r="U1633" t="s">
        <v>261</v>
      </c>
      <c r="V1633" t="s">
        <v>426</v>
      </c>
      <c r="W1633" s="1">
        <v>45123</v>
      </c>
      <c r="X1633" s="1">
        <v>45125</v>
      </c>
      <c r="Y1633" t="s">
        <v>55</v>
      </c>
    </row>
    <row r="1634" spans="1:25">
      <c r="A1634" t="s">
        <v>1195</v>
      </c>
      <c r="B1634" t="s">
        <v>613</v>
      </c>
      <c r="C1634" t="s">
        <v>4790</v>
      </c>
      <c r="D1634">
        <v>55660</v>
      </c>
      <c r="E1634" t="s">
        <v>27</v>
      </c>
      <c r="F1634" t="s">
        <v>28</v>
      </c>
      <c r="G1634">
        <v>2023</v>
      </c>
      <c r="H1634" t="s">
        <v>29</v>
      </c>
      <c r="I1634" t="s">
        <v>30</v>
      </c>
      <c r="J1634" t="s">
        <v>4791</v>
      </c>
      <c r="K1634" t="s">
        <v>4792</v>
      </c>
      <c r="M1634">
        <v>737100</v>
      </c>
      <c r="O1634" t="s">
        <v>32</v>
      </c>
      <c r="P1634" t="s">
        <v>86</v>
      </c>
      <c r="R1634" t="s">
        <v>34</v>
      </c>
      <c r="T1634" t="s">
        <v>52</v>
      </c>
      <c r="U1634" t="s">
        <v>1540</v>
      </c>
      <c r="V1634" t="s">
        <v>1541</v>
      </c>
      <c r="W1634" s="1">
        <v>45067</v>
      </c>
      <c r="X1634" s="1">
        <v>45156</v>
      </c>
      <c r="Y1634" t="s">
        <v>220</v>
      </c>
    </row>
    <row r="1635" spans="1:25">
      <c r="A1635" t="s">
        <v>1195</v>
      </c>
      <c r="B1635" t="s">
        <v>4793</v>
      </c>
      <c r="D1635">
        <v>60952</v>
      </c>
      <c r="E1635" t="s">
        <v>27</v>
      </c>
      <c r="F1635" t="s">
        <v>28</v>
      </c>
      <c r="G1635">
        <v>2023</v>
      </c>
      <c r="H1635" t="s">
        <v>29</v>
      </c>
      <c r="I1635" t="s">
        <v>30</v>
      </c>
      <c r="J1635" t="s">
        <v>4776</v>
      </c>
      <c r="K1635" t="s">
        <v>4794</v>
      </c>
      <c r="M1635">
        <v>962323</v>
      </c>
      <c r="O1635" t="s">
        <v>32</v>
      </c>
      <c r="P1635" t="s">
        <v>86</v>
      </c>
      <c r="R1635" t="s">
        <v>34</v>
      </c>
      <c r="T1635" t="s">
        <v>52</v>
      </c>
      <c r="U1635" t="s">
        <v>650</v>
      </c>
      <c r="V1635" t="s">
        <v>1171</v>
      </c>
      <c r="W1635" s="1">
        <v>45095</v>
      </c>
      <c r="X1635" s="1">
        <v>45098</v>
      </c>
      <c r="Y1635" t="s">
        <v>220</v>
      </c>
    </row>
    <row r="1636" spans="1:25">
      <c r="A1636" t="s">
        <v>4795</v>
      </c>
      <c r="B1636" t="s">
        <v>4796</v>
      </c>
      <c r="D1636">
        <v>60596</v>
      </c>
      <c r="E1636" t="s">
        <v>27</v>
      </c>
      <c r="F1636" t="s">
        <v>28</v>
      </c>
      <c r="G1636">
        <v>2023</v>
      </c>
      <c r="H1636" t="s">
        <v>29</v>
      </c>
      <c r="I1636" t="s">
        <v>30</v>
      </c>
      <c r="J1636" t="s">
        <v>4776</v>
      </c>
      <c r="K1636" t="s">
        <v>4797</v>
      </c>
      <c r="L1636" t="s">
        <v>4797</v>
      </c>
      <c r="M1636">
        <v>1315292</v>
      </c>
      <c r="O1636" t="s">
        <v>32</v>
      </c>
      <c r="P1636" t="s">
        <v>86</v>
      </c>
      <c r="R1636" t="s">
        <v>34</v>
      </c>
      <c r="T1636" t="s">
        <v>52</v>
      </c>
      <c r="U1636" t="s">
        <v>650</v>
      </c>
      <c r="V1636" t="s">
        <v>4778</v>
      </c>
      <c r="W1636" s="1">
        <v>45095</v>
      </c>
      <c r="X1636" s="1">
        <v>45098</v>
      </c>
      <c r="Y1636" t="s">
        <v>140</v>
      </c>
    </row>
    <row r="1637" spans="1:25">
      <c r="A1637" t="s">
        <v>1520</v>
      </c>
      <c r="B1637" t="s">
        <v>195</v>
      </c>
      <c r="D1637">
        <v>55678</v>
      </c>
      <c r="E1637" t="s">
        <v>27</v>
      </c>
      <c r="F1637" t="s">
        <v>28</v>
      </c>
      <c r="G1637">
        <v>2023</v>
      </c>
      <c r="H1637" t="s">
        <v>29</v>
      </c>
      <c r="I1637" t="s">
        <v>30</v>
      </c>
      <c r="J1637" t="s">
        <v>4798</v>
      </c>
      <c r="K1637" t="s">
        <v>4799</v>
      </c>
      <c r="M1637">
        <v>912290</v>
      </c>
      <c r="O1637" t="s">
        <v>32</v>
      </c>
      <c r="P1637" t="s">
        <v>86</v>
      </c>
      <c r="R1637" t="s">
        <v>34</v>
      </c>
      <c r="T1637" t="s">
        <v>52</v>
      </c>
      <c r="U1637" t="s">
        <v>1540</v>
      </c>
      <c r="V1637" t="s">
        <v>1541</v>
      </c>
      <c r="W1637" s="1">
        <v>44983</v>
      </c>
      <c r="X1637" s="1">
        <v>45016</v>
      </c>
      <c r="Y1637" t="s">
        <v>220</v>
      </c>
    </row>
    <row r="1638" spans="1:25">
      <c r="A1638" t="s">
        <v>4800</v>
      </c>
      <c r="B1638" t="s">
        <v>4801</v>
      </c>
      <c r="D1638">
        <v>59211</v>
      </c>
      <c r="E1638" t="s">
        <v>27</v>
      </c>
      <c r="F1638" t="s">
        <v>28</v>
      </c>
      <c r="G1638">
        <v>2023</v>
      </c>
      <c r="H1638" t="s">
        <v>29</v>
      </c>
      <c r="I1638" t="s">
        <v>30</v>
      </c>
      <c r="J1638" t="s">
        <v>4802</v>
      </c>
      <c r="K1638" t="s">
        <v>4803</v>
      </c>
      <c r="L1638" t="s">
        <v>4803</v>
      </c>
      <c r="M1638">
        <v>904643</v>
      </c>
      <c r="O1638" t="s">
        <v>32</v>
      </c>
      <c r="P1638" t="s">
        <v>86</v>
      </c>
      <c r="R1638" t="s">
        <v>34</v>
      </c>
      <c r="T1638" t="s">
        <v>52</v>
      </c>
      <c r="U1638" t="s">
        <v>261</v>
      </c>
      <c r="V1638" t="s">
        <v>2051</v>
      </c>
      <c r="W1638" s="1">
        <v>45074</v>
      </c>
      <c r="X1638" s="1">
        <v>45086</v>
      </c>
      <c r="Y1638" t="s">
        <v>133</v>
      </c>
    </row>
    <row r="1639" spans="1:25">
      <c r="A1639" t="s">
        <v>1206</v>
      </c>
      <c r="B1639" t="s">
        <v>1207</v>
      </c>
      <c r="C1639" t="s">
        <v>318</v>
      </c>
      <c r="D1639">
        <v>55506</v>
      </c>
      <c r="E1639" t="s">
        <v>27</v>
      </c>
      <c r="F1639" t="s">
        <v>28</v>
      </c>
      <c r="G1639">
        <v>2023</v>
      </c>
      <c r="H1639" t="s">
        <v>29</v>
      </c>
      <c r="I1639" t="s">
        <v>30</v>
      </c>
      <c r="J1639" t="s">
        <v>4804</v>
      </c>
      <c r="K1639" t="str">
        <f>"09/01/2023 06:17 PM AEST(SW"</f>
        <v>09/01/2023 06:17 PM AEST(SW</v>
      </c>
      <c r="M1639">
        <v>1305465</v>
      </c>
      <c r="O1639" t="s">
        <v>32</v>
      </c>
      <c r="P1639" t="s">
        <v>86</v>
      </c>
      <c r="R1639" t="s">
        <v>34</v>
      </c>
      <c r="T1639" t="s">
        <v>52</v>
      </c>
      <c r="U1639" t="s">
        <v>87</v>
      </c>
      <c r="V1639" t="s">
        <v>88</v>
      </c>
      <c r="W1639" s="1">
        <v>44969</v>
      </c>
      <c r="X1639" s="1">
        <v>44975</v>
      </c>
      <c r="Y1639" t="s">
        <v>55</v>
      </c>
    </row>
    <row r="1640" spans="1:25">
      <c r="A1640" t="s">
        <v>947</v>
      </c>
      <c r="B1640" t="s">
        <v>948</v>
      </c>
      <c r="D1640">
        <v>54145</v>
      </c>
      <c r="E1640" t="s">
        <v>27</v>
      </c>
      <c r="F1640" t="s">
        <v>28</v>
      </c>
      <c r="G1640">
        <v>2023</v>
      </c>
      <c r="H1640" t="s">
        <v>29</v>
      </c>
      <c r="I1640" t="s">
        <v>30</v>
      </c>
      <c r="J1640" t="s">
        <v>4805</v>
      </c>
      <c r="K1640" t="str">
        <f>"01/12/2022 05:09 PM AEST(SW"</f>
        <v>01/12/2022 05:09 PM AEST(SW</v>
      </c>
      <c r="M1640">
        <v>1147259</v>
      </c>
      <c r="O1640" t="s">
        <v>32</v>
      </c>
      <c r="P1640" t="s">
        <v>86</v>
      </c>
      <c r="R1640" t="s">
        <v>34</v>
      </c>
      <c r="T1640" t="s">
        <v>52</v>
      </c>
      <c r="U1640" t="s">
        <v>87</v>
      </c>
      <c r="V1640" t="s">
        <v>88</v>
      </c>
      <c r="W1640" s="1">
        <v>45060</v>
      </c>
      <c r="X1640" s="1">
        <v>45073</v>
      </c>
      <c r="Y1640" t="s">
        <v>123</v>
      </c>
    </row>
    <row r="1641" spans="1:25">
      <c r="A1641" t="s">
        <v>1206</v>
      </c>
      <c r="B1641" t="s">
        <v>1207</v>
      </c>
      <c r="C1641" t="s">
        <v>318</v>
      </c>
      <c r="D1641">
        <v>55185</v>
      </c>
      <c r="E1641" t="s">
        <v>27</v>
      </c>
      <c r="F1641" t="s">
        <v>28</v>
      </c>
      <c r="G1641">
        <v>2023</v>
      </c>
      <c r="H1641" t="s">
        <v>29</v>
      </c>
      <c r="I1641" t="s">
        <v>30</v>
      </c>
      <c r="J1641" t="s">
        <v>4806</v>
      </c>
      <c r="K1641" t="str">
        <f>"05/12/2022 06:41 PM AEST(SW"</f>
        <v>05/12/2022 06:41 PM AEST(SW</v>
      </c>
      <c r="L1641" t="s">
        <v>4807</v>
      </c>
      <c r="M1641">
        <v>1305465</v>
      </c>
      <c r="O1641" t="s">
        <v>32</v>
      </c>
      <c r="P1641" t="s">
        <v>86</v>
      </c>
      <c r="R1641" t="s">
        <v>34</v>
      </c>
      <c r="T1641" t="s">
        <v>52</v>
      </c>
      <c r="U1641" t="s">
        <v>87</v>
      </c>
      <c r="V1641" t="s">
        <v>88</v>
      </c>
      <c r="W1641" s="1">
        <v>44962</v>
      </c>
      <c r="X1641" s="1">
        <v>44968</v>
      </c>
      <c r="Y1641" t="s">
        <v>55</v>
      </c>
    </row>
    <row r="1642" spans="1:25">
      <c r="A1642" t="s">
        <v>362</v>
      </c>
      <c r="B1642" t="s">
        <v>363</v>
      </c>
      <c r="D1642">
        <v>55717</v>
      </c>
      <c r="E1642" t="s">
        <v>27</v>
      </c>
      <c r="F1642" t="s">
        <v>28</v>
      </c>
      <c r="G1642">
        <v>2023</v>
      </c>
      <c r="H1642" t="s">
        <v>29</v>
      </c>
      <c r="I1642" t="s">
        <v>30</v>
      </c>
      <c r="J1642" t="s">
        <v>4806</v>
      </c>
      <c r="K1642" t="s">
        <v>4808</v>
      </c>
      <c r="L1642" t="str">
        <f>"03/02/2023 02:27 PM AEST(SW"</f>
        <v>03/02/2023 02:27 PM AEST(SW</v>
      </c>
      <c r="M1642">
        <v>1172745</v>
      </c>
      <c r="O1642" t="s">
        <v>32</v>
      </c>
      <c r="P1642" t="s">
        <v>86</v>
      </c>
      <c r="R1642" t="s">
        <v>34</v>
      </c>
      <c r="T1642" t="s">
        <v>52</v>
      </c>
      <c r="U1642" t="s">
        <v>87</v>
      </c>
      <c r="V1642" t="s">
        <v>465</v>
      </c>
      <c r="W1642" s="1">
        <v>44962</v>
      </c>
      <c r="X1642" s="1">
        <v>44968</v>
      </c>
      <c r="Y1642" t="s">
        <v>55</v>
      </c>
    </row>
    <row r="1643" spans="1:25">
      <c r="A1643" t="s">
        <v>1160</v>
      </c>
      <c r="B1643" t="s">
        <v>1161</v>
      </c>
      <c r="C1643" t="s">
        <v>1162</v>
      </c>
      <c r="D1643">
        <v>55705</v>
      </c>
      <c r="E1643" t="s">
        <v>27</v>
      </c>
      <c r="F1643" t="s">
        <v>28</v>
      </c>
      <c r="G1643">
        <v>2023</v>
      </c>
      <c r="H1643" t="s">
        <v>29</v>
      </c>
      <c r="I1643" t="s">
        <v>30</v>
      </c>
      <c r="J1643" t="s">
        <v>4809</v>
      </c>
      <c r="K1643" t="s">
        <v>4810</v>
      </c>
      <c r="M1643">
        <v>1342344</v>
      </c>
      <c r="O1643" t="s">
        <v>32</v>
      </c>
      <c r="P1643" t="s">
        <v>86</v>
      </c>
      <c r="R1643" t="s">
        <v>34</v>
      </c>
      <c r="T1643" t="s">
        <v>52</v>
      </c>
      <c r="U1643" t="s">
        <v>43</v>
      </c>
      <c r="V1643" t="s">
        <v>475</v>
      </c>
      <c r="W1643" s="1">
        <v>44962</v>
      </c>
      <c r="X1643" s="1">
        <v>44968</v>
      </c>
      <c r="Y1643" t="s">
        <v>615</v>
      </c>
    </row>
    <row r="1644" spans="1:25">
      <c r="A1644" t="s">
        <v>1649</v>
      </c>
      <c r="B1644" t="s">
        <v>1650</v>
      </c>
      <c r="C1644" t="s">
        <v>603</v>
      </c>
      <c r="D1644">
        <v>55618</v>
      </c>
      <c r="E1644" t="s">
        <v>27</v>
      </c>
      <c r="F1644" t="s">
        <v>28</v>
      </c>
      <c r="G1644">
        <v>2023</v>
      </c>
      <c r="H1644" t="s">
        <v>29</v>
      </c>
      <c r="I1644" t="s">
        <v>30</v>
      </c>
      <c r="J1644" t="s">
        <v>4811</v>
      </c>
      <c r="K1644" t="s">
        <v>4812</v>
      </c>
      <c r="M1644">
        <v>992485</v>
      </c>
      <c r="O1644" t="s">
        <v>32</v>
      </c>
      <c r="P1644" t="s">
        <v>86</v>
      </c>
      <c r="R1644" t="s">
        <v>34</v>
      </c>
      <c r="T1644" t="s">
        <v>52</v>
      </c>
      <c r="U1644" t="s">
        <v>87</v>
      </c>
      <c r="V1644" t="s">
        <v>88</v>
      </c>
      <c r="W1644" s="1">
        <v>44948</v>
      </c>
      <c r="X1644" s="1">
        <v>44974</v>
      </c>
      <c r="Y1644" t="s">
        <v>55</v>
      </c>
    </row>
    <row r="1645" spans="1:25">
      <c r="A1645" t="s">
        <v>64</v>
      </c>
      <c r="B1645" t="s">
        <v>65</v>
      </c>
      <c r="C1645" t="s">
        <v>66</v>
      </c>
      <c r="D1645">
        <v>57103</v>
      </c>
      <c r="E1645" t="s">
        <v>27</v>
      </c>
      <c r="F1645" t="s">
        <v>28</v>
      </c>
      <c r="G1645">
        <v>2023</v>
      </c>
      <c r="H1645" t="s">
        <v>29</v>
      </c>
      <c r="I1645" t="s">
        <v>30</v>
      </c>
      <c r="J1645" t="s">
        <v>4813</v>
      </c>
      <c r="K1645" t="s">
        <v>4814</v>
      </c>
      <c r="M1645">
        <v>639562</v>
      </c>
      <c r="O1645" t="s">
        <v>32</v>
      </c>
      <c r="P1645" t="s">
        <v>68</v>
      </c>
      <c r="R1645" t="s">
        <v>34</v>
      </c>
      <c r="T1645" t="s">
        <v>52</v>
      </c>
      <c r="U1645" t="s">
        <v>43</v>
      </c>
      <c r="V1645" t="s">
        <v>115</v>
      </c>
      <c r="W1645" s="1">
        <v>44970</v>
      </c>
      <c r="X1645" s="1">
        <v>44972</v>
      </c>
      <c r="Y1645" t="s">
        <v>55</v>
      </c>
    </row>
    <row r="1646" spans="1:25">
      <c r="A1646" t="s">
        <v>152</v>
      </c>
      <c r="B1646" t="s">
        <v>153</v>
      </c>
      <c r="C1646" t="s">
        <v>154</v>
      </c>
      <c r="D1646">
        <v>57064</v>
      </c>
      <c r="E1646" t="s">
        <v>27</v>
      </c>
      <c r="F1646" t="s">
        <v>28</v>
      </c>
      <c r="G1646">
        <v>2023</v>
      </c>
      <c r="H1646" t="s">
        <v>29</v>
      </c>
      <c r="I1646" t="s">
        <v>30</v>
      </c>
      <c r="J1646" t="s">
        <v>4813</v>
      </c>
      <c r="K1646" t="str">
        <f>"09/02/2023 03:35 PM AEST(SW"</f>
        <v>09/02/2023 03:35 PM AEST(SW</v>
      </c>
      <c r="M1646">
        <v>1050012</v>
      </c>
      <c r="O1646" t="s">
        <v>32</v>
      </c>
      <c r="P1646" t="s">
        <v>68</v>
      </c>
      <c r="R1646" t="s">
        <v>34</v>
      </c>
      <c r="T1646" t="s">
        <v>35</v>
      </c>
      <c r="U1646" t="s">
        <v>43</v>
      </c>
      <c r="V1646" t="s">
        <v>4815</v>
      </c>
      <c r="W1646" s="1">
        <v>44970</v>
      </c>
      <c r="X1646" s="1">
        <v>44972</v>
      </c>
      <c r="Y1646" t="s">
        <v>159</v>
      </c>
    </row>
    <row r="1647" spans="1:25">
      <c r="A1647" t="s">
        <v>901</v>
      </c>
      <c r="B1647" t="s">
        <v>902</v>
      </c>
      <c r="D1647">
        <v>57110</v>
      </c>
      <c r="E1647" t="s">
        <v>27</v>
      </c>
      <c r="F1647" t="s">
        <v>28</v>
      </c>
      <c r="G1647">
        <v>2023</v>
      </c>
      <c r="H1647" t="s">
        <v>29</v>
      </c>
      <c r="I1647" t="s">
        <v>30</v>
      </c>
      <c r="J1647" t="s">
        <v>4816</v>
      </c>
      <c r="K1647" t="s">
        <v>4817</v>
      </c>
      <c r="M1647">
        <v>1154059</v>
      </c>
      <c r="O1647" t="s">
        <v>32</v>
      </c>
      <c r="P1647" t="s">
        <v>68</v>
      </c>
      <c r="R1647" t="s">
        <v>34</v>
      </c>
      <c r="T1647" t="s">
        <v>35</v>
      </c>
      <c r="U1647" t="s">
        <v>43</v>
      </c>
      <c r="V1647" t="s">
        <v>4818</v>
      </c>
      <c r="W1647" s="1">
        <v>44970</v>
      </c>
      <c r="X1647" s="1">
        <v>44972</v>
      </c>
      <c r="Y1647" t="s">
        <v>123</v>
      </c>
    </row>
    <row r="1648" spans="1:25">
      <c r="A1648" t="s">
        <v>1354</v>
      </c>
      <c r="B1648" t="s">
        <v>1355</v>
      </c>
      <c r="D1648">
        <v>60488</v>
      </c>
      <c r="E1648" t="s">
        <v>27</v>
      </c>
      <c r="F1648" t="s">
        <v>28</v>
      </c>
      <c r="G1648">
        <v>2023</v>
      </c>
      <c r="H1648" t="s">
        <v>29</v>
      </c>
      <c r="I1648" t="s">
        <v>30</v>
      </c>
      <c r="J1648" t="s">
        <v>4819</v>
      </c>
      <c r="K1648" t="s">
        <v>4820</v>
      </c>
      <c r="M1648">
        <v>1307009</v>
      </c>
      <c r="O1648" t="s">
        <v>32</v>
      </c>
      <c r="P1648" t="s">
        <v>42</v>
      </c>
      <c r="R1648" t="s">
        <v>34</v>
      </c>
      <c r="T1648" t="s">
        <v>35</v>
      </c>
      <c r="U1648" t="s">
        <v>43</v>
      </c>
      <c r="V1648" t="s">
        <v>1357</v>
      </c>
      <c r="W1648" s="1">
        <v>45074</v>
      </c>
      <c r="X1648" s="1">
        <v>45078</v>
      </c>
      <c r="Y1648" t="s">
        <v>204</v>
      </c>
    </row>
    <row r="1649" spans="1:25">
      <c r="A1649" t="s">
        <v>1031</v>
      </c>
      <c r="B1649" t="s">
        <v>1531</v>
      </c>
      <c r="C1649" t="s">
        <v>1532</v>
      </c>
      <c r="D1649">
        <v>53070</v>
      </c>
      <c r="E1649" t="s">
        <v>27</v>
      </c>
      <c r="F1649" t="s">
        <v>28</v>
      </c>
      <c r="G1649">
        <v>2023</v>
      </c>
      <c r="H1649" t="s">
        <v>29</v>
      </c>
      <c r="I1649" t="s">
        <v>30</v>
      </c>
      <c r="J1649" t="s">
        <v>4503</v>
      </c>
      <c r="K1649" t="str">
        <f>"04/11/2022 05:55 PM AEST(SW"</f>
        <v>04/11/2022 05:55 PM AEST(SW</v>
      </c>
      <c r="M1649">
        <v>1180770</v>
      </c>
      <c r="O1649" t="s">
        <v>32</v>
      </c>
      <c r="P1649" t="s">
        <v>86</v>
      </c>
      <c r="R1649" t="s">
        <v>34</v>
      </c>
      <c r="T1649" t="s">
        <v>52</v>
      </c>
      <c r="U1649" t="s">
        <v>87</v>
      </c>
      <c r="V1649" t="s">
        <v>88</v>
      </c>
      <c r="W1649" s="1">
        <v>44955</v>
      </c>
      <c r="X1649" s="1">
        <v>44982</v>
      </c>
      <c r="Y1649" t="s">
        <v>55</v>
      </c>
    </row>
    <row r="1650" spans="1:25">
      <c r="A1650" t="s">
        <v>2089</v>
      </c>
      <c r="B1650" t="s">
        <v>912</v>
      </c>
      <c r="C1650" t="s">
        <v>846</v>
      </c>
      <c r="D1650">
        <v>46733</v>
      </c>
      <c r="E1650" t="s">
        <v>27</v>
      </c>
      <c r="F1650" t="s">
        <v>28</v>
      </c>
      <c r="G1650">
        <v>2023</v>
      </c>
      <c r="H1650" t="s">
        <v>29</v>
      </c>
      <c r="I1650" t="s">
        <v>30</v>
      </c>
      <c r="J1650" t="s">
        <v>4504</v>
      </c>
      <c r="K1650" t="s">
        <v>4505</v>
      </c>
      <c r="M1650">
        <v>1171038</v>
      </c>
      <c r="O1650" t="s">
        <v>32</v>
      </c>
      <c r="P1650" t="s">
        <v>86</v>
      </c>
      <c r="R1650" t="s">
        <v>34</v>
      </c>
      <c r="T1650" t="s">
        <v>52</v>
      </c>
      <c r="U1650" t="s">
        <v>87</v>
      </c>
      <c r="V1650" t="s">
        <v>475</v>
      </c>
      <c r="W1650" s="1">
        <v>44955</v>
      </c>
      <c r="X1650" s="1">
        <v>44982</v>
      </c>
      <c r="Y1650" t="s">
        <v>55</v>
      </c>
    </row>
    <row r="1651" spans="1:25">
      <c r="A1651" t="s">
        <v>2089</v>
      </c>
      <c r="B1651" t="s">
        <v>912</v>
      </c>
      <c r="C1651" t="s">
        <v>846</v>
      </c>
      <c r="D1651">
        <v>55680</v>
      </c>
      <c r="E1651" t="s">
        <v>27</v>
      </c>
      <c r="F1651" t="s">
        <v>28</v>
      </c>
      <c r="G1651">
        <v>2023</v>
      </c>
      <c r="H1651" t="s">
        <v>29</v>
      </c>
      <c r="I1651" t="s">
        <v>30</v>
      </c>
      <c r="J1651" t="s">
        <v>4503</v>
      </c>
      <c r="K1651" t="s">
        <v>4506</v>
      </c>
      <c r="M1651">
        <v>1171038</v>
      </c>
      <c r="O1651" t="s">
        <v>32</v>
      </c>
      <c r="P1651" t="s">
        <v>86</v>
      </c>
      <c r="R1651" t="s">
        <v>34</v>
      </c>
      <c r="T1651" t="s">
        <v>52</v>
      </c>
      <c r="U1651" t="s">
        <v>43</v>
      </c>
      <c r="V1651" t="s">
        <v>88</v>
      </c>
      <c r="W1651" s="1">
        <v>44955</v>
      </c>
      <c r="X1651" s="1">
        <v>44982</v>
      </c>
      <c r="Y1651" t="s">
        <v>55</v>
      </c>
    </row>
    <row r="1652" spans="1:25">
      <c r="A1652" t="s">
        <v>4821</v>
      </c>
      <c r="B1652" t="s">
        <v>4822</v>
      </c>
      <c r="D1652">
        <v>55525</v>
      </c>
      <c r="E1652" t="s">
        <v>27</v>
      </c>
      <c r="F1652" t="s">
        <v>28</v>
      </c>
      <c r="G1652">
        <v>2023</v>
      </c>
      <c r="H1652" t="s">
        <v>29</v>
      </c>
      <c r="I1652" t="s">
        <v>30</v>
      </c>
      <c r="J1652" t="s">
        <v>4823</v>
      </c>
      <c r="K1652" t="s">
        <v>4824</v>
      </c>
      <c r="M1652">
        <v>1081405</v>
      </c>
      <c r="O1652" t="s">
        <v>32</v>
      </c>
      <c r="P1652" t="s">
        <v>86</v>
      </c>
      <c r="R1652" t="s">
        <v>34</v>
      </c>
      <c r="T1652" t="s">
        <v>52</v>
      </c>
      <c r="U1652" t="s">
        <v>87</v>
      </c>
      <c r="V1652" t="s">
        <v>88</v>
      </c>
      <c r="W1652" s="1">
        <v>44949</v>
      </c>
      <c r="X1652" s="1">
        <v>44953</v>
      </c>
      <c r="Y1652" t="s">
        <v>55</v>
      </c>
    </row>
    <row r="1653" spans="1:25">
      <c r="A1653" t="s">
        <v>4825</v>
      </c>
      <c r="B1653" t="s">
        <v>4826</v>
      </c>
      <c r="C1653" t="s">
        <v>4827</v>
      </c>
      <c r="D1653">
        <v>55746</v>
      </c>
      <c r="E1653" t="s">
        <v>27</v>
      </c>
      <c r="F1653" t="s">
        <v>28</v>
      </c>
      <c r="G1653">
        <v>2023</v>
      </c>
      <c r="H1653" t="s">
        <v>29</v>
      </c>
      <c r="I1653" t="s">
        <v>30</v>
      </c>
      <c r="J1653" t="s">
        <v>4828</v>
      </c>
      <c r="K1653" t="s">
        <v>4829</v>
      </c>
      <c r="M1653">
        <v>912067</v>
      </c>
      <c r="O1653" t="s">
        <v>32</v>
      </c>
      <c r="P1653" t="s">
        <v>371</v>
      </c>
      <c r="R1653" t="s">
        <v>34</v>
      </c>
      <c r="T1653" t="s">
        <v>52</v>
      </c>
      <c r="U1653" t="s">
        <v>43</v>
      </c>
      <c r="V1653" t="s">
        <v>2071</v>
      </c>
      <c r="W1653" s="1">
        <v>44972</v>
      </c>
      <c r="X1653" s="1">
        <v>44992</v>
      </c>
      <c r="Y1653" t="s">
        <v>55</v>
      </c>
    </row>
    <row r="1654" spans="1:25">
      <c r="A1654" t="s">
        <v>4623</v>
      </c>
      <c r="B1654" t="s">
        <v>4624</v>
      </c>
      <c r="D1654">
        <v>55625</v>
      </c>
      <c r="E1654" t="s">
        <v>27</v>
      </c>
      <c r="F1654" t="s">
        <v>28</v>
      </c>
      <c r="G1654">
        <v>2023</v>
      </c>
      <c r="H1654" t="s">
        <v>29</v>
      </c>
      <c r="I1654" t="s">
        <v>30</v>
      </c>
      <c r="J1654" t="s">
        <v>4625</v>
      </c>
      <c r="K1654" t="s">
        <v>4626</v>
      </c>
      <c r="M1654">
        <v>1125794</v>
      </c>
      <c r="O1654" t="s">
        <v>32</v>
      </c>
      <c r="P1654" t="s">
        <v>86</v>
      </c>
      <c r="R1654" t="s">
        <v>34</v>
      </c>
      <c r="T1654" t="s">
        <v>52</v>
      </c>
      <c r="U1654" t="s">
        <v>87</v>
      </c>
      <c r="V1654" t="s">
        <v>88</v>
      </c>
      <c r="W1654" s="1">
        <v>44946</v>
      </c>
      <c r="X1654" s="1">
        <v>44971</v>
      </c>
      <c r="Y1654" t="s">
        <v>841</v>
      </c>
    </row>
    <row r="1655" spans="1:25">
      <c r="A1655" t="s">
        <v>1272</v>
      </c>
      <c r="B1655" t="s">
        <v>1273</v>
      </c>
      <c r="D1655">
        <v>52700</v>
      </c>
      <c r="E1655" t="s">
        <v>27</v>
      </c>
      <c r="F1655" t="s">
        <v>28</v>
      </c>
      <c r="G1655">
        <v>2023</v>
      </c>
      <c r="H1655" t="s">
        <v>29</v>
      </c>
      <c r="I1655" t="s">
        <v>30</v>
      </c>
      <c r="J1655" t="s">
        <v>4830</v>
      </c>
      <c r="K1655" t="s">
        <v>4831</v>
      </c>
      <c r="L1655" t="s">
        <v>4831</v>
      </c>
      <c r="M1655">
        <v>1178546</v>
      </c>
      <c r="O1655" t="s">
        <v>32</v>
      </c>
      <c r="P1655" t="s">
        <v>86</v>
      </c>
      <c r="R1655" t="s">
        <v>34</v>
      </c>
      <c r="T1655" t="s">
        <v>52</v>
      </c>
      <c r="U1655" t="s">
        <v>87</v>
      </c>
      <c r="V1655" t="s">
        <v>88</v>
      </c>
      <c r="W1655" s="1">
        <v>44928</v>
      </c>
      <c r="X1655" s="1">
        <v>45115</v>
      </c>
      <c r="Y1655" t="s">
        <v>1277</v>
      </c>
    </row>
    <row r="1656" spans="1:25">
      <c r="A1656" t="s">
        <v>1993</v>
      </c>
      <c r="B1656" t="s">
        <v>1994</v>
      </c>
      <c r="C1656" t="s">
        <v>1825</v>
      </c>
      <c r="D1656">
        <v>61362</v>
      </c>
      <c r="E1656" t="s">
        <v>27</v>
      </c>
      <c r="F1656" t="s">
        <v>28</v>
      </c>
      <c r="G1656">
        <v>2023</v>
      </c>
      <c r="H1656" t="s">
        <v>29</v>
      </c>
      <c r="I1656" t="s">
        <v>30</v>
      </c>
      <c r="J1656" t="s">
        <v>4832</v>
      </c>
      <c r="K1656" t="s">
        <v>4833</v>
      </c>
      <c r="M1656">
        <v>1320765</v>
      </c>
      <c r="O1656" t="s">
        <v>32</v>
      </c>
      <c r="P1656" t="s">
        <v>86</v>
      </c>
      <c r="R1656" t="s">
        <v>34</v>
      </c>
      <c r="T1656" t="s">
        <v>52</v>
      </c>
      <c r="U1656" t="s">
        <v>87</v>
      </c>
      <c r="V1656" t="s">
        <v>4834</v>
      </c>
      <c r="W1656" s="1">
        <v>45101</v>
      </c>
      <c r="X1656" s="1">
        <v>45113</v>
      </c>
      <c r="Y1656" t="s">
        <v>89</v>
      </c>
    </row>
    <row r="1657" spans="1:25">
      <c r="A1657" t="s">
        <v>1195</v>
      </c>
      <c r="B1657" t="s">
        <v>1118</v>
      </c>
      <c r="C1657" t="s">
        <v>1196</v>
      </c>
      <c r="D1657">
        <v>56923</v>
      </c>
      <c r="E1657" t="s">
        <v>27</v>
      </c>
      <c r="F1657" t="s">
        <v>28</v>
      </c>
      <c r="G1657">
        <v>2023</v>
      </c>
      <c r="H1657" t="s">
        <v>29</v>
      </c>
      <c r="I1657" t="s">
        <v>30</v>
      </c>
      <c r="J1657" t="s">
        <v>4835</v>
      </c>
      <c r="K1657" t="str">
        <f>"05/02/2023 10:44 AM AEST(SW"</f>
        <v>05/02/2023 10:44 AM AEST(SW</v>
      </c>
      <c r="L1657" t="str">
        <f>"05/02/2023 10:46 AM AEST(SW"</f>
        <v>05/02/2023 10:46 AM AEST(SW</v>
      </c>
      <c r="M1657">
        <v>1335038</v>
      </c>
      <c r="O1657" t="s">
        <v>32</v>
      </c>
      <c r="P1657" t="s">
        <v>86</v>
      </c>
      <c r="R1657" t="s">
        <v>34</v>
      </c>
      <c r="T1657" t="s">
        <v>52</v>
      </c>
      <c r="U1657" t="s">
        <v>87</v>
      </c>
      <c r="V1657" t="s">
        <v>88</v>
      </c>
      <c r="W1657" s="1">
        <v>44963</v>
      </c>
      <c r="X1657" s="1">
        <v>44982</v>
      </c>
      <c r="Y1657" t="s">
        <v>140</v>
      </c>
    </row>
    <row r="1658" spans="1:25">
      <c r="A1658" t="s">
        <v>1195</v>
      </c>
      <c r="B1658" t="s">
        <v>1118</v>
      </c>
      <c r="C1658" t="s">
        <v>1196</v>
      </c>
      <c r="D1658">
        <v>61744</v>
      </c>
      <c r="E1658" t="s">
        <v>27</v>
      </c>
      <c r="F1658" t="s">
        <v>28</v>
      </c>
      <c r="G1658">
        <v>2023</v>
      </c>
      <c r="H1658" t="s">
        <v>29</v>
      </c>
      <c r="I1658" t="s">
        <v>30</v>
      </c>
      <c r="J1658" t="s">
        <v>4836</v>
      </c>
      <c r="K1658" t="str">
        <f>"06/07/2023 06:17 PM AEST(SW"</f>
        <v>06/07/2023 06:17 PM AEST(SW</v>
      </c>
      <c r="M1658">
        <v>1335038</v>
      </c>
      <c r="O1658" t="s">
        <v>32</v>
      </c>
      <c r="P1658" t="s">
        <v>86</v>
      </c>
      <c r="R1658" t="s">
        <v>34</v>
      </c>
      <c r="T1658" t="s">
        <v>52</v>
      </c>
      <c r="U1658" t="s">
        <v>87</v>
      </c>
      <c r="V1658" t="s">
        <v>88</v>
      </c>
      <c r="W1658" s="1">
        <v>45113</v>
      </c>
      <c r="X1658" s="1">
        <v>45119</v>
      </c>
      <c r="Y1658" t="s">
        <v>140</v>
      </c>
    </row>
    <row r="1659" spans="1:25">
      <c r="A1659" t="s">
        <v>362</v>
      </c>
      <c r="B1659" t="s">
        <v>363</v>
      </c>
      <c r="D1659">
        <v>52882</v>
      </c>
      <c r="E1659" t="s">
        <v>27</v>
      </c>
      <c r="F1659" t="s">
        <v>28</v>
      </c>
      <c r="G1659">
        <v>2023</v>
      </c>
      <c r="H1659" t="s">
        <v>29</v>
      </c>
      <c r="I1659" t="s">
        <v>30</v>
      </c>
      <c r="J1659" t="s">
        <v>4837</v>
      </c>
      <c r="K1659" t="s">
        <v>4838</v>
      </c>
      <c r="L1659" t="s">
        <v>4839</v>
      </c>
      <c r="M1659">
        <v>1172745</v>
      </c>
      <c r="O1659" t="s">
        <v>32</v>
      </c>
      <c r="P1659" t="s">
        <v>86</v>
      </c>
      <c r="R1659" t="s">
        <v>34</v>
      </c>
      <c r="T1659" t="s">
        <v>174</v>
      </c>
      <c r="U1659" t="s">
        <v>87</v>
      </c>
      <c r="V1659" t="s">
        <v>465</v>
      </c>
      <c r="W1659" s="1">
        <v>44928</v>
      </c>
      <c r="X1659" s="1">
        <v>44937</v>
      </c>
      <c r="Y1659" t="s">
        <v>55</v>
      </c>
    </row>
    <row r="1660" spans="1:25">
      <c r="A1660" t="s">
        <v>4425</v>
      </c>
      <c r="B1660" t="s">
        <v>3379</v>
      </c>
      <c r="C1660" t="s">
        <v>326</v>
      </c>
      <c r="D1660">
        <v>61198</v>
      </c>
      <c r="E1660" t="s">
        <v>27</v>
      </c>
      <c r="F1660" t="s">
        <v>28</v>
      </c>
      <c r="G1660">
        <v>2023</v>
      </c>
      <c r="H1660" t="s">
        <v>29</v>
      </c>
      <c r="I1660" t="s">
        <v>30</v>
      </c>
      <c r="J1660" t="s">
        <v>4840</v>
      </c>
      <c r="K1660" t="s">
        <v>4841</v>
      </c>
      <c r="M1660">
        <v>1377490</v>
      </c>
      <c r="O1660" t="s">
        <v>32</v>
      </c>
      <c r="P1660" t="s">
        <v>86</v>
      </c>
      <c r="R1660" t="s">
        <v>34</v>
      </c>
      <c r="T1660" t="s">
        <v>52</v>
      </c>
      <c r="U1660" t="s">
        <v>87</v>
      </c>
      <c r="V1660" t="s">
        <v>88</v>
      </c>
      <c r="W1660" s="1">
        <v>45118</v>
      </c>
      <c r="X1660" s="1">
        <v>45128</v>
      </c>
      <c r="Y1660" t="s">
        <v>55</v>
      </c>
    </row>
    <row r="1661" spans="1:25">
      <c r="A1661" t="s">
        <v>1246</v>
      </c>
      <c r="B1661" t="s">
        <v>563</v>
      </c>
      <c r="D1661">
        <v>57642</v>
      </c>
      <c r="E1661" t="s">
        <v>27</v>
      </c>
      <c r="F1661" t="s">
        <v>28</v>
      </c>
      <c r="G1661">
        <v>2023</v>
      </c>
      <c r="H1661" t="s">
        <v>29</v>
      </c>
      <c r="I1661" t="s">
        <v>30</v>
      </c>
      <c r="J1661" t="s">
        <v>4842</v>
      </c>
      <c r="K1661" t="str">
        <f>"08/03/2023 05:43 PM AEST(SW"</f>
        <v>08/03/2023 05:43 PM AEST(SW</v>
      </c>
      <c r="L1661" t="s">
        <v>4843</v>
      </c>
      <c r="M1661">
        <v>1082917</v>
      </c>
      <c r="O1661" t="s">
        <v>32</v>
      </c>
      <c r="P1661" t="s">
        <v>86</v>
      </c>
      <c r="R1661" t="s">
        <v>34</v>
      </c>
      <c r="T1661" t="s">
        <v>52</v>
      </c>
      <c r="U1661" t="s">
        <v>87</v>
      </c>
      <c r="V1661" t="s">
        <v>88</v>
      </c>
      <c r="W1661" s="1">
        <v>45018</v>
      </c>
      <c r="X1661" s="1">
        <v>45027</v>
      </c>
      <c r="Y1661" t="s">
        <v>55</v>
      </c>
    </row>
    <row r="1662" spans="1:25">
      <c r="A1662" t="s">
        <v>4456</v>
      </c>
      <c r="B1662" t="s">
        <v>4457</v>
      </c>
      <c r="D1662">
        <v>61851</v>
      </c>
      <c r="E1662" t="s">
        <v>27</v>
      </c>
      <c r="F1662" t="s">
        <v>28</v>
      </c>
      <c r="G1662">
        <v>2023</v>
      </c>
      <c r="H1662" t="s">
        <v>29</v>
      </c>
      <c r="I1662" t="s">
        <v>30</v>
      </c>
      <c r="J1662" t="s">
        <v>4458</v>
      </c>
      <c r="K1662" t="s">
        <v>4459</v>
      </c>
      <c r="L1662" t="s">
        <v>4460</v>
      </c>
      <c r="M1662">
        <v>1436943</v>
      </c>
      <c r="O1662" t="s">
        <v>32</v>
      </c>
      <c r="P1662" t="s">
        <v>371</v>
      </c>
      <c r="R1662" t="s">
        <v>34</v>
      </c>
      <c r="T1662" t="s">
        <v>35</v>
      </c>
      <c r="U1662" t="s">
        <v>87</v>
      </c>
      <c r="V1662" t="s">
        <v>4461</v>
      </c>
      <c r="W1662" s="1">
        <v>45133</v>
      </c>
      <c r="X1662" s="1">
        <v>45151</v>
      </c>
      <c r="Y1662" t="s">
        <v>4462</v>
      </c>
    </row>
    <row r="1663" spans="1:25">
      <c r="A1663" t="s">
        <v>4844</v>
      </c>
      <c r="B1663" t="s">
        <v>4845</v>
      </c>
      <c r="D1663">
        <v>61829</v>
      </c>
      <c r="E1663" t="s">
        <v>27</v>
      </c>
      <c r="F1663" t="s">
        <v>28</v>
      </c>
      <c r="G1663">
        <v>2023</v>
      </c>
      <c r="H1663" t="s">
        <v>29</v>
      </c>
      <c r="I1663" t="s">
        <v>30</v>
      </c>
      <c r="J1663" t="s">
        <v>4846</v>
      </c>
      <c r="K1663" t="s">
        <v>4847</v>
      </c>
      <c r="M1663">
        <v>1428651</v>
      </c>
      <c r="O1663" t="s">
        <v>32</v>
      </c>
      <c r="P1663" t="s">
        <v>86</v>
      </c>
      <c r="R1663" t="s">
        <v>34</v>
      </c>
      <c r="T1663" t="s">
        <v>52</v>
      </c>
      <c r="U1663" t="s">
        <v>87</v>
      </c>
      <c r="V1663" t="s">
        <v>88</v>
      </c>
      <c r="W1663" s="1">
        <v>45124</v>
      </c>
      <c r="X1663" s="1">
        <v>45128</v>
      </c>
      <c r="Y1663" t="s">
        <v>140</v>
      </c>
    </row>
    <row r="1664" spans="1:25">
      <c r="A1664" t="s">
        <v>4825</v>
      </c>
      <c r="B1664" t="s">
        <v>2223</v>
      </c>
      <c r="C1664" t="s">
        <v>4848</v>
      </c>
      <c r="D1664">
        <v>57016</v>
      </c>
      <c r="E1664" t="s">
        <v>27</v>
      </c>
      <c r="F1664" t="s">
        <v>28</v>
      </c>
      <c r="G1664">
        <v>2023</v>
      </c>
      <c r="H1664" t="s">
        <v>29</v>
      </c>
      <c r="I1664" t="s">
        <v>30</v>
      </c>
      <c r="J1664" t="s">
        <v>4849</v>
      </c>
      <c r="K1664" t="str">
        <f>"07/02/2023 12:54 PM AEST(SW"</f>
        <v>07/02/2023 12:54 PM AEST(SW</v>
      </c>
      <c r="M1664">
        <v>992296</v>
      </c>
      <c r="O1664" t="s">
        <v>32</v>
      </c>
      <c r="P1664" t="s">
        <v>86</v>
      </c>
      <c r="R1664" t="s">
        <v>34</v>
      </c>
      <c r="T1664" t="s">
        <v>52</v>
      </c>
      <c r="U1664" t="s">
        <v>87</v>
      </c>
      <c r="V1664" t="s">
        <v>88</v>
      </c>
      <c r="W1664" s="1">
        <v>44967</v>
      </c>
      <c r="X1664" s="1">
        <v>44972</v>
      </c>
      <c r="Y1664" t="s">
        <v>55</v>
      </c>
    </row>
    <row r="1665" spans="1:25">
      <c r="A1665" t="s">
        <v>1272</v>
      </c>
      <c r="B1665" t="s">
        <v>1273</v>
      </c>
      <c r="D1665">
        <v>52913</v>
      </c>
      <c r="E1665" t="s">
        <v>27</v>
      </c>
      <c r="F1665" t="s">
        <v>28</v>
      </c>
      <c r="G1665">
        <v>2023</v>
      </c>
      <c r="H1665" t="s">
        <v>29</v>
      </c>
      <c r="I1665" t="s">
        <v>30</v>
      </c>
      <c r="J1665" t="s">
        <v>4850</v>
      </c>
      <c r="K1665" t="s">
        <v>4851</v>
      </c>
      <c r="M1665">
        <v>1178546</v>
      </c>
      <c r="O1665" t="s">
        <v>32</v>
      </c>
      <c r="P1665" t="s">
        <v>86</v>
      </c>
      <c r="R1665" t="s">
        <v>34</v>
      </c>
      <c r="T1665" t="s">
        <v>52</v>
      </c>
      <c r="U1665" t="s">
        <v>87</v>
      </c>
      <c r="V1665" t="s">
        <v>88</v>
      </c>
      <c r="W1665" s="1">
        <v>44923</v>
      </c>
      <c r="X1665" s="1">
        <v>44959</v>
      </c>
      <c r="Y1665" t="s">
        <v>1277</v>
      </c>
    </row>
    <row r="1666" spans="1:25">
      <c r="A1666" t="s">
        <v>1272</v>
      </c>
      <c r="B1666" t="s">
        <v>1273</v>
      </c>
      <c r="D1666">
        <v>55702</v>
      </c>
      <c r="E1666" t="s">
        <v>27</v>
      </c>
      <c r="F1666" t="s">
        <v>28</v>
      </c>
      <c r="G1666">
        <v>2023</v>
      </c>
      <c r="H1666" t="s">
        <v>29</v>
      </c>
      <c r="I1666" t="s">
        <v>30</v>
      </c>
      <c r="J1666" t="s">
        <v>4852</v>
      </c>
      <c r="K1666" t="s">
        <v>4853</v>
      </c>
      <c r="M1666">
        <v>1178546</v>
      </c>
      <c r="O1666" t="s">
        <v>32</v>
      </c>
      <c r="P1666" t="s">
        <v>86</v>
      </c>
      <c r="R1666" t="s">
        <v>34</v>
      </c>
      <c r="T1666" t="s">
        <v>52</v>
      </c>
      <c r="U1666" t="s">
        <v>87</v>
      </c>
      <c r="V1666" t="s">
        <v>88</v>
      </c>
      <c r="W1666" s="1">
        <v>44923</v>
      </c>
      <c r="X1666" s="1">
        <v>44959</v>
      </c>
      <c r="Y1666" t="s">
        <v>1277</v>
      </c>
    </row>
    <row r="1667" spans="1:25">
      <c r="A1667" t="s">
        <v>3925</v>
      </c>
      <c r="B1667" t="s">
        <v>3926</v>
      </c>
      <c r="C1667" t="s">
        <v>3927</v>
      </c>
      <c r="D1667">
        <v>61193</v>
      </c>
      <c r="E1667" t="s">
        <v>27</v>
      </c>
      <c r="F1667" t="s">
        <v>28</v>
      </c>
      <c r="G1667">
        <v>2023</v>
      </c>
      <c r="H1667" t="s">
        <v>29</v>
      </c>
      <c r="I1667" t="s">
        <v>30</v>
      </c>
      <c r="J1667" t="s">
        <v>4306</v>
      </c>
      <c r="K1667" t="s">
        <v>4307</v>
      </c>
      <c r="M1667">
        <v>914745</v>
      </c>
      <c r="O1667" t="s">
        <v>32</v>
      </c>
      <c r="P1667" t="s">
        <v>33</v>
      </c>
      <c r="R1667" t="s">
        <v>34</v>
      </c>
      <c r="T1667" t="s">
        <v>52</v>
      </c>
      <c r="U1667" t="s">
        <v>53</v>
      </c>
      <c r="V1667" t="s">
        <v>266</v>
      </c>
      <c r="W1667" s="1">
        <v>45103</v>
      </c>
      <c r="X1667" s="1">
        <v>45120</v>
      </c>
      <c r="Y1667" t="s">
        <v>55</v>
      </c>
    </row>
    <row r="1668" spans="1:25">
      <c r="A1668" t="s">
        <v>4854</v>
      </c>
      <c r="B1668" t="s">
        <v>4855</v>
      </c>
      <c r="D1668">
        <v>57191</v>
      </c>
      <c r="E1668" t="s">
        <v>27</v>
      </c>
      <c r="F1668" t="s">
        <v>28</v>
      </c>
      <c r="G1668">
        <v>2023</v>
      </c>
      <c r="H1668" t="s">
        <v>29</v>
      </c>
      <c r="I1668" t="s">
        <v>30</v>
      </c>
      <c r="J1668" t="s">
        <v>4856</v>
      </c>
      <c r="K1668" t="s">
        <v>4857</v>
      </c>
      <c r="M1668">
        <v>912385</v>
      </c>
      <c r="O1668" t="s">
        <v>32</v>
      </c>
      <c r="P1668" t="s">
        <v>86</v>
      </c>
      <c r="R1668" t="s">
        <v>34</v>
      </c>
      <c r="T1668" t="s">
        <v>52</v>
      </c>
      <c r="U1668" t="s">
        <v>261</v>
      </c>
      <c r="V1668" t="s">
        <v>262</v>
      </c>
      <c r="W1668" s="1">
        <v>45011</v>
      </c>
      <c r="X1668" s="1">
        <v>45023</v>
      </c>
      <c r="Y1668" t="s">
        <v>55</v>
      </c>
    </row>
    <row r="1669" spans="1:25">
      <c r="A1669" t="s">
        <v>4854</v>
      </c>
      <c r="B1669" t="s">
        <v>4855</v>
      </c>
      <c r="D1669">
        <v>57935</v>
      </c>
      <c r="E1669" t="s">
        <v>27</v>
      </c>
      <c r="F1669" t="s">
        <v>28</v>
      </c>
      <c r="G1669">
        <v>2023</v>
      </c>
      <c r="H1669" t="s">
        <v>29</v>
      </c>
      <c r="I1669" t="s">
        <v>30</v>
      </c>
      <c r="J1669" t="s">
        <v>4856</v>
      </c>
      <c r="K1669" t="s">
        <v>4858</v>
      </c>
      <c r="M1669">
        <v>912385</v>
      </c>
      <c r="O1669" t="s">
        <v>32</v>
      </c>
      <c r="P1669" t="s">
        <v>86</v>
      </c>
      <c r="R1669" t="s">
        <v>34</v>
      </c>
      <c r="T1669" t="s">
        <v>52</v>
      </c>
      <c r="U1669" t="s">
        <v>261</v>
      </c>
      <c r="V1669" t="s">
        <v>262</v>
      </c>
      <c r="W1669" s="1">
        <v>45011</v>
      </c>
      <c r="X1669" s="1">
        <v>45023</v>
      </c>
      <c r="Y1669" t="s">
        <v>55</v>
      </c>
    </row>
    <row r="1670" spans="1:25">
      <c r="A1670" t="s">
        <v>352</v>
      </c>
      <c r="B1670" t="s">
        <v>4859</v>
      </c>
      <c r="D1670">
        <v>56939</v>
      </c>
      <c r="E1670" t="s">
        <v>27</v>
      </c>
      <c r="F1670" t="s">
        <v>28</v>
      </c>
      <c r="G1670">
        <v>2023</v>
      </c>
      <c r="H1670" t="s">
        <v>29</v>
      </c>
      <c r="I1670" t="s">
        <v>30</v>
      </c>
      <c r="J1670" t="s">
        <v>4860</v>
      </c>
      <c r="K1670" t="str">
        <f>"05/02/2023 08:52 PM AEST(SW"</f>
        <v>05/02/2023 08:52 PM AEST(SW</v>
      </c>
      <c r="M1670">
        <v>912866</v>
      </c>
      <c r="O1670" t="s">
        <v>32</v>
      </c>
      <c r="P1670" t="s">
        <v>86</v>
      </c>
      <c r="R1670" t="s">
        <v>34</v>
      </c>
      <c r="T1670" t="s">
        <v>52</v>
      </c>
      <c r="U1670" t="s">
        <v>261</v>
      </c>
      <c r="V1670" t="s">
        <v>262</v>
      </c>
      <c r="W1670" s="1">
        <v>44982</v>
      </c>
      <c r="X1670" s="1">
        <v>44996</v>
      </c>
      <c r="Y1670" t="s">
        <v>55</v>
      </c>
    </row>
    <row r="1671" spans="1:25">
      <c r="A1671" t="s">
        <v>4844</v>
      </c>
      <c r="B1671" t="s">
        <v>4845</v>
      </c>
      <c r="D1671">
        <v>60669</v>
      </c>
      <c r="E1671" t="s">
        <v>27</v>
      </c>
      <c r="F1671" t="s">
        <v>28</v>
      </c>
      <c r="G1671">
        <v>2023</v>
      </c>
      <c r="H1671" t="s">
        <v>29</v>
      </c>
      <c r="I1671" t="s">
        <v>30</v>
      </c>
      <c r="J1671" t="s">
        <v>4861</v>
      </c>
      <c r="K1671" t="str">
        <f>"02/06/2023 03:30 PM AEST(SW"</f>
        <v>02/06/2023 03:30 PM AEST(SW</v>
      </c>
      <c r="L1671" t="str">
        <f>"02/06/2023 03:31 PM AEST(SW"</f>
        <v>02/06/2023 03:31 PM AEST(SW</v>
      </c>
      <c r="M1671">
        <v>1428651</v>
      </c>
      <c r="O1671" t="s">
        <v>32</v>
      </c>
      <c r="P1671" t="s">
        <v>389</v>
      </c>
      <c r="R1671" t="s">
        <v>34</v>
      </c>
      <c r="T1671" t="s">
        <v>52</v>
      </c>
      <c r="U1671" t="s">
        <v>87</v>
      </c>
      <c r="V1671" t="s">
        <v>88</v>
      </c>
      <c r="W1671" s="1">
        <v>45109</v>
      </c>
      <c r="X1671" s="1">
        <v>45086</v>
      </c>
      <c r="Y1671" t="s">
        <v>140</v>
      </c>
    </row>
    <row r="1672" spans="1:25">
      <c r="A1672" t="s">
        <v>4862</v>
      </c>
      <c r="B1672" t="s">
        <v>4863</v>
      </c>
      <c r="D1672">
        <v>61310</v>
      </c>
      <c r="E1672" t="s">
        <v>27</v>
      </c>
      <c r="F1672" t="s">
        <v>28</v>
      </c>
      <c r="G1672">
        <v>2023</v>
      </c>
      <c r="H1672" t="s">
        <v>29</v>
      </c>
      <c r="I1672" t="s">
        <v>30</v>
      </c>
      <c r="J1672" t="s">
        <v>4864</v>
      </c>
      <c r="K1672" t="s">
        <v>4865</v>
      </c>
      <c r="L1672" t="s">
        <v>4865</v>
      </c>
      <c r="M1672">
        <v>1272268</v>
      </c>
      <c r="O1672" t="s">
        <v>32</v>
      </c>
      <c r="P1672" t="s">
        <v>86</v>
      </c>
      <c r="R1672" t="s">
        <v>34</v>
      </c>
      <c r="T1672" t="s">
        <v>174</v>
      </c>
      <c r="U1672" t="s">
        <v>87</v>
      </c>
      <c r="V1672" t="s">
        <v>88</v>
      </c>
      <c r="W1672" s="1">
        <v>45104</v>
      </c>
      <c r="X1672" s="1">
        <v>45108</v>
      </c>
      <c r="Y1672" t="s">
        <v>55</v>
      </c>
    </row>
    <row r="1673" spans="1:25">
      <c r="A1673" t="s">
        <v>326</v>
      </c>
      <c r="B1673" t="s">
        <v>65</v>
      </c>
      <c r="C1673" t="s">
        <v>4866</v>
      </c>
      <c r="D1673">
        <v>61275</v>
      </c>
      <c r="E1673" t="s">
        <v>27</v>
      </c>
      <c r="F1673" t="s">
        <v>28</v>
      </c>
      <c r="G1673">
        <v>2023</v>
      </c>
      <c r="H1673" t="s">
        <v>29</v>
      </c>
      <c r="I1673" t="s">
        <v>30</v>
      </c>
      <c r="J1673" t="s">
        <v>4861</v>
      </c>
      <c r="K1673" t="s">
        <v>4867</v>
      </c>
      <c r="M1673">
        <v>1264264</v>
      </c>
      <c r="O1673" t="s">
        <v>32</v>
      </c>
      <c r="P1673" t="s">
        <v>86</v>
      </c>
      <c r="R1673" t="s">
        <v>34</v>
      </c>
      <c r="T1673" t="s">
        <v>174</v>
      </c>
      <c r="U1673" t="s">
        <v>87</v>
      </c>
      <c r="V1673" t="s">
        <v>4868</v>
      </c>
      <c r="W1673" s="1">
        <v>45109</v>
      </c>
      <c r="X1673" s="1">
        <v>45114</v>
      </c>
      <c r="Y1673" t="s">
        <v>55</v>
      </c>
    </row>
    <row r="1674" spans="1:25">
      <c r="A1674" t="s">
        <v>4869</v>
      </c>
      <c r="B1674" t="s">
        <v>4870</v>
      </c>
      <c r="C1674" t="s">
        <v>4871</v>
      </c>
      <c r="D1674">
        <v>60230</v>
      </c>
      <c r="E1674" t="s">
        <v>27</v>
      </c>
      <c r="F1674" t="s">
        <v>28</v>
      </c>
      <c r="G1674">
        <v>2023</v>
      </c>
      <c r="H1674" t="s">
        <v>29</v>
      </c>
      <c r="I1674" t="s">
        <v>30</v>
      </c>
      <c r="J1674" t="s">
        <v>4861</v>
      </c>
      <c r="K1674" t="s">
        <v>4872</v>
      </c>
      <c r="L1674" t="s">
        <v>4872</v>
      </c>
      <c r="M1674">
        <v>1270056</v>
      </c>
      <c r="O1674" t="s">
        <v>32</v>
      </c>
      <c r="P1674" t="s">
        <v>389</v>
      </c>
      <c r="R1674" t="s">
        <v>34</v>
      </c>
      <c r="T1674" t="s">
        <v>174</v>
      </c>
      <c r="U1674" t="s">
        <v>87</v>
      </c>
      <c r="V1674" t="s">
        <v>4873</v>
      </c>
      <c r="W1674" s="1">
        <v>45110</v>
      </c>
      <c r="X1674" s="1">
        <v>45114</v>
      </c>
      <c r="Y1674" t="s">
        <v>55</v>
      </c>
    </row>
    <row r="1675" spans="1:25">
      <c r="A1675" t="s">
        <v>4874</v>
      </c>
      <c r="B1675" t="s">
        <v>4875</v>
      </c>
      <c r="C1675" t="s">
        <v>83</v>
      </c>
      <c r="D1675">
        <v>61835</v>
      </c>
      <c r="E1675" t="s">
        <v>27</v>
      </c>
      <c r="F1675" t="s">
        <v>28</v>
      </c>
      <c r="G1675">
        <v>2023</v>
      </c>
      <c r="H1675" t="s">
        <v>29</v>
      </c>
      <c r="I1675" t="s">
        <v>30</v>
      </c>
      <c r="J1675" t="s">
        <v>4876</v>
      </c>
      <c r="K1675" t="s">
        <v>4877</v>
      </c>
      <c r="M1675">
        <v>1263666</v>
      </c>
      <c r="O1675" t="s">
        <v>32</v>
      </c>
      <c r="P1675" t="s">
        <v>86</v>
      </c>
      <c r="R1675" t="s">
        <v>34</v>
      </c>
      <c r="T1675" t="s">
        <v>174</v>
      </c>
      <c r="U1675" t="s">
        <v>87</v>
      </c>
      <c r="V1675" t="s">
        <v>4878</v>
      </c>
      <c r="W1675" s="1">
        <v>45131</v>
      </c>
      <c r="X1675" s="1">
        <v>45136</v>
      </c>
      <c r="Y1675" t="s">
        <v>55</v>
      </c>
    </row>
    <row r="1676" spans="1:25">
      <c r="A1676" t="s">
        <v>4879</v>
      </c>
      <c r="B1676" t="s">
        <v>4880</v>
      </c>
      <c r="C1676" t="s">
        <v>358</v>
      </c>
      <c r="D1676">
        <v>61848</v>
      </c>
      <c r="E1676" t="s">
        <v>27</v>
      </c>
      <c r="F1676" t="s">
        <v>28</v>
      </c>
      <c r="G1676">
        <v>2023</v>
      </c>
      <c r="H1676" t="s">
        <v>29</v>
      </c>
      <c r="I1676" t="s">
        <v>30</v>
      </c>
      <c r="J1676" t="s">
        <v>4881</v>
      </c>
      <c r="K1676" t="s">
        <v>4882</v>
      </c>
      <c r="M1676">
        <v>1271132</v>
      </c>
      <c r="O1676" t="s">
        <v>32</v>
      </c>
      <c r="P1676" t="s">
        <v>86</v>
      </c>
      <c r="R1676" t="s">
        <v>34</v>
      </c>
      <c r="T1676" t="s">
        <v>174</v>
      </c>
      <c r="U1676" t="s">
        <v>87</v>
      </c>
      <c r="V1676" t="s">
        <v>4883</v>
      </c>
      <c r="W1676" s="1">
        <v>45270</v>
      </c>
      <c r="X1676" s="1">
        <v>45275</v>
      </c>
      <c r="Y1676" t="s">
        <v>55</v>
      </c>
    </row>
    <row r="1677" spans="1:25">
      <c r="A1677" t="s">
        <v>4749</v>
      </c>
      <c r="B1677" t="s">
        <v>4884</v>
      </c>
      <c r="C1677" t="s">
        <v>4885</v>
      </c>
      <c r="D1677">
        <v>61844</v>
      </c>
      <c r="E1677" t="s">
        <v>27</v>
      </c>
      <c r="F1677" t="s">
        <v>28</v>
      </c>
      <c r="G1677">
        <v>2023</v>
      </c>
      <c r="H1677" t="s">
        <v>29</v>
      </c>
      <c r="I1677" t="s">
        <v>30</v>
      </c>
      <c r="J1677" t="s">
        <v>4881</v>
      </c>
      <c r="K1677" t="s">
        <v>4886</v>
      </c>
      <c r="M1677">
        <v>1270411</v>
      </c>
      <c r="O1677" t="s">
        <v>32</v>
      </c>
      <c r="P1677" t="s">
        <v>86</v>
      </c>
      <c r="R1677" t="s">
        <v>34</v>
      </c>
      <c r="T1677" t="s">
        <v>174</v>
      </c>
      <c r="U1677" t="s">
        <v>87</v>
      </c>
      <c r="V1677" t="s">
        <v>785</v>
      </c>
      <c r="W1677" s="1">
        <v>45270</v>
      </c>
      <c r="X1677" s="1">
        <v>45275</v>
      </c>
      <c r="Y1677" t="s">
        <v>55</v>
      </c>
    </row>
    <row r="1678" spans="1:25">
      <c r="A1678" t="s">
        <v>4887</v>
      </c>
      <c r="B1678" t="s">
        <v>4888</v>
      </c>
      <c r="D1678">
        <v>61452</v>
      </c>
      <c r="E1678" t="s">
        <v>27</v>
      </c>
      <c r="F1678" t="s">
        <v>28</v>
      </c>
      <c r="G1678">
        <v>2023</v>
      </c>
      <c r="H1678" t="s">
        <v>29</v>
      </c>
      <c r="I1678" t="s">
        <v>30</v>
      </c>
      <c r="J1678" t="s">
        <v>4864</v>
      </c>
      <c r="K1678" t="s">
        <v>4889</v>
      </c>
      <c r="M1678">
        <v>1174194</v>
      </c>
      <c r="O1678" t="s">
        <v>32</v>
      </c>
      <c r="P1678" t="s">
        <v>86</v>
      </c>
      <c r="R1678" t="s">
        <v>34</v>
      </c>
      <c r="T1678" t="s">
        <v>52</v>
      </c>
      <c r="U1678" t="s">
        <v>87</v>
      </c>
      <c r="V1678" t="s">
        <v>4890</v>
      </c>
      <c r="W1678" s="1">
        <v>45104</v>
      </c>
      <c r="X1678" s="1">
        <v>45108</v>
      </c>
      <c r="Y1678" t="s">
        <v>220</v>
      </c>
    </row>
    <row r="1679" spans="1:25">
      <c r="A1679" t="s">
        <v>1188</v>
      </c>
      <c r="B1679" t="s">
        <v>4891</v>
      </c>
      <c r="D1679">
        <v>60898</v>
      </c>
      <c r="E1679" t="s">
        <v>27</v>
      </c>
      <c r="F1679" t="s">
        <v>28</v>
      </c>
      <c r="G1679">
        <v>2023</v>
      </c>
      <c r="H1679" t="s">
        <v>29</v>
      </c>
      <c r="I1679" t="s">
        <v>30</v>
      </c>
      <c r="J1679" t="s">
        <v>4864</v>
      </c>
      <c r="K1679" t="str">
        <f>"08/06/2023 03:46 PM AEST(SW"</f>
        <v>08/06/2023 03:46 PM AEST(SW</v>
      </c>
      <c r="M1679">
        <v>1118782</v>
      </c>
      <c r="O1679" t="s">
        <v>32</v>
      </c>
      <c r="P1679" t="s">
        <v>86</v>
      </c>
      <c r="R1679" t="s">
        <v>34</v>
      </c>
      <c r="T1679" t="s">
        <v>52</v>
      </c>
      <c r="U1679" t="s">
        <v>87</v>
      </c>
      <c r="V1679" t="s">
        <v>88</v>
      </c>
      <c r="W1679" s="1">
        <v>45104</v>
      </c>
      <c r="X1679" s="1">
        <v>45108</v>
      </c>
      <c r="Y1679" t="s">
        <v>220</v>
      </c>
    </row>
    <row r="1680" spans="1:25">
      <c r="A1680" t="s">
        <v>4515</v>
      </c>
      <c r="B1680" t="s">
        <v>1066</v>
      </c>
      <c r="C1680" t="s">
        <v>467</v>
      </c>
      <c r="D1680">
        <v>61982</v>
      </c>
      <c r="E1680" t="s">
        <v>27</v>
      </c>
      <c r="F1680" t="s">
        <v>28</v>
      </c>
      <c r="G1680">
        <v>2023</v>
      </c>
      <c r="H1680" t="s">
        <v>29</v>
      </c>
      <c r="I1680" t="s">
        <v>30</v>
      </c>
      <c r="J1680" t="s">
        <v>4748</v>
      </c>
      <c r="K1680" t="str">
        <f>"03/08/2023 09:03 AM AEST(SW"</f>
        <v>03/08/2023 09:03 AM AEST(SW</v>
      </c>
      <c r="M1680">
        <v>1273034</v>
      </c>
      <c r="O1680" t="s">
        <v>32</v>
      </c>
      <c r="P1680" t="s">
        <v>86</v>
      </c>
      <c r="R1680" t="s">
        <v>34</v>
      </c>
      <c r="T1680" t="s">
        <v>174</v>
      </c>
      <c r="U1680" t="s">
        <v>87</v>
      </c>
      <c r="V1680" t="s">
        <v>88</v>
      </c>
      <c r="W1680" s="1">
        <v>45164</v>
      </c>
      <c r="X1680" s="1">
        <v>45165</v>
      </c>
      <c r="Y1680" t="s">
        <v>55</v>
      </c>
    </row>
    <row r="1681" spans="1:25">
      <c r="A1681" t="s">
        <v>1702</v>
      </c>
      <c r="B1681" t="s">
        <v>4208</v>
      </c>
      <c r="D1681">
        <v>60436</v>
      </c>
      <c r="E1681" t="s">
        <v>27</v>
      </c>
      <c r="F1681" t="s">
        <v>28</v>
      </c>
      <c r="G1681">
        <v>2023</v>
      </c>
      <c r="H1681" t="s">
        <v>29</v>
      </c>
      <c r="I1681" t="s">
        <v>30</v>
      </c>
      <c r="J1681" t="s">
        <v>4892</v>
      </c>
      <c r="K1681" t="s">
        <v>4893</v>
      </c>
      <c r="L1681" t="s">
        <v>4893</v>
      </c>
      <c r="M1681">
        <v>1435351</v>
      </c>
      <c r="O1681" t="s">
        <v>32</v>
      </c>
      <c r="P1681" t="s">
        <v>86</v>
      </c>
      <c r="R1681" t="s">
        <v>32</v>
      </c>
      <c r="S1681" t="s">
        <v>32</v>
      </c>
      <c r="T1681" t="s">
        <v>52</v>
      </c>
      <c r="U1681" t="s">
        <v>87</v>
      </c>
      <c r="V1681" t="s">
        <v>88</v>
      </c>
      <c r="W1681" s="1">
        <v>45097</v>
      </c>
      <c r="X1681" s="1">
        <v>45100</v>
      </c>
      <c r="Y1681" t="s">
        <v>55</v>
      </c>
    </row>
    <row r="1682" spans="1:25">
      <c r="A1682" t="s">
        <v>4894</v>
      </c>
      <c r="B1682" t="s">
        <v>4895</v>
      </c>
      <c r="D1682">
        <v>60158</v>
      </c>
      <c r="E1682" t="s">
        <v>27</v>
      </c>
      <c r="F1682" t="s">
        <v>28</v>
      </c>
      <c r="G1682">
        <v>2023</v>
      </c>
      <c r="H1682" t="s">
        <v>29</v>
      </c>
      <c r="I1682" t="s">
        <v>30</v>
      </c>
      <c r="J1682" t="s">
        <v>4896</v>
      </c>
      <c r="K1682" t="s">
        <v>4897</v>
      </c>
      <c r="L1682" t="s">
        <v>4898</v>
      </c>
      <c r="M1682">
        <v>1445442</v>
      </c>
      <c r="O1682" t="s">
        <v>32</v>
      </c>
      <c r="P1682" t="s">
        <v>86</v>
      </c>
      <c r="R1682" t="s">
        <v>34</v>
      </c>
      <c r="T1682" t="s">
        <v>52</v>
      </c>
      <c r="U1682" t="s">
        <v>87</v>
      </c>
      <c r="V1682" t="s">
        <v>465</v>
      </c>
      <c r="W1682" s="1">
        <v>45117</v>
      </c>
      <c r="X1682" s="1">
        <v>45128</v>
      </c>
      <c r="Y1682" t="s">
        <v>384</v>
      </c>
    </row>
    <row r="1683" spans="1:25">
      <c r="A1683" t="s">
        <v>352</v>
      </c>
      <c r="B1683" t="s">
        <v>4899</v>
      </c>
      <c r="D1683">
        <v>60848</v>
      </c>
      <c r="E1683" t="s">
        <v>27</v>
      </c>
      <c r="F1683" t="s">
        <v>28</v>
      </c>
      <c r="G1683">
        <v>2023</v>
      </c>
      <c r="H1683" t="s">
        <v>29</v>
      </c>
      <c r="I1683" t="s">
        <v>30</v>
      </c>
      <c r="J1683" t="s">
        <v>4864</v>
      </c>
      <c r="K1683" t="str">
        <f>"06/06/2023 06:05 PM AEST(SW"</f>
        <v>06/06/2023 06:05 PM AEST(SW</v>
      </c>
      <c r="L1683" t="str">
        <f>"06/06/2023 06:05 PM AEST(SW"</f>
        <v>06/06/2023 06:05 PM AEST(SW</v>
      </c>
      <c r="M1683">
        <v>1210051</v>
      </c>
      <c r="O1683" t="s">
        <v>32</v>
      </c>
      <c r="P1683" t="s">
        <v>86</v>
      </c>
      <c r="R1683" t="s">
        <v>34</v>
      </c>
      <c r="T1683" t="s">
        <v>174</v>
      </c>
      <c r="U1683" t="s">
        <v>87</v>
      </c>
      <c r="V1683" t="s">
        <v>88</v>
      </c>
      <c r="W1683" s="1">
        <v>45104</v>
      </c>
      <c r="X1683" s="1">
        <v>45108</v>
      </c>
      <c r="Y1683" t="s">
        <v>547</v>
      </c>
    </row>
    <row r="1684" spans="1:25">
      <c r="A1684" t="s">
        <v>4595</v>
      </c>
      <c r="B1684" t="s">
        <v>4596</v>
      </c>
      <c r="D1684">
        <v>61308</v>
      </c>
      <c r="E1684" t="s">
        <v>27</v>
      </c>
      <c r="F1684" t="s">
        <v>28</v>
      </c>
      <c r="G1684">
        <v>2023</v>
      </c>
      <c r="H1684" t="s">
        <v>29</v>
      </c>
      <c r="I1684" t="s">
        <v>30</v>
      </c>
      <c r="J1684" t="s">
        <v>4900</v>
      </c>
      <c r="K1684" t="s">
        <v>4901</v>
      </c>
      <c r="M1684">
        <v>1406699</v>
      </c>
      <c r="O1684" t="s">
        <v>32</v>
      </c>
      <c r="P1684" t="s">
        <v>86</v>
      </c>
      <c r="R1684" t="s">
        <v>34</v>
      </c>
      <c r="T1684" t="s">
        <v>52</v>
      </c>
      <c r="U1684" t="s">
        <v>43</v>
      </c>
      <c r="V1684" t="s">
        <v>465</v>
      </c>
      <c r="W1684" s="1">
        <v>45116</v>
      </c>
      <c r="X1684" s="1">
        <v>45128</v>
      </c>
      <c r="Y1684" t="s">
        <v>384</v>
      </c>
    </row>
    <row r="1685" spans="1:25">
      <c r="A1685" t="s">
        <v>4902</v>
      </c>
      <c r="B1685" t="s">
        <v>4903</v>
      </c>
      <c r="D1685">
        <v>60627</v>
      </c>
      <c r="E1685" t="s">
        <v>27</v>
      </c>
      <c r="F1685" t="s">
        <v>28</v>
      </c>
      <c r="G1685">
        <v>2023</v>
      </c>
      <c r="H1685" t="s">
        <v>29</v>
      </c>
      <c r="I1685" t="s">
        <v>30</v>
      </c>
      <c r="J1685" t="s">
        <v>4904</v>
      </c>
      <c r="K1685" t="str">
        <f>"01/06/2023 11:08 AM AEST(SW"</f>
        <v>01/06/2023 11:08 AM AEST(SW</v>
      </c>
      <c r="M1685">
        <v>1171026</v>
      </c>
      <c r="O1685" t="s">
        <v>32</v>
      </c>
      <c r="P1685" t="s">
        <v>389</v>
      </c>
      <c r="R1685" t="s">
        <v>34</v>
      </c>
      <c r="T1685" t="s">
        <v>174</v>
      </c>
      <c r="U1685" t="s">
        <v>87</v>
      </c>
      <c r="V1685" t="s">
        <v>88</v>
      </c>
      <c r="W1685" s="1">
        <v>45109</v>
      </c>
      <c r="X1685" s="1">
        <v>45115</v>
      </c>
      <c r="Y1685" t="s">
        <v>140</v>
      </c>
    </row>
    <row r="1686" spans="1:25">
      <c r="A1686" t="s">
        <v>4902</v>
      </c>
      <c r="B1686" t="s">
        <v>4903</v>
      </c>
      <c r="D1686">
        <v>60630</v>
      </c>
      <c r="E1686" t="s">
        <v>27</v>
      </c>
      <c r="F1686" t="s">
        <v>28</v>
      </c>
      <c r="G1686">
        <v>2023</v>
      </c>
      <c r="H1686" t="s">
        <v>29</v>
      </c>
      <c r="I1686" t="s">
        <v>30</v>
      </c>
      <c r="J1686" t="s">
        <v>4861</v>
      </c>
      <c r="K1686" t="s">
        <v>4905</v>
      </c>
      <c r="L1686" t="s">
        <v>4906</v>
      </c>
      <c r="M1686">
        <v>1171026</v>
      </c>
      <c r="O1686" t="s">
        <v>32</v>
      </c>
      <c r="P1686" t="s">
        <v>389</v>
      </c>
      <c r="R1686" t="s">
        <v>34</v>
      </c>
      <c r="T1686" t="s">
        <v>174</v>
      </c>
      <c r="U1686" t="s">
        <v>87</v>
      </c>
      <c r="V1686" t="s">
        <v>4907</v>
      </c>
      <c r="W1686" s="1">
        <v>45110</v>
      </c>
      <c r="X1686" s="1">
        <v>45114</v>
      </c>
      <c r="Y1686" t="s">
        <v>140</v>
      </c>
    </row>
    <row r="1687" spans="1:25">
      <c r="A1687" t="s">
        <v>3925</v>
      </c>
      <c r="B1687" t="s">
        <v>3926</v>
      </c>
      <c r="C1687" t="s">
        <v>3927</v>
      </c>
      <c r="D1687">
        <v>61193</v>
      </c>
      <c r="E1687" t="s">
        <v>27</v>
      </c>
      <c r="F1687" t="s">
        <v>28</v>
      </c>
      <c r="G1687">
        <v>2023</v>
      </c>
      <c r="H1687" t="s">
        <v>29</v>
      </c>
      <c r="I1687" t="s">
        <v>30</v>
      </c>
      <c r="J1687" t="s">
        <v>4306</v>
      </c>
      <c r="K1687" t="s">
        <v>4307</v>
      </c>
      <c r="M1687">
        <v>914745</v>
      </c>
      <c r="O1687" t="s">
        <v>32</v>
      </c>
      <c r="P1687" t="s">
        <v>33</v>
      </c>
      <c r="R1687" t="s">
        <v>34</v>
      </c>
      <c r="T1687" t="s">
        <v>52</v>
      </c>
      <c r="U1687" t="s">
        <v>53</v>
      </c>
      <c r="V1687" t="s">
        <v>266</v>
      </c>
      <c r="W1687" s="1">
        <v>45103</v>
      </c>
      <c r="X1687" s="1">
        <v>45120</v>
      </c>
      <c r="Y1687" t="s">
        <v>55</v>
      </c>
    </row>
    <row r="1688" spans="1:25">
      <c r="A1688" t="s">
        <v>4908</v>
      </c>
      <c r="B1688" t="s">
        <v>3599</v>
      </c>
      <c r="C1688" t="s">
        <v>1048</v>
      </c>
      <c r="D1688">
        <v>60666</v>
      </c>
      <c r="E1688" t="s">
        <v>27</v>
      </c>
      <c r="F1688" t="s">
        <v>28</v>
      </c>
      <c r="G1688">
        <v>2023</v>
      </c>
      <c r="H1688" t="s">
        <v>29</v>
      </c>
      <c r="I1688" t="s">
        <v>30</v>
      </c>
      <c r="J1688" t="s">
        <v>4909</v>
      </c>
      <c r="K1688" t="str">
        <f>"02/06/2023 02:33 PM AEST(SW"</f>
        <v>02/06/2023 02:33 PM AEST(SW</v>
      </c>
      <c r="L1688" t="s">
        <v>4910</v>
      </c>
      <c r="M1688">
        <v>1206439</v>
      </c>
      <c r="O1688" t="s">
        <v>32</v>
      </c>
      <c r="P1688" t="s">
        <v>86</v>
      </c>
      <c r="R1688" t="s">
        <v>34</v>
      </c>
      <c r="T1688" t="s">
        <v>52</v>
      </c>
      <c r="U1688" t="s">
        <v>261</v>
      </c>
      <c r="V1688" t="s">
        <v>426</v>
      </c>
      <c r="W1688" s="1">
        <v>45198</v>
      </c>
      <c r="X1688" s="1">
        <v>45228</v>
      </c>
      <c r="Y1688" t="s">
        <v>55</v>
      </c>
    </row>
    <row r="1689" spans="1:25">
      <c r="A1689" t="s">
        <v>356</v>
      </c>
      <c r="B1689" t="s">
        <v>357</v>
      </c>
      <c r="C1689" t="s">
        <v>358</v>
      </c>
      <c r="D1689">
        <v>57453</v>
      </c>
      <c r="E1689" t="s">
        <v>27</v>
      </c>
      <c r="F1689" t="s">
        <v>28</v>
      </c>
      <c r="G1689">
        <v>2023</v>
      </c>
      <c r="H1689" t="s">
        <v>29</v>
      </c>
      <c r="I1689" t="s">
        <v>30</v>
      </c>
      <c r="J1689" t="s">
        <v>4911</v>
      </c>
      <c r="K1689" t="s">
        <v>4912</v>
      </c>
      <c r="M1689">
        <v>995206</v>
      </c>
      <c r="O1689" t="s">
        <v>32</v>
      </c>
      <c r="P1689" t="s">
        <v>86</v>
      </c>
      <c r="R1689" t="s">
        <v>34</v>
      </c>
      <c r="T1689" t="s">
        <v>52</v>
      </c>
      <c r="U1689" t="s">
        <v>87</v>
      </c>
      <c r="V1689" t="s">
        <v>88</v>
      </c>
      <c r="W1689" s="1">
        <v>45017</v>
      </c>
      <c r="X1689" s="1">
        <v>45039</v>
      </c>
      <c r="Y1689" t="s">
        <v>55</v>
      </c>
    </row>
    <row r="1690" spans="1:25">
      <c r="A1690" t="s">
        <v>824</v>
      </c>
      <c r="B1690" t="s">
        <v>825</v>
      </c>
      <c r="D1690">
        <v>61034</v>
      </c>
      <c r="E1690" t="s">
        <v>27</v>
      </c>
      <c r="F1690" t="s">
        <v>28</v>
      </c>
      <c r="G1690">
        <v>2023</v>
      </c>
      <c r="H1690" t="s">
        <v>29</v>
      </c>
      <c r="I1690" t="s">
        <v>30</v>
      </c>
      <c r="J1690" t="s">
        <v>4913</v>
      </c>
      <c r="K1690" t="s">
        <v>4914</v>
      </c>
      <c r="M1690">
        <v>1120828</v>
      </c>
      <c r="O1690" t="s">
        <v>32</v>
      </c>
      <c r="P1690" t="s">
        <v>33</v>
      </c>
      <c r="R1690" t="s">
        <v>34</v>
      </c>
      <c r="T1690" t="s">
        <v>35</v>
      </c>
      <c r="U1690" t="s">
        <v>36</v>
      </c>
      <c r="V1690" t="s">
        <v>115</v>
      </c>
      <c r="W1690" s="1">
        <v>45095</v>
      </c>
      <c r="X1690" s="1">
        <v>45100</v>
      </c>
      <c r="Y1690" t="s">
        <v>204</v>
      </c>
    </row>
    <row r="1691" spans="1:25">
      <c r="A1691" t="s">
        <v>4915</v>
      </c>
      <c r="B1691" t="s">
        <v>667</v>
      </c>
      <c r="C1691" t="s">
        <v>1070</v>
      </c>
      <c r="D1691">
        <v>52945</v>
      </c>
      <c r="E1691" t="s">
        <v>27</v>
      </c>
      <c r="F1691" t="s">
        <v>28</v>
      </c>
      <c r="G1691">
        <v>2023</v>
      </c>
      <c r="H1691" t="s">
        <v>29</v>
      </c>
      <c r="I1691" t="s">
        <v>30</v>
      </c>
      <c r="J1691" t="s">
        <v>4916</v>
      </c>
      <c r="K1691" t="s">
        <v>4917</v>
      </c>
      <c r="L1691" t="s">
        <v>4918</v>
      </c>
      <c r="M1691">
        <v>914285</v>
      </c>
      <c r="O1691" t="s">
        <v>32</v>
      </c>
      <c r="P1691" t="s">
        <v>86</v>
      </c>
      <c r="R1691" t="s">
        <v>34</v>
      </c>
      <c r="T1691" t="s">
        <v>52</v>
      </c>
      <c r="U1691" t="s">
        <v>261</v>
      </c>
      <c r="V1691" t="s">
        <v>426</v>
      </c>
      <c r="W1691" s="1">
        <v>44934</v>
      </c>
      <c r="X1691" s="1">
        <v>44855</v>
      </c>
      <c r="Y1691" t="s">
        <v>55</v>
      </c>
    </row>
    <row r="1692" spans="1:25">
      <c r="A1692" t="s">
        <v>64</v>
      </c>
      <c r="B1692" t="s">
        <v>65</v>
      </c>
      <c r="C1692" t="s">
        <v>66</v>
      </c>
      <c r="D1692">
        <v>58813</v>
      </c>
      <c r="E1692" t="s">
        <v>27</v>
      </c>
      <c r="F1692" t="s">
        <v>28</v>
      </c>
      <c r="G1692">
        <v>2023</v>
      </c>
      <c r="H1692" t="s">
        <v>29</v>
      </c>
      <c r="I1692" t="s">
        <v>30</v>
      </c>
      <c r="J1692" t="s">
        <v>4919</v>
      </c>
      <c r="K1692" t="str">
        <f>"05/04/2023 10:55 AM AEST(SW"</f>
        <v>05/04/2023 10:55 AM AEST(SW</v>
      </c>
      <c r="M1692">
        <v>639562</v>
      </c>
      <c r="O1692" t="s">
        <v>32</v>
      </c>
      <c r="P1692" t="s">
        <v>68</v>
      </c>
      <c r="R1692" t="s">
        <v>34</v>
      </c>
      <c r="T1692" t="s">
        <v>35</v>
      </c>
      <c r="U1692" t="s">
        <v>43</v>
      </c>
      <c r="V1692" t="s">
        <v>115</v>
      </c>
      <c r="W1692" s="1">
        <v>45096</v>
      </c>
      <c r="X1692" s="1">
        <v>45039</v>
      </c>
      <c r="Y1692" t="s">
        <v>55</v>
      </c>
    </row>
    <row r="1693" spans="1:25">
      <c r="A1693" t="s">
        <v>833</v>
      </c>
      <c r="B1693" t="s">
        <v>834</v>
      </c>
      <c r="D1693">
        <v>61027</v>
      </c>
      <c r="E1693" t="s">
        <v>27</v>
      </c>
      <c r="F1693" t="s">
        <v>28</v>
      </c>
      <c r="G1693">
        <v>2023</v>
      </c>
      <c r="H1693" t="s">
        <v>29</v>
      </c>
      <c r="I1693" t="s">
        <v>30</v>
      </c>
      <c r="J1693" t="s">
        <v>4920</v>
      </c>
      <c r="K1693" t="s">
        <v>4921</v>
      </c>
      <c r="M1693">
        <v>1143305</v>
      </c>
      <c r="O1693" t="s">
        <v>32</v>
      </c>
      <c r="P1693" t="s">
        <v>68</v>
      </c>
      <c r="R1693" t="s">
        <v>34</v>
      </c>
      <c r="T1693" t="s">
        <v>35</v>
      </c>
      <c r="U1693" t="s">
        <v>43</v>
      </c>
      <c r="V1693" t="s">
        <v>4922</v>
      </c>
      <c r="W1693" s="1">
        <v>45093</v>
      </c>
      <c r="X1693" s="1">
        <v>45100</v>
      </c>
      <c r="Y1693" t="s">
        <v>615</v>
      </c>
    </row>
    <row r="1694" spans="1:25">
      <c r="A1694" t="s">
        <v>4923</v>
      </c>
      <c r="B1694" t="s">
        <v>171</v>
      </c>
      <c r="C1694" t="s">
        <v>473</v>
      </c>
      <c r="D1694">
        <v>57677</v>
      </c>
      <c r="E1694" t="s">
        <v>27</v>
      </c>
      <c r="F1694" t="s">
        <v>28</v>
      </c>
      <c r="G1694">
        <v>2023</v>
      </c>
      <c r="H1694" t="s">
        <v>29</v>
      </c>
      <c r="I1694" t="s">
        <v>30</v>
      </c>
      <c r="J1694" t="s">
        <v>4924</v>
      </c>
      <c r="K1694" t="s">
        <v>4925</v>
      </c>
      <c r="L1694" t="s">
        <v>4925</v>
      </c>
      <c r="M1694">
        <v>1298568</v>
      </c>
      <c r="O1694" t="s">
        <v>32</v>
      </c>
      <c r="P1694" t="s">
        <v>86</v>
      </c>
      <c r="R1694" t="s">
        <v>34</v>
      </c>
      <c r="T1694" t="s">
        <v>52</v>
      </c>
      <c r="U1694" t="s">
        <v>261</v>
      </c>
      <c r="V1694" t="s">
        <v>426</v>
      </c>
      <c r="W1694" s="1">
        <v>45086</v>
      </c>
      <c r="X1694" s="1">
        <v>45123</v>
      </c>
      <c r="Y1694" t="s">
        <v>55</v>
      </c>
    </row>
    <row r="1695" spans="1:25">
      <c r="A1695" t="s">
        <v>4926</v>
      </c>
      <c r="B1695" t="s">
        <v>4927</v>
      </c>
      <c r="D1695">
        <v>58327</v>
      </c>
      <c r="E1695" t="s">
        <v>27</v>
      </c>
      <c r="F1695" t="s">
        <v>28</v>
      </c>
      <c r="G1695">
        <v>2023</v>
      </c>
      <c r="H1695" t="s">
        <v>29</v>
      </c>
      <c r="I1695" t="s">
        <v>30</v>
      </c>
      <c r="J1695" t="s">
        <v>4928</v>
      </c>
      <c r="K1695" t="s">
        <v>4929</v>
      </c>
      <c r="M1695">
        <v>1146621</v>
      </c>
      <c r="O1695" t="s">
        <v>32</v>
      </c>
      <c r="P1695" t="s">
        <v>86</v>
      </c>
      <c r="R1695" t="s">
        <v>34</v>
      </c>
      <c r="T1695" t="s">
        <v>52</v>
      </c>
      <c r="U1695" t="s">
        <v>298</v>
      </c>
      <c r="V1695" t="s">
        <v>1398</v>
      </c>
      <c r="W1695" s="1">
        <v>45017</v>
      </c>
      <c r="X1695" s="1">
        <v>45052</v>
      </c>
      <c r="Y1695" t="s">
        <v>133</v>
      </c>
    </row>
    <row r="1696" spans="1:25">
      <c r="A1696" t="s">
        <v>4930</v>
      </c>
      <c r="B1696" t="s">
        <v>4931</v>
      </c>
      <c r="C1696" t="s">
        <v>4932</v>
      </c>
      <c r="D1696">
        <v>55455</v>
      </c>
      <c r="E1696" t="s">
        <v>27</v>
      </c>
      <c r="F1696" t="s">
        <v>28</v>
      </c>
      <c r="G1696">
        <v>2023</v>
      </c>
      <c r="H1696" t="s">
        <v>29</v>
      </c>
      <c r="I1696" t="s">
        <v>30</v>
      </c>
      <c r="J1696" t="s">
        <v>4933</v>
      </c>
      <c r="K1696" t="s">
        <v>4934</v>
      </c>
      <c r="M1696">
        <v>1287751</v>
      </c>
      <c r="O1696" t="s">
        <v>32</v>
      </c>
      <c r="P1696" t="s">
        <v>86</v>
      </c>
      <c r="R1696" t="s">
        <v>34</v>
      </c>
      <c r="T1696" t="s">
        <v>52</v>
      </c>
      <c r="U1696" t="s">
        <v>261</v>
      </c>
      <c r="V1696" t="s">
        <v>426</v>
      </c>
      <c r="W1696" s="1">
        <v>44946</v>
      </c>
      <c r="X1696" s="1">
        <v>44985</v>
      </c>
      <c r="Y1696" t="s">
        <v>89</v>
      </c>
    </row>
    <row r="1697" spans="1:25">
      <c r="A1697" t="s">
        <v>98</v>
      </c>
      <c r="B1697" t="s">
        <v>99</v>
      </c>
      <c r="D1697">
        <v>61058</v>
      </c>
      <c r="E1697" t="s">
        <v>27</v>
      </c>
      <c r="F1697" t="s">
        <v>28</v>
      </c>
      <c r="G1697">
        <v>2023</v>
      </c>
      <c r="H1697" t="s">
        <v>29</v>
      </c>
      <c r="I1697" t="s">
        <v>30</v>
      </c>
      <c r="J1697" t="s">
        <v>4913</v>
      </c>
      <c r="K1697" t="s">
        <v>4935</v>
      </c>
      <c r="M1697">
        <v>957121</v>
      </c>
      <c r="O1697" t="s">
        <v>32</v>
      </c>
      <c r="P1697" t="s">
        <v>68</v>
      </c>
      <c r="R1697" t="s">
        <v>34</v>
      </c>
      <c r="T1697" t="s">
        <v>35</v>
      </c>
      <c r="U1697" t="s">
        <v>36</v>
      </c>
      <c r="V1697" t="s">
        <v>4936</v>
      </c>
      <c r="W1697" s="1">
        <v>45095</v>
      </c>
      <c r="X1697" s="1">
        <v>45100</v>
      </c>
      <c r="Y1697" t="s">
        <v>45</v>
      </c>
    </row>
    <row r="1698" spans="1:25">
      <c r="A1698" t="s">
        <v>147</v>
      </c>
      <c r="B1698" t="s">
        <v>148</v>
      </c>
      <c r="C1698" t="s">
        <v>149</v>
      </c>
      <c r="D1698">
        <v>61025</v>
      </c>
      <c r="E1698" t="s">
        <v>27</v>
      </c>
      <c r="F1698" t="s">
        <v>28</v>
      </c>
      <c r="G1698">
        <v>2023</v>
      </c>
      <c r="H1698" t="s">
        <v>29</v>
      </c>
      <c r="I1698" t="s">
        <v>30</v>
      </c>
      <c r="J1698" t="s">
        <v>4920</v>
      </c>
      <c r="K1698" t="s">
        <v>4937</v>
      </c>
      <c r="M1698">
        <v>832513</v>
      </c>
      <c r="O1698" t="s">
        <v>32</v>
      </c>
      <c r="P1698" t="s">
        <v>68</v>
      </c>
      <c r="R1698" t="s">
        <v>34</v>
      </c>
      <c r="T1698" t="s">
        <v>35</v>
      </c>
      <c r="U1698" t="s">
        <v>43</v>
      </c>
      <c r="V1698" t="s">
        <v>151</v>
      </c>
      <c r="W1698" s="1">
        <v>45093</v>
      </c>
      <c r="X1698" s="1">
        <v>45100</v>
      </c>
      <c r="Y1698" t="s">
        <v>55</v>
      </c>
    </row>
    <row r="1699" spans="1:25">
      <c r="A1699" t="s">
        <v>177</v>
      </c>
      <c r="B1699" t="s">
        <v>178</v>
      </c>
      <c r="D1699">
        <v>58163</v>
      </c>
      <c r="E1699" t="s">
        <v>27</v>
      </c>
      <c r="F1699" t="s">
        <v>28</v>
      </c>
      <c r="G1699">
        <v>2023</v>
      </c>
      <c r="H1699" t="s">
        <v>29</v>
      </c>
      <c r="I1699" t="s">
        <v>30</v>
      </c>
      <c r="J1699" t="s">
        <v>4913</v>
      </c>
      <c r="K1699" t="s">
        <v>4938</v>
      </c>
      <c r="M1699">
        <v>1136288</v>
      </c>
      <c r="O1699" t="s">
        <v>32</v>
      </c>
      <c r="P1699" t="s">
        <v>68</v>
      </c>
      <c r="R1699" t="s">
        <v>34</v>
      </c>
      <c r="T1699" t="s">
        <v>35</v>
      </c>
      <c r="U1699" t="s">
        <v>43</v>
      </c>
      <c r="V1699" t="s">
        <v>180</v>
      </c>
      <c r="W1699" s="1">
        <v>45095</v>
      </c>
      <c r="X1699" s="1">
        <v>45100</v>
      </c>
      <c r="Y1699" t="s">
        <v>181</v>
      </c>
    </row>
    <row r="1700" spans="1:25">
      <c r="A1700" t="s">
        <v>4485</v>
      </c>
      <c r="B1700" t="s">
        <v>4486</v>
      </c>
      <c r="C1700" t="s">
        <v>1211</v>
      </c>
      <c r="D1700">
        <v>57294</v>
      </c>
      <c r="E1700" t="s">
        <v>27</v>
      </c>
      <c r="F1700" t="s">
        <v>28</v>
      </c>
      <c r="G1700">
        <v>2023</v>
      </c>
      <c r="H1700" t="s">
        <v>29</v>
      </c>
      <c r="I1700" t="s">
        <v>30</v>
      </c>
      <c r="J1700" t="s">
        <v>4939</v>
      </c>
      <c r="K1700" t="s">
        <v>4940</v>
      </c>
      <c r="L1700" t="s">
        <v>4941</v>
      </c>
      <c r="M1700">
        <v>1086043</v>
      </c>
      <c r="O1700" t="s">
        <v>32</v>
      </c>
      <c r="P1700" t="s">
        <v>86</v>
      </c>
      <c r="R1700" t="s">
        <v>34</v>
      </c>
      <c r="T1700" t="s">
        <v>52</v>
      </c>
      <c r="U1700" t="s">
        <v>261</v>
      </c>
      <c r="V1700" t="s">
        <v>426</v>
      </c>
      <c r="W1700" s="1">
        <v>45017</v>
      </c>
      <c r="X1700" s="1">
        <v>45053</v>
      </c>
      <c r="Y1700" t="s">
        <v>55</v>
      </c>
    </row>
    <row r="1701" spans="1:25">
      <c r="A1701" t="s">
        <v>918</v>
      </c>
      <c r="B1701" t="s">
        <v>919</v>
      </c>
      <c r="C1701" t="s">
        <v>65</v>
      </c>
      <c r="D1701">
        <v>61026</v>
      </c>
      <c r="E1701" t="s">
        <v>27</v>
      </c>
      <c r="F1701" t="s">
        <v>28</v>
      </c>
      <c r="G1701">
        <v>2023</v>
      </c>
      <c r="H1701" t="s">
        <v>29</v>
      </c>
      <c r="I1701" t="s">
        <v>30</v>
      </c>
      <c r="J1701" t="s">
        <v>4920</v>
      </c>
      <c r="K1701" t="s">
        <v>4921</v>
      </c>
      <c r="M1701">
        <v>1080119</v>
      </c>
      <c r="O1701" t="s">
        <v>32</v>
      </c>
      <c r="P1701" t="s">
        <v>68</v>
      </c>
      <c r="R1701" t="s">
        <v>34</v>
      </c>
      <c r="T1701" t="s">
        <v>52</v>
      </c>
      <c r="U1701" t="s">
        <v>43</v>
      </c>
      <c r="V1701" t="s">
        <v>4942</v>
      </c>
      <c r="W1701" s="1">
        <v>45093</v>
      </c>
      <c r="X1701" s="1">
        <v>45100</v>
      </c>
      <c r="Y1701" t="s">
        <v>55</v>
      </c>
    </row>
    <row r="1702" spans="1:25">
      <c r="A1702" t="s">
        <v>4943</v>
      </c>
      <c r="B1702" t="s">
        <v>4944</v>
      </c>
      <c r="C1702" t="s">
        <v>410</v>
      </c>
      <c r="D1702">
        <v>55720</v>
      </c>
      <c r="E1702" t="s">
        <v>27</v>
      </c>
      <c r="F1702" t="s">
        <v>28</v>
      </c>
      <c r="G1702">
        <v>2023</v>
      </c>
      <c r="H1702" t="s">
        <v>29</v>
      </c>
      <c r="I1702" t="s">
        <v>30</v>
      </c>
      <c r="J1702" t="s">
        <v>4945</v>
      </c>
      <c r="K1702" t="s">
        <v>4946</v>
      </c>
      <c r="M1702">
        <v>996873</v>
      </c>
      <c r="O1702" t="s">
        <v>32</v>
      </c>
      <c r="P1702" t="s">
        <v>86</v>
      </c>
      <c r="R1702" t="s">
        <v>34</v>
      </c>
      <c r="T1702" t="s">
        <v>52</v>
      </c>
      <c r="U1702" t="s">
        <v>261</v>
      </c>
      <c r="V1702" t="s">
        <v>426</v>
      </c>
      <c r="W1702" s="1">
        <v>44983</v>
      </c>
      <c r="X1702" s="1">
        <v>45017</v>
      </c>
      <c r="Y1702" t="s">
        <v>55</v>
      </c>
    </row>
    <row r="1703" spans="1:25">
      <c r="A1703" t="s">
        <v>1246</v>
      </c>
      <c r="B1703" t="s">
        <v>1228</v>
      </c>
      <c r="C1703" t="s">
        <v>4947</v>
      </c>
      <c r="D1703">
        <v>61184</v>
      </c>
      <c r="E1703" t="s">
        <v>27</v>
      </c>
      <c r="F1703" t="s">
        <v>28</v>
      </c>
      <c r="G1703">
        <v>2023</v>
      </c>
      <c r="H1703" t="s">
        <v>29</v>
      </c>
      <c r="I1703" t="s">
        <v>30</v>
      </c>
      <c r="J1703" t="s">
        <v>4948</v>
      </c>
      <c r="K1703" t="s">
        <v>4949</v>
      </c>
      <c r="L1703" t="s">
        <v>4950</v>
      </c>
      <c r="M1703">
        <v>1201366</v>
      </c>
      <c r="O1703" t="s">
        <v>32</v>
      </c>
      <c r="P1703" t="s">
        <v>86</v>
      </c>
      <c r="R1703" t="s">
        <v>34</v>
      </c>
      <c r="T1703" t="s">
        <v>52</v>
      </c>
      <c r="U1703" t="s">
        <v>261</v>
      </c>
      <c r="V1703" t="s">
        <v>426</v>
      </c>
      <c r="W1703" s="1">
        <v>45200</v>
      </c>
      <c r="X1703" s="1">
        <v>45226</v>
      </c>
      <c r="Y1703" t="s">
        <v>55</v>
      </c>
    </row>
    <row r="1704" spans="1:25">
      <c r="A1704" t="s">
        <v>4951</v>
      </c>
      <c r="B1704" t="s">
        <v>269</v>
      </c>
      <c r="D1704">
        <v>58086</v>
      </c>
      <c r="E1704" t="s">
        <v>27</v>
      </c>
      <c r="F1704" t="s">
        <v>28</v>
      </c>
      <c r="G1704">
        <v>2023</v>
      </c>
      <c r="H1704" t="s">
        <v>29</v>
      </c>
      <c r="I1704" t="s">
        <v>30</v>
      </c>
      <c r="J1704" t="s">
        <v>4913</v>
      </c>
      <c r="K1704" t="s">
        <v>4952</v>
      </c>
      <c r="L1704" t="s">
        <v>4953</v>
      </c>
      <c r="M1704">
        <v>1204009</v>
      </c>
      <c r="O1704" t="s">
        <v>32</v>
      </c>
      <c r="P1704" t="s">
        <v>68</v>
      </c>
      <c r="R1704" t="s">
        <v>34</v>
      </c>
      <c r="T1704" t="s">
        <v>35</v>
      </c>
      <c r="U1704" t="s">
        <v>43</v>
      </c>
      <c r="V1704" t="s">
        <v>158</v>
      </c>
      <c r="W1704" s="1">
        <v>45095</v>
      </c>
      <c r="X1704" s="1">
        <v>45100</v>
      </c>
      <c r="Y1704" t="s">
        <v>2807</v>
      </c>
    </row>
    <row r="1705" spans="1:25">
      <c r="A1705" t="s">
        <v>4954</v>
      </c>
      <c r="B1705" t="s">
        <v>4955</v>
      </c>
      <c r="D1705">
        <v>53000</v>
      </c>
      <c r="E1705" t="s">
        <v>27</v>
      </c>
      <c r="F1705" t="s">
        <v>28</v>
      </c>
      <c r="G1705">
        <v>2023</v>
      </c>
      <c r="H1705" t="s">
        <v>29</v>
      </c>
      <c r="I1705" t="s">
        <v>30</v>
      </c>
      <c r="J1705" t="s">
        <v>4916</v>
      </c>
      <c r="K1705" t="s">
        <v>4956</v>
      </c>
      <c r="L1705" t="s">
        <v>4956</v>
      </c>
      <c r="M1705">
        <v>995344</v>
      </c>
      <c r="O1705" t="s">
        <v>32</v>
      </c>
      <c r="P1705" t="s">
        <v>86</v>
      </c>
      <c r="R1705" t="s">
        <v>34</v>
      </c>
      <c r="T1705" t="s">
        <v>52</v>
      </c>
      <c r="U1705" t="s">
        <v>261</v>
      </c>
      <c r="V1705" t="s">
        <v>4373</v>
      </c>
      <c r="W1705" s="1">
        <v>44934</v>
      </c>
      <c r="X1705" s="1">
        <v>44947</v>
      </c>
      <c r="Y1705" t="s">
        <v>55</v>
      </c>
    </row>
    <row r="1706" spans="1:25">
      <c r="A1706" t="s">
        <v>4957</v>
      </c>
      <c r="B1706" t="s">
        <v>4958</v>
      </c>
      <c r="C1706" t="s">
        <v>4959</v>
      </c>
      <c r="D1706">
        <v>55450</v>
      </c>
      <c r="E1706" t="s">
        <v>27</v>
      </c>
      <c r="F1706" t="s">
        <v>28</v>
      </c>
      <c r="G1706">
        <v>2023</v>
      </c>
      <c r="H1706" t="s">
        <v>29</v>
      </c>
      <c r="I1706" t="s">
        <v>30</v>
      </c>
      <c r="J1706" t="s">
        <v>4960</v>
      </c>
      <c r="K1706" t="s">
        <v>4961</v>
      </c>
      <c r="L1706" t="s">
        <v>4962</v>
      </c>
      <c r="M1706">
        <v>758922</v>
      </c>
      <c r="O1706" t="s">
        <v>32</v>
      </c>
      <c r="P1706" t="s">
        <v>86</v>
      </c>
      <c r="R1706" t="s">
        <v>34</v>
      </c>
      <c r="T1706" t="s">
        <v>52</v>
      </c>
      <c r="U1706" t="s">
        <v>261</v>
      </c>
      <c r="V1706" t="s">
        <v>426</v>
      </c>
      <c r="W1706" s="1">
        <v>44948</v>
      </c>
      <c r="X1706" s="1">
        <v>44982</v>
      </c>
      <c r="Y1706" t="s">
        <v>55</v>
      </c>
    </row>
    <row r="1707" spans="1:25">
      <c r="A1707" t="s">
        <v>2813</v>
      </c>
      <c r="B1707" t="s">
        <v>4963</v>
      </c>
      <c r="D1707">
        <v>57335</v>
      </c>
      <c r="E1707" t="s">
        <v>27</v>
      </c>
      <c r="F1707" t="s">
        <v>28</v>
      </c>
      <c r="G1707">
        <v>2023</v>
      </c>
      <c r="H1707" t="s">
        <v>29</v>
      </c>
      <c r="I1707" t="s">
        <v>30</v>
      </c>
      <c r="J1707" t="s">
        <v>4964</v>
      </c>
      <c r="K1707" t="s">
        <v>4965</v>
      </c>
      <c r="M1707">
        <v>940547</v>
      </c>
      <c r="O1707" t="s">
        <v>32</v>
      </c>
      <c r="P1707" t="s">
        <v>86</v>
      </c>
      <c r="R1707" t="s">
        <v>34</v>
      </c>
      <c r="T1707" t="s">
        <v>52</v>
      </c>
      <c r="U1707" t="s">
        <v>706</v>
      </c>
      <c r="V1707" t="s">
        <v>4373</v>
      </c>
      <c r="W1707" s="1">
        <v>45018</v>
      </c>
      <c r="X1707" s="1">
        <v>45051</v>
      </c>
      <c r="Y1707" t="s">
        <v>547</v>
      </c>
    </row>
    <row r="1708" spans="1:25">
      <c r="A1708" t="s">
        <v>2451</v>
      </c>
      <c r="B1708" t="s">
        <v>953</v>
      </c>
      <c r="D1708">
        <v>56900</v>
      </c>
      <c r="E1708" t="s">
        <v>27</v>
      </c>
      <c r="F1708" t="s">
        <v>28</v>
      </c>
      <c r="G1708">
        <v>2023</v>
      </c>
      <c r="H1708" t="s">
        <v>29</v>
      </c>
      <c r="I1708" t="s">
        <v>30</v>
      </c>
      <c r="J1708" t="s">
        <v>4966</v>
      </c>
      <c r="K1708" t="str">
        <f>"04/02/2023 09:28 AM AEST(SW"</f>
        <v>04/02/2023 09:28 AM AEST(SW</v>
      </c>
      <c r="L1708" t="s">
        <v>4967</v>
      </c>
      <c r="M1708">
        <v>910194</v>
      </c>
      <c r="O1708" t="s">
        <v>32</v>
      </c>
      <c r="P1708" t="s">
        <v>86</v>
      </c>
      <c r="R1708" t="s">
        <v>34</v>
      </c>
      <c r="T1708" t="s">
        <v>52</v>
      </c>
      <c r="U1708" t="s">
        <v>261</v>
      </c>
      <c r="V1708" t="s">
        <v>262</v>
      </c>
      <c r="W1708" s="1">
        <v>44997</v>
      </c>
      <c r="X1708" s="1">
        <v>45009</v>
      </c>
      <c r="Y1708" t="s">
        <v>55</v>
      </c>
    </row>
    <row r="1709" spans="1:25">
      <c r="A1709" t="s">
        <v>4265</v>
      </c>
      <c r="B1709" t="s">
        <v>2601</v>
      </c>
      <c r="C1709" t="s">
        <v>307</v>
      </c>
      <c r="D1709">
        <v>57396</v>
      </c>
      <c r="E1709" t="s">
        <v>27</v>
      </c>
      <c r="F1709" t="s">
        <v>28</v>
      </c>
      <c r="G1709">
        <v>2023</v>
      </c>
      <c r="H1709" t="s">
        <v>29</v>
      </c>
      <c r="I1709" t="s">
        <v>30</v>
      </c>
      <c r="J1709" t="s">
        <v>4968</v>
      </c>
      <c r="K1709" t="s">
        <v>4969</v>
      </c>
      <c r="M1709">
        <v>833715</v>
      </c>
      <c r="O1709" t="s">
        <v>32</v>
      </c>
      <c r="P1709" t="s">
        <v>86</v>
      </c>
      <c r="R1709" t="s">
        <v>34</v>
      </c>
      <c r="T1709" t="s">
        <v>52</v>
      </c>
      <c r="U1709" t="s">
        <v>261</v>
      </c>
      <c r="V1709" t="s">
        <v>262</v>
      </c>
      <c r="W1709" s="1">
        <v>44983</v>
      </c>
      <c r="X1709" s="1">
        <v>44996</v>
      </c>
      <c r="Y1709" t="s">
        <v>55</v>
      </c>
    </row>
    <row r="1710" spans="1:25">
      <c r="A1710" t="s">
        <v>4261</v>
      </c>
      <c r="B1710" t="s">
        <v>791</v>
      </c>
      <c r="C1710" t="s">
        <v>4262</v>
      </c>
      <c r="D1710">
        <v>55159</v>
      </c>
      <c r="E1710" t="s">
        <v>27</v>
      </c>
      <c r="F1710" t="s">
        <v>28</v>
      </c>
      <c r="G1710">
        <v>2023</v>
      </c>
      <c r="H1710" t="s">
        <v>29</v>
      </c>
      <c r="I1710" t="s">
        <v>30</v>
      </c>
      <c r="J1710" t="s">
        <v>4970</v>
      </c>
      <c r="K1710" t="str">
        <f>"03/12/2022 08:18 AM AEST(SW"</f>
        <v>03/12/2022 08:18 AM AEST(SW</v>
      </c>
      <c r="M1710">
        <v>993131</v>
      </c>
      <c r="O1710" t="s">
        <v>32</v>
      </c>
      <c r="P1710" t="s">
        <v>86</v>
      </c>
      <c r="R1710" t="s">
        <v>34</v>
      </c>
      <c r="T1710" t="s">
        <v>52</v>
      </c>
      <c r="U1710" t="s">
        <v>43</v>
      </c>
      <c r="V1710" t="s">
        <v>88</v>
      </c>
      <c r="W1710" s="1">
        <v>44982</v>
      </c>
      <c r="X1710" s="1">
        <v>44997</v>
      </c>
      <c r="Y1710" t="s">
        <v>55</v>
      </c>
    </row>
    <row r="1711" spans="1:25">
      <c r="A1711" t="s">
        <v>4257</v>
      </c>
      <c r="B1711" t="s">
        <v>1066</v>
      </c>
      <c r="C1711" t="s">
        <v>1070</v>
      </c>
      <c r="D1711">
        <v>55621</v>
      </c>
      <c r="E1711" t="s">
        <v>27</v>
      </c>
      <c r="F1711" t="s">
        <v>28</v>
      </c>
      <c r="G1711">
        <v>2023</v>
      </c>
      <c r="H1711" t="s">
        <v>29</v>
      </c>
      <c r="I1711" t="s">
        <v>30</v>
      </c>
      <c r="J1711" t="s">
        <v>4258</v>
      </c>
      <c r="K1711" t="s">
        <v>4259</v>
      </c>
      <c r="M1711">
        <v>1316579</v>
      </c>
      <c r="O1711" t="s">
        <v>32</v>
      </c>
      <c r="P1711" t="s">
        <v>371</v>
      </c>
      <c r="R1711" t="s">
        <v>34</v>
      </c>
      <c r="T1711" t="s">
        <v>52</v>
      </c>
      <c r="U1711" t="s">
        <v>53</v>
      </c>
      <c r="V1711" t="s">
        <v>151</v>
      </c>
      <c r="W1711" s="1">
        <v>45082</v>
      </c>
      <c r="X1711" s="1">
        <v>45234</v>
      </c>
      <c r="Y1711" t="s">
        <v>55</v>
      </c>
    </row>
    <row r="1712" spans="1:25">
      <c r="A1712" t="s">
        <v>3581</v>
      </c>
      <c r="B1712" t="s">
        <v>4971</v>
      </c>
      <c r="D1712">
        <v>60215</v>
      </c>
      <c r="E1712" t="s">
        <v>27</v>
      </c>
      <c r="F1712" t="s">
        <v>28</v>
      </c>
      <c r="G1712">
        <v>2023</v>
      </c>
      <c r="H1712" t="s">
        <v>29</v>
      </c>
      <c r="I1712" t="s">
        <v>30</v>
      </c>
      <c r="J1712" t="s">
        <v>4972</v>
      </c>
      <c r="K1712" t="s">
        <v>4973</v>
      </c>
      <c r="L1712" t="s">
        <v>4973</v>
      </c>
      <c r="M1712">
        <v>1236353</v>
      </c>
      <c r="O1712" t="s">
        <v>32</v>
      </c>
      <c r="P1712" t="s">
        <v>86</v>
      </c>
      <c r="R1712" t="s">
        <v>34</v>
      </c>
      <c r="T1712" t="s">
        <v>174</v>
      </c>
      <c r="U1712" t="s">
        <v>87</v>
      </c>
      <c r="V1712" t="s">
        <v>1955</v>
      </c>
      <c r="W1712" s="1">
        <v>45097</v>
      </c>
      <c r="X1712" s="1">
        <v>45069</v>
      </c>
      <c r="Y1712" t="s">
        <v>133</v>
      </c>
    </row>
    <row r="1713" spans="1:25">
      <c r="A1713" t="s">
        <v>1702</v>
      </c>
      <c r="B1713" t="s">
        <v>4208</v>
      </c>
      <c r="D1713">
        <v>60436</v>
      </c>
      <c r="E1713" t="s">
        <v>27</v>
      </c>
      <c r="F1713" t="s">
        <v>28</v>
      </c>
      <c r="G1713">
        <v>2023</v>
      </c>
      <c r="H1713" t="s">
        <v>29</v>
      </c>
      <c r="I1713" t="s">
        <v>30</v>
      </c>
      <c r="J1713" t="s">
        <v>4892</v>
      </c>
      <c r="K1713" t="s">
        <v>4893</v>
      </c>
      <c r="L1713" t="s">
        <v>4893</v>
      </c>
      <c r="M1713">
        <v>1435351</v>
      </c>
      <c r="O1713" t="s">
        <v>32</v>
      </c>
      <c r="P1713" t="s">
        <v>86</v>
      </c>
      <c r="R1713" t="s">
        <v>32</v>
      </c>
      <c r="S1713" t="s">
        <v>32</v>
      </c>
      <c r="T1713" t="s">
        <v>52</v>
      </c>
      <c r="U1713" t="s">
        <v>87</v>
      </c>
      <c r="V1713" t="s">
        <v>88</v>
      </c>
      <c r="W1713" s="1">
        <v>45097</v>
      </c>
      <c r="X1713" s="1">
        <v>45100</v>
      </c>
      <c r="Y1713" t="s">
        <v>55</v>
      </c>
    </row>
    <row r="1714" spans="1:25">
      <c r="A1714" t="s">
        <v>3925</v>
      </c>
      <c r="B1714" t="s">
        <v>3926</v>
      </c>
      <c r="C1714" t="s">
        <v>3927</v>
      </c>
      <c r="D1714">
        <v>61193</v>
      </c>
      <c r="E1714" t="s">
        <v>27</v>
      </c>
      <c r="F1714" t="s">
        <v>28</v>
      </c>
      <c r="G1714">
        <v>2023</v>
      </c>
      <c r="H1714" t="s">
        <v>29</v>
      </c>
      <c r="I1714" t="s">
        <v>30</v>
      </c>
      <c r="J1714" t="s">
        <v>4306</v>
      </c>
      <c r="K1714" t="s">
        <v>4307</v>
      </c>
      <c r="M1714">
        <v>914745</v>
      </c>
      <c r="O1714" t="s">
        <v>32</v>
      </c>
      <c r="P1714" t="s">
        <v>33</v>
      </c>
      <c r="R1714" t="s">
        <v>34</v>
      </c>
      <c r="T1714" t="s">
        <v>52</v>
      </c>
      <c r="U1714" t="s">
        <v>53</v>
      </c>
      <c r="V1714" t="s">
        <v>266</v>
      </c>
      <c r="W1714" s="1">
        <v>45103</v>
      </c>
      <c r="X1714" s="1">
        <v>45120</v>
      </c>
      <c r="Y1714" t="s">
        <v>55</v>
      </c>
    </row>
    <row r="1715" spans="1:25">
      <c r="A1715" t="s">
        <v>1946</v>
      </c>
      <c r="B1715" t="s">
        <v>1016</v>
      </c>
      <c r="C1715" t="s">
        <v>1947</v>
      </c>
      <c r="D1715">
        <v>57252</v>
      </c>
      <c r="E1715" t="s">
        <v>27</v>
      </c>
      <c r="F1715" t="s">
        <v>28</v>
      </c>
      <c r="G1715">
        <v>2023</v>
      </c>
      <c r="H1715" t="s">
        <v>29</v>
      </c>
      <c r="I1715" t="s">
        <v>30</v>
      </c>
      <c r="J1715" t="s">
        <v>4974</v>
      </c>
      <c r="K1715" t="s">
        <v>4975</v>
      </c>
      <c r="M1715">
        <v>1170891</v>
      </c>
      <c r="O1715" t="s">
        <v>32</v>
      </c>
      <c r="P1715" t="s">
        <v>86</v>
      </c>
      <c r="R1715" t="s">
        <v>34</v>
      </c>
      <c r="T1715" t="s">
        <v>52</v>
      </c>
      <c r="U1715" t="s">
        <v>87</v>
      </c>
      <c r="V1715" t="s">
        <v>88</v>
      </c>
      <c r="W1715" s="1">
        <v>44976</v>
      </c>
      <c r="X1715" s="1">
        <v>44980</v>
      </c>
      <c r="Y1715" t="s">
        <v>55</v>
      </c>
    </row>
    <row r="1716" spans="1:25">
      <c r="A1716" t="s">
        <v>1953</v>
      </c>
      <c r="B1716" t="s">
        <v>1954</v>
      </c>
      <c r="C1716" t="s">
        <v>1843</v>
      </c>
      <c r="D1716">
        <v>57253</v>
      </c>
      <c r="E1716" t="s">
        <v>27</v>
      </c>
      <c r="F1716" t="s">
        <v>28</v>
      </c>
      <c r="G1716">
        <v>2023</v>
      </c>
      <c r="H1716" t="s">
        <v>29</v>
      </c>
      <c r="I1716" t="s">
        <v>30</v>
      </c>
      <c r="J1716" t="s">
        <v>4974</v>
      </c>
      <c r="K1716" t="s">
        <v>4976</v>
      </c>
      <c r="M1716">
        <v>1120625</v>
      </c>
      <c r="O1716" t="s">
        <v>32</v>
      </c>
      <c r="P1716" t="s">
        <v>86</v>
      </c>
      <c r="R1716" t="s">
        <v>34</v>
      </c>
      <c r="T1716" t="s">
        <v>52</v>
      </c>
      <c r="U1716" t="s">
        <v>87</v>
      </c>
      <c r="V1716" t="s">
        <v>4768</v>
      </c>
      <c r="W1716" s="1">
        <v>44976</v>
      </c>
      <c r="X1716" s="1">
        <v>44981</v>
      </c>
      <c r="Y1716" t="s">
        <v>384</v>
      </c>
    </row>
    <row r="1717" spans="1:25">
      <c r="A1717" t="s">
        <v>64</v>
      </c>
      <c r="B1717" t="s">
        <v>4663</v>
      </c>
      <c r="D1717">
        <v>58978</v>
      </c>
      <c r="E1717" t="s">
        <v>27</v>
      </c>
      <c r="F1717" t="s">
        <v>28</v>
      </c>
      <c r="G1717">
        <v>2023</v>
      </c>
      <c r="H1717" t="s">
        <v>29</v>
      </c>
      <c r="I1717" t="s">
        <v>30</v>
      </c>
      <c r="J1717" t="s">
        <v>4664</v>
      </c>
      <c r="K1717" t="s">
        <v>4665</v>
      </c>
      <c r="M1717">
        <v>1084089</v>
      </c>
      <c r="O1717" t="s">
        <v>32</v>
      </c>
      <c r="P1717" t="s">
        <v>86</v>
      </c>
      <c r="R1717" t="s">
        <v>34</v>
      </c>
      <c r="T1717" t="s">
        <v>52</v>
      </c>
      <c r="U1717" t="s">
        <v>650</v>
      </c>
      <c r="V1717" t="s">
        <v>1101</v>
      </c>
      <c r="W1717" s="1">
        <v>45044</v>
      </c>
      <c r="X1717" s="1">
        <v>45077</v>
      </c>
      <c r="Y1717" t="s">
        <v>55</v>
      </c>
    </row>
    <row r="1718" spans="1:25">
      <c r="A1718" t="s">
        <v>971</v>
      </c>
      <c r="B1718" t="s">
        <v>972</v>
      </c>
      <c r="C1718" t="s">
        <v>973</v>
      </c>
      <c r="D1718">
        <v>55473</v>
      </c>
      <c r="E1718" t="s">
        <v>27</v>
      </c>
      <c r="F1718" t="s">
        <v>28</v>
      </c>
      <c r="G1718">
        <v>2023</v>
      </c>
      <c r="H1718" t="s">
        <v>29</v>
      </c>
      <c r="I1718" t="s">
        <v>30</v>
      </c>
      <c r="J1718" t="s">
        <v>4635</v>
      </c>
      <c r="K1718" t="str">
        <f>"01/01/2023 03:59 PM AEST(SW"</f>
        <v>01/01/2023 03:59 PM AEST(SW</v>
      </c>
      <c r="M1718">
        <v>992839</v>
      </c>
      <c r="O1718" t="s">
        <v>32</v>
      </c>
      <c r="P1718" t="s">
        <v>86</v>
      </c>
      <c r="R1718" t="s">
        <v>34</v>
      </c>
      <c r="T1718" t="s">
        <v>52</v>
      </c>
      <c r="U1718" t="s">
        <v>87</v>
      </c>
      <c r="V1718" t="s">
        <v>88</v>
      </c>
      <c r="W1718" s="1">
        <v>44929</v>
      </c>
      <c r="X1718" s="1">
        <v>44946</v>
      </c>
      <c r="Y1718" t="s">
        <v>55</v>
      </c>
    </row>
    <row r="1719" spans="1:25">
      <c r="A1719" t="s">
        <v>4977</v>
      </c>
      <c r="B1719" t="s">
        <v>392</v>
      </c>
      <c r="C1719" t="s">
        <v>504</v>
      </c>
      <c r="D1719">
        <v>61228</v>
      </c>
      <c r="E1719" t="s">
        <v>27</v>
      </c>
      <c r="F1719" t="s">
        <v>28</v>
      </c>
      <c r="G1719">
        <v>2023</v>
      </c>
      <c r="H1719" t="s">
        <v>29</v>
      </c>
      <c r="I1719" t="s">
        <v>30</v>
      </c>
      <c r="J1719" t="s">
        <v>4978</v>
      </c>
      <c r="K1719" t="s">
        <v>4979</v>
      </c>
      <c r="M1719">
        <v>1249835</v>
      </c>
      <c r="O1719" t="s">
        <v>32</v>
      </c>
      <c r="P1719" t="s">
        <v>33</v>
      </c>
      <c r="R1719" t="s">
        <v>34</v>
      </c>
      <c r="T1719" t="s">
        <v>52</v>
      </c>
      <c r="U1719" t="s">
        <v>53</v>
      </c>
      <c r="V1719" t="s">
        <v>146</v>
      </c>
      <c r="W1719" s="1">
        <v>45110</v>
      </c>
      <c r="X1719" s="1">
        <v>45115</v>
      </c>
      <c r="Y1719" t="s">
        <v>55</v>
      </c>
    </row>
    <row r="1720" spans="1:25">
      <c r="A1720" t="s">
        <v>4265</v>
      </c>
      <c r="B1720" t="s">
        <v>4434</v>
      </c>
      <c r="D1720">
        <v>61653</v>
      </c>
      <c r="E1720" t="s">
        <v>27</v>
      </c>
      <c r="F1720" t="s">
        <v>28</v>
      </c>
      <c r="G1720">
        <v>2023</v>
      </c>
      <c r="H1720" t="s">
        <v>29</v>
      </c>
      <c r="I1720" t="s">
        <v>30</v>
      </c>
      <c r="J1720" t="s">
        <v>4435</v>
      </c>
      <c r="K1720" t="s">
        <v>4436</v>
      </c>
      <c r="O1720" t="s">
        <v>32</v>
      </c>
      <c r="P1720" t="s">
        <v>371</v>
      </c>
      <c r="R1720" t="s">
        <v>34</v>
      </c>
      <c r="T1720" t="s">
        <v>52</v>
      </c>
      <c r="U1720" t="s">
        <v>53</v>
      </c>
      <c r="V1720" t="s">
        <v>4437</v>
      </c>
      <c r="W1720" s="1">
        <v>45107</v>
      </c>
      <c r="X1720" s="1">
        <v>45115</v>
      </c>
      <c r="Y1720" t="s">
        <v>55</v>
      </c>
    </row>
    <row r="1721" spans="1:25">
      <c r="A1721" t="s">
        <v>4980</v>
      </c>
      <c r="B1721" t="s">
        <v>4981</v>
      </c>
      <c r="C1721" t="s">
        <v>4982</v>
      </c>
      <c r="D1721">
        <v>61301</v>
      </c>
      <c r="E1721" t="s">
        <v>27</v>
      </c>
      <c r="F1721" t="s">
        <v>28</v>
      </c>
      <c r="G1721">
        <v>2023</v>
      </c>
      <c r="H1721" t="s">
        <v>29</v>
      </c>
      <c r="I1721" t="s">
        <v>30</v>
      </c>
      <c r="J1721" t="s">
        <v>4983</v>
      </c>
      <c r="K1721" t="s">
        <v>4984</v>
      </c>
      <c r="M1721">
        <v>1295765</v>
      </c>
      <c r="O1721" t="s">
        <v>32</v>
      </c>
      <c r="P1721" t="s">
        <v>33</v>
      </c>
      <c r="R1721" t="s">
        <v>34</v>
      </c>
      <c r="T1721" t="s">
        <v>52</v>
      </c>
      <c r="U1721" t="s">
        <v>53</v>
      </c>
      <c r="V1721" t="s">
        <v>54</v>
      </c>
      <c r="W1721" s="1">
        <v>45109</v>
      </c>
      <c r="X1721" s="1">
        <v>45115</v>
      </c>
      <c r="Y1721" t="s">
        <v>55</v>
      </c>
    </row>
    <row r="1722" spans="1:25">
      <c r="A1722" t="s">
        <v>4590</v>
      </c>
      <c r="B1722" t="s">
        <v>4262</v>
      </c>
      <c r="C1722" t="s">
        <v>4591</v>
      </c>
      <c r="D1722">
        <v>61233</v>
      </c>
      <c r="E1722" t="s">
        <v>27</v>
      </c>
      <c r="F1722" t="s">
        <v>28</v>
      </c>
      <c r="G1722">
        <v>2023</v>
      </c>
      <c r="H1722" t="s">
        <v>29</v>
      </c>
      <c r="I1722" t="s">
        <v>30</v>
      </c>
      <c r="J1722" t="s">
        <v>4592</v>
      </c>
      <c r="K1722" t="s">
        <v>4593</v>
      </c>
      <c r="M1722">
        <v>1330433</v>
      </c>
      <c r="O1722" t="s">
        <v>32</v>
      </c>
      <c r="P1722" t="s">
        <v>33</v>
      </c>
      <c r="R1722" t="s">
        <v>34</v>
      </c>
      <c r="T1722" t="s">
        <v>35</v>
      </c>
      <c r="U1722" t="s">
        <v>53</v>
      </c>
      <c r="V1722" t="s">
        <v>4594</v>
      </c>
      <c r="W1722" s="1">
        <v>45107</v>
      </c>
      <c r="X1722" s="1">
        <v>45116</v>
      </c>
      <c r="Y1722" t="s">
        <v>55</v>
      </c>
    </row>
    <row r="1723" spans="1:25">
      <c r="A1723" t="s">
        <v>4985</v>
      </c>
      <c r="B1723" t="s">
        <v>4986</v>
      </c>
      <c r="C1723" t="s">
        <v>4987</v>
      </c>
      <c r="D1723">
        <v>57330</v>
      </c>
      <c r="E1723" t="s">
        <v>27</v>
      </c>
      <c r="F1723" t="s">
        <v>28</v>
      </c>
      <c r="G1723">
        <v>2023</v>
      </c>
      <c r="H1723" t="s">
        <v>29</v>
      </c>
      <c r="I1723" t="s">
        <v>30</v>
      </c>
      <c r="J1723" t="s">
        <v>4988</v>
      </c>
      <c r="K1723" t="s">
        <v>4989</v>
      </c>
      <c r="L1723" t="s">
        <v>4990</v>
      </c>
      <c r="M1723">
        <v>1237835</v>
      </c>
      <c r="O1723" t="s">
        <v>32</v>
      </c>
      <c r="P1723" t="s">
        <v>86</v>
      </c>
      <c r="R1723" t="s">
        <v>34</v>
      </c>
      <c r="T1723" t="s">
        <v>52</v>
      </c>
      <c r="U1723" t="s">
        <v>261</v>
      </c>
      <c r="V1723" t="s">
        <v>426</v>
      </c>
      <c r="W1723" s="1">
        <v>44981</v>
      </c>
      <c r="X1723" s="1">
        <v>45018</v>
      </c>
      <c r="Y1723" t="s">
        <v>55</v>
      </c>
    </row>
    <row r="1724" spans="1:25">
      <c r="A1724" t="s">
        <v>4404</v>
      </c>
      <c r="B1724" t="s">
        <v>47</v>
      </c>
      <c r="D1724">
        <v>60401</v>
      </c>
      <c r="E1724" t="s">
        <v>27</v>
      </c>
      <c r="F1724" t="s">
        <v>28</v>
      </c>
      <c r="G1724">
        <v>2023</v>
      </c>
      <c r="H1724" t="s">
        <v>29</v>
      </c>
      <c r="I1724" t="s">
        <v>30</v>
      </c>
      <c r="J1724" t="s">
        <v>4405</v>
      </c>
      <c r="K1724" t="s">
        <v>4406</v>
      </c>
      <c r="L1724" t="str">
        <f>"03/06/2023 04:19 PM AEST(SW"</f>
        <v>03/06/2023 04:19 PM AEST(SW</v>
      </c>
      <c r="M1724">
        <v>760931</v>
      </c>
      <c r="O1724" t="s">
        <v>32</v>
      </c>
      <c r="P1724" t="s">
        <v>86</v>
      </c>
      <c r="R1724" t="s">
        <v>34</v>
      </c>
      <c r="T1724" t="s">
        <v>52</v>
      </c>
      <c r="U1724" t="s">
        <v>87</v>
      </c>
      <c r="V1724" t="s">
        <v>88</v>
      </c>
      <c r="W1724" s="1">
        <v>45094</v>
      </c>
      <c r="X1724" s="1">
        <v>45234</v>
      </c>
      <c r="Y1724" t="s">
        <v>55</v>
      </c>
    </row>
    <row r="1725" spans="1:25">
      <c r="A1725" t="s">
        <v>1993</v>
      </c>
      <c r="B1725" t="s">
        <v>1994</v>
      </c>
      <c r="C1725" t="s">
        <v>1825</v>
      </c>
      <c r="D1725">
        <v>61362</v>
      </c>
      <c r="E1725" t="s">
        <v>27</v>
      </c>
      <c r="F1725" t="s">
        <v>28</v>
      </c>
      <c r="G1725">
        <v>2023</v>
      </c>
      <c r="H1725" t="s">
        <v>29</v>
      </c>
      <c r="I1725" t="s">
        <v>30</v>
      </c>
      <c r="J1725" t="s">
        <v>4832</v>
      </c>
      <c r="K1725" t="s">
        <v>4833</v>
      </c>
      <c r="M1725">
        <v>1320765</v>
      </c>
      <c r="O1725" t="s">
        <v>32</v>
      </c>
      <c r="P1725" t="s">
        <v>86</v>
      </c>
      <c r="R1725" t="s">
        <v>34</v>
      </c>
      <c r="T1725" t="s">
        <v>52</v>
      </c>
      <c r="U1725" t="s">
        <v>87</v>
      </c>
      <c r="V1725" t="s">
        <v>4834</v>
      </c>
      <c r="W1725" s="1">
        <v>45101</v>
      </c>
      <c r="X1725" s="1">
        <v>45113</v>
      </c>
      <c r="Y1725" t="s">
        <v>89</v>
      </c>
    </row>
    <row r="1726" spans="1:25">
      <c r="A1726" t="s">
        <v>1478</v>
      </c>
      <c r="B1726" t="s">
        <v>306</v>
      </c>
      <c r="C1726" t="s">
        <v>4991</v>
      </c>
      <c r="D1726">
        <v>57665</v>
      </c>
      <c r="E1726" t="s">
        <v>27</v>
      </c>
      <c r="F1726" t="s">
        <v>28</v>
      </c>
      <c r="G1726">
        <v>2023</v>
      </c>
      <c r="H1726" t="s">
        <v>29</v>
      </c>
      <c r="I1726" t="s">
        <v>30</v>
      </c>
      <c r="J1726" t="s">
        <v>4992</v>
      </c>
      <c r="K1726" t="s">
        <v>4993</v>
      </c>
      <c r="L1726" t="s">
        <v>4994</v>
      </c>
      <c r="M1726">
        <v>1080365</v>
      </c>
      <c r="O1726" t="s">
        <v>32</v>
      </c>
      <c r="P1726" t="s">
        <v>86</v>
      </c>
      <c r="R1726" t="s">
        <v>34</v>
      </c>
      <c r="T1726" t="s">
        <v>52</v>
      </c>
      <c r="U1726" t="s">
        <v>261</v>
      </c>
      <c r="V1726" t="s">
        <v>1349</v>
      </c>
      <c r="W1726" s="1">
        <v>45052</v>
      </c>
      <c r="X1726" s="1">
        <v>45086</v>
      </c>
      <c r="Y1726" t="s">
        <v>55</v>
      </c>
    </row>
    <row r="1727" spans="1:25">
      <c r="A1727" t="s">
        <v>4995</v>
      </c>
      <c r="B1727" t="s">
        <v>1219</v>
      </c>
      <c r="C1727" t="s">
        <v>307</v>
      </c>
      <c r="D1727">
        <v>57018</v>
      </c>
      <c r="E1727" t="s">
        <v>27</v>
      </c>
      <c r="F1727" t="s">
        <v>28</v>
      </c>
      <c r="G1727">
        <v>2023</v>
      </c>
      <c r="H1727" t="s">
        <v>29</v>
      </c>
      <c r="I1727" t="s">
        <v>30</v>
      </c>
      <c r="J1727" t="s">
        <v>4996</v>
      </c>
      <c r="K1727" t="str">
        <f>"07/02/2023 02:08 PM AEST(SW"</f>
        <v>07/02/2023 02:08 PM AEST(SW</v>
      </c>
      <c r="M1727">
        <v>1287100</v>
      </c>
      <c r="O1727" t="s">
        <v>32</v>
      </c>
      <c r="P1727" t="s">
        <v>86</v>
      </c>
      <c r="R1727" t="s">
        <v>34</v>
      </c>
      <c r="T1727" t="s">
        <v>52</v>
      </c>
      <c r="U1727" t="s">
        <v>261</v>
      </c>
      <c r="V1727" t="s">
        <v>4373</v>
      </c>
      <c r="W1727" s="1">
        <v>45086</v>
      </c>
      <c r="X1727" s="1">
        <v>45123</v>
      </c>
      <c r="Y1727" t="s">
        <v>615</v>
      </c>
    </row>
    <row r="1728" spans="1:25">
      <c r="A1728" t="s">
        <v>4738</v>
      </c>
      <c r="B1728" t="s">
        <v>2597</v>
      </c>
      <c r="C1728" t="s">
        <v>4997</v>
      </c>
      <c r="D1728">
        <v>55614</v>
      </c>
      <c r="E1728" t="s">
        <v>27</v>
      </c>
      <c r="F1728" t="s">
        <v>28</v>
      </c>
      <c r="G1728">
        <v>2023</v>
      </c>
      <c r="H1728" t="s">
        <v>29</v>
      </c>
      <c r="I1728" t="s">
        <v>30</v>
      </c>
      <c r="J1728" t="s">
        <v>4998</v>
      </c>
      <c r="K1728" t="s">
        <v>4999</v>
      </c>
      <c r="M1728">
        <v>1298824</v>
      </c>
      <c r="O1728" t="s">
        <v>32</v>
      </c>
      <c r="P1728" t="s">
        <v>86</v>
      </c>
      <c r="R1728" t="s">
        <v>34</v>
      </c>
      <c r="T1728" t="s">
        <v>52</v>
      </c>
      <c r="U1728" t="s">
        <v>261</v>
      </c>
      <c r="V1728" t="s">
        <v>426</v>
      </c>
      <c r="W1728" s="1">
        <v>45089</v>
      </c>
      <c r="X1728" s="1">
        <v>45121</v>
      </c>
      <c r="Y1728" t="s">
        <v>55</v>
      </c>
    </row>
    <row r="1729" spans="1:25">
      <c r="A1729" t="s">
        <v>5000</v>
      </c>
      <c r="B1729" t="s">
        <v>47</v>
      </c>
      <c r="C1729" t="s">
        <v>1033</v>
      </c>
      <c r="D1729">
        <v>55548</v>
      </c>
      <c r="E1729" t="s">
        <v>27</v>
      </c>
      <c r="F1729" t="s">
        <v>28</v>
      </c>
      <c r="G1729">
        <v>2023</v>
      </c>
      <c r="H1729" t="s">
        <v>29</v>
      </c>
      <c r="I1729" t="s">
        <v>30</v>
      </c>
      <c r="J1729" t="s">
        <v>5001</v>
      </c>
      <c r="K1729" t="s">
        <v>5002</v>
      </c>
      <c r="L1729" t="s">
        <v>5002</v>
      </c>
      <c r="M1729">
        <v>1299062</v>
      </c>
      <c r="O1729" t="s">
        <v>32</v>
      </c>
      <c r="P1729" t="s">
        <v>86</v>
      </c>
      <c r="R1729" t="s">
        <v>34</v>
      </c>
      <c r="T1729" t="s">
        <v>52</v>
      </c>
      <c r="U1729" t="s">
        <v>261</v>
      </c>
      <c r="V1729" t="s">
        <v>426</v>
      </c>
      <c r="W1729" s="1">
        <v>44982</v>
      </c>
      <c r="X1729" s="1">
        <v>45016</v>
      </c>
      <c r="Y1729" t="s">
        <v>89</v>
      </c>
    </row>
    <row r="1730" spans="1:25">
      <c r="A1730" t="s">
        <v>5003</v>
      </c>
      <c r="B1730" t="s">
        <v>3532</v>
      </c>
      <c r="C1730" t="s">
        <v>313</v>
      </c>
      <c r="D1730">
        <v>57786</v>
      </c>
      <c r="E1730" t="s">
        <v>27</v>
      </c>
      <c r="F1730" t="s">
        <v>28</v>
      </c>
      <c r="G1730">
        <v>2023</v>
      </c>
      <c r="H1730" t="s">
        <v>29</v>
      </c>
      <c r="I1730" t="s">
        <v>30</v>
      </c>
      <c r="J1730" t="s">
        <v>5004</v>
      </c>
      <c r="K1730" t="s">
        <v>5005</v>
      </c>
      <c r="M1730">
        <v>830981</v>
      </c>
      <c r="O1730" t="s">
        <v>32</v>
      </c>
      <c r="P1730" t="s">
        <v>86</v>
      </c>
      <c r="R1730" t="s">
        <v>34</v>
      </c>
      <c r="T1730" t="s">
        <v>52</v>
      </c>
      <c r="U1730" t="s">
        <v>261</v>
      </c>
      <c r="V1730" t="s">
        <v>426</v>
      </c>
      <c r="W1730" s="1">
        <v>45052</v>
      </c>
      <c r="X1730" s="1">
        <v>45087</v>
      </c>
      <c r="Y1730" t="s">
        <v>55</v>
      </c>
    </row>
    <row r="1731" spans="1:25">
      <c r="A1731" t="s">
        <v>1998</v>
      </c>
      <c r="B1731" t="s">
        <v>213</v>
      </c>
      <c r="D1731">
        <v>55668</v>
      </c>
      <c r="E1731" t="s">
        <v>27</v>
      </c>
      <c r="F1731" t="s">
        <v>28</v>
      </c>
      <c r="G1731">
        <v>2023</v>
      </c>
      <c r="H1731" t="s">
        <v>29</v>
      </c>
      <c r="I1731" t="s">
        <v>30</v>
      </c>
      <c r="J1731" t="s">
        <v>5006</v>
      </c>
      <c r="K1731" t="s">
        <v>5007</v>
      </c>
      <c r="L1731" t="s">
        <v>5007</v>
      </c>
      <c r="M1731">
        <v>1298571</v>
      </c>
      <c r="O1731" t="s">
        <v>32</v>
      </c>
      <c r="P1731" t="s">
        <v>86</v>
      </c>
      <c r="R1731" t="s">
        <v>34</v>
      </c>
      <c r="T1731" t="s">
        <v>52</v>
      </c>
      <c r="U1731" t="s">
        <v>261</v>
      </c>
      <c r="V1731" t="s">
        <v>426</v>
      </c>
      <c r="W1731" s="1">
        <v>44983</v>
      </c>
      <c r="X1731" s="1">
        <v>45017</v>
      </c>
      <c r="Y1731" t="s">
        <v>55</v>
      </c>
    </row>
    <row r="1732" spans="1:25">
      <c r="A1732" t="s">
        <v>4534</v>
      </c>
      <c r="B1732" t="s">
        <v>274</v>
      </c>
      <c r="C1732" t="s">
        <v>48</v>
      </c>
      <c r="D1732">
        <v>55715</v>
      </c>
      <c r="E1732" t="s">
        <v>27</v>
      </c>
      <c r="F1732" t="s">
        <v>28</v>
      </c>
      <c r="G1732">
        <v>2023</v>
      </c>
      <c r="H1732" t="s">
        <v>29</v>
      </c>
      <c r="I1732" t="s">
        <v>30</v>
      </c>
      <c r="J1732" t="s">
        <v>5008</v>
      </c>
      <c r="K1732" t="s">
        <v>5009</v>
      </c>
      <c r="L1732" t="s">
        <v>5010</v>
      </c>
      <c r="M1732">
        <v>125298</v>
      </c>
      <c r="O1732" t="s">
        <v>32</v>
      </c>
      <c r="P1732" t="s">
        <v>86</v>
      </c>
      <c r="R1732" t="s">
        <v>34</v>
      </c>
      <c r="T1732" t="s">
        <v>52</v>
      </c>
      <c r="U1732" t="s">
        <v>87</v>
      </c>
      <c r="V1732" t="s">
        <v>88</v>
      </c>
      <c r="W1732" s="1">
        <v>44955</v>
      </c>
      <c r="X1732" s="1">
        <v>44967</v>
      </c>
      <c r="Y1732" t="s">
        <v>55</v>
      </c>
    </row>
    <row r="1733" spans="1:25">
      <c r="A1733" t="s">
        <v>5011</v>
      </c>
      <c r="B1733" t="s">
        <v>5012</v>
      </c>
      <c r="D1733">
        <v>56933</v>
      </c>
      <c r="E1733" t="s">
        <v>27</v>
      </c>
      <c r="F1733" t="s">
        <v>28</v>
      </c>
      <c r="G1733">
        <v>2023</v>
      </c>
      <c r="H1733" t="s">
        <v>29</v>
      </c>
      <c r="I1733" t="s">
        <v>30</v>
      </c>
      <c r="J1733" t="s">
        <v>5013</v>
      </c>
      <c r="K1733" t="str">
        <f>"05/02/2023 05:49 PM AEST(SW"</f>
        <v>05/02/2023 05:49 PM AEST(SW</v>
      </c>
      <c r="M1733">
        <v>833470</v>
      </c>
      <c r="O1733" t="s">
        <v>32</v>
      </c>
      <c r="P1733" t="s">
        <v>86</v>
      </c>
      <c r="R1733" t="s">
        <v>34</v>
      </c>
      <c r="T1733" t="s">
        <v>52</v>
      </c>
      <c r="U1733" t="s">
        <v>261</v>
      </c>
      <c r="V1733" t="s">
        <v>262</v>
      </c>
      <c r="W1733" s="1">
        <v>44983</v>
      </c>
      <c r="X1733" s="1">
        <v>45010</v>
      </c>
      <c r="Y1733" t="s">
        <v>55</v>
      </c>
    </row>
    <row r="1734" spans="1:25">
      <c r="A1734" t="s">
        <v>4257</v>
      </c>
      <c r="B1734" t="s">
        <v>1066</v>
      </c>
      <c r="C1734" t="s">
        <v>1070</v>
      </c>
      <c r="D1734">
        <v>55621</v>
      </c>
      <c r="E1734" t="s">
        <v>27</v>
      </c>
      <c r="F1734" t="s">
        <v>28</v>
      </c>
      <c r="G1734">
        <v>2023</v>
      </c>
      <c r="H1734" t="s">
        <v>29</v>
      </c>
      <c r="I1734" t="s">
        <v>30</v>
      </c>
      <c r="J1734" t="s">
        <v>4258</v>
      </c>
      <c r="K1734" t="s">
        <v>4259</v>
      </c>
      <c r="M1734">
        <v>1316579</v>
      </c>
      <c r="O1734" t="s">
        <v>32</v>
      </c>
      <c r="P1734" t="s">
        <v>371</v>
      </c>
      <c r="R1734" t="s">
        <v>34</v>
      </c>
      <c r="T1734" t="s">
        <v>52</v>
      </c>
      <c r="U1734" t="s">
        <v>53</v>
      </c>
      <c r="V1734" t="s">
        <v>151</v>
      </c>
      <c r="W1734" s="1">
        <v>45082</v>
      </c>
      <c r="X1734" s="1">
        <v>45234</v>
      </c>
      <c r="Y1734" t="s">
        <v>55</v>
      </c>
    </row>
    <row r="1735" spans="1:25">
      <c r="A1735" t="s">
        <v>5014</v>
      </c>
      <c r="B1735" t="s">
        <v>242</v>
      </c>
      <c r="C1735" t="s">
        <v>5015</v>
      </c>
      <c r="D1735">
        <v>59343</v>
      </c>
      <c r="E1735" t="s">
        <v>27</v>
      </c>
      <c r="F1735" t="s">
        <v>28</v>
      </c>
      <c r="G1735">
        <v>2023</v>
      </c>
      <c r="H1735" t="s">
        <v>29</v>
      </c>
      <c r="I1735" t="s">
        <v>30</v>
      </c>
      <c r="J1735" t="s">
        <v>5016</v>
      </c>
      <c r="K1735" t="s">
        <v>5017</v>
      </c>
      <c r="L1735" t="str">
        <f>"01/05/2023 03:30 PM AEST(SW"</f>
        <v>01/05/2023 03:30 PM AEST(SW</v>
      </c>
      <c r="M1735">
        <v>1137879</v>
      </c>
      <c r="O1735" t="s">
        <v>32</v>
      </c>
      <c r="P1735" t="s">
        <v>389</v>
      </c>
      <c r="R1735" t="s">
        <v>34</v>
      </c>
      <c r="T1735" t="s">
        <v>35</v>
      </c>
      <c r="U1735" t="s">
        <v>43</v>
      </c>
      <c r="V1735" t="s">
        <v>735</v>
      </c>
      <c r="W1735" s="1">
        <v>45056</v>
      </c>
      <c r="X1735" s="1">
        <v>45058</v>
      </c>
      <c r="Y1735" t="s">
        <v>4543</v>
      </c>
    </row>
    <row r="1736" spans="1:25">
      <c r="A1736" t="s">
        <v>5018</v>
      </c>
      <c r="B1736" t="s">
        <v>812</v>
      </c>
      <c r="C1736" t="s">
        <v>5019</v>
      </c>
      <c r="D1736">
        <v>59292</v>
      </c>
      <c r="E1736" t="s">
        <v>27</v>
      </c>
      <c r="F1736" t="s">
        <v>28</v>
      </c>
      <c r="G1736">
        <v>2023</v>
      </c>
      <c r="H1736" t="s">
        <v>29</v>
      </c>
      <c r="I1736" t="s">
        <v>30</v>
      </c>
      <c r="J1736" t="s">
        <v>5016</v>
      </c>
      <c r="K1736" t="s">
        <v>5020</v>
      </c>
      <c r="M1736">
        <v>1046812</v>
      </c>
      <c r="O1736" t="s">
        <v>32</v>
      </c>
      <c r="P1736" t="s">
        <v>61</v>
      </c>
      <c r="Q1736" t="s">
        <v>5021</v>
      </c>
      <c r="R1736" t="s">
        <v>34</v>
      </c>
      <c r="T1736" t="s">
        <v>35</v>
      </c>
      <c r="U1736" t="s">
        <v>43</v>
      </c>
      <c r="V1736" t="s">
        <v>115</v>
      </c>
      <c r="W1736" s="1">
        <v>45056</v>
      </c>
      <c r="X1736" s="1">
        <v>45058</v>
      </c>
      <c r="Y1736" t="s">
        <v>615</v>
      </c>
    </row>
    <row r="1737" spans="1:25">
      <c r="A1737" t="s">
        <v>2359</v>
      </c>
      <c r="B1737" t="s">
        <v>1752</v>
      </c>
      <c r="C1737" t="s">
        <v>5022</v>
      </c>
      <c r="D1737">
        <v>55479</v>
      </c>
      <c r="E1737" t="s">
        <v>27</v>
      </c>
      <c r="F1737" t="s">
        <v>28</v>
      </c>
      <c r="G1737">
        <v>2023</v>
      </c>
      <c r="H1737" t="s">
        <v>29</v>
      </c>
      <c r="I1737" t="s">
        <v>30</v>
      </c>
      <c r="J1737" t="s">
        <v>5023</v>
      </c>
      <c r="K1737" t="str">
        <f>"08/01/2023 10:12 AM AEST(SW"</f>
        <v>08/01/2023 10:12 AM AEST(SW</v>
      </c>
      <c r="M1737">
        <v>992868</v>
      </c>
      <c r="O1737" t="s">
        <v>32</v>
      </c>
      <c r="P1737" t="s">
        <v>86</v>
      </c>
      <c r="R1737" t="s">
        <v>34</v>
      </c>
      <c r="T1737" t="s">
        <v>52</v>
      </c>
      <c r="U1737" t="s">
        <v>43</v>
      </c>
      <c r="V1737" t="s">
        <v>88</v>
      </c>
      <c r="W1737" s="1">
        <v>44962</v>
      </c>
      <c r="X1737" s="1">
        <v>44939</v>
      </c>
      <c r="Y1737" t="s">
        <v>55</v>
      </c>
    </row>
    <row r="1738" spans="1:25">
      <c r="A1738" t="s">
        <v>5024</v>
      </c>
      <c r="B1738" t="s">
        <v>653</v>
      </c>
      <c r="C1738" t="s">
        <v>953</v>
      </c>
      <c r="D1738">
        <v>60984</v>
      </c>
      <c r="E1738" t="s">
        <v>27</v>
      </c>
      <c r="F1738" t="s">
        <v>28</v>
      </c>
      <c r="G1738">
        <v>2023</v>
      </c>
      <c r="H1738" t="s">
        <v>29</v>
      </c>
      <c r="I1738" t="s">
        <v>30</v>
      </c>
      <c r="J1738" t="s">
        <v>5025</v>
      </c>
      <c r="K1738" t="s">
        <v>5026</v>
      </c>
      <c r="M1738">
        <v>1414102</v>
      </c>
      <c r="O1738" t="s">
        <v>32</v>
      </c>
      <c r="P1738" t="s">
        <v>42</v>
      </c>
      <c r="R1738" t="s">
        <v>34</v>
      </c>
      <c r="T1738" t="s">
        <v>52</v>
      </c>
      <c r="U1738" t="s">
        <v>43</v>
      </c>
      <c r="V1738" t="s">
        <v>5027</v>
      </c>
      <c r="W1738" s="1">
        <v>45106</v>
      </c>
      <c r="X1738" s="1">
        <v>45115</v>
      </c>
      <c r="Y1738" t="s">
        <v>55</v>
      </c>
    </row>
    <row r="1739" spans="1:25">
      <c r="A1739" t="s">
        <v>1368</v>
      </c>
      <c r="B1739" t="s">
        <v>1228</v>
      </c>
      <c r="C1739" t="s">
        <v>5028</v>
      </c>
      <c r="D1739">
        <v>57062</v>
      </c>
      <c r="E1739" t="s">
        <v>27</v>
      </c>
      <c r="F1739" t="s">
        <v>28</v>
      </c>
      <c r="G1739">
        <v>2023</v>
      </c>
      <c r="H1739" t="s">
        <v>29</v>
      </c>
      <c r="I1739" t="s">
        <v>30</v>
      </c>
      <c r="J1739" t="s">
        <v>5029</v>
      </c>
      <c r="K1739" t="str">
        <f>"09/02/2023 01:58 PM AEST(SW"</f>
        <v>09/02/2023 01:58 PM AEST(SW</v>
      </c>
      <c r="M1739">
        <v>911752</v>
      </c>
      <c r="O1739" t="s">
        <v>32</v>
      </c>
      <c r="P1739" t="s">
        <v>86</v>
      </c>
      <c r="R1739" t="s">
        <v>34</v>
      </c>
      <c r="T1739" t="s">
        <v>52</v>
      </c>
      <c r="U1739" t="s">
        <v>261</v>
      </c>
      <c r="V1739" t="s">
        <v>262</v>
      </c>
      <c r="W1739" s="1">
        <v>45060</v>
      </c>
      <c r="X1739" s="1">
        <v>45073</v>
      </c>
      <c r="Y1739" t="s">
        <v>55</v>
      </c>
    </row>
    <row r="1740" spans="1:25">
      <c r="A1740" t="s">
        <v>1368</v>
      </c>
      <c r="B1740" t="s">
        <v>1228</v>
      </c>
      <c r="C1740" t="s">
        <v>5028</v>
      </c>
      <c r="D1740">
        <v>57596</v>
      </c>
      <c r="E1740" t="s">
        <v>27</v>
      </c>
      <c r="F1740" t="s">
        <v>28</v>
      </c>
      <c r="G1740">
        <v>2023</v>
      </c>
      <c r="H1740" t="s">
        <v>29</v>
      </c>
      <c r="I1740" t="s">
        <v>30</v>
      </c>
      <c r="J1740" t="s">
        <v>5030</v>
      </c>
      <c r="K1740" t="str">
        <f>"05/03/2023 12:14 AM AEST(SW"</f>
        <v>05/03/2023 12:14 AM AEST(SW</v>
      </c>
      <c r="L1740" t="s">
        <v>5031</v>
      </c>
      <c r="M1740">
        <v>911752</v>
      </c>
      <c r="O1740" t="s">
        <v>32</v>
      </c>
      <c r="P1740" t="s">
        <v>86</v>
      </c>
      <c r="R1740" t="s">
        <v>34</v>
      </c>
      <c r="T1740" t="s">
        <v>52</v>
      </c>
      <c r="U1740" t="s">
        <v>261</v>
      </c>
      <c r="V1740" t="s">
        <v>262</v>
      </c>
      <c r="W1740" s="1">
        <v>45074</v>
      </c>
      <c r="X1740" s="1">
        <v>45087</v>
      </c>
      <c r="Y1740" t="s">
        <v>55</v>
      </c>
    </row>
    <row r="1741" spans="1:25">
      <c r="A1741" t="s">
        <v>1702</v>
      </c>
      <c r="B1741" t="s">
        <v>1041</v>
      </c>
      <c r="D1741">
        <v>59204</v>
      </c>
      <c r="E1741" t="s">
        <v>27</v>
      </c>
      <c r="F1741" t="s">
        <v>28</v>
      </c>
      <c r="G1741">
        <v>2023</v>
      </c>
      <c r="H1741" t="s">
        <v>29</v>
      </c>
      <c r="I1741" t="s">
        <v>30</v>
      </c>
      <c r="J1741" t="s">
        <v>5032</v>
      </c>
      <c r="K1741" t="s">
        <v>5033</v>
      </c>
      <c r="M1741">
        <v>912065</v>
      </c>
      <c r="O1741" t="s">
        <v>32</v>
      </c>
      <c r="P1741" t="s">
        <v>86</v>
      </c>
      <c r="R1741" t="s">
        <v>34</v>
      </c>
      <c r="T1741" t="s">
        <v>52</v>
      </c>
      <c r="U1741" t="s">
        <v>261</v>
      </c>
      <c r="V1741" t="s">
        <v>262</v>
      </c>
      <c r="W1741" s="1">
        <v>45047</v>
      </c>
      <c r="X1741" s="1">
        <v>45058</v>
      </c>
      <c r="Y1741" t="s">
        <v>55</v>
      </c>
    </row>
    <row r="1742" spans="1:25">
      <c r="A1742" t="s">
        <v>1774</v>
      </c>
      <c r="B1742" t="s">
        <v>1775</v>
      </c>
      <c r="C1742" t="s">
        <v>318</v>
      </c>
      <c r="D1742">
        <v>57129</v>
      </c>
      <c r="E1742" t="s">
        <v>27</v>
      </c>
      <c r="F1742" t="s">
        <v>28</v>
      </c>
      <c r="G1742">
        <v>2023</v>
      </c>
      <c r="H1742" t="s">
        <v>29</v>
      </c>
      <c r="I1742" t="s">
        <v>30</v>
      </c>
      <c r="J1742" t="s">
        <v>5034</v>
      </c>
      <c r="K1742" t="s">
        <v>5035</v>
      </c>
      <c r="M1742">
        <v>1277227</v>
      </c>
      <c r="O1742" t="s">
        <v>32</v>
      </c>
      <c r="P1742" t="s">
        <v>86</v>
      </c>
      <c r="R1742" t="s">
        <v>32</v>
      </c>
      <c r="S1742" t="s">
        <v>32</v>
      </c>
      <c r="T1742" t="s">
        <v>52</v>
      </c>
      <c r="U1742" t="s">
        <v>87</v>
      </c>
      <c r="V1742" t="s">
        <v>88</v>
      </c>
      <c r="W1742" s="1">
        <v>44969</v>
      </c>
      <c r="X1742" s="1">
        <v>44974</v>
      </c>
      <c r="Y1742" t="s">
        <v>89</v>
      </c>
    </row>
    <row r="1743" spans="1:25">
      <c r="A1743" t="s">
        <v>352</v>
      </c>
      <c r="B1743" t="s">
        <v>2386</v>
      </c>
      <c r="D1743">
        <v>54101</v>
      </c>
      <c r="E1743" t="s">
        <v>27</v>
      </c>
      <c r="F1743" t="s">
        <v>28</v>
      </c>
      <c r="G1743">
        <v>2023</v>
      </c>
      <c r="H1743" t="s">
        <v>29</v>
      </c>
      <c r="I1743" t="s">
        <v>30</v>
      </c>
      <c r="J1743" t="s">
        <v>5034</v>
      </c>
      <c r="K1743" t="s">
        <v>5036</v>
      </c>
      <c r="L1743" t="s">
        <v>5036</v>
      </c>
      <c r="M1743">
        <v>991472</v>
      </c>
      <c r="O1743" t="s">
        <v>32</v>
      </c>
      <c r="P1743" t="s">
        <v>86</v>
      </c>
      <c r="R1743" t="s">
        <v>32</v>
      </c>
      <c r="S1743" t="s">
        <v>32</v>
      </c>
      <c r="T1743" t="s">
        <v>52</v>
      </c>
      <c r="U1743" t="s">
        <v>87</v>
      </c>
      <c r="V1743" t="s">
        <v>88</v>
      </c>
      <c r="W1743" s="1">
        <v>44969</v>
      </c>
      <c r="X1743" s="1">
        <v>44974</v>
      </c>
      <c r="Y1743" t="s">
        <v>133</v>
      </c>
    </row>
    <row r="1744" spans="1:25">
      <c r="A1744" t="s">
        <v>1412</v>
      </c>
      <c r="B1744" t="s">
        <v>1413</v>
      </c>
      <c r="D1744">
        <v>58671</v>
      </c>
      <c r="E1744" t="s">
        <v>27</v>
      </c>
      <c r="F1744" t="s">
        <v>28</v>
      </c>
      <c r="G1744">
        <v>2023</v>
      </c>
      <c r="H1744" t="s">
        <v>29</v>
      </c>
      <c r="I1744" t="s">
        <v>30</v>
      </c>
      <c r="J1744" t="s">
        <v>5037</v>
      </c>
      <c r="K1744" t="s">
        <v>5038</v>
      </c>
      <c r="M1744">
        <v>1088035</v>
      </c>
      <c r="O1744" t="s">
        <v>32</v>
      </c>
      <c r="P1744" t="s">
        <v>86</v>
      </c>
      <c r="R1744" t="s">
        <v>34</v>
      </c>
      <c r="T1744" t="s">
        <v>52</v>
      </c>
      <c r="U1744" t="s">
        <v>87</v>
      </c>
      <c r="V1744" t="s">
        <v>88</v>
      </c>
      <c r="W1744" s="1">
        <v>45038</v>
      </c>
      <c r="X1744" s="1">
        <v>45051</v>
      </c>
      <c r="Y1744" t="s">
        <v>615</v>
      </c>
    </row>
    <row r="1745" spans="1:25">
      <c r="A1745" t="s">
        <v>5039</v>
      </c>
      <c r="B1745" t="s">
        <v>2246</v>
      </c>
      <c r="C1745" t="s">
        <v>66</v>
      </c>
      <c r="D1745">
        <v>60281</v>
      </c>
      <c r="E1745" t="s">
        <v>27</v>
      </c>
      <c r="F1745" t="s">
        <v>28</v>
      </c>
      <c r="G1745">
        <v>2023</v>
      </c>
      <c r="H1745" t="s">
        <v>29</v>
      </c>
      <c r="I1745" t="s">
        <v>30</v>
      </c>
      <c r="J1745" t="s">
        <v>5040</v>
      </c>
      <c r="K1745" t="s">
        <v>5041</v>
      </c>
      <c r="L1745" t="s">
        <v>5041</v>
      </c>
      <c r="M1745">
        <v>1269147</v>
      </c>
      <c r="O1745" t="s">
        <v>32</v>
      </c>
      <c r="P1745" t="s">
        <v>389</v>
      </c>
      <c r="R1745" t="s">
        <v>34</v>
      </c>
      <c r="T1745" t="s">
        <v>174</v>
      </c>
      <c r="U1745" t="s">
        <v>87</v>
      </c>
      <c r="V1745" t="s">
        <v>5042</v>
      </c>
      <c r="W1745" s="1">
        <v>45110</v>
      </c>
      <c r="X1745" s="1">
        <v>45114</v>
      </c>
      <c r="Y1745" t="s">
        <v>55</v>
      </c>
    </row>
    <row r="1746" spans="1:25">
      <c r="A1746" t="s">
        <v>5039</v>
      </c>
      <c r="B1746" t="s">
        <v>2246</v>
      </c>
      <c r="C1746" t="s">
        <v>66</v>
      </c>
      <c r="D1746">
        <v>60282</v>
      </c>
      <c r="E1746" t="s">
        <v>27</v>
      </c>
      <c r="F1746" t="s">
        <v>28</v>
      </c>
      <c r="G1746">
        <v>2023</v>
      </c>
      <c r="H1746" t="s">
        <v>29</v>
      </c>
      <c r="I1746" t="s">
        <v>30</v>
      </c>
      <c r="J1746" t="s">
        <v>5043</v>
      </c>
      <c r="K1746" t="s">
        <v>5044</v>
      </c>
      <c r="L1746" t="s">
        <v>5045</v>
      </c>
      <c r="M1746">
        <v>1269147</v>
      </c>
      <c r="O1746" t="s">
        <v>32</v>
      </c>
      <c r="P1746" t="s">
        <v>389</v>
      </c>
      <c r="R1746" t="s">
        <v>34</v>
      </c>
      <c r="T1746" t="s">
        <v>174</v>
      </c>
      <c r="U1746" t="s">
        <v>87</v>
      </c>
      <c r="V1746" t="s">
        <v>5042</v>
      </c>
      <c r="W1746" s="1">
        <v>45124</v>
      </c>
      <c r="X1746" s="1">
        <v>45128</v>
      </c>
      <c r="Y1746" t="s">
        <v>55</v>
      </c>
    </row>
    <row r="1747" spans="1:25">
      <c r="A1747" t="s">
        <v>56</v>
      </c>
      <c r="B1747" t="s">
        <v>563</v>
      </c>
      <c r="C1747" t="s">
        <v>5046</v>
      </c>
      <c r="D1747">
        <v>55834</v>
      </c>
      <c r="E1747" t="s">
        <v>27</v>
      </c>
      <c r="F1747" t="s">
        <v>28</v>
      </c>
      <c r="G1747">
        <v>2023</v>
      </c>
      <c r="H1747" t="s">
        <v>29</v>
      </c>
      <c r="I1747" t="s">
        <v>30</v>
      </c>
      <c r="J1747" t="s">
        <v>5047</v>
      </c>
      <c r="K1747" t="str">
        <f>"02/02/2023 11:29 AM AEST(SW"</f>
        <v>02/02/2023 11:29 AM AEST(SW</v>
      </c>
      <c r="L1747" t="str">
        <f>"02/02/2023 11:29 AM AEST(SW"</f>
        <v>02/02/2023 11:29 AM AEST(SW</v>
      </c>
      <c r="M1747">
        <v>834575</v>
      </c>
      <c r="O1747" t="s">
        <v>32</v>
      </c>
      <c r="P1747" t="s">
        <v>86</v>
      </c>
      <c r="R1747" t="s">
        <v>34</v>
      </c>
      <c r="T1747" t="s">
        <v>52</v>
      </c>
      <c r="U1747" t="s">
        <v>261</v>
      </c>
      <c r="V1747" t="s">
        <v>426</v>
      </c>
      <c r="W1747" s="1">
        <v>44983</v>
      </c>
      <c r="X1747" s="1">
        <v>45003</v>
      </c>
      <c r="Y1747" t="s">
        <v>55</v>
      </c>
    </row>
    <row r="1748" spans="1:25">
      <c r="A1748" t="s">
        <v>5048</v>
      </c>
      <c r="B1748" t="s">
        <v>5049</v>
      </c>
      <c r="C1748" t="s">
        <v>5050</v>
      </c>
      <c r="D1748">
        <v>55462</v>
      </c>
      <c r="E1748" t="s">
        <v>27</v>
      </c>
      <c r="F1748" t="s">
        <v>28</v>
      </c>
      <c r="G1748">
        <v>2023</v>
      </c>
      <c r="H1748" t="s">
        <v>29</v>
      </c>
      <c r="I1748" t="s">
        <v>30</v>
      </c>
      <c r="J1748" t="s">
        <v>5051</v>
      </c>
      <c r="K1748" t="s">
        <v>5052</v>
      </c>
      <c r="L1748" t="s">
        <v>5053</v>
      </c>
      <c r="M1748">
        <v>994706</v>
      </c>
      <c r="O1748" t="s">
        <v>32</v>
      </c>
      <c r="P1748" t="s">
        <v>86</v>
      </c>
      <c r="R1748" t="s">
        <v>34</v>
      </c>
      <c r="T1748" t="s">
        <v>52</v>
      </c>
      <c r="U1748" t="s">
        <v>261</v>
      </c>
      <c r="V1748" t="s">
        <v>426</v>
      </c>
      <c r="W1748" s="1">
        <v>44956</v>
      </c>
      <c r="X1748" s="1">
        <v>44981</v>
      </c>
      <c r="Y1748" t="s">
        <v>55</v>
      </c>
    </row>
    <row r="1749" spans="1:25">
      <c r="A1749" t="s">
        <v>307</v>
      </c>
      <c r="B1749" t="s">
        <v>5054</v>
      </c>
      <c r="C1749" t="s">
        <v>3532</v>
      </c>
      <c r="D1749">
        <v>55538</v>
      </c>
      <c r="E1749" t="s">
        <v>27</v>
      </c>
      <c r="F1749" t="s">
        <v>28</v>
      </c>
      <c r="G1749">
        <v>2023</v>
      </c>
      <c r="H1749" t="s">
        <v>29</v>
      </c>
      <c r="I1749" t="s">
        <v>30</v>
      </c>
      <c r="J1749" t="s">
        <v>5055</v>
      </c>
      <c r="K1749" t="s">
        <v>5056</v>
      </c>
      <c r="M1749">
        <v>995334</v>
      </c>
      <c r="O1749" t="s">
        <v>32</v>
      </c>
      <c r="P1749" t="s">
        <v>86</v>
      </c>
      <c r="R1749" t="s">
        <v>34</v>
      </c>
      <c r="T1749" t="s">
        <v>52</v>
      </c>
      <c r="U1749" t="s">
        <v>261</v>
      </c>
      <c r="V1749" t="s">
        <v>426</v>
      </c>
      <c r="W1749" s="1">
        <v>44955</v>
      </c>
      <c r="X1749" s="1">
        <v>44981</v>
      </c>
      <c r="Y1749" t="s">
        <v>55</v>
      </c>
    </row>
    <row r="1750" spans="1:25">
      <c r="A1750" t="s">
        <v>5057</v>
      </c>
      <c r="B1750" t="s">
        <v>5058</v>
      </c>
      <c r="D1750">
        <v>60088</v>
      </c>
      <c r="E1750" t="s">
        <v>27</v>
      </c>
      <c r="F1750" t="s">
        <v>28</v>
      </c>
      <c r="G1750">
        <v>2023</v>
      </c>
      <c r="H1750" t="s">
        <v>29</v>
      </c>
      <c r="I1750" t="s">
        <v>30</v>
      </c>
      <c r="J1750" t="s">
        <v>5059</v>
      </c>
      <c r="K1750" t="s">
        <v>5060</v>
      </c>
      <c r="L1750" t="s">
        <v>5061</v>
      </c>
      <c r="M1750">
        <v>1270613</v>
      </c>
      <c r="O1750" t="s">
        <v>32</v>
      </c>
      <c r="P1750" t="s">
        <v>86</v>
      </c>
      <c r="R1750" t="s">
        <v>34</v>
      </c>
      <c r="T1750" t="s">
        <v>52</v>
      </c>
      <c r="U1750" t="s">
        <v>87</v>
      </c>
      <c r="V1750" t="s">
        <v>88</v>
      </c>
      <c r="W1750" s="1">
        <v>45116</v>
      </c>
      <c r="X1750" s="1">
        <v>45121</v>
      </c>
      <c r="Y1750" t="s">
        <v>55</v>
      </c>
    </row>
    <row r="1751" spans="1:25">
      <c r="A1751" t="s">
        <v>4493</v>
      </c>
      <c r="B1751" t="s">
        <v>1189</v>
      </c>
      <c r="C1751" t="s">
        <v>467</v>
      </c>
      <c r="D1751">
        <v>60278</v>
      </c>
      <c r="E1751" t="s">
        <v>27</v>
      </c>
      <c r="F1751" t="s">
        <v>28</v>
      </c>
      <c r="G1751">
        <v>2023</v>
      </c>
      <c r="H1751" t="s">
        <v>29</v>
      </c>
      <c r="I1751" t="s">
        <v>30</v>
      </c>
      <c r="J1751" t="s">
        <v>5040</v>
      </c>
      <c r="K1751" t="s">
        <v>5062</v>
      </c>
      <c r="L1751" t="s">
        <v>5063</v>
      </c>
      <c r="M1751">
        <v>1263643</v>
      </c>
      <c r="O1751" t="s">
        <v>32</v>
      </c>
      <c r="P1751" t="s">
        <v>86</v>
      </c>
      <c r="R1751" t="s">
        <v>34</v>
      </c>
      <c r="T1751" t="s">
        <v>174</v>
      </c>
      <c r="U1751" t="s">
        <v>87</v>
      </c>
      <c r="V1751" t="s">
        <v>4495</v>
      </c>
      <c r="W1751" s="1">
        <v>45110</v>
      </c>
      <c r="X1751" s="1">
        <v>45114</v>
      </c>
      <c r="Y1751" t="s">
        <v>55</v>
      </c>
    </row>
    <row r="1752" spans="1:25">
      <c r="A1752" t="s">
        <v>4493</v>
      </c>
      <c r="B1752" t="s">
        <v>1189</v>
      </c>
      <c r="C1752" t="s">
        <v>467</v>
      </c>
      <c r="D1752">
        <v>60279</v>
      </c>
      <c r="E1752" t="s">
        <v>27</v>
      </c>
      <c r="F1752" t="s">
        <v>28</v>
      </c>
      <c r="G1752">
        <v>2023</v>
      </c>
      <c r="H1752" t="s">
        <v>29</v>
      </c>
      <c r="I1752" t="s">
        <v>30</v>
      </c>
      <c r="J1752" t="s">
        <v>5043</v>
      </c>
      <c r="K1752" t="s">
        <v>5064</v>
      </c>
      <c r="L1752" t="s">
        <v>5064</v>
      </c>
      <c r="M1752">
        <v>1263643</v>
      </c>
      <c r="O1752" t="s">
        <v>32</v>
      </c>
      <c r="P1752" t="s">
        <v>86</v>
      </c>
      <c r="R1752" t="s">
        <v>34</v>
      </c>
      <c r="T1752" t="s">
        <v>174</v>
      </c>
      <c r="U1752" t="s">
        <v>87</v>
      </c>
      <c r="V1752" t="s">
        <v>4495</v>
      </c>
      <c r="W1752" s="1">
        <v>45124</v>
      </c>
      <c r="X1752" s="1">
        <v>45128</v>
      </c>
      <c r="Y1752" t="s">
        <v>55</v>
      </c>
    </row>
    <row r="1753" spans="1:25">
      <c r="A1753" t="s">
        <v>4879</v>
      </c>
      <c r="B1753" t="s">
        <v>4880</v>
      </c>
      <c r="C1753" t="s">
        <v>358</v>
      </c>
      <c r="D1753">
        <v>60087</v>
      </c>
      <c r="E1753" t="s">
        <v>27</v>
      </c>
      <c r="F1753" t="s">
        <v>28</v>
      </c>
      <c r="G1753">
        <v>2023</v>
      </c>
      <c r="H1753" t="s">
        <v>29</v>
      </c>
      <c r="I1753" t="s">
        <v>30</v>
      </c>
      <c r="J1753" t="s">
        <v>5059</v>
      </c>
      <c r="K1753" t="s">
        <v>5065</v>
      </c>
      <c r="L1753" t="s">
        <v>5066</v>
      </c>
      <c r="M1753">
        <v>1271132</v>
      </c>
      <c r="O1753" t="s">
        <v>32</v>
      </c>
      <c r="P1753" t="s">
        <v>86</v>
      </c>
      <c r="R1753" t="s">
        <v>34</v>
      </c>
      <c r="T1753" t="s">
        <v>52</v>
      </c>
      <c r="U1753" t="s">
        <v>87</v>
      </c>
      <c r="V1753" t="s">
        <v>88</v>
      </c>
      <c r="W1753" s="1">
        <v>45116</v>
      </c>
      <c r="X1753" s="1">
        <v>45121</v>
      </c>
      <c r="Y1753" t="s">
        <v>55</v>
      </c>
    </row>
    <row r="1754" spans="1:25">
      <c r="A1754" t="s">
        <v>4749</v>
      </c>
      <c r="B1754" t="s">
        <v>4884</v>
      </c>
      <c r="C1754" t="s">
        <v>4885</v>
      </c>
      <c r="D1754">
        <v>60086</v>
      </c>
      <c r="E1754" t="s">
        <v>27</v>
      </c>
      <c r="F1754" t="s">
        <v>28</v>
      </c>
      <c r="G1754">
        <v>2023</v>
      </c>
      <c r="H1754" t="s">
        <v>29</v>
      </c>
      <c r="I1754" t="s">
        <v>30</v>
      </c>
      <c r="J1754" t="s">
        <v>5059</v>
      </c>
      <c r="K1754" t="s">
        <v>5065</v>
      </c>
      <c r="L1754" t="s">
        <v>5067</v>
      </c>
      <c r="M1754">
        <v>1270411</v>
      </c>
      <c r="O1754" t="s">
        <v>32</v>
      </c>
      <c r="P1754" t="s">
        <v>86</v>
      </c>
      <c r="R1754" t="s">
        <v>34</v>
      </c>
      <c r="T1754" t="s">
        <v>52</v>
      </c>
      <c r="U1754" t="s">
        <v>87</v>
      </c>
      <c r="V1754" t="s">
        <v>88</v>
      </c>
      <c r="W1754" s="1">
        <v>45116</v>
      </c>
      <c r="X1754" s="1">
        <v>45121</v>
      </c>
      <c r="Y1754" t="s">
        <v>55</v>
      </c>
    </row>
    <row r="1755" spans="1:25">
      <c r="A1755" t="s">
        <v>5068</v>
      </c>
      <c r="B1755" t="s">
        <v>5069</v>
      </c>
      <c r="C1755" t="s">
        <v>5070</v>
      </c>
      <c r="D1755">
        <v>60874</v>
      </c>
      <c r="E1755" t="s">
        <v>27</v>
      </c>
      <c r="F1755" t="s">
        <v>28</v>
      </c>
      <c r="G1755">
        <v>2023</v>
      </c>
      <c r="H1755" t="s">
        <v>29</v>
      </c>
      <c r="I1755" t="s">
        <v>30</v>
      </c>
      <c r="J1755" t="s">
        <v>5040</v>
      </c>
      <c r="K1755" t="str">
        <f>"07/06/2023 02:28 PM AEST(SW"</f>
        <v>07/06/2023 02:28 PM AEST(SW</v>
      </c>
      <c r="M1755">
        <v>1270093</v>
      </c>
      <c r="O1755" t="s">
        <v>32</v>
      </c>
      <c r="P1755" t="s">
        <v>86</v>
      </c>
      <c r="R1755" t="s">
        <v>34</v>
      </c>
      <c r="T1755" t="s">
        <v>52</v>
      </c>
      <c r="U1755" t="s">
        <v>87</v>
      </c>
      <c r="V1755" t="s">
        <v>88</v>
      </c>
      <c r="W1755" s="1">
        <v>45110</v>
      </c>
      <c r="X1755" s="1">
        <v>45114</v>
      </c>
      <c r="Y1755" t="s">
        <v>55</v>
      </c>
    </row>
    <row r="1756" spans="1:25">
      <c r="A1756" t="s">
        <v>5068</v>
      </c>
      <c r="B1756" t="s">
        <v>5069</v>
      </c>
      <c r="C1756" t="s">
        <v>5070</v>
      </c>
      <c r="D1756">
        <v>60875</v>
      </c>
      <c r="E1756" t="s">
        <v>27</v>
      </c>
      <c r="F1756" t="s">
        <v>28</v>
      </c>
      <c r="G1756">
        <v>2023</v>
      </c>
      <c r="H1756" t="s">
        <v>29</v>
      </c>
      <c r="I1756" t="s">
        <v>30</v>
      </c>
      <c r="J1756" t="s">
        <v>5043</v>
      </c>
      <c r="K1756" t="str">
        <f>"07/06/2023 02:58 PM AEST(SW"</f>
        <v>07/06/2023 02:58 PM AEST(SW</v>
      </c>
      <c r="M1756">
        <v>1270093</v>
      </c>
      <c r="O1756" t="s">
        <v>32</v>
      </c>
      <c r="P1756" t="s">
        <v>86</v>
      </c>
      <c r="R1756" t="s">
        <v>34</v>
      </c>
      <c r="T1756" t="s">
        <v>52</v>
      </c>
      <c r="U1756" t="s">
        <v>87</v>
      </c>
      <c r="V1756" t="s">
        <v>88</v>
      </c>
      <c r="W1756" s="1">
        <v>45124</v>
      </c>
      <c r="X1756" s="1">
        <v>45128</v>
      </c>
      <c r="Y1756" t="s">
        <v>55</v>
      </c>
    </row>
    <row r="1757" spans="1:25">
      <c r="A1757" t="s">
        <v>4652</v>
      </c>
      <c r="B1757" t="s">
        <v>2601</v>
      </c>
      <c r="D1757">
        <v>55895</v>
      </c>
      <c r="E1757" t="s">
        <v>27</v>
      </c>
      <c r="F1757" t="s">
        <v>28</v>
      </c>
      <c r="G1757">
        <v>2023</v>
      </c>
      <c r="H1757" t="s">
        <v>29</v>
      </c>
      <c r="I1757" t="s">
        <v>30</v>
      </c>
      <c r="J1757" t="s">
        <v>4653</v>
      </c>
      <c r="K1757" t="str">
        <f>"03/02/2023 09:43 PM AEST(SW"</f>
        <v>03/02/2023 09:43 PM AEST(SW</v>
      </c>
      <c r="L1757" t="str">
        <f>"03/02/2023 09:44 PM AEST(SW"</f>
        <v>03/02/2023 09:44 PM AEST(SW</v>
      </c>
      <c r="M1757">
        <v>910948</v>
      </c>
      <c r="O1757" t="s">
        <v>32</v>
      </c>
      <c r="P1757" t="s">
        <v>86</v>
      </c>
      <c r="R1757" t="s">
        <v>34</v>
      </c>
      <c r="T1757" t="s">
        <v>52</v>
      </c>
      <c r="U1757" t="s">
        <v>261</v>
      </c>
      <c r="V1757" t="s">
        <v>4654</v>
      </c>
      <c r="W1757" s="1">
        <v>44982</v>
      </c>
      <c r="X1757" s="1">
        <v>45024</v>
      </c>
      <c r="Y1757" t="s">
        <v>55</v>
      </c>
    </row>
    <row r="1758" spans="1:25">
      <c r="A1758" t="s">
        <v>5071</v>
      </c>
      <c r="B1758" t="s">
        <v>3985</v>
      </c>
      <c r="D1758">
        <v>55868</v>
      </c>
      <c r="E1758" t="s">
        <v>27</v>
      </c>
      <c r="F1758" t="s">
        <v>28</v>
      </c>
      <c r="G1758">
        <v>2023</v>
      </c>
      <c r="H1758" t="s">
        <v>29</v>
      </c>
      <c r="I1758" t="s">
        <v>30</v>
      </c>
      <c r="J1758" t="s">
        <v>5072</v>
      </c>
      <c r="K1758" t="str">
        <f>"02/02/2023 10:53 PM AEST(SW"</f>
        <v>02/02/2023 10:53 PM AEST(SW</v>
      </c>
      <c r="L1758" t="str">
        <f>"06/02/2023 09:26 PM AEST(SW"</f>
        <v>06/02/2023 09:26 PM AEST(SW</v>
      </c>
      <c r="M1758">
        <v>813162</v>
      </c>
      <c r="O1758" t="s">
        <v>32</v>
      </c>
      <c r="P1758" t="s">
        <v>86</v>
      </c>
      <c r="R1758" t="s">
        <v>34</v>
      </c>
      <c r="T1758" t="s">
        <v>52</v>
      </c>
      <c r="U1758" t="s">
        <v>261</v>
      </c>
      <c r="V1758" t="s">
        <v>426</v>
      </c>
      <c r="W1758" s="1">
        <v>45031</v>
      </c>
      <c r="X1758" s="1">
        <v>45051</v>
      </c>
      <c r="Y1758" t="s">
        <v>133</v>
      </c>
    </row>
    <row r="1759" spans="1:25">
      <c r="A1759" t="s">
        <v>624</v>
      </c>
      <c r="B1759" t="s">
        <v>5073</v>
      </c>
      <c r="D1759">
        <v>55776</v>
      </c>
      <c r="E1759" t="s">
        <v>27</v>
      </c>
      <c r="F1759" t="s">
        <v>28</v>
      </c>
      <c r="G1759">
        <v>2023</v>
      </c>
      <c r="H1759" t="s">
        <v>29</v>
      </c>
      <c r="I1759" t="s">
        <v>30</v>
      </c>
      <c r="J1759" t="s">
        <v>5074</v>
      </c>
      <c r="K1759" t="s">
        <v>5075</v>
      </c>
      <c r="L1759" t="s">
        <v>5075</v>
      </c>
      <c r="M1759">
        <v>1029835</v>
      </c>
      <c r="O1759" t="s">
        <v>32</v>
      </c>
      <c r="P1759" t="s">
        <v>86</v>
      </c>
      <c r="R1759" t="s">
        <v>34</v>
      </c>
      <c r="T1759" t="s">
        <v>52</v>
      </c>
      <c r="U1759" t="s">
        <v>87</v>
      </c>
      <c r="V1759" t="s">
        <v>88</v>
      </c>
      <c r="W1759" s="1">
        <v>45017</v>
      </c>
      <c r="X1759" s="1">
        <v>45024</v>
      </c>
      <c r="Y1759" t="s">
        <v>140</v>
      </c>
    </row>
    <row r="1760" spans="1:25">
      <c r="A1760" t="s">
        <v>5048</v>
      </c>
      <c r="B1760" t="s">
        <v>5076</v>
      </c>
      <c r="C1760" t="s">
        <v>5077</v>
      </c>
      <c r="D1760">
        <v>59063</v>
      </c>
      <c r="E1760" t="s">
        <v>27</v>
      </c>
      <c r="F1760" t="s">
        <v>28</v>
      </c>
      <c r="G1760">
        <v>2023</v>
      </c>
      <c r="H1760" t="s">
        <v>29</v>
      </c>
      <c r="I1760" t="s">
        <v>30</v>
      </c>
      <c r="J1760" t="s">
        <v>5078</v>
      </c>
      <c r="K1760" t="s">
        <v>5079</v>
      </c>
      <c r="M1760">
        <v>1282418</v>
      </c>
      <c r="O1760" t="s">
        <v>32</v>
      </c>
      <c r="P1760" t="s">
        <v>86</v>
      </c>
      <c r="R1760" t="s">
        <v>34</v>
      </c>
      <c r="T1760" t="s">
        <v>52</v>
      </c>
      <c r="U1760" t="s">
        <v>261</v>
      </c>
      <c r="V1760" t="s">
        <v>426</v>
      </c>
      <c r="W1760" s="1">
        <v>45131</v>
      </c>
      <c r="X1760" s="1">
        <v>45156</v>
      </c>
      <c r="Y1760" t="s">
        <v>55</v>
      </c>
    </row>
    <row r="1761" spans="1:25">
      <c r="A1761" t="s">
        <v>5080</v>
      </c>
      <c r="B1761" t="s">
        <v>5081</v>
      </c>
      <c r="D1761">
        <v>57718</v>
      </c>
      <c r="E1761" t="s">
        <v>27</v>
      </c>
      <c r="F1761" t="s">
        <v>28</v>
      </c>
      <c r="G1761">
        <v>2023</v>
      </c>
      <c r="H1761" t="s">
        <v>29</v>
      </c>
      <c r="I1761" t="s">
        <v>30</v>
      </c>
      <c r="J1761" t="s">
        <v>5082</v>
      </c>
      <c r="K1761" t="s">
        <v>5083</v>
      </c>
      <c r="M1761">
        <v>1299234</v>
      </c>
      <c r="O1761" t="s">
        <v>32</v>
      </c>
      <c r="P1761" t="s">
        <v>86</v>
      </c>
      <c r="R1761" t="s">
        <v>34</v>
      </c>
      <c r="T1761" t="s">
        <v>52</v>
      </c>
      <c r="U1761" t="s">
        <v>261</v>
      </c>
      <c r="V1761" t="s">
        <v>426</v>
      </c>
      <c r="W1761" s="1">
        <v>45052</v>
      </c>
      <c r="X1761" s="1">
        <v>45086</v>
      </c>
      <c r="Y1761" t="s">
        <v>55</v>
      </c>
    </row>
    <row r="1762" spans="1:25">
      <c r="A1762" t="s">
        <v>5084</v>
      </c>
      <c r="B1762" t="s">
        <v>5085</v>
      </c>
      <c r="D1762">
        <v>57613</v>
      </c>
      <c r="E1762" t="s">
        <v>27</v>
      </c>
      <c r="F1762" t="s">
        <v>28</v>
      </c>
      <c r="G1762">
        <v>2023</v>
      </c>
      <c r="H1762" t="s">
        <v>29</v>
      </c>
      <c r="I1762" t="s">
        <v>30</v>
      </c>
      <c r="J1762" t="s">
        <v>5086</v>
      </c>
      <c r="K1762" t="str">
        <f>"06/03/2023 10:10 AM AEST(SW"</f>
        <v>06/03/2023 10:10 AM AEST(SW</v>
      </c>
      <c r="L1762" t="str">
        <f>"06/03/2023 10:10 AM AEST(SW"</f>
        <v>06/03/2023 10:10 AM AEST(SW</v>
      </c>
      <c r="M1762">
        <v>1221085</v>
      </c>
      <c r="O1762" t="s">
        <v>32</v>
      </c>
      <c r="P1762" t="s">
        <v>86</v>
      </c>
      <c r="R1762" t="s">
        <v>34</v>
      </c>
      <c r="T1762" t="s">
        <v>52</v>
      </c>
      <c r="U1762" t="s">
        <v>87</v>
      </c>
      <c r="V1762" t="s">
        <v>88</v>
      </c>
      <c r="W1762" s="1">
        <v>45025</v>
      </c>
      <c r="X1762" s="1">
        <v>45031</v>
      </c>
      <c r="Y1762" t="s">
        <v>220</v>
      </c>
    </row>
    <row r="1763" spans="1:25">
      <c r="A1763" t="s">
        <v>526</v>
      </c>
      <c r="B1763" t="s">
        <v>5087</v>
      </c>
      <c r="D1763">
        <v>61076</v>
      </c>
      <c r="E1763" t="s">
        <v>27</v>
      </c>
      <c r="F1763" t="s">
        <v>28</v>
      </c>
      <c r="G1763">
        <v>2023</v>
      </c>
      <c r="H1763" t="s">
        <v>29</v>
      </c>
      <c r="I1763" t="s">
        <v>30</v>
      </c>
      <c r="J1763" t="s">
        <v>5088</v>
      </c>
      <c r="K1763" t="s">
        <v>5089</v>
      </c>
      <c r="L1763" t="s">
        <v>5089</v>
      </c>
      <c r="M1763">
        <v>1118688</v>
      </c>
      <c r="O1763" t="s">
        <v>32</v>
      </c>
      <c r="P1763" t="s">
        <v>86</v>
      </c>
      <c r="R1763" t="s">
        <v>34</v>
      </c>
      <c r="T1763" t="s">
        <v>52</v>
      </c>
      <c r="U1763" t="s">
        <v>87</v>
      </c>
      <c r="V1763" t="s">
        <v>88</v>
      </c>
      <c r="W1763" s="1">
        <v>45116</v>
      </c>
      <c r="X1763" s="1">
        <v>45121</v>
      </c>
      <c r="Y1763" t="s">
        <v>140</v>
      </c>
    </row>
    <row r="1764" spans="1:25">
      <c r="A1764" t="s">
        <v>2347</v>
      </c>
      <c r="B1764" t="s">
        <v>1269</v>
      </c>
      <c r="C1764" t="s">
        <v>5090</v>
      </c>
      <c r="D1764">
        <v>47394</v>
      </c>
      <c r="E1764" t="s">
        <v>27</v>
      </c>
      <c r="F1764" t="s">
        <v>28</v>
      </c>
      <c r="G1764">
        <v>2023</v>
      </c>
      <c r="H1764" t="s">
        <v>29</v>
      </c>
      <c r="I1764" t="s">
        <v>30</v>
      </c>
      <c r="J1764" t="s">
        <v>5091</v>
      </c>
      <c r="K1764" t="s">
        <v>5092</v>
      </c>
      <c r="M1764">
        <v>1240819</v>
      </c>
      <c r="O1764" t="s">
        <v>32</v>
      </c>
      <c r="P1764" t="s">
        <v>86</v>
      </c>
      <c r="R1764" t="s">
        <v>34</v>
      </c>
      <c r="T1764" t="s">
        <v>52</v>
      </c>
      <c r="U1764" t="s">
        <v>87</v>
      </c>
      <c r="V1764" t="s">
        <v>88</v>
      </c>
      <c r="W1764" s="1">
        <v>44739</v>
      </c>
      <c r="X1764" s="1">
        <v>44758</v>
      </c>
      <c r="Y1764" t="s">
        <v>615</v>
      </c>
    </row>
    <row r="1765" spans="1:25">
      <c r="A1765" t="s">
        <v>4288</v>
      </c>
      <c r="B1765" t="s">
        <v>1724</v>
      </c>
      <c r="D1765">
        <v>59886</v>
      </c>
      <c r="E1765" t="s">
        <v>27</v>
      </c>
      <c r="F1765" t="s">
        <v>28</v>
      </c>
      <c r="G1765">
        <v>2023</v>
      </c>
      <c r="H1765" t="s">
        <v>29</v>
      </c>
      <c r="I1765" t="s">
        <v>30</v>
      </c>
      <c r="J1765" t="s">
        <v>4289</v>
      </c>
      <c r="K1765" t="s">
        <v>4290</v>
      </c>
      <c r="L1765" t="s">
        <v>4291</v>
      </c>
      <c r="M1765">
        <v>997613</v>
      </c>
      <c r="O1765" t="s">
        <v>32</v>
      </c>
      <c r="P1765" t="s">
        <v>33</v>
      </c>
      <c r="R1765" t="s">
        <v>34</v>
      </c>
      <c r="T1765" t="s">
        <v>174</v>
      </c>
      <c r="U1765" t="s">
        <v>53</v>
      </c>
      <c r="V1765" t="s">
        <v>4292</v>
      </c>
      <c r="W1765" s="1">
        <v>45112</v>
      </c>
      <c r="X1765" s="1">
        <v>45066</v>
      </c>
      <c r="Y1765" t="s">
        <v>55</v>
      </c>
    </row>
    <row r="1766" spans="1:25">
      <c r="A1766" t="s">
        <v>2545</v>
      </c>
      <c r="B1766" t="s">
        <v>142</v>
      </c>
      <c r="D1766">
        <v>57538</v>
      </c>
      <c r="E1766" t="s">
        <v>27</v>
      </c>
      <c r="F1766" t="s">
        <v>28</v>
      </c>
      <c r="G1766">
        <v>2023</v>
      </c>
      <c r="H1766" t="s">
        <v>29</v>
      </c>
      <c r="I1766" t="s">
        <v>30</v>
      </c>
      <c r="J1766" t="s">
        <v>5093</v>
      </c>
      <c r="K1766" t="str">
        <f>"02/03/2023 11:47 AM AEST(SW"</f>
        <v>02/03/2023 11:47 AM AEST(SW</v>
      </c>
      <c r="O1766" t="s">
        <v>32</v>
      </c>
      <c r="P1766" t="s">
        <v>42</v>
      </c>
      <c r="R1766" t="s">
        <v>34</v>
      </c>
      <c r="T1766" t="s">
        <v>35</v>
      </c>
      <c r="U1766" t="s">
        <v>36</v>
      </c>
      <c r="V1766" t="s">
        <v>5094</v>
      </c>
      <c r="W1766" s="1">
        <v>44993</v>
      </c>
      <c r="X1766" s="1">
        <v>45005</v>
      </c>
      <c r="Y1766" t="s">
        <v>55</v>
      </c>
    </row>
    <row r="1767" spans="1:25">
      <c r="A1767" t="s">
        <v>5095</v>
      </c>
      <c r="B1767" t="s">
        <v>5096</v>
      </c>
      <c r="D1767">
        <v>60175</v>
      </c>
      <c r="E1767" t="s">
        <v>27</v>
      </c>
      <c r="F1767" t="s">
        <v>28</v>
      </c>
      <c r="G1767">
        <v>2023</v>
      </c>
      <c r="H1767" t="s">
        <v>29</v>
      </c>
      <c r="I1767" t="s">
        <v>30</v>
      </c>
      <c r="J1767" t="s">
        <v>5097</v>
      </c>
      <c r="K1767" t="s">
        <v>5098</v>
      </c>
      <c r="M1767">
        <v>1241128</v>
      </c>
      <c r="O1767" t="s">
        <v>32</v>
      </c>
      <c r="P1767" t="s">
        <v>42</v>
      </c>
      <c r="R1767" t="s">
        <v>34</v>
      </c>
      <c r="T1767" t="s">
        <v>52</v>
      </c>
      <c r="U1767" t="s">
        <v>36</v>
      </c>
      <c r="V1767" t="s">
        <v>5099</v>
      </c>
      <c r="W1767" s="1">
        <v>45122</v>
      </c>
      <c r="X1767" s="1">
        <v>45142</v>
      </c>
      <c r="Y1767" t="s">
        <v>5100</v>
      </c>
    </row>
    <row r="1768" spans="1:25">
      <c r="A1768" t="s">
        <v>5101</v>
      </c>
      <c r="B1768" t="s">
        <v>5102</v>
      </c>
      <c r="D1768">
        <v>55828</v>
      </c>
      <c r="E1768" t="s">
        <v>27</v>
      </c>
      <c r="F1768" t="s">
        <v>28</v>
      </c>
      <c r="G1768">
        <v>2023</v>
      </c>
      <c r="H1768" t="s">
        <v>29</v>
      </c>
      <c r="I1768" t="s">
        <v>30</v>
      </c>
      <c r="J1768" t="s">
        <v>5103</v>
      </c>
      <c r="K1768" t="str">
        <f>"01/02/2023 11:54 PM AEST(SW"</f>
        <v>01/02/2023 11:54 PM AEST(SW</v>
      </c>
      <c r="M1768">
        <v>1356968</v>
      </c>
      <c r="O1768" t="s">
        <v>32</v>
      </c>
      <c r="P1768" t="s">
        <v>878</v>
      </c>
      <c r="R1768" t="s">
        <v>34</v>
      </c>
      <c r="T1768" t="s">
        <v>174</v>
      </c>
      <c r="U1768" t="s">
        <v>680</v>
      </c>
      <c r="V1768" t="s">
        <v>2126</v>
      </c>
      <c r="W1768" s="1">
        <v>45028</v>
      </c>
      <c r="X1768" s="1">
        <v>45036</v>
      </c>
      <c r="Y1768" t="s">
        <v>55</v>
      </c>
    </row>
    <row r="1769" spans="1:25">
      <c r="A1769" t="s">
        <v>5104</v>
      </c>
      <c r="B1769" t="s">
        <v>4986</v>
      </c>
      <c r="C1769" t="s">
        <v>5105</v>
      </c>
      <c r="D1769">
        <v>55347</v>
      </c>
      <c r="E1769" t="s">
        <v>27</v>
      </c>
      <c r="F1769" t="s">
        <v>28</v>
      </c>
      <c r="G1769">
        <v>2023</v>
      </c>
      <c r="H1769" t="s">
        <v>29</v>
      </c>
      <c r="I1769" t="s">
        <v>30</v>
      </c>
      <c r="J1769" t="s">
        <v>5106</v>
      </c>
      <c r="K1769" t="s">
        <v>5107</v>
      </c>
      <c r="M1769">
        <v>1357351</v>
      </c>
      <c r="O1769" t="s">
        <v>32</v>
      </c>
      <c r="P1769" t="s">
        <v>878</v>
      </c>
      <c r="R1769" t="s">
        <v>34</v>
      </c>
      <c r="T1769" t="s">
        <v>174</v>
      </c>
      <c r="U1769" t="s">
        <v>680</v>
      </c>
      <c r="V1769" t="s">
        <v>2126</v>
      </c>
      <c r="W1769" s="1">
        <v>44967</v>
      </c>
      <c r="X1769" s="1">
        <v>44977</v>
      </c>
      <c r="Y1769" t="s">
        <v>55</v>
      </c>
    </row>
    <row r="1770" spans="1:25">
      <c r="A1770" t="s">
        <v>3261</v>
      </c>
      <c r="B1770" t="s">
        <v>5108</v>
      </c>
      <c r="D1770">
        <v>61450</v>
      </c>
      <c r="E1770" t="s">
        <v>27</v>
      </c>
      <c r="F1770" t="s">
        <v>28</v>
      </c>
      <c r="G1770">
        <v>2023</v>
      </c>
      <c r="H1770" t="s">
        <v>29</v>
      </c>
      <c r="I1770" t="s">
        <v>30</v>
      </c>
      <c r="J1770" t="s">
        <v>5109</v>
      </c>
      <c r="K1770" t="s">
        <v>5110</v>
      </c>
      <c r="M1770">
        <v>399628</v>
      </c>
      <c r="O1770" t="s">
        <v>32</v>
      </c>
      <c r="P1770" t="s">
        <v>42</v>
      </c>
      <c r="R1770" t="s">
        <v>34</v>
      </c>
      <c r="T1770" t="s">
        <v>35</v>
      </c>
      <c r="U1770" t="s">
        <v>43</v>
      </c>
      <c r="V1770" t="s">
        <v>151</v>
      </c>
      <c r="W1770" s="1">
        <v>45091</v>
      </c>
      <c r="X1770" s="1">
        <v>45106</v>
      </c>
      <c r="Y1770" t="s">
        <v>97</v>
      </c>
    </row>
    <row r="1771" spans="1:25">
      <c r="A1771" t="s">
        <v>3261</v>
      </c>
      <c r="B1771" t="s">
        <v>5108</v>
      </c>
      <c r="D1771">
        <v>61451</v>
      </c>
      <c r="E1771" t="s">
        <v>27</v>
      </c>
      <c r="F1771" t="s">
        <v>28</v>
      </c>
      <c r="G1771">
        <v>2023</v>
      </c>
      <c r="H1771" t="s">
        <v>29</v>
      </c>
      <c r="I1771" t="s">
        <v>30</v>
      </c>
      <c r="J1771" t="s">
        <v>5111</v>
      </c>
      <c r="K1771" t="s">
        <v>5112</v>
      </c>
      <c r="M1771">
        <v>399628</v>
      </c>
      <c r="O1771" t="s">
        <v>32</v>
      </c>
      <c r="P1771" t="s">
        <v>42</v>
      </c>
      <c r="R1771" t="s">
        <v>34</v>
      </c>
      <c r="T1771" t="s">
        <v>35</v>
      </c>
      <c r="U1771" t="s">
        <v>43</v>
      </c>
      <c r="V1771" t="s">
        <v>151</v>
      </c>
      <c r="W1771" s="1">
        <v>45121</v>
      </c>
      <c r="X1771" s="1">
        <v>45106</v>
      </c>
      <c r="Y1771" t="s">
        <v>97</v>
      </c>
    </row>
    <row r="1772" spans="1:25">
      <c r="A1772" t="s">
        <v>5113</v>
      </c>
      <c r="B1772" t="s">
        <v>5114</v>
      </c>
      <c r="D1772">
        <v>57215</v>
      </c>
      <c r="E1772" t="s">
        <v>27</v>
      </c>
      <c r="F1772" t="s">
        <v>28</v>
      </c>
      <c r="G1772">
        <v>2023</v>
      </c>
      <c r="H1772" t="s">
        <v>29</v>
      </c>
      <c r="I1772" t="s">
        <v>30</v>
      </c>
      <c r="J1772" t="s">
        <v>5115</v>
      </c>
      <c r="K1772" t="s">
        <v>5116</v>
      </c>
      <c r="M1772">
        <v>1301111</v>
      </c>
      <c r="O1772" t="s">
        <v>32</v>
      </c>
      <c r="P1772" t="s">
        <v>277</v>
      </c>
      <c r="R1772" t="s">
        <v>34</v>
      </c>
      <c r="T1772" t="s">
        <v>35</v>
      </c>
      <c r="U1772" t="s">
        <v>53</v>
      </c>
      <c r="V1772" t="s">
        <v>5117</v>
      </c>
      <c r="W1772" s="1">
        <v>44925</v>
      </c>
      <c r="X1772" s="1">
        <v>44985</v>
      </c>
      <c r="Y1772" t="s">
        <v>133</v>
      </c>
    </row>
    <row r="1773" spans="1:25">
      <c r="A1773" t="s">
        <v>5118</v>
      </c>
      <c r="B1773" t="s">
        <v>5119</v>
      </c>
      <c r="D1773">
        <v>59978</v>
      </c>
      <c r="E1773" t="s">
        <v>27</v>
      </c>
      <c r="F1773" t="s">
        <v>28</v>
      </c>
      <c r="G1773">
        <v>2023</v>
      </c>
      <c r="H1773" t="s">
        <v>29</v>
      </c>
      <c r="I1773" t="s">
        <v>30</v>
      </c>
      <c r="J1773" t="s">
        <v>5120</v>
      </c>
      <c r="K1773" t="s">
        <v>5121</v>
      </c>
      <c r="M1773">
        <v>1106811</v>
      </c>
      <c r="O1773" t="s">
        <v>32</v>
      </c>
      <c r="P1773" t="s">
        <v>86</v>
      </c>
      <c r="R1773" t="s">
        <v>34</v>
      </c>
      <c r="T1773" t="s">
        <v>52</v>
      </c>
      <c r="U1773" t="s">
        <v>43</v>
      </c>
      <c r="V1773" t="s">
        <v>88</v>
      </c>
      <c r="W1773" s="1">
        <v>45087</v>
      </c>
      <c r="X1773" s="1">
        <v>45184</v>
      </c>
      <c r="Y1773" t="s">
        <v>89</v>
      </c>
    </row>
    <row r="1774" spans="1:25">
      <c r="A1774" t="s">
        <v>1246</v>
      </c>
      <c r="B1774" t="s">
        <v>563</v>
      </c>
      <c r="D1774">
        <v>57642</v>
      </c>
      <c r="E1774" t="s">
        <v>27</v>
      </c>
      <c r="F1774" t="s">
        <v>28</v>
      </c>
      <c r="G1774">
        <v>2023</v>
      </c>
      <c r="H1774" t="s">
        <v>29</v>
      </c>
      <c r="I1774" t="s">
        <v>30</v>
      </c>
      <c r="J1774" t="s">
        <v>4842</v>
      </c>
      <c r="K1774" t="str">
        <f>"08/03/2023 05:43 PM AEST(SW"</f>
        <v>08/03/2023 05:43 PM AEST(SW</v>
      </c>
      <c r="L1774" t="s">
        <v>4843</v>
      </c>
      <c r="M1774">
        <v>1082917</v>
      </c>
      <c r="O1774" t="s">
        <v>32</v>
      </c>
      <c r="P1774" t="s">
        <v>86</v>
      </c>
      <c r="R1774" t="s">
        <v>34</v>
      </c>
      <c r="T1774" t="s">
        <v>52</v>
      </c>
      <c r="U1774" t="s">
        <v>87</v>
      </c>
      <c r="V1774" t="s">
        <v>88</v>
      </c>
      <c r="W1774" s="1">
        <v>45018</v>
      </c>
      <c r="X1774" s="1">
        <v>45027</v>
      </c>
      <c r="Y1774" t="s">
        <v>55</v>
      </c>
    </row>
    <row r="1775" spans="1:25">
      <c r="A1775" t="s">
        <v>1138</v>
      </c>
      <c r="B1775" t="s">
        <v>897</v>
      </c>
      <c r="C1775" t="s">
        <v>104</v>
      </c>
      <c r="D1775">
        <v>52980</v>
      </c>
      <c r="E1775" t="s">
        <v>27</v>
      </c>
      <c r="F1775" t="s">
        <v>28</v>
      </c>
      <c r="G1775">
        <v>2023</v>
      </c>
      <c r="H1775" t="s">
        <v>29</v>
      </c>
      <c r="I1775" t="s">
        <v>30</v>
      </c>
      <c r="J1775" t="s">
        <v>5122</v>
      </c>
      <c r="K1775" t="s">
        <v>5123</v>
      </c>
      <c r="M1775">
        <v>1080256</v>
      </c>
      <c r="O1775" t="s">
        <v>32</v>
      </c>
      <c r="P1775" t="s">
        <v>86</v>
      </c>
      <c r="R1775" t="s">
        <v>34</v>
      </c>
      <c r="T1775" t="s">
        <v>52</v>
      </c>
      <c r="U1775" t="s">
        <v>87</v>
      </c>
      <c r="V1775" t="s">
        <v>1141</v>
      </c>
      <c r="W1775" s="1">
        <v>44941</v>
      </c>
      <c r="X1775" s="1">
        <v>44855</v>
      </c>
      <c r="Y1775" t="s">
        <v>55</v>
      </c>
    </row>
    <row r="1776" spans="1:25">
      <c r="A1776" t="s">
        <v>1138</v>
      </c>
      <c r="B1776" t="s">
        <v>897</v>
      </c>
      <c r="C1776" t="s">
        <v>104</v>
      </c>
      <c r="D1776">
        <v>55546</v>
      </c>
      <c r="E1776" t="s">
        <v>27</v>
      </c>
      <c r="F1776" t="s">
        <v>28</v>
      </c>
      <c r="G1776">
        <v>2023</v>
      </c>
      <c r="H1776" t="s">
        <v>29</v>
      </c>
      <c r="I1776" t="s">
        <v>30</v>
      </c>
      <c r="J1776" t="s">
        <v>5124</v>
      </c>
      <c r="K1776" t="s">
        <v>5125</v>
      </c>
      <c r="M1776">
        <v>1080256</v>
      </c>
      <c r="O1776" t="s">
        <v>32</v>
      </c>
      <c r="P1776" t="s">
        <v>86</v>
      </c>
      <c r="R1776" t="s">
        <v>34</v>
      </c>
      <c r="T1776" t="s">
        <v>52</v>
      </c>
      <c r="U1776" t="s">
        <v>87</v>
      </c>
      <c r="V1776" t="s">
        <v>5126</v>
      </c>
      <c r="W1776" s="1">
        <v>44942</v>
      </c>
      <c r="X1776" s="1">
        <v>44947</v>
      </c>
      <c r="Y1776" t="s">
        <v>55</v>
      </c>
    </row>
    <row r="1777" spans="1:25">
      <c r="A1777" t="s">
        <v>1195</v>
      </c>
      <c r="B1777" t="s">
        <v>1118</v>
      </c>
      <c r="C1777" t="s">
        <v>1196</v>
      </c>
      <c r="D1777">
        <v>47112</v>
      </c>
      <c r="E1777" t="s">
        <v>27</v>
      </c>
      <c r="F1777" t="s">
        <v>28</v>
      </c>
      <c r="G1777">
        <v>2023</v>
      </c>
      <c r="H1777" t="s">
        <v>29</v>
      </c>
      <c r="I1777" t="s">
        <v>30</v>
      </c>
      <c r="J1777" t="s">
        <v>4630</v>
      </c>
      <c r="K1777" t="str">
        <f>"01/06/2022 10:33 PM AEST(SW"</f>
        <v>01/06/2022 10:33 PM AEST(SW</v>
      </c>
      <c r="L1777" t="str">
        <f>"01/06/2022 10:33 PM AEST(SW"</f>
        <v>01/06/2022 10:33 PM AEST(SW</v>
      </c>
      <c r="M1777">
        <v>1335038</v>
      </c>
      <c r="O1777" t="s">
        <v>32</v>
      </c>
      <c r="P1777" t="s">
        <v>86</v>
      </c>
      <c r="R1777" t="s">
        <v>34</v>
      </c>
      <c r="T1777" t="s">
        <v>52</v>
      </c>
      <c r="U1777" t="s">
        <v>87</v>
      </c>
      <c r="V1777" t="s">
        <v>88</v>
      </c>
      <c r="W1777" s="1">
        <v>44970</v>
      </c>
      <c r="X1777" s="1">
        <v>44974</v>
      </c>
      <c r="Y1777" t="s">
        <v>140</v>
      </c>
    </row>
    <row r="1778" spans="1:25">
      <c r="A1778" t="s">
        <v>1198</v>
      </c>
      <c r="B1778" t="s">
        <v>289</v>
      </c>
      <c r="D1778">
        <v>49437</v>
      </c>
      <c r="E1778" t="s">
        <v>27</v>
      </c>
      <c r="F1778" t="s">
        <v>28</v>
      </c>
      <c r="G1778">
        <v>2023</v>
      </c>
      <c r="H1778" t="s">
        <v>29</v>
      </c>
      <c r="I1778" t="s">
        <v>30</v>
      </c>
      <c r="J1778" t="s">
        <v>4630</v>
      </c>
      <c r="K1778" t="s">
        <v>4631</v>
      </c>
      <c r="L1778" t="s">
        <v>4632</v>
      </c>
      <c r="M1778">
        <v>1241992</v>
      </c>
      <c r="O1778" t="s">
        <v>32</v>
      </c>
      <c r="P1778" t="s">
        <v>86</v>
      </c>
      <c r="R1778" t="s">
        <v>34</v>
      </c>
      <c r="T1778" t="s">
        <v>52</v>
      </c>
      <c r="U1778" t="s">
        <v>87</v>
      </c>
      <c r="V1778" t="s">
        <v>465</v>
      </c>
      <c r="W1778" s="1">
        <v>44956</v>
      </c>
      <c r="X1778" s="1">
        <v>44974</v>
      </c>
      <c r="Y1778" t="s">
        <v>55</v>
      </c>
    </row>
    <row r="1779" spans="1:25">
      <c r="A1779" t="s">
        <v>5127</v>
      </c>
      <c r="B1779" t="s">
        <v>5128</v>
      </c>
      <c r="D1779">
        <v>60611</v>
      </c>
      <c r="E1779" t="s">
        <v>27</v>
      </c>
      <c r="F1779" t="s">
        <v>28</v>
      </c>
      <c r="G1779">
        <v>2023</v>
      </c>
      <c r="H1779" t="s">
        <v>29</v>
      </c>
      <c r="I1779" t="s">
        <v>30</v>
      </c>
      <c r="J1779" t="s">
        <v>5129</v>
      </c>
      <c r="K1779" t="s">
        <v>5130</v>
      </c>
      <c r="L1779" t="str">
        <f>"03/06/2023 01:56 AM AEST(SW"</f>
        <v>03/06/2023 01:56 AM AEST(SW</v>
      </c>
      <c r="M1779">
        <v>1271033</v>
      </c>
      <c r="O1779" t="s">
        <v>32</v>
      </c>
      <c r="P1779" t="s">
        <v>86</v>
      </c>
      <c r="R1779" t="s">
        <v>34</v>
      </c>
      <c r="T1779" t="s">
        <v>52</v>
      </c>
      <c r="U1779" t="s">
        <v>87</v>
      </c>
      <c r="V1779" t="s">
        <v>88</v>
      </c>
      <c r="W1779" s="1">
        <v>45117</v>
      </c>
      <c r="X1779" s="1">
        <v>45128</v>
      </c>
      <c r="Y1779" t="s">
        <v>55</v>
      </c>
    </row>
    <row r="1780" spans="1:25">
      <c r="A1780" t="s">
        <v>1889</v>
      </c>
      <c r="B1780" t="s">
        <v>4010</v>
      </c>
      <c r="C1780" t="s">
        <v>791</v>
      </c>
      <c r="D1780">
        <v>57147</v>
      </c>
      <c r="E1780" t="s">
        <v>27</v>
      </c>
      <c r="F1780" t="s">
        <v>28</v>
      </c>
      <c r="G1780">
        <v>2023</v>
      </c>
      <c r="H1780" t="s">
        <v>29</v>
      </c>
      <c r="I1780" t="s">
        <v>30</v>
      </c>
      <c r="J1780" t="s">
        <v>5131</v>
      </c>
      <c r="K1780" t="s">
        <v>5132</v>
      </c>
      <c r="L1780" t="s">
        <v>5132</v>
      </c>
      <c r="M1780">
        <v>911398</v>
      </c>
      <c r="O1780" t="s">
        <v>32</v>
      </c>
      <c r="P1780" t="s">
        <v>86</v>
      </c>
      <c r="R1780" t="s">
        <v>34</v>
      </c>
      <c r="T1780" t="s">
        <v>52</v>
      </c>
      <c r="U1780" t="s">
        <v>261</v>
      </c>
      <c r="V1780" t="s">
        <v>262</v>
      </c>
      <c r="W1780" s="1">
        <v>44983</v>
      </c>
      <c r="X1780" s="1">
        <v>44996</v>
      </c>
      <c r="Y1780" t="s">
        <v>55</v>
      </c>
    </row>
    <row r="1781" spans="1:25">
      <c r="A1781" t="s">
        <v>5133</v>
      </c>
      <c r="B1781" t="s">
        <v>301</v>
      </c>
      <c r="C1781" t="s">
        <v>1963</v>
      </c>
      <c r="D1781">
        <v>57315</v>
      </c>
      <c r="E1781" t="s">
        <v>27</v>
      </c>
      <c r="F1781" t="s">
        <v>28</v>
      </c>
      <c r="G1781">
        <v>2023</v>
      </c>
      <c r="H1781" t="s">
        <v>29</v>
      </c>
      <c r="I1781" t="s">
        <v>30</v>
      </c>
      <c r="J1781" t="s">
        <v>5134</v>
      </c>
      <c r="K1781" t="s">
        <v>5135</v>
      </c>
      <c r="M1781">
        <v>641072</v>
      </c>
      <c r="O1781" t="s">
        <v>32</v>
      </c>
      <c r="P1781" t="s">
        <v>86</v>
      </c>
      <c r="R1781" t="s">
        <v>34</v>
      </c>
      <c r="T1781" t="s">
        <v>52</v>
      </c>
      <c r="U1781" t="s">
        <v>175</v>
      </c>
      <c r="V1781" t="s">
        <v>5136</v>
      </c>
      <c r="W1781" s="1">
        <v>44970</v>
      </c>
      <c r="X1781" s="1">
        <v>44983</v>
      </c>
      <c r="Y1781" t="s">
        <v>55</v>
      </c>
    </row>
    <row r="1782" spans="1:25">
      <c r="A1782" t="s">
        <v>5137</v>
      </c>
      <c r="B1782" t="s">
        <v>5138</v>
      </c>
      <c r="C1782" t="s">
        <v>1608</v>
      </c>
      <c r="D1782">
        <v>59450</v>
      </c>
      <c r="E1782" t="s">
        <v>27</v>
      </c>
      <c r="F1782" t="s">
        <v>28</v>
      </c>
      <c r="G1782">
        <v>2023</v>
      </c>
      <c r="H1782" t="s">
        <v>29</v>
      </c>
      <c r="I1782" t="s">
        <v>30</v>
      </c>
      <c r="J1782" t="s">
        <v>5139</v>
      </c>
      <c r="K1782" t="s">
        <v>5140</v>
      </c>
      <c r="M1782">
        <v>360188</v>
      </c>
      <c r="O1782" t="s">
        <v>32</v>
      </c>
      <c r="P1782" t="s">
        <v>86</v>
      </c>
      <c r="R1782" t="s">
        <v>34</v>
      </c>
      <c r="T1782" t="s">
        <v>52</v>
      </c>
      <c r="U1782" t="s">
        <v>650</v>
      </c>
      <c r="V1782" t="s">
        <v>1696</v>
      </c>
      <c r="W1782" s="1">
        <v>45116</v>
      </c>
      <c r="X1782" s="1">
        <v>45130</v>
      </c>
      <c r="Y1782" t="s">
        <v>55</v>
      </c>
    </row>
    <row r="1783" spans="1:25">
      <c r="A1783" t="s">
        <v>5141</v>
      </c>
      <c r="B1783" t="s">
        <v>5142</v>
      </c>
      <c r="D1783">
        <v>60839</v>
      </c>
      <c r="E1783" t="s">
        <v>27</v>
      </c>
      <c r="F1783" t="s">
        <v>28</v>
      </c>
      <c r="G1783">
        <v>2023</v>
      </c>
      <c r="H1783" t="s">
        <v>29</v>
      </c>
      <c r="I1783" t="s">
        <v>30</v>
      </c>
      <c r="J1783" t="s">
        <v>5143</v>
      </c>
      <c r="K1783" t="str">
        <f>"08/07/2023 01:43 PM AEST(SW"</f>
        <v>08/07/2023 01:43 PM AEST(SW</v>
      </c>
      <c r="L1783" t="str">
        <f>"08/07/2023 01:54 PM AEST(SW"</f>
        <v>08/07/2023 01:54 PM AEST(SW</v>
      </c>
      <c r="M1783">
        <v>1047766</v>
      </c>
      <c r="O1783" t="s">
        <v>32</v>
      </c>
      <c r="P1783" t="s">
        <v>86</v>
      </c>
      <c r="R1783" t="s">
        <v>34</v>
      </c>
      <c r="T1783" t="s">
        <v>52</v>
      </c>
      <c r="U1783" t="s">
        <v>650</v>
      </c>
      <c r="V1783" t="s">
        <v>5144</v>
      </c>
      <c r="W1783" s="1">
        <v>45116</v>
      </c>
      <c r="X1783" s="1">
        <v>45129</v>
      </c>
      <c r="Y1783" t="s">
        <v>133</v>
      </c>
    </row>
    <row r="1784" spans="1:25">
      <c r="A1784" t="s">
        <v>5141</v>
      </c>
      <c r="B1784" t="s">
        <v>5142</v>
      </c>
      <c r="D1784">
        <v>60840</v>
      </c>
      <c r="E1784" t="s">
        <v>27</v>
      </c>
      <c r="F1784" t="s">
        <v>28</v>
      </c>
      <c r="G1784">
        <v>2023</v>
      </c>
      <c r="H1784" t="s">
        <v>29</v>
      </c>
      <c r="I1784" t="s">
        <v>30</v>
      </c>
      <c r="J1784" t="s">
        <v>5145</v>
      </c>
      <c r="K1784" t="str">
        <f>"06/06/2023 01:09 PM AEST(SW"</f>
        <v>06/06/2023 01:09 PM AEST(SW</v>
      </c>
      <c r="M1784">
        <v>1047766</v>
      </c>
      <c r="O1784" t="s">
        <v>32</v>
      </c>
      <c r="P1784" t="s">
        <v>86</v>
      </c>
      <c r="R1784" t="s">
        <v>34</v>
      </c>
      <c r="T1784" t="s">
        <v>52</v>
      </c>
      <c r="U1784" t="s">
        <v>650</v>
      </c>
      <c r="V1784" t="s">
        <v>5146</v>
      </c>
      <c r="W1784" s="1">
        <v>45116</v>
      </c>
      <c r="X1784" s="1">
        <v>45129</v>
      </c>
      <c r="Y1784" t="s">
        <v>133</v>
      </c>
    </row>
    <row r="1785" spans="1:25">
      <c r="A1785" t="s">
        <v>3241</v>
      </c>
      <c r="B1785" t="s">
        <v>1073</v>
      </c>
      <c r="C1785" t="s">
        <v>405</v>
      </c>
      <c r="D1785">
        <v>61021</v>
      </c>
      <c r="E1785" t="s">
        <v>27</v>
      </c>
      <c r="F1785" t="s">
        <v>28</v>
      </c>
      <c r="G1785">
        <v>2023</v>
      </c>
      <c r="H1785" t="s">
        <v>29</v>
      </c>
      <c r="I1785" t="s">
        <v>30</v>
      </c>
      <c r="J1785" t="s">
        <v>5147</v>
      </c>
      <c r="K1785" t="s">
        <v>5148</v>
      </c>
      <c r="L1785" t="s">
        <v>5148</v>
      </c>
      <c r="M1785">
        <v>1084908</v>
      </c>
      <c r="O1785" t="s">
        <v>32</v>
      </c>
      <c r="P1785" t="s">
        <v>86</v>
      </c>
      <c r="R1785" t="s">
        <v>34</v>
      </c>
      <c r="T1785" t="s">
        <v>52</v>
      </c>
      <c r="U1785" t="s">
        <v>650</v>
      </c>
      <c r="V1785" t="s">
        <v>1666</v>
      </c>
      <c r="W1785" s="1">
        <v>45116</v>
      </c>
      <c r="X1785" s="1">
        <v>45129</v>
      </c>
      <c r="Y1785" t="s">
        <v>55</v>
      </c>
    </row>
    <row r="1786" spans="1:25">
      <c r="A1786" t="s">
        <v>5149</v>
      </c>
      <c r="B1786" t="s">
        <v>4282</v>
      </c>
      <c r="C1786" t="s">
        <v>313</v>
      </c>
      <c r="D1786">
        <v>61742</v>
      </c>
      <c r="E1786" t="s">
        <v>27</v>
      </c>
      <c r="F1786" t="s">
        <v>28</v>
      </c>
      <c r="G1786">
        <v>2023</v>
      </c>
      <c r="H1786" t="s">
        <v>29</v>
      </c>
      <c r="I1786" t="s">
        <v>30</v>
      </c>
      <c r="J1786" t="s">
        <v>5150</v>
      </c>
      <c r="K1786" t="str">
        <f>"06/07/2023 04:50 PM AEST(SW"</f>
        <v>06/07/2023 04:50 PM AEST(SW</v>
      </c>
      <c r="M1786">
        <v>1331592</v>
      </c>
      <c r="O1786" t="s">
        <v>32</v>
      </c>
      <c r="P1786" t="s">
        <v>86</v>
      </c>
      <c r="R1786" t="s">
        <v>34</v>
      </c>
      <c r="T1786" t="s">
        <v>52</v>
      </c>
      <c r="U1786" t="s">
        <v>650</v>
      </c>
      <c r="V1786" t="s">
        <v>1696</v>
      </c>
      <c r="W1786" s="1">
        <v>45116</v>
      </c>
      <c r="X1786" s="1">
        <v>45129</v>
      </c>
      <c r="Y1786" t="s">
        <v>55</v>
      </c>
    </row>
    <row r="1787" spans="1:25">
      <c r="A1787" t="s">
        <v>5151</v>
      </c>
      <c r="B1787" t="s">
        <v>5152</v>
      </c>
      <c r="D1787">
        <v>61767</v>
      </c>
      <c r="E1787" t="s">
        <v>27</v>
      </c>
      <c r="F1787" t="s">
        <v>28</v>
      </c>
      <c r="G1787">
        <v>2023</v>
      </c>
      <c r="H1787" t="s">
        <v>29</v>
      </c>
      <c r="I1787" t="s">
        <v>30</v>
      </c>
      <c r="J1787" t="s">
        <v>5145</v>
      </c>
      <c r="K1787" t="str">
        <f>"09/07/2023 10:54 PM AEST(SW"</f>
        <v>09/07/2023 10:54 PM AEST(SW</v>
      </c>
      <c r="M1787">
        <v>1297932</v>
      </c>
      <c r="O1787" t="s">
        <v>32</v>
      </c>
      <c r="P1787" t="s">
        <v>86</v>
      </c>
      <c r="R1787" t="s">
        <v>34</v>
      </c>
      <c r="T1787" t="s">
        <v>52</v>
      </c>
      <c r="U1787" t="s">
        <v>650</v>
      </c>
      <c r="V1787" t="s">
        <v>5153</v>
      </c>
      <c r="W1787" s="1">
        <v>45116</v>
      </c>
      <c r="X1787" s="1">
        <v>45129</v>
      </c>
      <c r="Y1787" t="s">
        <v>133</v>
      </c>
    </row>
    <row r="1788" spans="1:25">
      <c r="A1788" t="s">
        <v>1228</v>
      </c>
      <c r="B1788" t="s">
        <v>5154</v>
      </c>
      <c r="C1788" t="s">
        <v>326</v>
      </c>
      <c r="D1788">
        <v>59638</v>
      </c>
      <c r="E1788" t="s">
        <v>27</v>
      </c>
      <c r="F1788" t="s">
        <v>28</v>
      </c>
      <c r="G1788">
        <v>2023</v>
      </c>
      <c r="H1788" t="s">
        <v>29</v>
      </c>
      <c r="I1788" t="s">
        <v>30</v>
      </c>
      <c r="J1788" t="s">
        <v>5145</v>
      </c>
      <c r="K1788" t="str">
        <f>"03/05/2023 08:51 PM AEST(SW"</f>
        <v>03/05/2023 08:51 PM AEST(SW</v>
      </c>
      <c r="L1788" t="str">
        <f>"03/05/2023 08:52 PM AEST(SW"</f>
        <v>03/05/2023 08:52 PM AEST(SW</v>
      </c>
      <c r="M1788">
        <v>698700</v>
      </c>
      <c r="O1788" t="s">
        <v>32</v>
      </c>
      <c r="P1788" t="s">
        <v>86</v>
      </c>
      <c r="R1788" t="s">
        <v>34</v>
      </c>
      <c r="T1788" t="s">
        <v>52</v>
      </c>
      <c r="U1788" t="s">
        <v>650</v>
      </c>
      <c r="V1788" t="s">
        <v>1666</v>
      </c>
      <c r="W1788" s="1">
        <v>45116</v>
      </c>
      <c r="X1788" s="1">
        <v>45129</v>
      </c>
      <c r="Y1788" t="s">
        <v>55</v>
      </c>
    </row>
    <row r="1789" spans="1:25">
      <c r="A1789" t="s">
        <v>5155</v>
      </c>
      <c r="B1789" t="s">
        <v>312</v>
      </c>
      <c r="C1789" t="s">
        <v>610</v>
      </c>
      <c r="D1789">
        <v>61729</v>
      </c>
      <c r="E1789" t="s">
        <v>27</v>
      </c>
      <c r="F1789" t="s">
        <v>28</v>
      </c>
      <c r="G1789">
        <v>2023</v>
      </c>
      <c r="H1789" t="s">
        <v>29</v>
      </c>
      <c r="I1789" t="s">
        <v>30</v>
      </c>
      <c r="J1789" t="s">
        <v>5145</v>
      </c>
      <c r="K1789" t="str">
        <f>"05/07/2023 06:33 PM AEST(SW"</f>
        <v>05/07/2023 06:33 PM AEST(SW</v>
      </c>
      <c r="M1789">
        <v>358889</v>
      </c>
      <c r="O1789" t="s">
        <v>32</v>
      </c>
      <c r="P1789" t="s">
        <v>33</v>
      </c>
      <c r="R1789" t="s">
        <v>34</v>
      </c>
      <c r="T1789" t="s">
        <v>52</v>
      </c>
      <c r="U1789" t="s">
        <v>650</v>
      </c>
      <c r="V1789" t="s">
        <v>3739</v>
      </c>
      <c r="W1789" s="1">
        <v>45116</v>
      </c>
      <c r="X1789" s="1">
        <v>45129</v>
      </c>
      <c r="Y1789" t="s">
        <v>55</v>
      </c>
    </row>
    <row r="1790" spans="1:25">
      <c r="A1790" t="s">
        <v>1478</v>
      </c>
      <c r="B1790" t="s">
        <v>5156</v>
      </c>
      <c r="D1790">
        <v>57043</v>
      </c>
      <c r="E1790" t="s">
        <v>27</v>
      </c>
      <c r="F1790" t="s">
        <v>28</v>
      </c>
      <c r="G1790">
        <v>2023</v>
      </c>
      <c r="H1790" t="s">
        <v>29</v>
      </c>
      <c r="I1790" t="s">
        <v>30</v>
      </c>
      <c r="J1790" t="s">
        <v>5157</v>
      </c>
      <c r="K1790" t="str">
        <f>"08/02/2023 05:13 PM AEST(SW"</f>
        <v>08/02/2023 05:13 PM AEST(SW</v>
      </c>
      <c r="L1790" t="s">
        <v>5158</v>
      </c>
      <c r="M1790">
        <v>696417</v>
      </c>
      <c r="O1790" t="s">
        <v>32</v>
      </c>
      <c r="P1790" t="s">
        <v>86</v>
      </c>
      <c r="R1790" t="s">
        <v>34</v>
      </c>
      <c r="T1790" t="s">
        <v>52</v>
      </c>
      <c r="U1790" t="s">
        <v>261</v>
      </c>
      <c r="V1790" t="s">
        <v>262</v>
      </c>
      <c r="W1790" s="1">
        <v>45032</v>
      </c>
      <c r="X1790" s="1">
        <v>45045</v>
      </c>
      <c r="Y1790" t="s">
        <v>55</v>
      </c>
    </row>
    <row r="1791" spans="1:25">
      <c r="A1791" t="s">
        <v>229</v>
      </c>
      <c r="B1791" t="s">
        <v>230</v>
      </c>
      <c r="C1791" t="s">
        <v>231</v>
      </c>
      <c r="D1791">
        <v>57902</v>
      </c>
      <c r="E1791" t="s">
        <v>27</v>
      </c>
      <c r="F1791" t="s">
        <v>28</v>
      </c>
      <c r="G1791">
        <v>2023</v>
      </c>
      <c r="H1791" t="s">
        <v>29</v>
      </c>
      <c r="I1791" t="s">
        <v>30</v>
      </c>
      <c r="J1791" t="s">
        <v>5159</v>
      </c>
      <c r="K1791" t="s">
        <v>5160</v>
      </c>
      <c r="M1791">
        <v>639443</v>
      </c>
      <c r="O1791" t="s">
        <v>32</v>
      </c>
      <c r="P1791" t="s">
        <v>61</v>
      </c>
      <c r="Q1791" t="s">
        <v>5161</v>
      </c>
      <c r="R1791" t="s">
        <v>34</v>
      </c>
      <c r="T1791" t="s">
        <v>35</v>
      </c>
      <c r="U1791" t="s">
        <v>43</v>
      </c>
      <c r="V1791" t="s">
        <v>151</v>
      </c>
      <c r="W1791" s="1">
        <v>45004</v>
      </c>
      <c r="X1791" s="1">
        <v>45017</v>
      </c>
      <c r="Y1791" t="s">
        <v>55</v>
      </c>
    </row>
    <row r="1792" spans="1:25">
      <c r="A1792" t="s">
        <v>5162</v>
      </c>
      <c r="B1792" t="s">
        <v>4479</v>
      </c>
      <c r="C1792" t="s">
        <v>3113</v>
      </c>
      <c r="D1792">
        <v>60492</v>
      </c>
      <c r="E1792" t="s">
        <v>27</v>
      </c>
      <c r="F1792" t="s">
        <v>28</v>
      </c>
      <c r="G1792">
        <v>2023</v>
      </c>
      <c r="H1792" t="s">
        <v>29</v>
      </c>
      <c r="I1792" t="s">
        <v>30</v>
      </c>
      <c r="J1792" t="s">
        <v>5145</v>
      </c>
      <c r="K1792" t="str">
        <f>"02/06/2023 05:36 PM AEST(SW"</f>
        <v>02/06/2023 05:36 PM AEST(SW</v>
      </c>
      <c r="L1792" t="s">
        <v>5163</v>
      </c>
      <c r="M1792">
        <v>390180</v>
      </c>
      <c r="O1792" t="s">
        <v>32</v>
      </c>
      <c r="P1792" t="s">
        <v>86</v>
      </c>
      <c r="R1792" t="s">
        <v>34</v>
      </c>
      <c r="T1792" t="s">
        <v>52</v>
      </c>
      <c r="U1792" t="s">
        <v>650</v>
      </c>
      <c r="V1792" t="s">
        <v>1666</v>
      </c>
      <c r="W1792" s="1">
        <v>45116</v>
      </c>
      <c r="X1792" s="1">
        <v>45129</v>
      </c>
      <c r="Y1792" t="s">
        <v>55</v>
      </c>
    </row>
    <row r="1793" spans="1:25">
      <c r="A1793" t="s">
        <v>3565</v>
      </c>
      <c r="B1793" t="s">
        <v>5164</v>
      </c>
      <c r="D1793">
        <v>59639</v>
      </c>
      <c r="E1793" t="s">
        <v>27</v>
      </c>
      <c r="F1793" t="s">
        <v>28</v>
      </c>
      <c r="G1793">
        <v>2023</v>
      </c>
      <c r="H1793" t="s">
        <v>29</v>
      </c>
      <c r="I1793" t="s">
        <v>30</v>
      </c>
      <c r="J1793" t="s">
        <v>5145</v>
      </c>
      <c r="K1793" t="str">
        <f>"03/05/2023 09:00 PM AEST(SW"</f>
        <v>03/05/2023 09:00 PM AEST(SW</v>
      </c>
      <c r="M1793">
        <v>1074105</v>
      </c>
      <c r="O1793" t="s">
        <v>32</v>
      </c>
      <c r="P1793" t="s">
        <v>86</v>
      </c>
      <c r="R1793" t="s">
        <v>34</v>
      </c>
      <c r="T1793" t="s">
        <v>52</v>
      </c>
      <c r="U1793" t="s">
        <v>650</v>
      </c>
      <c r="V1793" t="s">
        <v>3739</v>
      </c>
      <c r="W1793" s="1">
        <v>45116</v>
      </c>
      <c r="X1793" s="1">
        <v>45129</v>
      </c>
      <c r="Y1793" t="s">
        <v>133</v>
      </c>
    </row>
    <row r="1794" spans="1:25">
      <c r="A1794" t="s">
        <v>1471</v>
      </c>
      <c r="B1794" t="s">
        <v>5165</v>
      </c>
      <c r="D1794">
        <v>59699</v>
      </c>
      <c r="E1794" t="s">
        <v>27</v>
      </c>
      <c r="F1794" t="s">
        <v>28</v>
      </c>
      <c r="G1794">
        <v>2023</v>
      </c>
      <c r="H1794" t="s">
        <v>29</v>
      </c>
      <c r="I1794" t="s">
        <v>30</v>
      </c>
      <c r="J1794" t="s">
        <v>5166</v>
      </c>
      <c r="K1794" t="str">
        <f>"05/05/2023 07:34 PM AEST(SW"</f>
        <v>05/05/2023 07:34 PM AEST(SW</v>
      </c>
      <c r="L1794" t="str">
        <f>"07/05/2023 12:06 AM AEST(SW"</f>
        <v>07/05/2023 12:06 AM AEST(SW</v>
      </c>
      <c r="M1794">
        <v>904798</v>
      </c>
      <c r="O1794" t="s">
        <v>32</v>
      </c>
      <c r="P1794" t="s">
        <v>86</v>
      </c>
      <c r="R1794" t="s">
        <v>34</v>
      </c>
      <c r="T1794" t="s">
        <v>52</v>
      </c>
      <c r="U1794" t="s">
        <v>1540</v>
      </c>
      <c r="V1794" t="s">
        <v>5167</v>
      </c>
      <c r="W1794" s="1">
        <v>45067</v>
      </c>
      <c r="X1794" s="1">
        <v>45093</v>
      </c>
      <c r="Y1794" t="s">
        <v>133</v>
      </c>
    </row>
    <row r="1795" spans="1:25">
      <c r="A1795" t="s">
        <v>5168</v>
      </c>
      <c r="D1795">
        <v>55718</v>
      </c>
      <c r="E1795" t="s">
        <v>27</v>
      </c>
      <c r="F1795" t="s">
        <v>28</v>
      </c>
      <c r="G1795">
        <v>2023</v>
      </c>
      <c r="H1795" t="s">
        <v>29</v>
      </c>
      <c r="I1795" t="s">
        <v>30</v>
      </c>
      <c r="J1795" t="s">
        <v>5169</v>
      </c>
      <c r="K1795" t="s">
        <v>5170</v>
      </c>
      <c r="M1795">
        <v>1255040</v>
      </c>
      <c r="O1795" t="s">
        <v>32</v>
      </c>
      <c r="P1795" t="s">
        <v>86</v>
      </c>
      <c r="R1795" t="s">
        <v>34</v>
      </c>
      <c r="T1795" t="s">
        <v>174</v>
      </c>
      <c r="U1795" t="s">
        <v>1540</v>
      </c>
      <c r="V1795" t="s">
        <v>5171</v>
      </c>
      <c r="W1795" s="1">
        <v>44949</v>
      </c>
      <c r="X1795" s="1">
        <v>44981</v>
      </c>
      <c r="Y1795" t="s">
        <v>123</v>
      </c>
    </row>
    <row r="1796" spans="1:25">
      <c r="A1796" t="s">
        <v>5172</v>
      </c>
      <c r="B1796" t="s">
        <v>5173</v>
      </c>
      <c r="D1796">
        <v>57197</v>
      </c>
      <c r="E1796" t="s">
        <v>27</v>
      </c>
      <c r="F1796" t="s">
        <v>28</v>
      </c>
      <c r="G1796">
        <v>2023</v>
      </c>
      <c r="H1796" t="s">
        <v>29</v>
      </c>
      <c r="I1796" t="s">
        <v>30</v>
      </c>
      <c r="J1796" t="s">
        <v>5174</v>
      </c>
      <c r="K1796" t="s">
        <v>5175</v>
      </c>
      <c r="L1796" t="s">
        <v>5175</v>
      </c>
      <c r="M1796">
        <v>1271282</v>
      </c>
      <c r="O1796" t="s">
        <v>32</v>
      </c>
      <c r="P1796" t="s">
        <v>86</v>
      </c>
      <c r="R1796" t="s">
        <v>34</v>
      </c>
      <c r="T1796" t="s">
        <v>174</v>
      </c>
      <c r="U1796" t="s">
        <v>1540</v>
      </c>
      <c r="V1796" t="s">
        <v>5171</v>
      </c>
      <c r="W1796" s="1">
        <v>44983</v>
      </c>
      <c r="X1796" s="1">
        <v>45016</v>
      </c>
      <c r="Y1796" t="s">
        <v>55</v>
      </c>
    </row>
    <row r="1797" spans="1:25">
      <c r="A1797" t="s">
        <v>1368</v>
      </c>
      <c r="B1797" t="s">
        <v>5176</v>
      </c>
      <c r="C1797" t="s">
        <v>3822</v>
      </c>
      <c r="D1797">
        <v>61702</v>
      </c>
      <c r="E1797" t="s">
        <v>27</v>
      </c>
      <c r="F1797" t="s">
        <v>28</v>
      </c>
      <c r="G1797">
        <v>2023</v>
      </c>
      <c r="H1797" t="s">
        <v>29</v>
      </c>
      <c r="I1797" t="s">
        <v>30</v>
      </c>
      <c r="J1797" t="s">
        <v>5177</v>
      </c>
      <c r="K1797" t="str">
        <f>"03/07/2023 09:01 PM AEST(SW"</f>
        <v>03/07/2023 09:01 PM AEST(SW</v>
      </c>
      <c r="M1797">
        <v>964853</v>
      </c>
      <c r="O1797" t="s">
        <v>32</v>
      </c>
      <c r="P1797" t="s">
        <v>86</v>
      </c>
      <c r="R1797" t="s">
        <v>34</v>
      </c>
      <c r="T1797" t="s">
        <v>52</v>
      </c>
      <c r="U1797" t="s">
        <v>1540</v>
      </c>
      <c r="V1797" t="s">
        <v>1541</v>
      </c>
      <c r="W1797" s="1">
        <v>45123</v>
      </c>
      <c r="X1797" s="1">
        <v>45191</v>
      </c>
      <c r="Y1797" t="s">
        <v>55</v>
      </c>
    </row>
    <row r="1798" spans="1:25">
      <c r="A1798" t="s">
        <v>352</v>
      </c>
      <c r="B1798" t="s">
        <v>5178</v>
      </c>
      <c r="D1798">
        <v>55652</v>
      </c>
      <c r="E1798" t="s">
        <v>27</v>
      </c>
      <c r="F1798" t="s">
        <v>28</v>
      </c>
      <c r="G1798">
        <v>2023</v>
      </c>
      <c r="H1798" t="s">
        <v>29</v>
      </c>
      <c r="I1798" t="s">
        <v>30</v>
      </c>
      <c r="J1798" t="s">
        <v>5179</v>
      </c>
      <c r="K1798" t="s">
        <v>5180</v>
      </c>
      <c r="L1798" t="s">
        <v>5180</v>
      </c>
      <c r="M1798">
        <v>1141084</v>
      </c>
      <c r="O1798" t="s">
        <v>32</v>
      </c>
      <c r="P1798" t="s">
        <v>86</v>
      </c>
      <c r="R1798" t="s">
        <v>34</v>
      </c>
      <c r="T1798" t="s">
        <v>174</v>
      </c>
      <c r="U1798" t="s">
        <v>1540</v>
      </c>
      <c r="V1798" t="s">
        <v>5171</v>
      </c>
      <c r="W1798" s="1">
        <v>45123</v>
      </c>
      <c r="X1798" s="1">
        <v>45157</v>
      </c>
      <c r="Y1798" t="s">
        <v>133</v>
      </c>
    </row>
    <row r="1799" spans="1:25">
      <c r="A1799" t="s">
        <v>1272</v>
      </c>
      <c r="B1799" t="s">
        <v>1273</v>
      </c>
      <c r="D1799">
        <v>52700</v>
      </c>
      <c r="E1799" t="s">
        <v>27</v>
      </c>
      <c r="F1799" t="s">
        <v>28</v>
      </c>
      <c r="G1799">
        <v>2023</v>
      </c>
      <c r="H1799" t="s">
        <v>29</v>
      </c>
      <c r="I1799" t="s">
        <v>30</v>
      </c>
      <c r="J1799" t="s">
        <v>4830</v>
      </c>
      <c r="K1799" t="s">
        <v>4831</v>
      </c>
      <c r="L1799" t="s">
        <v>4831</v>
      </c>
      <c r="M1799">
        <v>1178546</v>
      </c>
      <c r="O1799" t="s">
        <v>32</v>
      </c>
      <c r="P1799" t="s">
        <v>86</v>
      </c>
      <c r="R1799" t="s">
        <v>34</v>
      </c>
      <c r="T1799" t="s">
        <v>52</v>
      </c>
      <c r="U1799" t="s">
        <v>87</v>
      </c>
      <c r="V1799" t="s">
        <v>88</v>
      </c>
      <c r="W1799" s="1">
        <v>44928</v>
      </c>
      <c r="X1799" s="1">
        <v>45115</v>
      </c>
      <c r="Y1799" t="s">
        <v>1277</v>
      </c>
    </row>
    <row r="1800" spans="1:25">
      <c r="A1800" t="s">
        <v>4508</v>
      </c>
      <c r="B1800" t="s">
        <v>4509</v>
      </c>
      <c r="D1800">
        <v>54062</v>
      </c>
      <c r="E1800" t="s">
        <v>27</v>
      </c>
      <c r="F1800" t="s">
        <v>28</v>
      </c>
      <c r="G1800">
        <v>2023</v>
      </c>
      <c r="H1800" t="s">
        <v>29</v>
      </c>
      <c r="I1800" t="s">
        <v>30</v>
      </c>
      <c r="J1800" t="s">
        <v>4510</v>
      </c>
      <c r="K1800" t="s">
        <v>4511</v>
      </c>
      <c r="L1800" t="s">
        <v>4512</v>
      </c>
      <c r="M1800">
        <v>1083112</v>
      </c>
      <c r="O1800" t="s">
        <v>32</v>
      </c>
      <c r="P1800" t="s">
        <v>86</v>
      </c>
      <c r="R1800" t="s">
        <v>34</v>
      </c>
      <c r="T1800" t="s">
        <v>52</v>
      </c>
      <c r="U1800" t="s">
        <v>87</v>
      </c>
      <c r="V1800" t="s">
        <v>88</v>
      </c>
      <c r="W1800" s="1">
        <v>44934</v>
      </c>
      <c r="X1800" s="1">
        <v>44956</v>
      </c>
      <c r="Y1800" t="s">
        <v>55</v>
      </c>
    </row>
    <row r="1801" spans="1:25">
      <c r="A1801" t="s">
        <v>947</v>
      </c>
      <c r="B1801" t="s">
        <v>948</v>
      </c>
      <c r="D1801">
        <v>59998</v>
      </c>
      <c r="E1801" t="s">
        <v>27</v>
      </c>
      <c r="F1801" t="s">
        <v>28</v>
      </c>
      <c r="G1801">
        <v>2023</v>
      </c>
      <c r="H1801" t="s">
        <v>29</v>
      </c>
      <c r="I1801" t="s">
        <v>30</v>
      </c>
      <c r="J1801" t="s">
        <v>5181</v>
      </c>
      <c r="K1801" t="s">
        <v>5182</v>
      </c>
      <c r="M1801">
        <v>1147259</v>
      </c>
      <c r="O1801" t="s">
        <v>32</v>
      </c>
      <c r="P1801" t="s">
        <v>86</v>
      </c>
      <c r="R1801" t="s">
        <v>34</v>
      </c>
      <c r="T1801" t="s">
        <v>52</v>
      </c>
      <c r="U1801" t="s">
        <v>87</v>
      </c>
      <c r="V1801" t="s">
        <v>465</v>
      </c>
      <c r="W1801" s="1">
        <v>45151</v>
      </c>
      <c r="X1801" s="1">
        <v>45157</v>
      </c>
      <c r="Y1801" t="s">
        <v>123</v>
      </c>
    </row>
    <row r="1802" spans="1:25">
      <c r="A1802" t="s">
        <v>1471</v>
      </c>
      <c r="B1802" t="s">
        <v>5165</v>
      </c>
      <c r="D1802">
        <v>56917</v>
      </c>
      <c r="E1802" t="s">
        <v>27</v>
      </c>
      <c r="F1802" t="s">
        <v>28</v>
      </c>
      <c r="G1802">
        <v>2023</v>
      </c>
      <c r="H1802" t="s">
        <v>29</v>
      </c>
      <c r="I1802" t="s">
        <v>30</v>
      </c>
      <c r="J1802" t="s">
        <v>5183</v>
      </c>
      <c r="K1802" t="str">
        <f>"05/02/2023 09:45 AM AEST(SW"</f>
        <v>05/02/2023 09:45 AM AEST(SW</v>
      </c>
      <c r="L1802" t="s">
        <v>5184</v>
      </c>
      <c r="M1802">
        <v>904798</v>
      </c>
      <c r="O1802" t="s">
        <v>32</v>
      </c>
      <c r="P1802" t="s">
        <v>86</v>
      </c>
      <c r="R1802" t="s">
        <v>34</v>
      </c>
      <c r="T1802" t="s">
        <v>52</v>
      </c>
      <c r="U1802" t="s">
        <v>1540</v>
      </c>
      <c r="V1802" t="s">
        <v>1541</v>
      </c>
      <c r="W1802" s="1">
        <v>44983</v>
      </c>
      <c r="X1802" s="1">
        <v>45016</v>
      </c>
      <c r="Y1802" t="s">
        <v>133</v>
      </c>
    </row>
    <row r="1803" spans="1:25">
      <c r="A1803" t="s">
        <v>5185</v>
      </c>
      <c r="B1803" t="s">
        <v>472</v>
      </c>
      <c r="C1803" t="s">
        <v>467</v>
      </c>
      <c r="D1803">
        <v>61961</v>
      </c>
      <c r="E1803" t="s">
        <v>27</v>
      </c>
      <c r="F1803" t="s">
        <v>28</v>
      </c>
      <c r="G1803">
        <v>2023</v>
      </c>
      <c r="H1803" t="s">
        <v>29</v>
      </c>
      <c r="I1803" t="s">
        <v>30</v>
      </c>
      <c r="J1803" t="s">
        <v>5186</v>
      </c>
      <c r="K1803" t="str">
        <f>"03/08/2023 08:50 AM AEST(SW"</f>
        <v>03/08/2023 08:50 AM AEST(SW</v>
      </c>
      <c r="L1803" t="str">
        <f>"03/08/2023 08:50 AM AEST(SW"</f>
        <v>03/08/2023 08:50 AM AEST(SW</v>
      </c>
      <c r="M1803">
        <v>1390175</v>
      </c>
      <c r="O1803" t="s">
        <v>32</v>
      </c>
      <c r="P1803" t="s">
        <v>86</v>
      </c>
      <c r="R1803" t="s">
        <v>34</v>
      </c>
      <c r="T1803" t="s">
        <v>52</v>
      </c>
      <c r="U1803" t="s">
        <v>261</v>
      </c>
      <c r="V1803" t="s">
        <v>2612</v>
      </c>
      <c r="W1803" s="1">
        <v>45209</v>
      </c>
      <c r="X1803" s="1">
        <v>45212</v>
      </c>
      <c r="Y1803" t="s">
        <v>55</v>
      </c>
    </row>
    <row r="1804" spans="1:25">
      <c r="A1804" t="s">
        <v>5187</v>
      </c>
      <c r="B1804" t="s">
        <v>409</v>
      </c>
      <c r="D1804">
        <v>55655</v>
      </c>
      <c r="E1804" t="s">
        <v>27</v>
      </c>
      <c r="F1804" t="s">
        <v>28</v>
      </c>
      <c r="G1804">
        <v>2023</v>
      </c>
      <c r="H1804" t="s">
        <v>29</v>
      </c>
      <c r="I1804" t="s">
        <v>30</v>
      </c>
      <c r="J1804" t="s">
        <v>5188</v>
      </c>
      <c r="K1804" t="s">
        <v>5189</v>
      </c>
      <c r="M1804">
        <v>912575</v>
      </c>
      <c r="O1804" t="s">
        <v>32</v>
      </c>
      <c r="P1804" t="s">
        <v>86</v>
      </c>
      <c r="R1804" t="s">
        <v>34</v>
      </c>
      <c r="T1804" t="s">
        <v>52</v>
      </c>
      <c r="U1804" t="s">
        <v>1540</v>
      </c>
      <c r="V1804" t="s">
        <v>1541</v>
      </c>
      <c r="W1804" s="1">
        <v>44948</v>
      </c>
      <c r="X1804" s="1">
        <v>44981</v>
      </c>
      <c r="Y1804" t="s">
        <v>55</v>
      </c>
    </row>
    <row r="1805" spans="1:25">
      <c r="A1805" t="s">
        <v>326</v>
      </c>
      <c r="B1805" t="s">
        <v>5190</v>
      </c>
      <c r="C1805" t="s">
        <v>5191</v>
      </c>
      <c r="D1805">
        <v>55649</v>
      </c>
      <c r="E1805" t="s">
        <v>27</v>
      </c>
      <c r="F1805" t="s">
        <v>28</v>
      </c>
      <c r="G1805">
        <v>2023</v>
      </c>
      <c r="H1805" t="s">
        <v>29</v>
      </c>
      <c r="I1805" t="s">
        <v>30</v>
      </c>
      <c r="J1805" t="s">
        <v>5192</v>
      </c>
      <c r="K1805" t="s">
        <v>5193</v>
      </c>
      <c r="M1805">
        <v>915833</v>
      </c>
      <c r="O1805" t="s">
        <v>32</v>
      </c>
      <c r="P1805" t="s">
        <v>86</v>
      </c>
      <c r="R1805" t="s">
        <v>34</v>
      </c>
      <c r="T1805" t="s">
        <v>52</v>
      </c>
      <c r="U1805" t="s">
        <v>1540</v>
      </c>
      <c r="V1805" t="s">
        <v>1541</v>
      </c>
      <c r="W1805" s="1">
        <v>45033</v>
      </c>
      <c r="X1805" s="1">
        <v>45192</v>
      </c>
      <c r="Y1805" t="s">
        <v>211</v>
      </c>
    </row>
    <row r="1806" spans="1:25">
      <c r="A1806" t="s">
        <v>4265</v>
      </c>
      <c r="B1806" t="s">
        <v>3055</v>
      </c>
      <c r="C1806" t="s">
        <v>5194</v>
      </c>
      <c r="D1806">
        <v>61969</v>
      </c>
      <c r="E1806" t="s">
        <v>27</v>
      </c>
      <c r="F1806" t="s">
        <v>28</v>
      </c>
      <c r="G1806">
        <v>2023</v>
      </c>
      <c r="H1806" t="s">
        <v>29</v>
      </c>
      <c r="I1806" t="s">
        <v>30</v>
      </c>
      <c r="J1806" t="s">
        <v>5195</v>
      </c>
      <c r="K1806" t="str">
        <f>"01/08/2023 01:36 PM AEST(SW"</f>
        <v>01/08/2023 01:36 PM AEST(SW</v>
      </c>
      <c r="L1806" t="str">
        <f>"01/08/2023 01:36 PM AEST(SW"</f>
        <v>01/08/2023 01:36 PM AEST(SW</v>
      </c>
      <c r="M1806">
        <v>1082647</v>
      </c>
      <c r="O1806" t="s">
        <v>32</v>
      </c>
      <c r="P1806" t="s">
        <v>86</v>
      </c>
      <c r="R1806" t="s">
        <v>34</v>
      </c>
      <c r="T1806" t="s">
        <v>52</v>
      </c>
      <c r="U1806" t="s">
        <v>261</v>
      </c>
      <c r="V1806" t="s">
        <v>5196</v>
      </c>
      <c r="W1806" s="1">
        <v>45148</v>
      </c>
      <c r="X1806" s="1">
        <v>45149</v>
      </c>
      <c r="Y1806" t="s">
        <v>55</v>
      </c>
    </row>
    <row r="1807" spans="1:25">
      <c r="A1807" t="s">
        <v>1195</v>
      </c>
      <c r="B1807" t="s">
        <v>613</v>
      </c>
      <c r="C1807" t="s">
        <v>4790</v>
      </c>
      <c r="D1807">
        <v>55660</v>
      </c>
      <c r="E1807" t="s">
        <v>27</v>
      </c>
      <c r="F1807" t="s">
        <v>28</v>
      </c>
      <c r="G1807">
        <v>2023</v>
      </c>
      <c r="H1807" t="s">
        <v>29</v>
      </c>
      <c r="I1807" t="s">
        <v>30</v>
      </c>
      <c r="J1807" t="s">
        <v>4791</v>
      </c>
      <c r="K1807" t="s">
        <v>4792</v>
      </c>
      <c r="M1807">
        <v>737100</v>
      </c>
      <c r="O1807" t="s">
        <v>32</v>
      </c>
      <c r="P1807" t="s">
        <v>86</v>
      </c>
      <c r="R1807" t="s">
        <v>34</v>
      </c>
      <c r="T1807" t="s">
        <v>52</v>
      </c>
      <c r="U1807" t="s">
        <v>1540</v>
      </c>
      <c r="V1807" t="s">
        <v>1541</v>
      </c>
      <c r="W1807" s="1">
        <v>45067</v>
      </c>
      <c r="X1807" s="1">
        <v>45156</v>
      </c>
      <c r="Y1807" t="s">
        <v>220</v>
      </c>
    </row>
    <row r="1808" spans="1:25">
      <c r="A1808" t="s">
        <v>5197</v>
      </c>
      <c r="B1808" t="s">
        <v>82</v>
      </c>
      <c r="C1808" t="s">
        <v>2118</v>
      </c>
      <c r="D1808">
        <v>55691</v>
      </c>
      <c r="E1808" t="s">
        <v>27</v>
      </c>
      <c r="F1808" t="s">
        <v>28</v>
      </c>
      <c r="G1808">
        <v>2023</v>
      </c>
      <c r="H1808" t="s">
        <v>29</v>
      </c>
      <c r="I1808" t="s">
        <v>30</v>
      </c>
      <c r="J1808" t="s">
        <v>5188</v>
      </c>
      <c r="K1808" t="s">
        <v>5198</v>
      </c>
      <c r="M1808">
        <v>1216965</v>
      </c>
      <c r="O1808" t="s">
        <v>32</v>
      </c>
      <c r="P1808" t="s">
        <v>86</v>
      </c>
      <c r="R1808" t="s">
        <v>34</v>
      </c>
      <c r="T1808" t="s">
        <v>174</v>
      </c>
      <c r="U1808" t="s">
        <v>1540</v>
      </c>
      <c r="V1808" t="s">
        <v>5171</v>
      </c>
      <c r="W1808" s="1">
        <v>44948</v>
      </c>
      <c r="X1808" s="1">
        <v>44981</v>
      </c>
      <c r="Y1808" t="s">
        <v>55</v>
      </c>
    </row>
    <row r="1809" spans="1:25">
      <c r="A1809" t="s">
        <v>5199</v>
      </c>
      <c r="B1809" t="s">
        <v>5200</v>
      </c>
      <c r="D1809">
        <v>57447</v>
      </c>
      <c r="E1809" t="s">
        <v>27</v>
      </c>
      <c r="F1809" t="s">
        <v>28</v>
      </c>
      <c r="G1809">
        <v>2023</v>
      </c>
      <c r="H1809" t="s">
        <v>29</v>
      </c>
      <c r="I1809" t="s">
        <v>30</v>
      </c>
      <c r="J1809" t="s">
        <v>5201</v>
      </c>
      <c r="K1809" t="s">
        <v>5202</v>
      </c>
      <c r="M1809">
        <v>913847</v>
      </c>
      <c r="O1809" t="s">
        <v>32</v>
      </c>
      <c r="P1809" t="s">
        <v>86</v>
      </c>
      <c r="R1809" t="s">
        <v>34</v>
      </c>
      <c r="T1809" t="s">
        <v>52</v>
      </c>
      <c r="U1809" t="s">
        <v>1540</v>
      </c>
      <c r="V1809" t="s">
        <v>5203</v>
      </c>
      <c r="W1809" s="1">
        <v>44983</v>
      </c>
      <c r="X1809" s="1">
        <v>45094</v>
      </c>
      <c r="Y1809" t="s">
        <v>55</v>
      </c>
    </row>
    <row r="1810" spans="1:25">
      <c r="A1810" t="s">
        <v>5204</v>
      </c>
      <c r="B1810" t="s">
        <v>5205</v>
      </c>
      <c r="D1810">
        <v>55684</v>
      </c>
      <c r="E1810" t="s">
        <v>27</v>
      </c>
      <c r="F1810" t="s">
        <v>28</v>
      </c>
      <c r="G1810">
        <v>2023</v>
      </c>
      <c r="H1810" t="s">
        <v>29</v>
      </c>
      <c r="I1810" t="s">
        <v>30</v>
      </c>
      <c r="J1810" t="s">
        <v>5188</v>
      </c>
      <c r="K1810" t="s">
        <v>5206</v>
      </c>
      <c r="M1810">
        <v>1253512</v>
      </c>
      <c r="O1810" t="s">
        <v>32</v>
      </c>
      <c r="P1810" t="s">
        <v>86</v>
      </c>
      <c r="R1810" t="s">
        <v>34</v>
      </c>
      <c r="T1810" t="s">
        <v>174</v>
      </c>
      <c r="U1810" t="s">
        <v>1540</v>
      </c>
      <c r="V1810" t="s">
        <v>5171</v>
      </c>
      <c r="W1810" s="1">
        <v>44948</v>
      </c>
      <c r="X1810" s="1">
        <v>44981</v>
      </c>
      <c r="Y1810" t="s">
        <v>55</v>
      </c>
    </row>
    <row r="1811" spans="1:25">
      <c r="A1811" t="s">
        <v>5207</v>
      </c>
      <c r="B1811" t="s">
        <v>5208</v>
      </c>
      <c r="C1811" t="s">
        <v>83</v>
      </c>
      <c r="D1811">
        <v>61116</v>
      </c>
      <c r="E1811" t="s">
        <v>27</v>
      </c>
      <c r="F1811" t="s">
        <v>28</v>
      </c>
      <c r="G1811">
        <v>2023</v>
      </c>
      <c r="H1811" t="s">
        <v>29</v>
      </c>
      <c r="I1811" t="s">
        <v>30</v>
      </c>
      <c r="J1811" t="s">
        <v>5209</v>
      </c>
      <c r="K1811" t="s">
        <v>5210</v>
      </c>
      <c r="M1811">
        <v>1446542</v>
      </c>
      <c r="O1811" t="s">
        <v>32</v>
      </c>
      <c r="P1811" t="s">
        <v>86</v>
      </c>
      <c r="R1811" t="s">
        <v>34</v>
      </c>
      <c r="T1811" t="s">
        <v>52</v>
      </c>
      <c r="U1811" t="s">
        <v>87</v>
      </c>
      <c r="V1811" t="s">
        <v>88</v>
      </c>
      <c r="W1811" s="1">
        <v>45110</v>
      </c>
      <c r="X1811" s="1">
        <v>45086</v>
      </c>
      <c r="Y1811" t="s">
        <v>615</v>
      </c>
    </row>
    <row r="1812" spans="1:25">
      <c r="A1812" t="s">
        <v>526</v>
      </c>
      <c r="B1812" t="s">
        <v>5087</v>
      </c>
      <c r="D1812">
        <v>61736</v>
      </c>
      <c r="E1812" t="s">
        <v>27</v>
      </c>
      <c r="F1812" t="s">
        <v>28</v>
      </c>
      <c r="G1812">
        <v>2023</v>
      </c>
      <c r="H1812" t="s">
        <v>29</v>
      </c>
      <c r="I1812" t="s">
        <v>30</v>
      </c>
      <c r="J1812" t="s">
        <v>5211</v>
      </c>
      <c r="K1812" t="str">
        <f>"06/07/2023 09:33 AM AEST(SW"</f>
        <v>06/07/2023 09:33 AM AEST(SW</v>
      </c>
      <c r="M1812">
        <v>1118688</v>
      </c>
      <c r="O1812" t="s">
        <v>32</v>
      </c>
      <c r="P1812" t="s">
        <v>86</v>
      </c>
      <c r="R1812" t="s">
        <v>34</v>
      </c>
      <c r="T1812" t="s">
        <v>52</v>
      </c>
      <c r="U1812" t="s">
        <v>87</v>
      </c>
      <c r="V1812" t="s">
        <v>5212</v>
      </c>
      <c r="W1812" s="1">
        <v>45116</v>
      </c>
      <c r="X1812" s="1">
        <v>45121</v>
      </c>
      <c r="Y1812" t="s">
        <v>140</v>
      </c>
    </row>
    <row r="1813" spans="1:25">
      <c r="A1813" t="s">
        <v>1040</v>
      </c>
      <c r="B1813" t="s">
        <v>5213</v>
      </c>
      <c r="D1813">
        <v>61271</v>
      </c>
      <c r="E1813" t="s">
        <v>27</v>
      </c>
      <c r="F1813" t="s">
        <v>28</v>
      </c>
      <c r="G1813">
        <v>2023</v>
      </c>
      <c r="H1813" t="s">
        <v>29</v>
      </c>
      <c r="I1813" t="s">
        <v>30</v>
      </c>
      <c r="J1813" t="s">
        <v>5214</v>
      </c>
      <c r="K1813" t="s">
        <v>5215</v>
      </c>
      <c r="L1813" t="s">
        <v>5215</v>
      </c>
      <c r="M1813">
        <v>1440510</v>
      </c>
      <c r="O1813" t="s">
        <v>32</v>
      </c>
      <c r="P1813" t="s">
        <v>86</v>
      </c>
      <c r="R1813" t="s">
        <v>32</v>
      </c>
      <c r="S1813" t="s">
        <v>32</v>
      </c>
      <c r="T1813" t="s">
        <v>52</v>
      </c>
      <c r="U1813" t="s">
        <v>87</v>
      </c>
      <c r="V1813" t="s">
        <v>88</v>
      </c>
      <c r="W1813" s="1">
        <v>45123</v>
      </c>
      <c r="X1813" s="1">
        <v>45128</v>
      </c>
      <c r="Y1813" t="s">
        <v>55</v>
      </c>
    </row>
    <row r="1814" spans="1:25">
      <c r="A1814" t="s">
        <v>1515</v>
      </c>
      <c r="B1814" t="s">
        <v>5216</v>
      </c>
      <c r="D1814">
        <v>61309</v>
      </c>
      <c r="E1814" t="s">
        <v>27</v>
      </c>
      <c r="F1814" t="s">
        <v>28</v>
      </c>
      <c r="G1814">
        <v>2023</v>
      </c>
      <c r="H1814" t="s">
        <v>29</v>
      </c>
      <c r="I1814" t="s">
        <v>30</v>
      </c>
      <c r="J1814" t="s">
        <v>5217</v>
      </c>
      <c r="K1814" t="s">
        <v>5218</v>
      </c>
      <c r="M1814">
        <v>1427838</v>
      </c>
      <c r="O1814" t="s">
        <v>32</v>
      </c>
      <c r="P1814" t="s">
        <v>86</v>
      </c>
      <c r="R1814" t="s">
        <v>34</v>
      </c>
      <c r="T1814" t="s">
        <v>52</v>
      </c>
      <c r="U1814" t="s">
        <v>87</v>
      </c>
      <c r="V1814" t="s">
        <v>88</v>
      </c>
      <c r="W1814" s="1">
        <v>45117</v>
      </c>
      <c r="X1814" s="1">
        <v>45121</v>
      </c>
      <c r="Y1814" t="s">
        <v>140</v>
      </c>
    </row>
    <row r="1815" spans="1:25">
      <c r="A1815" t="s">
        <v>4759</v>
      </c>
      <c r="B1815" t="s">
        <v>4031</v>
      </c>
      <c r="D1815">
        <v>61272</v>
      </c>
      <c r="E1815" t="s">
        <v>27</v>
      </c>
      <c r="F1815" t="s">
        <v>28</v>
      </c>
      <c r="G1815">
        <v>2023</v>
      </c>
      <c r="H1815" t="s">
        <v>29</v>
      </c>
      <c r="I1815" t="s">
        <v>30</v>
      </c>
      <c r="J1815" t="s">
        <v>5214</v>
      </c>
      <c r="K1815" t="s">
        <v>5219</v>
      </c>
      <c r="M1815">
        <v>1168378</v>
      </c>
      <c r="O1815" t="s">
        <v>32</v>
      </c>
      <c r="P1815" t="s">
        <v>86</v>
      </c>
      <c r="R1815" t="s">
        <v>34</v>
      </c>
      <c r="T1815" t="s">
        <v>52</v>
      </c>
      <c r="U1815" t="s">
        <v>87</v>
      </c>
      <c r="V1815" t="s">
        <v>4762</v>
      </c>
      <c r="W1815" s="1">
        <v>45123</v>
      </c>
      <c r="X1815" s="1">
        <v>45128</v>
      </c>
      <c r="Y1815" t="s">
        <v>55</v>
      </c>
    </row>
    <row r="1816" spans="1:25">
      <c r="A1816" t="s">
        <v>4862</v>
      </c>
      <c r="B1816" t="s">
        <v>4863</v>
      </c>
      <c r="D1816">
        <v>61703</v>
      </c>
      <c r="E1816" t="s">
        <v>27</v>
      </c>
      <c r="F1816" t="s">
        <v>28</v>
      </c>
      <c r="G1816">
        <v>2023</v>
      </c>
      <c r="H1816" t="s">
        <v>29</v>
      </c>
      <c r="I1816" t="s">
        <v>30</v>
      </c>
      <c r="J1816" t="s">
        <v>5217</v>
      </c>
      <c r="K1816" t="str">
        <f>"03/07/2023 09:57 PM AEST(SW"</f>
        <v>03/07/2023 09:57 PM AEST(SW</v>
      </c>
      <c r="M1816">
        <v>1272268</v>
      </c>
      <c r="O1816" t="s">
        <v>32</v>
      </c>
      <c r="P1816" t="s">
        <v>86</v>
      </c>
      <c r="R1816" t="s">
        <v>34</v>
      </c>
      <c r="T1816" t="s">
        <v>174</v>
      </c>
      <c r="U1816" t="s">
        <v>87</v>
      </c>
      <c r="V1816" t="s">
        <v>88</v>
      </c>
      <c r="W1816" s="1">
        <v>45116</v>
      </c>
      <c r="X1816" s="1">
        <v>45123</v>
      </c>
      <c r="Y1816" t="s">
        <v>55</v>
      </c>
    </row>
    <row r="1817" spans="1:25">
      <c r="A1817" t="s">
        <v>1195</v>
      </c>
      <c r="B1817" t="s">
        <v>1118</v>
      </c>
      <c r="C1817" t="s">
        <v>1196</v>
      </c>
      <c r="D1817">
        <v>47049</v>
      </c>
      <c r="E1817" t="s">
        <v>27</v>
      </c>
      <c r="F1817" t="s">
        <v>28</v>
      </c>
      <c r="G1817">
        <v>2023</v>
      </c>
      <c r="H1817" t="s">
        <v>29</v>
      </c>
      <c r="I1817" t="s">
        <v>30</v>
      </c>
      <c r="J1817" t="s">
        <v>5220</v>
      </c>
      <c r="K1817" t="s">
        <v>5221</v>
      </c>
      <c r="M1817">
        <v>1335038</v>
      </c>
      <c r="O1817" t="s">
        <v>32</v>
      </c>
      <c r="P1817" t="s">
        <v>86</v>
      </c>
      <c r="R1817" t="s">
        <v>34</v>
      </c>
      <c r="T1817" t="s">
        <v>52</v>
      </c>
      <c r="U1817" t="s">
        <v>87</v>
      </c>
      <c r="V1817" t="s">
        <v>88</v>
      </c>
      <c r="W1817" s="1">
        <v>45124</v>
      </c>
      <c r="X1817" s="1">
        <v>45128</v>
      </c>
      <c r="Y1817" t="s">
        <v>140</v>
      </c>
    </row>
    <row r="1818" spans="1:25">
      <c r="A1818" t="s">
        <v>5222</v>
      </c>
      <c r="B1818" t="s">
        <v>5223</v>
      </c>
      <c r="C1818" t="s">
        <v>5224</v>
      </c>
      <c r="D1818">
        <v>61822</v>
      </c>
      <c r="E1818" t="s">
        <v>27</v>
      </c>
      <c r="F1818" t="s">
        <v>28</v>
      </c>
      <c r="G1818">
        <v>2023</v>
      </c>
      <c r="H1818" t="s">
        <v>29</v>
      </c>
      <c r="I1818" t="s">
        <v>30</v>
      </c>
      <c r="J1818" t="s">
        <v>5220</v>
      </c>
      <c r="K1818" t="s">
        <v>5225</v>
      </c>
      <c r="L1818" t="s">
        <v>5225</v>
      </c>
      <c r="M1818">
        <v>1224683</v>
      </c>
      <c r="O1818" t="s">
        <v>32</v>
      </c>
      <c r="P1818" t="s">
        <v>86</v>
      </c>
      <c r="R1818" t="s">
        <v>34</v>
      </c>
      <c r="T1818" t="s">
        <v>174</v>
      </c>
      <c r="U1818" t="s">
        <v>87</v>
      </c>
      <c r="V1818" t="s">
        <v>465</v>
      </c>
      <c r="W1818" s="1">
        <v>45123</v>
      </c>
      <c r="X1818" s="1">
        <v>45128</v>
      </c>
      <c r="Y1818" t="s">
        <v>140</v>
      </c>
    </row>
    <row r="1819" spans="1:25">
      <c r="A1819" t="s">
        <v>1188</v>
      </c>
      <c r="B1819" t="s">
        <v>5226</v>
      </c>
      <c r="D1819">
        <v>61314</v>
      </c>
      <c r="E1819" t="s">
        <v>27</v>
      </c>
      <c r="F1819" t="s">
        <v>28</v>
      </c>
      <c r="G1819">
        <v>2023</v>
      </c>
      <c r="H1819" t="s">
        <v>29</v>
      </c>
      <c r="I1819" t="s">
        <v>30</v>
      </c>
      <c r="J1819" t="s">
        <v>5227</v>
      </c>
      <c r="K1819" t="s">
        <v>5228</v>
      </c>
      <c r="M1819">
        <v>1416667</v>
      </c>
      <c r="O1819" t="s">
        <v>32</v>
      </c>
      <c r="P1819" t="s">
        <v>86</v>
      </c>
      <c r="R1819" t="s">
        <v>34</v>
      </c>
      <c r="T1819" t="s">
        <v>52</v>
      </c>
      <c r="U1819" t="s">
        <v>87</v>
      </c>
      <c r="V1819" t="s">
        <v>88</v>
      </c>
      <c r="W1819" s="1">
        <v>45116</v>
      </c>
      <c r="X1819" s="1">
        <v>45123</v>
      </c>
      <c r="Y1819" t="s">
        <v>140</v>
      </c>
    </row>
    <row r="1820" spans="1:25">
      <c r="A1820" t="s">
        <v>1188</v>
      </c>
      <c r="B1820" t="s">
        <v>4891</v>
      </c>
      <c r="D1820">
        <v>60516</v>
      </c>
      <c r="E1820" t="s">
        <v>27</v>
      </c>
      <c r="F1820" t="s">
        <v>28</v>
      </c>
      <c r="G1820">
        <v>2023</v>
      </c>
      <c r="H1820" t="s">
        <v>29</v>
      </c>
      <c r="I1820" t="s">
        <v>30</v>
      </c>
      <c r="J1820" t="s">
        <v>5229</v>
      </c>
      <c r="K1820" t="s">
        <v>5230</v>
      </c>
      <c r="M1820">
        <v>1118782</v>
      </c>
      <c r="O1820" t="s">
        <v>32</v>
      </c>
      <c r="P1820" t="s">
        <v>86</v>
      </c>
      <c r="R1820" t="s">
        <v>34</v>
      </c>
      <c r="T1820" t="s">
        <v>52</v>
      </c>
      <c r="U1820" t="s">
        <v>87</v>
      </c>
      <c r="V1820" t="s">
        <v>88</v>
      </c>
      <c r="W1820" s="1">
        <v>45097</v>
      </c>
      <c r="X1820" s="1">
        <v>45103</v>
      </c>
      <c r="Y1820" t="s">
        <v>220</v>
      </c>
    </row>
    <row r="1821" spans="1:25">
      <c r="A1821" t="s">
        <v>1188</v>
      </c>
      <c r="B1821" t="s">
        <v>4891</v>
      </c>
      <c r="D1821">
        <v>60518</v>
      </c>
      <c r="E1821" t="s">
        <v>27</v>
      </c>
      <c r="F1821" t="s">
        <v>28</v>
      </c>
      <c r="G1821">
        <v>2023</v>
      </c>
      <c r="H1821" t="s">
        <v>29</v>
      </c>
      <c r="I1821" t="s">
        <v>30</v>
      </c>
      <c r="J1821" t="s">
        <v>5217</v>
      </c>
      <c r="K1821" t="s">
        <v>5231</v>
      </c>
      <c r="L1821" t="s">
        <v>5231</v>
      </c>
      <c r="M1821">
        <v>1118782</v>
      </c>
      <c r="O1821" t="s">
        <v>32</v>
      </c>
      <c r="P1821" t="s">
        <v>86</v>
      </c>
      <c r="R1821" t="s">
        <v>34</v>
      </c>
      <c r="T1821" t="s">
        <v>52</v>
      </c>
      <c r="U1821" t="s">
        <v>87</v>
      </c>
      <c r="V1821" t="s">
        <v>88</v>
      </c>
      <c r="W1821" s="1">
        <v>45116</v>
      </c>
      <c r="X1821" s="1">
        <v>45121</v>
      </c>
      <c r="Y1821" t="s">
        <v>220</v>
      </c>
    </row>
    <row r="1822" spans="1:25">
      <c r="A1822" t="s">
        <v>4521</v>
      </c>
      <c r="B1822" t="s">
        <v>4522</v>
      </c>
      <c r="C1822" t="s">
        <v>2118</v>
      </c>
      <c r="D1822">
        <v>59826</v>
      </c>
      <c r="E1822" t="s">
        <v>27</v>
      </c>
      <c r="F1822" t="s">
        <v>28</v>
      </c>
      <c r="G1822">
        <v>2023</v>
      </c>
      <c r="H1822" t="s">
        <v>29</v>
      </c>
      <c r="I1822" t="s">
        <v>30</v>
      </c>
      <c r="J1822" t="s">
        <v>4523</v>
      </c>
      <c r="K1822" t="str">
        <f>"09/05/2023 09:39 AM AEST(SW"</f>
        <v>09/05/2023 09:39 AM AEST(SW</v>
      </c>
      <c r="L1822" t="s">
        <v>4524</v>
      </c>
      <c r="M1822">
        <v>1268215</v>
      </c>
      <c r="O1822" t="s">
        <v>32</v>
      </c>
      <c r="P1822" t="s">
        <v>86</v>
      </c>
      <c r="R1822" t="s">
        <v>34</v>
      </c>
      <c r="T1822" t="s">
        <v>174</v>
      </c>
      <c r="U1822" t="s">
        <v>87</v>
      </c>
      <c r="V1822" t="s">
        <v>88</v>
      </c>
      <c r="W1822" s="1">
        <v>45103</v>
      </c>
      <c r="X1822" s="1">
        <v>45129</v>
      </c>
      <c r="Y1822" t="s">
        <v>55</v>
      </c>
    </row>
    <row r="1823" spans="1:25">
      <c r="A1823" t="s">
        <v>352</v>
      </c>
      <c r="B1823" t="s">
        <v>4899</v>
      </c>
      <c r="D1823">
        <v>60849</v>
      </c>
      <c r="E1823" t="s">
        <v>27</v>
      </c>
      <c r="F1823" t="s">
        <v>28</v>
      </c>
      <c r="G1823">
        <v>2023</v>
      </c>
      <c r="H1823" t="s">
        <v>29</v>
      </c>
      <c r="I1823" t="s">
        <v>30</v>
      </c>
      <c r="J1823" t="s">
        <v>5217</v>
      </c>
      <c r="K1823" t="str">
        <f>"06/06/2023 06:08 PM AEST(SW"</f>
        <v>06/06/2023 06:08 PM AEST(SW</v>
      </c>
      <c r="L1823" t="str">
        <f>"06/06/2023 06:08 PM AEST(SW"</f>
        <v>06/06/2023 06:08 PM AEST(SW</v>
      </c>
      <c r="M1823">
        <v>1210051</v>
      </c>
      <c r="O1823" t="s">
        <v>32</v>
      </c>
      <c r="P1823" t="s">
        <v>86</v>
      </c>
      <c r="R1823" t="s">
        <v>34</v>
      </c>
      <c r="T1823" t="s">
        <v>174</v>
      </c>
      <c r="U1823" t="s">
        <v>87</v>
      </c>
      <c r="V1823" t="s">
        <v>88</v>
      </c>
      <c r="W1823" s="1">
        <v>45117</v>
      </c>
      <c r="X1823" s="1">
        <v>45121</v>
      </c>
      <c r="Y1823" t="s">
        <v>547</v>
      </c>
    </row>
    <row r="1824" spans="1:25">
      <c r="A1824" t="s">
        <v>380</v>
      </c>
      <c r="B1824" t="s">
        <v>1455</v>
      </c>
      <c r="C1824" t="s">
        <v>953</v>
      </c>
      <c r="D1824">
        <v>61115</v>
      </c>
      <c r="E1824" t="s">
        <v>27</v>
      </c>
      <c r="F1824" t="s">
        <v>28</v>
      </c>
      <c r="G1824">
        <v>2023</v>
      </c>
      <c r="H1824" t="s">
        <v>29</v>
      </c>
      <c r="I1824" t="s">
        <v>30</v>
      </c>
      <c r="J1824" t="s">
        <v>5232</v>
      </c>
      <c r="K1824" t="s">
        <v>5233</v>
      </c>
      <c r="M1824">
        <v>1387528</v>
      </c>
      <c r="O1824" t="s">
        <v>32</v>
      </c>
      <c r="P1824" t="s">
        <v>86</v>
      </c>
      <c r="R1824" t="s">
        <v>34</v>
      </c>
      <c r="T1824" t="s">
        <v>52</v>
      </c>
      <c r="U1824" t="s">
        <v>87</v>
      </c>
      <c r="V1824" t="s">
        <v>88</v>
      </c>
      <c r="W1824" s="1">
        <v>45110</v>
      </c>
      <c r="X1824" s="1">
        <v>45116</v>
      </c>
      <c r="Y1824" t="s">
        <v>89</v>
      </c>
    </row>
    <row r="1825" spans="1:25">
      <c r="A1825" t="s">
        <v>4257</v>
      </c>
      <c r="B1825" t="s">
        <v>1066</v>
      </c>
      <c r="C1825" t="s">
        <v>1070</v>
      </c>
      <c r="D1825">
        <v>55621</v>
      </c>
      <c r="E1825" t="s">
        <v>27</v>
      </c>
      <c r="F1825" t="s">
        <v>28</v>
      </c>
      <c r="G1825">
        <v>2023</v>
      </c>
      <c r="H1825" t="s">
        <v>29</v>
      </c>
      <c r="I1825" t="s">
        <v>30</v>
      </c>
      <c r="J1825" t="s">
        <v>4258</v>
      </c>
      <c r="K1825" t="s">
        <v>4259</v>
      </c>
      <c r="M1825">
        <v>1316579</v>
      </c>
      <c r="O1825" t="s">
        <v>32</v>
      </c>
      <c r="P1825" t="s">
        <v>371</v>
      </c>
      <c r="R1825" t="s">
        <v>34</v>
      </c>
      <c r="T1825" t="s">
        <v>52</v>
      </c>
      <c r="U1825" t="s">
        <v>53</v>
      </c>
      <c r="V1825" t="s">
        <v>151</v>
      </c>
      <c r="W1825" s="1">
        <v>45082</v>
      </c>
      <c r="X1825" s="1">
        <v>45234</v>
      </c>
      <c r="Y1825" t="s">
        <v>55</v>
      </c>
    </row>
    <row r="1826" spans="1:25">
      <c r="A1826" t="s">
        <v>5234</v>
      </c>
      <c r="B1826" t="s">
        <v>3079</v>
      </c>
      <c r="C1826" t="s">
        <v>1752</v>
      </c>
      <c r="D1826">
        <v>53293</v>
      </c>
      <c r="E1826" t="s">
        <v>27</v>
      </c>
      <c r="F1826" t="s">
        <v>28</v>
      </c>
      <c r="G1826">
        <v>2023</v>
      </c>
      <c r="H1826" t="s">
        <v>29</v>
      </c>
      <c r="I1826" t="s">
        <v>30</v>
      </c>
      <c r="J1826" t="s">
        <v>5235</v>
      </c>
      <c r="K1826" t="str">
        <f>"09/11/2022 12:30 PM AEST(SW"</f>
        <v>09/11/2022 12:30 PM AEST(SW</v>
      </c>
      <c r="L1826" t="str">
        <f>"09/11/2022 12:30 PM AEST(SW"</f>
        <v>09/11/2022 12:30 PM AEST(SW</v>
      </c>
      <c r="M1826">
        <v>1267805</v>
      </c>
      <c r="O1826" t="s">
        <v>32</v>
      </c>
      <c r="P1826" t="s">
        <v>145</v>
      </c>
      <c r="R1826" t="s">
        <v>34</v>
      </c>
      <c r="T1826" t="s">
        <v>52</v>
      </c>
      <c r="U1826" t="s">
        <v>87</v>
      </c>
      <c r="V1826" t="s">
        <v>4542</v>
      </c>
      <c r="W1826" s="1">
        <v>44934</v>
      </c>
      <c r="X1826" s="1">
        <v>44968</v>
      </c>
      <c r="Y1826" t="s">
        <v>55</v>
      </c>
    </row>
    <row r="1827" spans="1:25">
      <c r="A1827" t="s">
        <v>471</v>
      </c>
      <c r="B1827" t="s">
        <v>472</v>
      </c>
      <c r="C1827" t="s">
        <v>473</v>
      </c>
      <c r="D1827">
        <v>55740</v>
      </c>
      <c r="E1827" t="s">
        <v>27</v>
      </c>
      <c r="F1827" t="s">
        <v>28</v>
      </c>
      <c r="G1827">
        <v>2023</v>
      </c>
      <c r="H1827" t="s">
        <v>29</v>
      </c>
      <c r="I1827" t="s">
        <v>30</v>
      </c>
      <c r="J1827" t="s">
        <v>5236</v>
      </c>
      <c r="K1827" t="s">
        <v>5237</v>
      </c>
      <c r="M1827">
        <v>1170843</v>
      </c>
      <c r="O1827" t="s">
        <v>32</v>
      </c>
      <c r="P1827" t="s">
        <v>86</v>
      </c>
      <c r="R1827" t="s">
        <v>34</v>
      </c>
      <c r="T1827" t="s">
        <v>52</v>
      </c>
      <c r="U1827" t="s">
        <v>87</v>
      </c>
      <c r="V1827" t="s">
        <v>475</v>
      </c>
      <c r="W1827" s="1">
        <v>44970</v>
      </c>
      <c r="X1827" s="1">
        <v>44974</v>
      </c>
      <c r="Y1827" t="s">
        <v>55</v>
      </c>
    </row>
    <row r="1828" spans="1:25">
      <c r="A1828" t="s">
        <v>1443</v>
      </c>
      <c r="B1828" t="s">
        <v>5238</v>
      </c>
      <c r="D1828">
        <v>57520</v>
      </c>
      <c r="E1828" t="s">
        <v>27</v>
      </c>
      <c r="F1828" t="s">
        <v>28</v>
      </c>
      <c r="G1828">
        <v>2023</v>
      </c>
      <c r="H1828" t="s">
        <v>29</v>
      </c>
      <c r="I1828" t="s">
        <v>30</v>
      </c>
      <c r="J1828" t="s">
        <v>5239</v>
      </c>
      <c r="K1828" t="str">
        <f>"01/03/2023 05:21 PM AEST(SW"</f>
        <v>01/03/2023 05:21 PM AEST(SW</v>
      </c>
      <c r="L1828" t="s">
        <v>5240</v>
      </c>
      <c r="M1828">
        <v>1082480</v>
      </c>
      <c r="O1828" t="s">
        <v>32</v>
      </c>
      <c r="P1828" t="s">
        <v>86</v>
      </c>
      <c r="R1828" t="s">
        <v>34</v>
      </c>
      <c r="T1828" t="s">
        <v>52</v>
      </c>
      <c r="U1828" t="s">
        <v>261</v>
      </c>
      <c r="V1828" t="s">
        <v>426</v>
      </c>
      <c r="W1828" s="1">
        <v>45025</v>
      </c>
      <c r="X1828" s="1">
        <v>45045</v>
      </c>
      <c r="Y1828" t="s">
        <v>55</v>
      </c>
    </row>
    <row r="1829" spans="1:25">
      <c r="A1829" t="s">
        <v>5241</v>
      </c>
      <c r="B1829" t="s">
        <v>5242</v>
      </c>
      <c r="D1829">
        <v>58563</v>
      </c>
      <c r="E1829" t="s">
        <v>27</v>
      </c>
      <c r="F1829" t="s">
        <v>28</v>
      </c>
      <c r="G1829">
        <v>2023</v>
      </c>
      <c r="H1829" t="s">
        <v>29</v>
      </c>
      <c r="I1829" t="s">
        <v>30</v>
      </c>
      <c r="J1829" t="s">
        <v>5243</v>
      </c>
      <c r="K1829" t="s">
        <v>5244</v>
      </c>
      <c r="M1829">
        <v>1304092</v>
      </c>
      <c r="O1829" t="s">
        <v>32</v>
      </c>
      <c r="P1829" t="s">
        <v>86</v>
      </c>
      <c r="R1829" t="s">
        <v>34</v>
      </c>
      <c r="T1829" t="s">
        <v>52</v>
      </c>
      <c r="U1829" t="s">
        <v>261</v>
      </c>
      <c r="V1829" t="s">
        <v>5245</v>
      </c>
      <c r="W1829" s="1">
        <v>45095</v>
      </c>
      <c r="X1829" s="1">
        <v>45121</v>
      </c>
      <c r="Y1829" t="s">
        <v>55</v>
      </c>
    </row>
    <row r="1830" spans="1:25">
      <c r="A1830" t="s">
        <v>5246</v>
      </c>
      <c r="B1830" t="s">
        <v>1320</v>
      </c>
      <c r="D1830">
        <v>58643</v>
      </c>
      <c r="E1830" t="s">
        <v>27</v>
      </c>
      <c r="F1830" t="s">
        <v>28</v>
      </c>
      <c r="G1830">
        <v>2023</v>
      </c>
      <c r="H1830" t="s">
        <v>29</v>
      </c>
      <c r="I1830" t="s">
        <v>30</v>
      </c>
      <c r="J1830" t="s">
        <v>5247</v>
      </c>
      <c r="K1830" t="s">
        <v>5248</v>
      </c>
      <c r="L1830" t="s">
        <v>5248</v>
      </c>
      <c r="M1830">
        <v>992347</v>
      </c>
      <c r="O1830" t="s">
        <v>32</v>
      </c>
      <c r="P1830" t="s">
        <v>86</v>
      </c>
      <c r="R1830" t="s">
        <v>34</v>
      </c>
      <c r="T1830" t="s">
        <v>52</v>
      </c>
      <c r="U1830" t="s">
        <v>261</v>
      </c>
      <c r="V1830" t="s">
        <v>426</v>
      </c>
      <c r="W1830" s="1">
        <v>45094</v>
      </c>
      <c r="X1830" s="1">
        <v>45122</v>
      </c>
      <c r="Y1830" t="s">
        <v>55</v>
      </c>
    </row>
    <row r="1831" spans="1:25">
      <c r="A1831" t="s">
        <v>4741</v>
      </c>
      <c r="B1831" t="s">
        <v>4742</v>
      </c>
      <c r="C1831" t="s">
        <v>104</v>
      </c>
      <c r="D1831">
        <v>60379</v>
      </c>
      <c r="E1831" t="s">
        <v>27</v>
      </c>
      <c r="F1831" t="s">
        <v>28</v>
      </c>
      <c r="G1831">
        <v>2023</v>
      </c>
      <c r="H1831" t="s">
        <v>29</v>
      </c>
      <c r="I1831" t="s">
        <v>30</v>
      </c>
      <c r="J1831" t="s">
        <v>5249</v>
      </c>
      <c r="K1831" t="s">
        <v>5250</v>
      </c>
      <c r="L1831" t="s">
        <v>5251</v>
      </c>
      <c r="M1831">
        <v>1270775</v>
      </c>
      <c r="O1831" t="s">
        <v>32</v>
      </c>
      <c r="P1831" t="s">
        <v>86</v>
      </c>
      <c r="R1831" t="s">
        <v>34</v>
      </c>
      <c r="T1831" t="s">
        <v>174</v>
      </c>
      <c r="U1831" t="s">
        <v>87</v>
      </c>
      <c r="V1831" t="s">
        <v>88</v>
      </c>
      <c r="W1831" s="1">
        <v>45110</v>
      </c>
      <c r="X1831" s="1">
        <v>45114</v>
      </c>
      <c r="Y1831" t="s">
        <v>55</v>
      </c>
    </row>
    <row r="1832" spans="1:25">
      <c r="A1832" t="s">
        <v>4894</v>
      </c>
      <c r="B1832" t="s">
        <v>4895</v>
      </c>
      <c r="D1832">
        <v>59466</v>
      </c>
      <c r="E1832" t="s">
        <v>27</v>
      </c>
      <c r="F1832" t="s">
        <v>28</v>
      </c>
      <c r="G1832">
        <v>2023</v>
      </c>
      <c r="H1832" t="s">
        <v>29</v>
      </c>
      <c r="I1832" t="s">
        <v>30</v>
      </c>
      <c r="J1832" t="s">
        <v>5252</v>
      </c>
      <c r="K1832" t="s">
        <v>5253</v>
      </c>
      <c r="L1832" t="s">
        <v>5253</v>
      </c>
      <c r="M1832">
        <v>1445442</v>
      </c>
      <c r="O1832" t="s">
        <v>32</v>
      </c>
      <c r="P1832" t="s">
        <v>86</v>
      </c>
      <c r="R1832" t="s">
        <v>34</v>
      </c>
      <c r="T1832" t="s">
        <v>52</v>
      </c>
      <c r="U1832" t="s">
        <v>87</v>
      </c>
      <c r="V1832" t="s">
        <v>465</v>
      </c>
      <c r="W1832" s="1">
        <v>45100</v>
      </c>
      <c r="X1832" s="1">
        <v>45103</v>
      </c>
      <c r="Y1832" t="s">
        <v>384</v>
      </c>
    </row>
    <row r="1833" spans="1:25">
      <c r="A1833" t="s">
        <v>5254</v>
      </c>
      <c r="B1833" t="s">
        <v>5255</v>
      </c>
      <c r="D1833">
        <v>61965</v>
      </c>
      <c r="E1833" t="s">
        <v>27</v>
      </c>
      <c r="F1833" t="s">
        <v>28</v>
      </c>
      <c r="G1833">
        <v>2023</v>
      </c>
      <c r="H1833" t="s">
        <v>29</v>
      </c>
      <c r="I1833" t="s">
        <v>30</v>
      </c>
      <c r="J1833" t="s">
        <v>5256</v>
      </c>
      <c r="K1833" t="str">
        <f>"01/08/2023 10:19 AM AEST(SW"</f>
        <v>01/08/2023 10:19 AM AEST(SW</v>
      </c>
      <c r="M1833">
        <v>1057884</v>
      </c>
      <c r="O1833" t="s">
        <v>32</v>
      </c>
      <c r="P1833" t="s">
        <v>42</v>
      </c>
      <c r="R1833" t="s">
        <v>34</v>
      </c>
      <c r="T1833" t="s">
        <v>35</v>
      </c>
      <c r="U1833" t="s">
        <v>36</v>
      </c>
      <c r="V1833" t="s">
        <v>5257</v>
      </c>
      <c r="W1833" s="1">
        <v>45220</v>
      </c>
      <c r="X1833" s="1">
        <v>45224</v>
      </c>
      <c r="Y1833" t="s">
        <v>841</v>
      </c>
    </row>
    <row r="1834" spans="1:25">
      <c r="A1834" t="s">
        <v>5258</v>
      </c>
      <c r="B1834" t="s">
        <v>312</v>
      </c>
      <c r="C1834" t="s">
        <v>1070</v>
      </c>
      <c r="D1834">
        <v>61581</v>
      </c>
      <c r="E1834" t="s">
        <v>27</v>
      </c>
      <c r="F1834" t="s">
        <v>28</v>
      </c>
      <c r="G1834">
        <v>2023</v>
      </c>
      <c r="H1834" t="s">
        <v>29</v>
      </c>
      <c r="I1834" t="s">
        <v>30</v>
      </c>
      <c r="J1834" t="s">
        <v>5259</v>
      </c>
      <c r="K1834" t="s">
        <v>5260</v>
      </c>
      <c r="M1834">
        <v>199022718</v>
      </c>
      <c r="O1834" t="s">
        <v>32</v>
      </c>
      <c r="P1834" t="s">
        <v>42</v>
      </c>
      <c r="R1834" t="s">
        <v>34</v>
      </c>
      <c r="T1834" t="s">
        <v>35</v>
      </c>
      <c r="U1834" t="s">
        <v>650</v>
      </c>
      <c r="V1834" t="s">
        <v>115</v>
      </c>
      <c r="W1834" s="1">
        <v>45109</v>
      </c>
      <c r="X1834" s="1">
        <v>45113</v>
      </c>
      <c r="Y1834" t="s">
        <v>55</v>
      </c>
    </row>
    <row r="1835" spans="1:25">
      <c r="A1835" t="s">
        <v>64</v>
      </c>
      <c r="B1835" t="s">
        <v>4663</v>
      </c>
      <c r="D1835">
        <v>58978</v>
      </c>
      <c r="E1835" t="s">
        <v>27</v>
      </c>
      <c r="F1835" t="s">
        <v>28</v>
      </c>
      <c r="G1835">
        <v>2023</v>
      </c>
      <c r="H1835" t="s">
        <v>29</v>
      </c>
      <c r="I1835" t="s">
        <v>30</v>
      </c>
      <c r="J1835" t="s">
        <v>4664</v>
      </c>
      <c r="K1835" t="s">
        <v>4665</v>
      </c>
      <c r="M1835">
        <v>1084089</v>
      </c>
      <c r="O1835" t="s">
        <v>32</v>
      </c>
      <c r="P1835" t="s">
        <v>86</v>
      </c>
      <c r="R1835" t="s">
        <v>34</v>
      </c>
      <c r="T1835" t="s">
        <v>52</v>
      </c>
      <c r="U1835" t="s">
        <v>650</v>
      </c>
      <c r="V1835" t="s">
        <v>1101</v>
      </c>
      <c r="W1835" s="1">
        <v>45044</v>
      </c>
      <c r="X1835" s="1">
        <v>45077</v>
      </c>
      <c r="Y1835" t="s">
        <v>55</v>
      </c>
    </row>
    <row r="1836" spans="1:25">
      <c r="A1836" t="s">
        <v>5261</v>
      </c>
      <c r="B1836" t="s">
        <v>1239</v>
      </c>
      <c r="C1836" t="s">
        <v>78</v>
      </c>
      <c r="D1836">
        <v>58767</v>
      </c>
      <c r="E1836" t="s">
        <v>27</v>
      </c>
      <c r="F1836" t="s">
        <v>28</v>
      </c>
      <c r="G1836">
        <v>2023</v>
      </c>
      <c r="H1836" t="s">
        <v>29</v>
      </c>
      <c r="I1836" t="s">
        <v>30</v>
      </c>
      <c r="J1836" t="s">
        <v>5262</v>
      </c>
      <c r="K1836" t="str">
        <f>"04/04/2023 09:25 AM AEST(SW"</f>
        <v>04/04/2023 09:25 AM AEST(SW</v>
      </c>
      <c r="M1836">
        <v>1344386</v>
      </c>
      <c r="O1836" t="s">
        <v>32</v>
      </c>
      <c r="P1836" t="s">
        <v>145</v>
      </c>
      <c r="R1836" t="s">
        <v>34</v>
      </c>
      <c r="T1836" t="s">
        <v>52</v>
      </c>
      <c r="U1836" t="s">
        <v>650</v>
      </c>
      <c r="V1836" t="s">
        <v>5263</v>
      </c>
      <c r="W1836" s="1">
        <v>45045</v>
      </c>
      <c r="X1836" s="1">
        <v>45084</v>
      </c>
      <c r="Y1836" t="s">
        <v>55</v>
      </c>
    </row>
    <row r="1837" spans="1:25">
      <c r="A1837" t="s">
        <v>4674</v>
      </c>
      <c r="B1837" t="s">
        <v>3532</v>
      </c>
      <c r="D1837">
        <v>58788</v>
      </c>
      <c r="E1837" t="s">
        <v>27</v>
      </c>
      <c r="F1837" t="s">
        <v>28</v>
      </c>
      <c r="G1837">
        <v>2023</v>
      </c>
      <c r="H1837" t="s">
        <v>29</v>
      </c>
      <c r="I1837" t="s">
        <v>30</v>
      </c>
      <c r="J1837" t="s">
        <v>4675</v>
      </c>
      <c r="K1837" t="str">
        <f>"04/04/2023 03:33 PM AEST(SW"</f>
        <v>04/04/2023 03:33 PM AEST(SW</v>
      </c>
      <c r="M1837">
        <v>658119</v>
      </c>
      <c r="O1837" t="s">
        <v>32</v>
      </c>
      <c r="P1837" t="s">
        <v>86</v>
      </c>
      <c r="R1837" t="s">
        <v>34</v>
      </c>
      <c r="T1837" t="s">
        <v>52</v>
      </c>
      <c r="U1837" t="s">
        <v>650</v>
      </c>
      <c r="V1837" t="s">
        <v>4676</v>
      </c>
      <c r="W1837" s="1">
        <v>45051</v>
      </c>
      <c r="X1837" s="1">
        <v>45081</v>
      </c>
      <c r="Y1837" t="s">
        <v>55</v>
      </c>
    </row>
    <row r="1838" spans="1:25">
      <c r="A1838" t="s">
        <v>5264</v>
      </c>
      <c r="B1838" t="s">
        <v>5265</v>
      </c>
      <c r="D1838">
        <v>58840</v>
      </c>
      <c r="E1838" t="s">
        <v>27</v>
      </c>
      <c r="F1838" t="s">
        <v>28</v>
      </c>
      <c r="G1838">
        <v>2023</v>
      </c>
      <c r="H1838" t="s">
        <v>29</v>
      </c>
      <c r="I1838" t="s">
        <v>30</v>
      </c>
      <c r="J1838" t="s">
        <v>5266</v>
      </c>
      <c r="K1838" t="str">
        <f>"05/04/2023 08:51 PM AEST(SW"</f>
        <v>05/04/2023 08:51 PM AEST(SW</v>
      </c>
      <c r="L1838" t="str">
        <f>"05/04/2023 08:51 PM AEST(SW"</f>
        <v>05/04/2023 08:51 PM AEST(SW</v>
      </c>
      <c r="M1838">
        <v>1273017</v>
      </c>
      <c r="O1838" t="s">
        <v>32</v>
      </c>
      <c r="P1838" t="s">
        <v>86</v>
      </c>
      <c r="R1838" t="s">
        <v>34</v>
      </c>
      <c r="T1838" t="s">
        <v>174</v>
      </c>
      <c r="U1838" t="s">
        <v>1540</v>
      </c>
      <c r="V1838" t="s">
        <v>5267</v>
      </c>
      <c r="W1838" s="1">
        <v>45067</v>
      </c>
      <c r="X1838" s="1">
        <v>45094</v>
      </c>
      <c r="Y1838" t="s">
        <v>55</v>
      </c>
    </row>
    <row r="1839" spans="1:25">
      <c r="A1839" t="s">
        <v>1138</v>
      </c>
      <c r="B1839" t="s">
        <v>897</v>
      </c>
      <c r="C1839" t="s">
        <v>104</v>
      </c>
      <c r="D1839">
        <v>55467</v>
      </c>
      <c r="E1839" t="s">
        <v>27</v>
      </c>
      <c r="F1839" t="s">
        <v>28</v>
      </c>
      <c r="G1839">
        <v>2023</v>
      </c>
      <c r="H1839" t="s">
        <v>29</v>
      </c>
      <c r="I1839" t="s">
        <v>30</v>
      </c>
      <c r="J1839" t="s">
        <v>5268</v>
      </c>
      <c r="K1839" t="s">
        <v>5269</v>
      </c>
      <c r="L1839" t="str">
        <f>"01/01/2023 08:53 PM AEST(SW"</f>
        <v>01/01/2023 08:53 PM AEST(SW</v>
      </c>
      <c r="M1839">
        <v>1080256</v>
      </c>
      <c r="O1839" t="s">
        <v>32</v>
      </c>
      <c r="P1839" t="s">
        <v>86</v>
      </c>
      <c r="R1839" t="s">
        <v>34</v>
      </c>
      <c r="T1839" t="s">
        <v>52</v>
      </c>
      <c r="U1839" t="s">
        <v>87</v>
      </c>
      <c r="V1839" t="s">
        <v>4762</v>
      </c>
      <c r="W1839" s="1">
        <v>44898</v>
      </c>
      <c r="X1839" s="1">
        <v>44939</v>
      </c>
      <c r="Y1839" t="s">
        <v>55</v>
      </c>
    </row>
    <row r="1840" spans="1:25">
      <c r="A1840" t="s">
        <v>2988</v>
      </c>
      <c r="B1840" t="s">
        <v>2989</v>
      </c>
      <c r="C1840" t="s">
        <v>2990</v>
      </c>
      <c r="D1840">
        <v>55738</v>
      </c>
      <c r="E1840" t="s">
        <v>27</v>
      </c>
      <c r="F1840" t="s">
        <v>28</v>
      </c>
      <c r="G1840">
        <v>2023</v>
      </c>
      <c r="H1840" t="s">
        <v>29</v>
      </c>
      <c r="I1840" t="s">
        <v>30</v>
      </c>
      <c r="J1840" t="s">
        <v>4319</v>
      </c>
      <c r="K1840" t="s">
        <v>4320</v>
      </c>
      <c r="M1840">
        <v>997187</v>
      </c>
      <c r="O1840" t="s">
        <v>32</v>
      </c>
      <c r="P1840" t="s">
        <v>86</v>
      </c>
      <c r="R1840" t="s">
        <v>34</v>
      </c>
      <c r="T1840" t="s">
        <v>52</v>
      </c>
      <c r="U1840" t="s">
        <v>87</v>
      </c>
      <c r="V1840" t="s">
        <v>2992</v>
      </c>
      <c r="W1840" s="1">
        <v>44996</v>
      </c>
      <c r="X1840" s="1">
        <v>45050</v>
      </c>
      <c r="Y1840" t="s">
        <v>55</v>
      </c>
    </row>
    <row r="1841" spans="1:25">
      <c r="A1841" t="s">
        <v>5270</v>
      </c>
      <c r="B1841" t="s">
        <v>5271</v>
      </c>
      <c r="D1841">
        <v>59620</v>
      </c>
      <c r="E1841" t="s">
        <v>27</v>
      </c>
      <c r="F1841" t="s">
        <v>28</v>
      </c>
      <c r="G1841">
        <v>2023</v>
      </c>
      <c r="H1841" t="s">
        <v>29</v>
      </c>
      <c r="I1841" t="s">
        <v>30</v>
      </c>
      <c r="J1841" t="s">
        <v>5272</v>
      </c>
      <c r="K1841" t="str">
        <f>"03/05/2023 12:10 PM AEST(SW"</f>
        <v>03/05/2023 12:10 PM AEST(SW</v>
      </c>
      <c r="M1841">
        <v>893679</v>
      </c>
      <c r="O1841" t="s">
        <v>32</v>
      </c>
      <c r="P1841" t="s">
        <v>371</v>
      </c>
      <c r="R1841" t="s">
        <v>34</v>
      </c>
      <c r="T1841" t="s">
        <v>35</v>
      </c>
      <c r="U1841" t="s">
        <v>43</v>
      </c>
      <c r="V1841" t="s">
        <v>5273</v>
      </c>
      <c r="W1841" s="1">
        <v>45064</v>
      </c>
      <c r="X1841" s="1">
        <v>45075</v>
      </c>
      <c r="Y1841" t="s">
        <v>55</v>
      </c>
    </row>
    <row r="1842" spans="1:25">
      <c r="A1842" t="s">
        <v>3889</v>
      </c>
      <c r="B1842" t="s">
        <v>1041</v>
      </c>
      <c r="C1842" t="s">
        <v>1070</v>
      </c>
      <c r="D1842">
        <v>61182</v>
      </c>
      <c r="E1842" t="s">
        <v>27</v>
      </c>
      <c r="F1842" t="s">
        <v>28</v>
      </c>
      <c r="G1842">
        <v>2023</v>
      </c>
      <c r="H1842" t="s">
        <v>29</v>
      </c>
      <c r="I1842" t="s">
        <v>30</v>
      </c>
      <c r="J1842" t="s">
        <v>5274</v>
      </c>
      <c r="K1842" t="s">
        <v>5275</v>
      </c>
      <c r="M1842">
        <v>1086317</v>
      </c>
      <c r="O1842" t="s">
        <v>32</v>
      </c>
      <c r="P1842" t="s">
        <v>33</v>
      </c>
      <c r="R1842" t="s">
        <v>34</v>
      </c>
      <c r="T1842" t="s">
        <v>52</v>
      </c>
      <c r="U1842" t="s">
        <v>53</v>
      </c>
      <c r="V1842" t="s">
        <v>3077</v>
      </c>
      <c r="W1842" s="1">
        <v>45103</v>
      </c>
      <c r="X1842" s="1">
        <v>45120</v>
      </c>
      <c r="Y1842" t="s">
        <v>55</v>
      </c>
    </row>
    <row r="1843" spans="1:25">
      <c r="A1843" t="s">
        <v>5276</v>
      </c>
      <c r="B1843" t="s">
        <v>2363</v>
      </c>
      <c r="D1843">
        <v>61345</v>
      </c>
      <c r="E1843" t="s">
        <v>27</v>
      </c>
      <c r="F1843" t="s">
        <v>28</v>
      </c>
      <c r="G1843">
        <v>2023</v>
      </c>
      <c r="H1843" t="s">
        <v>29</v>
      </c>
      <c r="I1843" t="s">
        <v>30</v>
      </c>
      <c r="J1843" t="s">
        <v>5274</v>
      </c>
      <c r="K1843" t="s">
        <v>5277</v>
      </c>
      <c r="L1843" t="s">
        <v>5277</v>
      </c>
      <c r="M1843">
        <v>883773</v>
      </c>
      <c r="O1843" t="s">
        <v>32</v>
      </c>
      <c r="P1843" t="s">
        <v>33</v>
      </c>
      <c r="R1843" t="s">
        <v>34</v>
      </c>
      <c r="T1843" t="s">
        <v>52</v>
      </c>
      <c r="U1843" t="s">
        <v>53</v>
      </c>
      <c r="V1843" t="s">
        <v>5278</v>
      </c>
      <c r="W1843" s="1">
        <v>45103</v>
      </c>
      <c r="X1843" s="1">
        <v>45120</v>
      </c>
      <c r="Y1843" t="s">
        <v>55</v>
      </c>
    </row>
    <row r="1844" spans="1:25">
      <c r="A1844" t="s">
        <v>4534</v>
      </c>
      <c r="B1844" t="s">
        <v>274</v>
      </c>
      <c r="C1844" t="s">
        <v>48</v>
      </c>
      <c r="D1844">
        <v>61150</v>
      </c>
      <c r="E1844" t="s">
        <v>27</v>
      </c>
      <c r="F1844" t="s">
        <v>28</v>
      </c>
      <c r="G1844">
        <v>2023</v>
      </c>
      <c r="H1844" t="s">
        <v>29</v>
      </c>
      <c r="I1844" t="s">
        <v>30</v>
      </c>
      <c r="J1844" t="s">
        <v>5279</v>
      </c>
      <c r="K1844" t="s">
        <v>5280</v>
      </c>
      <c r="M1844">
        <v>125298</v>
      </c>
      <c r="O1844" t="s">
        <v>32</v>
      </c>
      <c r="P1844" t="s">
        <v>86</v>
      </c>
      <c r="R1844" t="s">
        <v>34</v>
      </c>
      <c r="T1844" t="s">
        <v>52</v>
      </c>
      <c r="U1844" t="s">
        <v>87</v>
      </c>
      <c r="V1844" t="s">
        <v>88</v>
      </c>
      <c r="W1844" s="1">
        <v>45101</v>
      </c>
      <c r="X1844" s="1">
        <v>45120</v>
      </c>
      <c r="Y1844" t="s">
        <v>55</v>
      </c>
    </row>
    <row r="1845" spans="1:25">
      <c r="A1845" t="s">
        <v>5281</v>
      </c>
      <c r="B1845" t="s">
        <v>1202</v>
      </c>
      <c r="C1845" t="s">
        <v>5282</v>
      </c>
      <c r="D1845">
        <v>59202</v>
      </c>
      <c r="E1845" t="s">
        <v>27</v>
      </c>
      <c r="F1845" t="s">
        <v>28</v>
      </c>
      <c r="G1845">
        <v>2023</v>
      </c>
      <c r="H1845" t="s">
        <v>29</v>
      </c>
      <c r="I1845" t="s">
        <v>30</v>
      </c>
      <c r="J1845" t="s">
        <v>5283</v>
      </c>
      <c r="K1845" t="s">
        <v>5284</v>
      </c>
      <c r="M1845">
        <v>1250131</v>
      </c>
      <c r="O1845" t="s">
        <v>32</v>
      </c>
      <c r="P1845" t="s">
        <v>86</v>
      </c>
      <c r="R1845" t="s">
        <v>34</v>
      </c>
      <c r="T1845" t="s">
        <v>52</v>
      </c>
      <c r="U1845" t="s">
        <v>650</v>
      </c>
      <c r="V1845" t="s">
        <v>1101</v>
      </c>
      <c r="W1845" s="1">
        <v>45045</v>
      </c>
      <c r="X1845" s="1">
        <v>45078</v>
      </c>
      <c r="Y1845" t="s">
        <v>55</v>
      </c>
    </row>
    <row r="1846" spans="1:25">
      <c r="A1846" t="s">
        <v>5285</v>
      </c>
      <c r="B1846" t="s">
        <v>5286</v>
      </c>
      <c r="C1846" t="s">
        <v>5287</v>
      </c>
      <c r="D1846">
        <v>59804</v>
      </c>
      <c r="E1846" t="s">
        <v>27</v>
      </c>
      <c r="F1846" t="s">
        <v>28</v>
      </c>
      <c r="G1846">
        <v>2023</v>
      </c>
      <c r="H1846" t="s">
        <v>29</v>
      </c>
      <c r="I1846" t="s">
        <v>30</v>
      </c>
      <c r="J1846" t="s">
        <v>5288</v>
      </c>
      <c r="K1846" t="str">
        <f>"08/05/2023 05:28 PM AEST(SW"</f>
        <v>08/05/2023 05:28 PM AEST(SW</v>
      </c>
      <c r="L1846" t="s">
        <v>5289</v>
      </c>
      <c r="M1846">
        <v>1267329</v>
      </c>
      <c r="O1846" t="s">
        <v>32</v>
      </c>
      <c r="P1846" t="s">
        <v>33</v>
      </c>
      <c r="R1846" t="s">
        <v>34</v>
      </c>
      <c r="T1846" t="s">
        <v>52</v>
      </c>
      <c r="U1846" t="s">
        <v>1578</v>
      </c>
      <c r="V1846" t="s">
        <v>5290</v>
      </c>
      <c r="W1846" s="1">
        <v>45100</v>
      </c>
      <c r="X1846" s="1">
        <v>45123</v>
      </c>
      <c r="Y1846" t="s">
        <v>55</v>
      </c>
    </row>
    <row r="1847" spans="1:25">
      <c r="A1847" t="s">
        <v>2173</v>
      </c>
      <c r="B1847" t="s">
        <v>2174</v>
      </c>
      <c r="C1847" t="s">
        <v>313</v>
      </c>
      <c r="D1847">
        <v>52863</v>
      </c>
      <c r="E1847" t="s">
        <v>27</v>
      </c>
      <c r="F1847" t="s">
        <v>28</v>
      </c>
      <c r="G1847">
        <v>2023</v>
      </c>
      <c r="H1847" t="s">
        <v>29</v>
      </c>
      <c r="I1847" t="s">
        <v>30</v>
      </c>
      <c r="J1847" t="s">
        <v>5291</v>
      </c>
      <c r="K1847" t="str">
        <f>"02/12/2022 10:41 PM AEST(SW"</f>
        <v>02/12/2022 10:41 PM AEST(SW</v>
      </c>
      <c r="L1847" t="str">
        <f>"02/12/2022 10:42 PM AEST(SW"</f>
        <v>02/12/2022 10:42 PM AEST(SW</v>
      </c>
      <c r="M1847">
        <v>996357</v>
      </c>
      <c r="O1847" t="s">
        <v>32</v>
      </c>
      <c r="P1847" t="s">
        <v>86</v>
      </c>
      <c r="R1847" t="s">
        <v>34</v>
      </c>
      <c r="T1847" t="s">
        <v>52</v>
      </c>
      <c r="U1847" t="s">
        <v>87</v>
      </c>
      <c r="V1847" t="s">
        <v>88</v>
      </c>
      <c r="W1847" s="1">
        <v>44906</v>
      </c>
      <c r="X1847" s="1">
        <v>44919</v>
      </c>
      <c r="Y1847" t="s">
        <v>55</v>
      </c>
    </row>
    <row r="1848" spans="1:25">
      <c r="A1848" t="s">
        <v>326</v>
      </c>
      <c r="B1848" t="s">
        <v>1173</v>
      </c>
      <c r="D1848">
        <v>58897</v>
      </c>
      <c r="E1848" t="s">
        <v>27</v>
      </c>
      <c r="F1848" t="s">
        <v>28</v>
      </c>
      <c r="G1848">
        <v>2023</v>
      </c>
      <c r="H1848" t="s">
        <v>29</v>
      </c>
      <c r="I1848" t="s">
        <v>30</v>
      </c>
      <c r="J1848" t="s">
        <v>5292</v>
      </c>
      <c r="K1848" t="str">
        <f>"07/04/2023 03:14 PM AEST(SW"</f>
        <v>07/04/2023 03:14 PM AEST(SW</v>
      </c>
      <c r="M1848">
        <v>1270757</v>
      </c>
      <c r="O1848" t="s">
        <v>32</v>
      </c>
      <c r="P1848" t="s">
        <v>86</v>
      </c>
      <c r="R1848" t="s">
        <v>34</v>
      </c>
      <c r="T1848" t="s">
        <v>174</v>
      </c>
      <c r="U1848" t="s">
        <v>1540</v>
      </c>
      <c r="V1848" t="s">
        <v>5171</v>
      </c>
      <c r="W1848" s="1">
        <v>45067</v>
      </c>
      <c r="X1848" s="1">
        <v>45094</v>
      </c>
      <c r="Y1848" t="s">
        <v>55</v>
      </c>
    </row>
    <row r="1849" spans="1:25">
      <c r="A1849" t="s">
        <v>1195</v>
      </c>
      <c r="B1849" t="s">
        <v>832</v>
      </c>
      <c r="C1849" t="s">
        <v>2408</v>
      </c>
      <c r="D1849">
        <v>58692</v>
      </c>
      <c r="E1849" t="s">
        <v>27</v>
      </c>
      <c r="F1849" t="s">
        <v>28</v>
      </c>
      <c r="G1849">
        <v>2023</v>
      </c>
      <c r="H1849" t="s">
        <v>29</v>
      </c>
      <c r="I1849" t="s">
        <v>30</v>
      </c>
      <c r="J1849" t="s">
        <v>5293</v>
      </c>
      <c r="K1849" t="str">
        <f>"01/04/2023 02:34 PM AEST(SW"</f>
        <v>01/04/2023 02:34 PM AEST(SW</v>
      </c>
      <c r="M1849">
        <v>1151930</v>
      </c>
      <c r="O1849" t="s">
        <v>32</v>
      </c>
      <c r="P1849" t="s">
        <v>86</v>
      </c>
      <c r="R1849" t="s">
        <v>34</v>
      </c>
      <c r="T1849" t="s">
        <v>52</v>
      </c>
      <c r="U1849" t="s">
        <v>43</v>
      </c>
      <c r="V1849" t="s">
        <v>88</v>
      </c>
      <c r="W1849" s="1">
        <v>45018</v>
      </c>
      <c r="X1849" s="1">
        <v>45031</v>
      </c>
      <c r="Y1849" t="s">
        <v>140</v>
      </c>
    </row>
    <row r="1850" spans="1:25">
      <c r="A1850" t="s">
        <v>5294</v>
      </c>
      <c r="B1850" t="s">
        <v>1798</v>
      </c>
      <c r="C1850" t="s">
        <v>473</v>
      </c>
      <c r="D1850">
        <v>60707</v>
      </c>
      <c r="E1850" t="s">
        <v>27</v>
      </c>
      <c r="F1850" t="s">
        <v>28</v>
      </c>
      <c r="G1850">
        <v>2023</v>
      </c>
      <c r="H1850" t="s">
        <v>29</v>
      </c>
      <c r="I1850" t="s">
        <v>30</v>
      </c>
      <c r="J1850" t="s">
        <v>5295</v>
      </c>
      <c r="K1850" t="str">
        <f>"05/06/2023 08:55 AM AEST(SW"</f>
        <v>05/06/2023 08:55 AM AEST(SW</v>
      </c>
      <c r="M1850">
        <v>761444</v>
      </c>
      <c r="O1850" t="s">
        <v>32</v>
      </c>
      <c r="P1850" t="s">
        <v>86</v>
      </c>
      <c r="R1850" t="s">
        <v>34</v>
      </c>
      <c r="T1850" t="s">
        <v>52</v>
      </c>
      <c r="U1850" t="s">
        <v>87</v>
      </c>
      <c r="V1850" t="s">
        <v>88</v>
      </c>
      <c r="W1850" s="1">
        <v>45185</v>
      </c>
      <c r="X1850" s="1">
        <v>45200</v>
      </c>
      <c r="Y1850" t="s">
        <v>55</v>
      </c>
    </row>
    <row r="1851" spans="1:25">
      <c r="A1851" t="s">
        <v>340</v>
      </c>
      <c r="B1851" t="s">
        <v>248</v>
      </c>
      <c r="C1851" t="s">
        <v>5296</v>
      </c>
      <c r="D1851">
        <v>61195</v>
      </c>
      <c r="E1851" t="s">
        <v>27</v>
      </c>
      <c r="F1851" t="s">
        <v>28</v>
      </c>
      <c r="G1851">
        <v>2023</v>
      </c>
      <c r="H1851" t="s">
        <v>29</v>
      </c>
      <c r="I1851" t="s">
        <v>30</v>
      </c>
      <c r="J1851" t="s">
        <v>5274</v>
      </c>
      <c r="K1851" t="s">
        <v>5297</v>
      </c>
      <c r="M1851">
        <v>198123425</v>
      </c>
      <c r="O1851" t="s">
        <v>32</v>
      </c>
      <c r="P1851" t="s">
        <v>33</v>
      </c>
      <c r="R1851" t="s">
        <v>34</v>
      </c>
      <c r="T1851" t="s">
        <v>52</v>
      </c>
      <c r="U1851" t="s">
        <v>53</v>
      </c>
      <c r="V1851" t="s">
        <v>5298</v>
      </c>
      <c r="W1851" s="1">
        <v>45103</v>
      </c>
      <c r="X1851" s="1">
        <v>45120</v>
      </c>
      <c r="Y1851" t="s">
        <v>55</v>
      </c>
    </row>
    <row r="1852" spans="1:25">
      <c r="A1852" t="s">
        <v>4404</v>
      </c>
      <c r="B1852" t="s">
        <v>47</v>
      </c>
      <c r="D1852">
        <v>60401</v>
      </c>
      <c r="E1852" t="s">
        <v>27</v>
      </c>
      <c r="F1852" t="s">
        <v>28</v>
      </c>
      <c r="G1852">
        <v>2023</v>
      </c>
      <c r="H1852" t="s">
        <v>29</v>
      </c>
      <c r="I1852" t="s">
        <v>30</v>
      </c>
      <c r="J1852" t="s">
        <v>4405</v>
      </c>
      <c r="K1852" t="s">
        <v>4406</v>
      </c>
      <c r="L1852" t="str">
        <f>"03/06/2023 04:19 PM AEST(SW"</f>
        <v>03/06/2023 04:19 PM AEST(SW</v>
      </c>
      <c r="M1852">
        <v>760931</v>
      </c>
      <c r="O1852" t="s">
        <v>32</v>
      </c>
      <c r="P1852" t="s">
        <v>86</v>
      </c>
      <c r="R1852" t="s">
        <v>34</v>
      </c>
      <c r="T1852" t="s">
        <v>52</v>
      </c>
      <c r="U1852" t="s">
        <v>87</v>
      </c>
      <c r="V1852" t="s">
        <v>88</v>
      </c>
      <c r="W1852" s="1">
        <v>45094</v>
      </c>
      <c r="X1852" s="1">
        <v>45234</v>
      </c>
      <c r="Y1852" t="s">
        <v>55</v>
      </c>
    </row>
    <row r="1853" spans="1:25">
      <c r="A1853" t="s">
        <v>4729</v>
      </c>
      <c r="B1853" t="s">
        <v>4730</v>
      </c>
      <c r="C1853" t="s">
        <v>4731</v>
      </c>
      <c r="D1853">
        <v>58686</v>
      </c>
      <c r="E1853" t="s">
        <v>27</v>
      </c>
      <c r="F1853" t="s">
        <v>28</v>
      </c>
      <c r="G1853">
        <v>2023</v>
      </c>
      <c r="H1853" t="s">
        <v>29</v>
      </c>
      <c r="I1853" t="s">
        <v>30</v>
      </c>
      <c r="J1853" t="s">
        <v>5299</v>
      </c>
      <c r="K1853" t="s">
        <v>5300</v>
      </c>
      <c r="M1853">
        <v>325862</v>
      </c>
      <c r="O1853" t="s">
        <v>32</v>
      </c>
      <c r="P1853" t="s">
        <v>86</v>
      </c>
      <c r="R1853" t="s">
        <v>34</v>
      </c>
      <c r="T1853" t="s">
        <v>52</v>
      </c>
      <c r="U1853" t="s">
        <v>650</v>
      </c>
      <c r="V1853" t="s">
        <v>1696</v>
      </c>
      <c r="W1853" s="1">
        <v>45045</v>
      </c>
      <c r="X1853" s="1">
        <v>45076</v>
      </c>
      <c r="Y1853" t="s">
        <v>55</v>
      </c>
    </row>
    <row r="1854" spans="1:25">
      <c r="A1854" t="s">
        <v>5301</v>
      </c>
      <c r="B1854" t="s">
        <v>898</v>
      </c>
      <c r="C1854" t="s">
        <v>5302</v>
      </c>
      <c r="D1854">
        <v>60487</v>
      </c>
      <c r="E1854" t="s">
        <v>27</v>
      </c>
      <c r="F1854" t="s">
        <v>28</v>
      </c>
      <c r="G1854">
        <v>2023</v>
      </c>
      <c r="H1854" t="s">
        <v>29</v>
      </c>
      <c r="I1854" t="s">
        <v>30</v>
      </c>
      <c r="J1854" t="s">
        <v>5303</v>
      </c>
      <c r="K1854" t="s">
        <v>5304</v>
      </c>
      <c r="L1854" t="str">
        <f>"01/06/2023 10:45 AM AEST(SW"</f>
        <v>01/06/2023 10:45 AM AEST(SW</v>
      </c>
      <c r="M1854">
        <v>1082101</v>
      </c>
      <c r="O1854" t="s">
        <v>32</v>
      </c>
      <c r="P1854" t="s">
        <v>86</v>
      </c>
      <c r="R1854" t="s">
        <v>34</v>
      </c>
      <c r="T1854" t="s">
        <v>52</v>
      </c>
      <c r="U1854" t="s">
        <v>579</v>
      </c>
      <c r="V1854" t="s">
        <v>590</v>
      </c>
      <c r="W1854" s="1">
        <v>45123</v>
      </c>
      <c r="X1854" s="1">
        <v>45177</v>
      </c>
      <c r="Y1854" t="s">
        <v>55</v>
      </c>
    </row>
    <row r="1855" spans="1:25">
      <c r="A1855" t="s">
        <v>5305</v>
      </c>
      <c r="B1855" t="s">
        <v>2942</v>
      </c>
      <c r="C1855" t="s">
        <v>5306</v>
      </c>
      <c r="D1855">
        <v>58393</v>
      </c>
      <c r="E1855" t="s">
        <v>27</v>
      </c>
      <c r="F1855" t="s">
        <v>28</v>
      </c>
      <c r="G1855">
        <v>2023</v>
      </c>
      <c r="H1855" t="s">
        <v>29</v>
      </c>
      <c r="I1855" t="s">
        <v>30</v>
      </c>
      <c r="J1855" t="s">
        <v>5307</v>
      </c>
      <c r="K1855" t="s">
        <v>5308</v>
      </c>
      <c r="M1855">
        <v>911466</v>
      </c>
      <c r="O1855" t="s">
        <v>32</v>
      </c>
      <c r="P1855" t="s">
        <v>86</v>
      </c>
      <c r="R1855" t="s">
        <v>34</v>
      </c>
      <c r="T1855" t="s">
        <v>52</v>
      </c>
      <c r="U1855" t="s">
        <v>87</v>
      </c>
      <c r="V1855" t="s">
        <v>88</v>
      </c>
      <c r="W1855" s="1">
        <v>45018</v>
      </c>
      <c r="X1855" s="1">
        <v>45030</v>
      </c>
      <c r="Y1855" t="s">
        <v>55</v>
      </c>
    </row>
    <row r="1856" spans="1:25">
      <c r="A1856" t="s">
        <v>5309</v>
      </c>
      <c r="B1856" t="s">
        <v>472</v>
      </c>
      <c r="D1856">
        <v>55690</v>
      </c>
      <c r="E1856" t="s">
        <v>27</v>
      </c>
      <c r="F1856" t="s">
        <v>28</v>
      </c>
      <c r="G1856">
        <v>2023</v>
      </c>
      <c r="H1856" t="s">
        <v>29</v>
      </c>
      <c r="I1856" t="s">
        <v>30</v>
      </c>
      <c r="J1856" t="s">
        <v>5310</v>
      </c>
      <c r="K1856" t="s">
        <v>5311</v>
      </c>
      <c r="M1856">
        <v>1316362</v>
      </c>
      <c r="O1856" t="s">
        <v>32</v>
      </c>
      <c r="P1856" t="s">
        <v>86</v>
      </c>
      <c r="R1856" t="s">
        <v>34</v>
      </c>
      <c r="T1856" t="s">
        <v>52</v>
      </c>
      <c r="U1856" t="s">
        <v>87</v>
      </c>
      <c r="V1856" t="s">
        <v>661</v>
      </c>
      <c r="W1856" s="1">
        <v>44956</v>
      </c>
      <c r="X1856" s="1">
        <v>44960</v>
      </c>
      <c r="Y1856" t="s">
        <v>55</v>
      </c>
    </row>
    <row r="1857" spans="1:25">
      <c r="A1857" t="s">
        <v>1237</v>
      </c>
      <c r="B1857" t="s">
        <v>1238</v>
      </c>
      <c r="C1857" t="s">
        <v>1239</v>
      </c>
      <c r="D1857">
        <v>55689</v>
      </c>
      <c r="E1857" t="s">
        <v>27</v>
      </c>
      <c r="F1857" t="s">
        <v>28</v>
      </c>
      <c r="G1857">
        <v>2023</v>
      </c>
      <c r="H1857" t="s">
        <v>29</v>
      </c>
      <c r="I1857" t="s">
        <v>30</v>
      </c>
      <c r="J1857" t="s">
        <v>5310</v>
      </c>
      <c r="K1857" t="s">
        <v>5312</v>
      </c>
      <c r="M1857">
        <v>1081016</v>
      </c>
      <c r="O1857" t="s">
        <v>32</v>
      </c>
      <c r="P1857" t="s">
        <v>86</v>
      </c>
      <c r="R1857" t="s">
        <v>34</v>
      </c>
      <c r="T1857" t="s">
        <v>52</v>
      </c>
      <c r="U1857" t="s">
        <v>87</v>
      </c>
      <c r="V1857" t="s">
        <v>465</v>
      </c>
      <c r="W1857" s="1">
        <v>44956</v>
      </c>
      <c r="X1857" s="1">
        <v>44960</v>
      </c>
      <c r="Y1857" t="s">
        <v>55</v>
      </c>
    </row>
    <row r="1858" spans="1:25">
      <c r="A1858" t="s">
        <v>212</v>
      </c>
      <c r="B1858" t="s">
        <v>912</v>
      </c>
      <c r="D1858">
        <v>61698</v>
      </c>
      <c r="E1858" t="s">
        <v>27</v>
      </c>
      <c r="F1858" t="s">
        <v>28</v>
      </c>
      <c r="G1858">
        <v>2023</v>
      </c>
      <c r="H1858" t="s">
        <v>29</v>
      </c>
      <c r="I1858" t="s">
        <v>30</v>
      </c>
      <c r="J1858" t="s">
        <v>5313</v>
      </c>
      <c r="K1858" t="str">
        <f>"03/07/2023 01:28 PM AEST(SW"</f>
        <v>03/07/2023 01:28 PM AEST(SW</v>
      </c>
      <c r="M1858">
        <v>1441008</v>
      </c>
      <c r="O1858" t="s">
        <v>32</v>
      </c>
      <c r="P1858" t="s">
        <v>389</v>
      </c>
      <c r="R1858" t="s">
        <v>34</v>
      </c>
      <c r="T1858" t="s">
        <v>52</v>
      </c>
      <c r="U1858" t="s">
        <v>87</v>
      </c>
      <c r="V1858" t="s">
        <v>88</v>
      </c>
      <c r="W1858" s="1">
        <v>45122</v>
      </c>
      <c r="X1858" s="1">
        <v>45129</v>
      </c>
      <c r="Y1858" t="s">
        <v>55</v>
      </c>
    </row>
    <row r="1859" spans="1:25">
      <c r="A1859" t="s">
        <v>251</v>
      </c>
      <c r="B1859" t="s">
        <v>3113</v>
      </c>
      <c r="C1859" t="s">
        <v>981</v>
      </c>
      <c r="D1859">
        <v>59010</v>
      </c>
      <c r="E1859" t="s">
        <v>27</v>
      </c>
      <c r="F1859" t="s">
        <v>28</v>
      </c>
      <c r="G1859">
        <v>2023</v>
      </c>
      <c r="H1859" t="s">
        <v>29</v>
      </c>
      <c r="I1859" t="s">
        <v>30</v>
      </c>
      <c r="J1859" t="s">
        <v>4279</v>
      </c>
      <c r="K1859" t="s">
        <v>4280</v>
      </c>
      <c r="M1859">
        <v>993027</v>
      </c>
      <c r="O1859" t="s">
        <v>32</v>
      </c>
      <c r="P1859" t="s">
        <v>86</v>
      </c>
      <c r="R1859" t="s">
        <v>34</v>
      </c>
      <c r="T1859" t="s">
        <v>52</v>
      </c>
      <c r="U1859" t="s">
        <v>650</v>
      </c>
      <c r="V1859" t="s">
        <v>1696</v>
      </c>
      <c r="W1859" s="1">
        <v>45045</v>
      </c>
      <c r="X1859" s="1">
        <v>45075</v>
      </c>
      <c r="Y1859" t="s">
        <v>55</v>
      </c>
    </row>
    <row r="1860" spans="1:25">
      <c r="A1860" t="s">
        <v>4300</v>
      </c>
      <c r="B1860" t="s">
        <v>3246</v>
      </c>
      <c r="C1860" t="s">
        <v>2978</v>
      </c>
      <c r="D1860">
        <v>58895</v>
      </c>
      <c r="E1860" t="s">
        <v>27</v>
      </c>
      <c r="F1860" t="s">
        <v>28</v>
      </c>
      <c r="G1860">
        <v>2023</v>
      </c>
      <c r="H1860" t="s">
        <v>29</v>
      </c>
      <c r="I1860" t="s">
        <v>30</v>
      </c>
      <c r="J1860" t="s">
        <v>4279</v>
      </c>
      <c r="K1860" t="str">
        <f>"07/04/2023 02:56 PM AEST(SW"</f>
        <v>07/04/2023 02:56 PM AEST(SW</v>
      </c>
      <c r="L1860" t="str">
        <f>"07/04/2023 02:56 PM AEST(SW"</f>
        <v>07/04/2023 02:56 PM AEST(SW</v>
      </c>
      <c r="M1860">
        <v>997178</v>
      </c>
      <c r="O1860" t="s">
        <v>32</v>
      </c>
      <c r="P1860" t="s">
        <v>86</v>
      </c>
      <c r="R1860" t="s">
        <v>34</v>
      </c>
      <c r="T1860" t="s">
        <v>52</v>
      </c>
      <c r="U1860" t="s">
        <v>650</v>
      </c>
      <c r="V1860" t="s">
        <v>4301</v>
      </c>
      <c r="W1860" s="1">
        <v>45045</v>
      </c>
      <c r="X1860" s="1">
        <v>45075</v>
      </c>
      <c r="Y1860" t="s">
        <v>55</v>
      </c>
    </row>
    <row r="1861" spans="1:25">
      <c r="A1861" t="s">
        <v>4615</v>
      </c>
      <c r="B1861" t="s">
        <v>1066</v>
      </c>
      <c r="C1861" t="s">
        <v>898</v>
      </c>
      <c r="D1861">
        <v>55439</v>
      </c>
      <c r="E1861" t="s">
        <v>27</v>
      </c>
      <c r="F1861" t="s">
        <v>28</v>
      </c>
      <c r="G1861">
        <v>2023</v>
      </c>
      <c r="H1861" t="s">
        <v>29</v>
      </c>
      <c r="I1861" t="s">
        <v>30</v>
      </c>
      <c r="J1861" t="s">
        <v>5314</v>
      </c>
      <c r="K1861" t="s">
        <v>5315</v>
      </c>
      <c r="M1861">
        <v>835764</v>
      </c>
      <c r="O1861" t="s">
        <v>32</v>
      </c>
      <c r="P1861" t="s">
        <v>86</v>
      </c>
      <c r="R1861" t="s">
        <v>34</v>
      </c>
      <c r="T1861" t="s">
        <v>52</v>
      </c>
      <c r="U1861" t="s">
        <v>87</v>
      </c>
      <c r="V1861" t="s">
        <v>465</v>
      </c>
      <c r="W1861" s="1">
        <v>44922</v>
      </c>
      <c r="X1861" s="1">
        <v>44961</v>
      </c>
      <c r="Y1861" t="s">
        <v>55</v>
      </c>
    </row>
    <row r="1862" spans="1:25">
      <c r="A1862" t="s">
        <v>366</v>
      </c>
      <c r="B1862" t="s">
        <v>367</v>
      </c>
      <c r="C1862" t="s">
        <v>368</v>
      </c>
      <c r="D1862">
        <v>55443</v>
      </c>
      <c r="E1862" t="s">
        <v>27</v>
      </c>
      <c r="F1862" t="s">
        <v>28</v>
      </c>
      <c r="G1862">
        <v>2023</v>
      </c>
      <c r="H1862" t="s">
        <v>29</v>
      </c>
      <c r="I1862" t="s">
        <v>30</v>
      </c>
      <c r="J1862" t="s">
        <v>5316</v>
      </c>
      <c r="K1862" t="s">
        <v>5317</v>
      </c>
      <c r="M1862">
        <v>1238876</v>
      </c>
      <c r="O1862" t="s">
        <v>32</v>
      </c>
      <c r="P1862" t="s">
        <v>371</v>
      </c>
      <c r="R1862" t="s">
        <v>34</v>
      </c>
      <c r="T1862" t="s">
        <v>35</v>
      </c>
      <c r="U1862" t="s">
        <v>43</v>
      </c>
      <c r="V1862" t="s">
        <v>115</v>
      </c>
      <c r="W1862" s="1">
        <v>44930</v>
      </c>
      <c r="X1862" s="1">
        <v>44934</v>
      </c>
      <c r="Y1862" t="s">
        <v>181</v>
      </c>
    </row>
    <row r="1863" spans="1:25">
      <c r="A1863" t="s">
        <v>1412</v>
      </c>
      <c r="B1863" t="s">
        <v>1413</v>
      </c>
      <c r="D1863">
        <v>58671</v>
      </c>
      <c r="E1863" t="s">
        <v>27</v>
      </c>
      <c r="F1863" t="s">
        <v>28</v>
      </c>
      <c r="G1863">
        <v>2023</v>
      </c>
      <c r="H1863" t="s">
        <v>29</v>
      </c>
      <c r="I1863" t="s">
        <v>30</v>
      </c>
      <c r="J1863" t="s">
        <v>5037</v>
      </c>
      <c r="K1863" t="s">
        <v>5038</v>
      </c>
      <c r="M1863">
        <v>1088035</v>
      </c>
      <c r="O1863" t="s">
        <v>32</v>
      </c>
      <c r="P1863" t="s">
        <v>86</v>
      </c>
      <c r="R1863" t="s">
        <v>34</v>
      </c>
      <c r="T1863" t="s">
        <v>52</v>
      </c>
      <c r="U1863" t="s">
        <v>87</v>
      </c>
      <c r="V1863" t="s">
        <v>88</v>
      </c>
      <c r="W1863" s="1">
        <v>45038</v>
      </c>
      <c r="X1863" s="1">
        <v>45051</v>
      </c>
      <c r="Y1863" t="s">
        <v>615</v>
      </c>
    </row>
    <row r="1864" spans="1:25">
      <c r="A1864" t="s">
        <v>5318</v>
      </c>
      <c r="B1864" t="s">
        <v>1694</v>
      </c>
      <c r="D1864">
        <v>57206</v>
      </c>
      <c r="E1864" t="s">
        <v>27</v>
      </c>
      <c r="F1864" t="s">
        <v>28</v>
      </c>
      <c r="G1864">
        <v>2023</v>
      </c>
      <c r="H1864" t="s">
        <v>29</v>
      </c>
      <c r="I1864" t="s">
        <v>30</v>
      </c>
      <c r="J1864" t="s">
        <v>5319</v>
      </c>
      <c r="K1864" t="s">
        <v>5320</v>
      </c>
      <c r="M1864">
        <v>1081247</v>
      </c>
      <c r="O1864" t="s">
        <v>32</v>
      </c>
      <c r="P1864" t="s">
        <v>371</v>
      </c>
      <c r="R1864" t="s">
        <v>34</v>
      </c>
      <c r="T1864" t="s">
        <v>52</v>
      </c>
      <c r="U1864" t="s">
        <v>43</v>
      </c>
      <c r="V1864" t="s">
        <v>5321</v>
      </c>
      <c r="W1864" s="1">
        <v>44974</v>
      </c>
      <c r="X1864" s="1">
        <v>44986</v>
      </c>
      <c r="Y1864" t="s">
        <v>55</v>
      </c>
    </row>
    <row r="1865" spans="1:25">
      <c r="A1865" t="s">
        <v>5322</v>
      </c>
      <c r="B1865" t="s">
        <v>5323</v>
      </c>
      <c r="D1865">
        <v>61043</v>
      </c>
      <c r="E1865" t="s">
        <v>27</v>
      </c>
      <c r="F1865" t="s">
        <v>28</v>
      </c>
      <c r="G1865">
        <v>2023</v>
      </c>
      <c r="H1865" t="s">
        <v>29</v>
      </c>
      <c r="I1865" t="s">
        <v>30</v>
      </c>
      <c r="J1865" t="s">
        <v>5324</v>
      </c>
      <c r="K1865" t="s">
        <v>5325</v>
      </c>
      <c r="L1865" t="s">
        <v>5326</v>
      </c>
      <c r="M1865">
        <v>1086243</v>
      </c>
      <c r="O1865" t="s">
        <v>32</v>
      </c>
      <c r="P1865" t="s">
        <v>86</v>
      </c>
      <c r="R1865" t="s">
        <v>34</v>
      </c>
      <c r="T1865" t="s">
        <v>52</v>
      </c>
      <c r="U1865" t="s">
        <v>87</v>
      </c>
      <c r="V1865" t="s">
        <v>4542</v>
      </c>
      <c r="W1865" s="1">
        <v>45101</v>
      </c>
      <c r="X1865" s="1">
        <v>45184</v>
      </c>
      <c r="Y1865" t="s">
        <v>133</v>
      </c>
    </row>
    <row r="1866" spans="1:25">
      <c r="A1866" t="s">
        <v>4557</v>
      </c>
      <c r="B1866" t="s">
        <v>82</v>
      </c>
      <c r="C1866" t="s">
        <v>898</v>
      </c>
      <c r="D1866">
        <v>60546</v>
      </c>
      <c r="E1866" t="s">
        <v>27</v>
      </c>
      <c r="F1866" t="s">
        <v>28</v>
      </c>
      <c r="G1866">
        <v>2023</v>
      </c>
      <c r="H1866" t="s">
        <v>29</v>
      </c>
      <c r="I1866" t="s">
        <v>30</v>
      </c>
      <c r="J1866" t="s">
        <v>5327</v>
      </c>
      <c r="K1866" t="s">
        <v>5328</v>
      </c>
      <c r="M1866">
        <v>1386930</v>
      </c>
      <c r="O1866" t="s">
        <v>32</v>
      </c>
      <c r="P1866" t="s">
        <v>42</v>
      </c>
      <c r="R1866" t="s">
        <v>34</v>
      </c>
      <c r="T1866" t="s">
        <v>35</v>
      </c>
      <c r="U1866" t="s">
        <v>43</v>
      </c>
      <c r="V1866" t="s">
        <v>244</v>
      </c>
      <c r="W1866" s="1">
        <v>45074</v>
      </c>
      <c r="X1866" s="1">
        <v>45078</v>
      </c>
      <c r="Y1866" t="s">
        <v>615</v>
      </c>
    </row>
    <row r="1867" spans="1:25">
      <c r="A1867" t="s">
        <v>836</v>
      </c>
      <c r="B1867" t="s">
        <v>837</v>
      </c>
      <c r="D1867">
        <v>61836</v>
      </c>
      <c r="E1867" t="s">
        <v>27</v>
      </c>
      <c r="F1867" t="s">
        <v>28</v>
      </c>
      <c r="G1867">
        <v>2023</v>
      </c>
      <c r="H1867" t="s">
        <v>29</v>
      </c>
      <c r="I1867" t="s">
        <v>30</v>
      </c>
      <c r="J1867" t="s">
        <v>5329</v>
      </c>
      <c r="K1867" t="s">
        <v>5330</v>
      </c>
      <c r="L1867" t="s">
        <v>5331</v>
      </c>
      <c r="M1867">
        <v>1158262</v>
      </c>
      <c r="O1867" t="s">
        <v>32</v>
      </c>
      <c r="P1867" t="s">
        <v>68</v>
      </c>
      <c r="R1867" t="s">
        <v>34</v>
      </c>
      <c r="T1867" t="s">
        <v>52</v>
      </c>
      <c r="U1867" t="s">
        <v>43</v>
      </c>
      <c r="V1867" t="s">
        <v>935</v>
      </c>
      <c r="W1867" s="1">
        <v>45125</v>
      </c>
      <c r="X1867" s="1">
        <v>45129</v>
      </c>
      <c r="Y1867" t="s">
        <v>841</v>
      </c>
    </row>
    <row r="1868" spans="1:25">
      <c r="A1868" t="s">
        <v>5332</v>
      </c>
      <c r="B1868" t="s">
        <v>5333</v>
      </c>
      <c r="D1868">
        <v>61561</v>
      </c>
      <c r="E1868" t="s">
        <v>27</v>
      </c>
      <c r="F1868" t="s">
        <v>28</v>
      </c>
      <c r="G1868">
        <v>2023</v>
      </c>
      <c r="H1868" t="s">
        <v>29</v>
      </c>
      <c r="I1868" t="s">
        <v>30</v>
      </c>
      <c r="J1868" t="s">
        <v>5334</v>
      </c>
      <c r="K1868" t="s">
        <v>5335</v>
      </c>
      <c r="L1868" t="s">
        <v>5335</v>
      </c>
      <c r="M1868">
        <v>1061423</v>
      </c>
      <c r="O1868" t="s">
        <v>32</v>
      </c>
      <c r="P1868" t="s">
        <v>631</v>
      </c>
      <c r="R1868" t="s">
        <v>34</v>
      </c>
      <c r="T1868" t="s">
        <v>35</v>
      </c>
      <c r="U1868" t="s">
        <v>43</v>
      </c>
      <c r="V1868" t="s">
        <v>228</v>
      </c>
      <c r="W1868" s="1">
        <v>45119</v>
      </c>
      <c r="X1868" s="1">
        <v>45143</v>
      </c>
      <c r="Y1868" t="s">
        <v>615</v>
      </c>
    </row>
    <row r="1869" spans="1:25">
      <c r="A1869" t="s">
        <v>1121</v>
      </c>
      <c r="B1869" t="s">
        <v>981</v>
      </c>
      <c r="D1869">
        <v>61956</v>
      </c>
      <c r="E1869" t="s">
        <v>27</v>
      </c>
      <c r="F1869" t="s">
        <v>28</v>
      </c>
      <c r="G1869">
        <v>2023</v>
      </c>
      <c r="H1869" t="s">
        <v>29</v>
      </c>
      <c r="I1869" t="s">
        <v>30</v>
      </c>
      <c r="J1869" t="s">
        <v>5336</v>
      </c>
      <c r="K1869" t="s">
        <v>5337</v>
      </c>
      <c r="M1869">
        <v>1304533</v>
      </c>
      <c r="O1869" t="s">
        <v>32</v>
      </c>
      <c r="P1869" t="s">
        <v>86</v>
      </c>
      <c r="R1869" t="s">
        <v>34</v>
      </c>
      <c r="T1869" t="s">
        <v>52</v>
      </c>
      <c r="U1869" t="s">
        <v>261</v>
      </c>
      <c r="V1869" t="s">
        <v>5338</v>
      </c>
      <c r="W1869" s="1">
        <v>45180</v>
      </c>
      <c r="X1869" s="1">
        <v>45185</v>
      </c>
      <c r="Y1869" t="s">
        <v>55</v>
      </c>
    </row>
    <row r="1870" spans="1:25">
      <c r="A1870" t="s">
        <v>5339</v>
      </c>
      <c r="B1870" t="s">
        <v>5340</v>
      </c>
      <c r="C1870" t="s">
        <v>4110</v>
      </c>
      <c r="D1870">
        <v>61521</v>
      </c>
      <c r="E1870" t="s">
        <v>27</v>
      </c>
      <c r="F1870" t="s">
        <v>28</v>
      </c>
      <c r="G1870">
        <v>2023</v>
      </c>
      <c r="H1870" t="s">
        <v>29</v>
      </c>
      <c r="I1870" t="s">
        <v>30</v>
      </c>
      <c r="J1870" t="s">
        <v>5341</v>
      </c>
      <c r="K1870" t="s">
        <v>5342</v>
      </c>
      <c r="M1870">
        <v>1172780</v>
      </c>
      <c r="O1870" t="s">
        <v>32</v>
      </c>
      <c r="P1870" t="s">
        <v>68</v>
      </c>
      <c r="R1870" t="s">
        <v>34</v>
      </c>
      <c r="T1870" t="s">
        <v>52</v>
      </c>
      <c r="U1870" t="s">
        <v>43</v>
      </c>
      <c r="V1870" t="s">
        <v>5343</v>
      </c>
      <c r="W1870" s="1">
        <v>45107</v>
      </c>
      <c r="X1870" s="1">
        <v>45115</v>
      </c>
      <c r="Y1870" t="s">
        <v>55</v>
      </c>
    </row>
    <row r="1871" spans="1:25">
      <c r="A1871" t="s">
        <v>5344</v>
      </c>
      <c r="B1871" t="s">
        <v>5345</v>
      </c>
      <c r="C1871" t="s">
        <v>5346</v>
      </c>
      <c r="D1871">
        <v>47107</v>
      </c>
      <c r="E1871" t="s">
        <v>27</v>
      </c>
      <c r="F1871" t="s">
        <v>28</v>
      </c>
      <c r="G1871">
        <v>2023</v>
      </c>
      <c r="H1871" t="s">
        <v>29</v>
      </c>
      <c r="I1871" t="s">
        <v>30</v>
      </c>
      <c r="J1871" t="s">
        <v>5347</v>
      </c>
      <c r="K1871" t="str">
        <f>"01/06/2022 05:34 PM AEST(SW"</f>
        <v>01/06/2022 05:34 PM AEST(SW</v>
      </c>
      <c r="L1871" t="str">
        <f>"01/06/2022 05:34 PM AEST(SW"</f>
        <v>01/06/2022 05:34 PM AEST(SW</v>
      </c>
      <c r="M1871">
        <v>1181505</v>
      </c>
      <c r="O1871" t="s">
        <v>32</v>
      </c>
      <c r="P1871" t="s">
        <v>86</v>
      </c>
      <c r="R1871" t="s">
        <v>34</v>
      </c>
      <c r="T1871" t="s">
        <v>52</v>
      </c>
      <c r="U1871" t="s">
        <v>87</v>
      </c>
      <c r="V1871" t="s">
        <v>88</v>
      </c>
      <c r="W1871" s="1">
        <v>44931</v>
      </c>
      <c r="X1871" s="1">
        <v>44939</v>
      </c>
      <c r="Y1871" t="s">
        <v>55</v>
      </c>
    </row>
    <row r="1872" spans="1:25">
      <c r="A1872" t="s">
        <v>1412</v>
      </c>
      <c r="B1872" t="s">
        <v>1073</v>
      </c>
      <c r="C1872" t="s">
        <v>2689</v>
      </c>
      <c r="D1872">
        <v>61634</v>
      </c>
      <c r="E1872" t="s">
        <v>27</v>
      </c>
      <c r="F1872" t="s">
        <v>28</v>
      </c>
      <c r="G1872">
        <v>2023</v>
      </c>
      <c r="H1872" t="s">
        <v>29</v>
      </c>
      <c r="I1872" t="s">
        <v>30</v>
      </c>
      <c r="J1872" t="s">
        <v>5348</v>
      </c>
      <c r="K1872" t="s">
        <v>5349</v>
      </c>
      <c r="M1872">
        <v>640490</v>
      </c>
      <c r="O1872" t="s">
        <v>32</v>
      </c>
      <c r="P1872" t="s">
        <v>42</v>
      </c>
      <c r="R1872" t="s">
        <v>34</v>
      </c>
      <c r="T1872" t="s">
        <v>35</v>
      </c>
      <c r="U1872" t="s">
        <v>43</v>
      </c>
      <c r="V1872" t="s">
        <v>5350</v>
      </c>
      <c r="W1872" s="1">
        <v>45110</v>
      </c>
      <c r="X1872" s="1">
        <v>45115</v>
      </c>
      <c r="Y1872" t="s">
        <v>55</v>
      </c>
    </row>
    <row r="1873" spans="1:25">
      <c r="A1873" t="s">
        <v>965</v>
      </c>
      <c r="B1873" t="s">
        <v>568</v>
      </c>
      <c r="D1873">
        <v>61522</v>
      </c>
      <c r="E1873" t="s">
        <v>27</v>
      </c>
      <c r="F1873" t="s">
        <v>28</v>
      </c>
      <c r="G1873">
        <v>2023</v>
      </c>
      <c r="H1873" t="s">
        <v>29</v>
      </c>
      <c r="I1873" t="s">
        <v>30</v>
      </c>
      <c r="J1873" t="s">
        <v>5329</v>
      </c>
      <c r="K1873" t="s">
        <v>5342</v>
      </c>
      <c r="M1873">
        <v>1084515</v>
      </c>
      <c r="O1873" t="s">
        <v>32</v>
      </c>
      <c r="P1873" t="s">
        <v>68</v>
      </c>
      <c r="R1873" t="s">
        <v>34</v>
      </c>
      <c r="T1873" t="s">
        <v>52</v>
      </c>
      <c r="U1873" t="s">
        <v>43</v>
      </c>
      <c r="V1873" t="s">
        <v>1361</v>
      </c>
      <c r="W1873" s="1">
        <v>45125</v>
      </c>
      <c r="X1873" s="1">
        <v>45129</v>
      </c>
      <c r="Y1873" t="s">
        <v>55</v>
      </c>
    </row>
    <row r="1874" spans="1:25">
      <c r="A1874" t="s">
        <v>224</v>
      </c>
      <c r="B1874" t="s">
        <v>225</v>
      </c>
      <c r="D1874">
        <v>60560</v>
      </c>
      <c r="E1874" t="s">
        <v>27</v>
      </c>
      <c r="F1874" t="s">
        <v>28</v>
      </c>
      <c r="G1874">
        <v>2023</v>
      </c>
      <c r="H1874" t="s">
        <v>29</v>
      </c>
      <c r="I1874" t="s">
        <v>30</v>
      </c>
      <c r="J1874" t="s">
        <v>5351</v>
      </c>
      <c r="K1874" t="s">
        <v>5352</v>
      </c>
      <c r="M1874">
        <v>1130108</v>
      </c>
      <c r="O1874" t="s">
        <v>32</v>
      </c>
      <c r="P1874" t="s">
        <v>42</v>
      </c>
      <c r="R1874" t="s">
        <v>34</v>
      </c>
      <c r="T1874" t="s">
        <v>52</v>
      </c>
      <c r="U1874" t="s">
        <v>43</v>
      </c>
      <c r="V1874" t="s">
        <v>1303</v>
      </c>
      <c r="W1874" s="1">
        <v>45074</v>
      </c>
      <c r="X1874" s="1">
        <v>45081</v>
      </c>
      <c r="Y1874" t="s">
        <v>204</v>
      </c>
    </row>
    <row r="1875" spans="1:25">
      <c r="A1875" t="s">
        <v>1188</v>
      </c>
      <c r="B1875" t="s">
        <v>4713</v>
      </c>
      <c r="D1875">
        <v>60222</v>
      </c>
      <c r="E1875" t="s">
        <v>27</v>
      </c>
      <c r="F1875" t="s">
        <v>28</v>
      </c>
      <c r="G1875">
        <v>2023</v>
      </c>
      <c r="H1875" t="s">
        <v>29</v>
      </c>
      <c r="I1875" t="s">
        <v>30</v>
      </c>
      <c r="J1875" t="s">
        <v>5353</v>
      </c>
      <c r="K1875" t="s">
        <v>5354</v>
      </c>
      <c r="M1875">
        <v>997382</v>
      </c>
      <c r="O1875" t="s">
        <v>32</v>
      </c>
      <c r="P1875" t="s">
        <v>86</v>
      </c>
      <c r="R1875" t="s">
        <v>34</v>
      </c>
      <c r="T1875" t="s">
        <v>52</v>
      </c>
      <c r="U1875" t="s">
        <v>87</v>
      </c>
      <c r="V1875" t="s">
        <v>5355</v>
      </c>
      <c r="W1875" s="1">
        <v>45083</v>
      </c>
      <c r="X1875" s="1">
        <v>45104</v>
      </c>
      <c r="Y1875" t="s">
        <v>55</v>
      </c>
    </row>
    <row r="1876" spans="1:25">
      <c r="A1876" t="s">
        <v>476</v>
      </c>
      <c r="B1876" t="s">
        <v>477</v>
      </c>
      <c r="D1876">
        <v>52770</v>
      </c>
      <c r="E1876" t="s">
        <v>27</v>
      </c>
      <c r="F1876" t="s">
        <v>28</v>
      </c>
      <c r="G1876">
        <v>2023</v>
      </c>
      <c r="H1876" t="s">
        <v>29</v>
      </c>
      <c r="I1876" t="s">
        <v>30</v>
      </c>
      <c r="J1876" t="s">
        <v>5356</v>
      </c>
      <c r="K1876" t="s">
        <v>5357</v>
      </c>
      <c r="L1876" t="s">
        <v>5358</v>
      </c>
      <c r="M1876">
        <v>980985</v>
      </c>
      <c r="O1876" t="s">
        <v>32</v>
      </c>
      <c r="P1876" t="s">
        <v>86</v>
      </c>
      <c r="R1876" t="s">
        <v>34</v>
      </c>
      <c r="T1876" t="s">
        <v>52</v>
      </c>
      <c r="U1876" t="s">
        <v>261</v>
      </c>
      <c r="V1876" t="s">
        <v>426</v>
      </c>
      <c r="W1876" s="1">
        <v>44927</v>
      </c>
      <c r="X1876" s="1">
        <v>44947</v>
      </c>
      <c r="Y1876" t="s">
        <v>140</v>
      </c>
    </row>
    <row r="1877" spans="1:25">
      <c r="A1877" t="s">
        <v>4404</v>
      </c>
      <c r="B1877" t="s">
        <v>47</v>
      </c>
      <c r="D1877">
        <v>60401</v>
      </c>
      <c r="E1877" t="s">
        <v>27</v>
      </c>
      <c r="F1877" t="s">
        <v>28</v>
      </c>
      <c r="G1877">
        <v>2023</v>
      </c>
      <c r="H1877" t="s">
        <v>29</v>
      </c>
      <c r="I1877" t="s">
        <v>30</v>
      </c>
      <c r="J1877" t="s">
        <v>4405</v>
      </c>
      <c r="K1877" t="s">
        <v>4406</v>
      </c>
      <c r="L1877" t="str">
        <f>"03/06/2023 04:19 PM AEST(SW"</f>
        <v>03/06/2023 04:19 PM AEST(SW</v>
      </c>
      <c r="M1877">
        <v>760931</v>
      </c>
      <c r="O1877" t="s">
        <v>32</v>
      </c>
      <c r="P1877" t="s">
        <v>86</v>
      </c>
      <c r="R1877" t="s">
        <v>34</v>
      </c>
      <c r="T1877" t="s">
        <v>52</v>
      </c>
      <c r="U1877" t="s">
        <v>87</v>
      </c>
      <c r="V1877" t="s">
        <v>88</v>
      </c>
      <c r="W1877" s="1">
        <v>45094</v>
      </c>
      <c r="X1877" s="1">
        <v>45234</v>
      </c>
      <c r="Y1877" t="s">
        <v>55</v>
      </c>
    </row>
    <row r="1878" spans="1:25">
      <c r="A1878" t="s">
        <v>4590</v>
      </c>
      <c r="B1878" t="s">
        <v>4262</v>
      </c>
      <c r="C1878" t="s">
        <v>4591</v>
      </c>
      <c r="D1878">
        <v>61233</v>
      </c>
      <c r="E1878" t="s">
        <v>27</v>
      </c>
      <c r="F1878" t="s">
        <v>28</v>
      </c>
      <c r="G1878">
        <v>2023</v>
      </c>
      <c r="H1878" t="s">
        <v>29</v>
      </c>
      <c r="I1878" t="s">
        <v>30</v>
      </c>
      <c r="J1878" t="s">
        <v>4592</v>
      </c>
      <c r="K1878" t="s">
        <v>4593</v>
      </c>
      <c r="M1878">
        <v>1330433</v>
      </c>
      <c r="O1878" t="s">
        <v>32</v>
      </c>
      <c r="P1878" t="s">
        <v>33</v>
      </c>
      <c r="R1878" t="s">
        <v>34</v>
      </c>
      <c r="T1878" t="s">
        <v>35</v>
      </c>
      <c r="U1878" t="s">
        <v>53</v>
      </c>
      <c r="V1878" t="s">
        <v>4594</v>
      </c>
      <c r="W1878" s="1">
        <v>45107</v>
      </c>
      <c r="X1878" s="1">
        <v>45116</v>
      </c>
      <c r="Y1878" t="s">
        <v>55</v>
      </c>
    </row>
    <row r="1879" spans="1:25">
      <c r="A1879" t="s">
        <v>4521</v>
      </c>
      <c r="B1879" t="s">
        <v>4522</v>
      </c>
      <c r="C1879" t="s">
        <v>2118</v>
      </c>
      <c r="D1879">
        <v>61948</v>
      </c>
      <c r="E1879" t="s">
        <v>27</v>
      </c>
      <c r="F1879" t="s">
        <v>28</v>
      </c>
      <c r="G1879">
        <v>2023</v>
      </c>
      <c r="H1879" t="s">
        <v>29</v>
      </c>
      <c r="I1879" t="s">
        <v>30</v>
      </c>
      <c r="J1879" t="s">
        <v>5359</v>
      </c>
      <c r="K1879" t="s">
        <v>5360</v>
      </c>
      <c r="M1879">
        <v>1268215</v>
      </c>
      <c r="O1879" t="s">
        <v>32</v>
      </c>
      <c r="P1879" t="s">
        <v>86</v>
      </c>
      <c r="R1879" t="s">
        <v>34</v>
      </c>
      <c r="T1879" t="s">
        <v>174</v>
      </c>
      <c r="U1879" t="s">
        <v>87</v>
      </c>
      <c r="V1879" t="s">
        <v>5361</v>
      </c>
      <c r="W1879" s="1">
        <v>45265</v>
      </c>
      <c r="X1879" s="1">
        <v>45122</v>
      </c>
      <c r="Y1879" t="s">
        <v>55</v>
      </c>
    </row>
    <row r="1880" spans="1:25">
      <c r="A1880" t="s">
        <v>526</v>
      </c>
      <c r="B1880" t="s">
        <v>5087</v>
      </c>
      <c r="D1880">
        <v>61693</v>
      </c>
      <c r="E1880" t="s">
        <v>27</v>
      </c>
      <c r="F1880" t="s">
        <v>28</v>
      </c>
      <c r="G1880">
        <v>2023</v>
      </c>
      <c r="H1880" t="s">
        <v>29</v>
      </c>
      <c r="I1880" t="s">
        <v>30</v>
      </c>
      <c r="J1880" t="s">
        <v>5362</v>
      </c>
      <c r="K1880" t="str">
        <f>"03/07/2023 08:31 AM AEST(SW"</f>
        <v>03/07/2023 08:31 AM AEST(SW</v>
      </c>
      <c r="M1880">
        <v>1118688</v>
      </c>
      <c r="O1880" t="s">
        <v>32</v>
      </c>
      <c r="P1880" t="s">
        <v>86</v>
      </c>
      <c r="R1880" t="s">
        <v>34</v>
      </c>
      <c r="T1880" t="s">
        <v>52</v>
      </c>
      <c r="U1880" t="s">
        <v>87</v>
      </c>
      <c r="V1880" t="s">
        <v>5212</v>
      </c>
      <c r="W1880" s="1">
        <v>45111</v>
      </c>
      <c r="X1880" s="1">
        <v>45115</v>
      </c>
      <c r="Y1880" t="s">
        <v>140</v>
      </c>
    </row>
    <row r="1881" spans="1:25">
      <c r="A1881" t="s">
        <v>4615</v>
      </c>
      <c r="B1881" t="s">
        <v>1066</v>
      </c>
      <c r="C1881" t="s">
        <v>898</v>
      </c>
      <c r="D1881">
        <v>55439</v>
      </c>
      <c r="E1881" t="s">
        <v>27</v>
      </c>
      <c r="F1881" t="s">
        <v>28</v>
      </c>
      <c r="G1881">
        <v>2023</v>
      </c>
      <c r="H1881" t="s">
        <v>29</v>
      </c>
      <c r="I1881" t="s">
        <v>30</v>
      </c>
      <c r="J1881" t="s">
        <v>5314</v>
      </c>
      <c r="K1881" t="s">
        <v>5315</v>
      </c>
      <c r="M1881">
        <v>835764</v>
      </c>
      <c r="O1881" t="s">
        <v>32</v>
      </c>
      <c r="P1881" t="s">
        <v>86</v>
      </c>
      <c r="R1881" t="s">
        <v>34</v>
      </c>
      <c r="T1881" t="s">
        <v>52</v>
      </c>
      <c r="U1881" t="s">
        <v>87</v>
      </c>
      <c r="V1881" t="s">
        <v>465</v>
      </c>
      <c r="W1881" s="1">
        <v>44922</v>
      </c>
      <c r="X1881" s="1">
        <v>44961</v>
      </c>
      <c r="Y1881" t="s">
        <v>55</v>
      </c>
    </row>
    <row r="1882" spans="1:25">
      <c r="A1882" t="s">
        <v>5363</v>
      </c>
      <c r="B1882" t="s">
        <v>5364</v>
      </c>
      <c r="C1882" t="s">
        <v>48</v>
      </c>
      <c r="D1882">
        <v>58826</v>
      </c>
      <c r="E1882" t="s">
        <v>27</v>
      </c>
      <c r="F1882" t="s">
        <v>28</v>
      </c>
      <c r="G1882">
        <v>2023</v>
      </c>
      <c r="H1882" t="s">
        <v>29</v>
      </c>
      <c r="I1882" t="s">
        <v>30</v>
      </c>
      <c r="J1882" t="s">
        <v>5365</v>
      </c>
      <c r="K1882" t="str">
        <f>"05/04/2023 03:25 PM AEST(SW"</f>
        <v>05/04/2023 03:25 PM AEST(SW</v>
      </c>
      <c r="L1882" t="str">
        <f>"07/04/2023 07:18 AM AEST(SW"</f>
        <v>07/04/2023 07:18 AM AEST(SW</v>
      </c>
      <c r="M1882">
        <v>910582</v>
      </c>
      <c r="O1882" t="s">
        <v>32</v>
      </c>
      <c r="P1882" t="s">
        <v>86</v>
      </c>
      <c r="R1882" t="s">
        <v>34</v>
      </c>
      <c r="T1882" t="s">
        <v>52</v>
      </c>
      <c r="U1882" t="s">
        <v>87</v>
      </c>
      <c r="V1882" t="s">
        <v>88</v>
      </c>
      <c r="W1882" s="1">
        <v>45066</v>
      </c>
      <c r="X1882" s="1">
        <v>45101</v>
      </c>
      <c r="Y1882" t="s">
        <v>55</v>
      </c>
    </row>
    <row r="1883" spans="1:25">
      <c r="A1883" t="s">
        <v>3144</v>
      </c>
      <c r="B1883" t="s">
        <v>5366</v>
      </c>
      <c r="C1883" t="s">
        <v>358</v>
      </c>
      <c r="D1883">
        <v>61683</v>
      </c>
      <c r="E1883" t="s">
        <v>27</v>
      </c>
      <c r="F1883" t="s">
        <v>28</v>
      </c>
      <c r="G1883">
        <v>2023</v>
      </c>
      <c r="H1883" t="s">
        <v>29</v>
      </c>
      <c r="I1883" t="s">
        <v>30</v>
      </c>
      <c r="J1883" t="s">
        <v>5367</v>
      </c>
      <c r="K1883" t="str">
        <f>"01/07/2023 04:52 PM AEST(SW"</f>
        <v>01/07/2023 04:52 PM AEST(SW</v>
      </c>
      <c r="M1883">
        <v>820887</v>
      </c>
      <c r="O1883" t="s">
        <v>32</v>
      </c>
      <c r="P1883" t="s">
        <v>86</v>
      </c>
      <c r="R1883" t="s">
        <v>34</v>
      </c>
      <c r="T1883" t="s">
        <v>52</v>
      </c>
      <c r="U1883" t="s">
        <v>87</v>
      </c>
      <c r="V1883" t="s">
        <v>88</v>
      </c>
      <c r="W1883" s="1">
        <v>45109</v>
      </c>
      <c r="X1883" s="1">
        <v>45123</v>
      </c>
      <c r="Y1883" t="s">
        <v>55</v>
      </c>
    </row>
    <row r="1884" spans="1:25">
      <c r="A1884" t="s">
        <v>2102</v>
      </c>
      <c r="B1884" t="s">
        <v>2103</v>
      </c>
      <c r="C1884" t="s">
        <v>2104</v>
      </c>
      <c r="D1884">
        <v>55547</v>
      </c>
      <c r="E1884" t="s">
        <v>27</v>
      </c>
      <c r="F1884" t="s">
        <v>28</v>
      </c>
      <c r="G1884">
        <v>2023</v>
      </c>
      <c r="H1884" t="s">
        <v>29</v>
      </c>
      <c r="I1884" t="s">
        <v>30</v>
      </c>
      <c r="J1884" t="s">
        <v>5368</v>
      </c>
      <c r="K1884" t="s">
        <v>5369</v>
      </c>
      <c r="L1884" t="s">
        <v>5370</v>
      </c>
      <c r="M1884">
        <v>1320247</v>
      </c>
      <c r="O1884" t="s">
        <v>32</v>
      </c>
      <c r="P1884" t="s">
        <v>86</v>
      </c>
      <c r="R1884" t="s">
        <v>32</v>
      </c>
      <c r="S1884" t="s">
        <v>32</v>
      </c>
      <c r="T1884" t="s">
        <v>174</v>
      </c>
      <c r="U1884" t="s">
        <v>87</v>
      </c>
      <c r="V1884" t="s">
        <v>88</v>
      </c>
      <c r="W1884" s="1">
        <v>44946</v>
      </c>
      <c r="X1884" s="1">
        <v>44971</v>
      </c>
      <c r="Y1884" t="s">
        <v>823</v>
      </c>
    </row>
    <row r="1885" spans="1:25">
      <c r="A1885" t="s">
        <v>1714</v>
      </c>
      <c r="B1885" t="s">
        <v>1715</v>
      </c>
      <c r="C1885" t="s">
        <v>1716</v>
      </c>
      <c r="D1885">
        <v>59028</v>
      </c>
      <c r="E1885" t="s">
        <v>27</v>
      </c>
      <c r="F1885" t="s">
        <v>28</v>
      </c>
      <c r="G1885">
        <v>2023</v>
      </c>
      <c r="H1885" t="s">
        <v>29</v>
      </c>
      <c r="I1885" t="s">
        <v>30</v>
      </c>
      <c r="J1885" t="s">
        <v>5371</v>
      </c>
      <c r="K1885" t="s">
        <v>5372</v>
      </c>
      <c r="M1885">
        <v>1137126</v>
      </c>
      <c r="O1885" t="s">
        <v>32</v>
      </c>
      <c r="P1885" t="s">
        <v>86</v>
      </c>
      <c r="R1885" t="s">
        <v>34</v>
      </c>
      <c r="T1885" t="s">
        <v>52</v>
      </c>
      <c r="U1885" t="s">
        <v>87</v>
      </c>
      <c r="V1885" t="s">
        <v>88</v>
      </c>
      <c r="W1885" s="1">
        <v>45032</v>
      </c>
      <c r="X1885" s="1">
        <v>45045</v>
      </c>
      <c r="Y1885" t="s">
        <v>615</v>
      </c>
    </row>
    <row r="1886" spans="1:25">
      <c r="A1886" t="s">
        <v>5373</v>
      </c>
      <c r="B1886" t="s">
        <v>5374</v>
      </c>
      <c r="D1886">
        <v>60066</v>
      </c>
      <c r="E1886" t="s">
        <v>27</v>
      </c>
      <c r="F1886" t="s">
        <v>28</v>
      </c>
      <c r="G1886">
        <v>2023</v>
      </c>
      <c r="H1886" t="s">
        <v>29</v>
      </c>
      <c r="I1886" t="s">
        <v>30</v>
      </c>
      <c r="J1886" t="s">
        <v>5375</v>
      </c>
      <c r="K1886" t="s">
        <v>5376</v>
      </c>
      <c r="L1886" t="s">
        <v>5377</v>
      </c>
      <c r="M1886">
        <v>1251449</v>
      </c>
      <c r="O1886" t="s">
        <v>32</v>
      </c>
      <c r="P1886" t="s">
        <v>86</v>
      </c>
      <c r="R1886" t="s">
        <v>34</v>
      </c>
      <c r="T1886" t="s">
        <v>52</v>
      </c>
      <c r="U1886" t="s">
        <v>43</v>
      </c>
      <c r="V1886" t="s">
        <v>88</v>
      </c>
      <c r="W1886" s="1">
        <v>45102</v>
      </c>
      <c r="X1886" s="1">
        <v>45110</v>
      </c>
      <c r="Y1886" t="s">
        <v>615</v>
      </c>
    </row>
    <row r="1887" spans="1:25">
      <c r="A1887" t="s">
        <v>4508</v>
      </c>
      <c r="B1887" t="s">
        <v>4509</v>
      </c>
      <c r="D1887">
        <v>54062</v>
      </c>
      <c r="E1887" t="s">
        <v>27</v>
      </c>
      <c r="F1887" t="s">
        <v>28</v>
      </c>
      <c r="G1887">
        <v>2023</v>
      </c>
      <c r="H1887" t="s">
        <v>29</v>
      </c>
      <c r="I1887" t="s">
        <v>30</v>
      </c>
      <c r="J1887" t="s">
        <v>4510</v>
      </c>
      <c r="K1887" t="s">
        <v>4511</v>
      </c>
      <c r="L1887" t="s">
        <v>4512</v>
      </c>
      <c r="M1887">
        <v>1083112</v>
      </c>
      <c r="O1887" t="s">
        <v>32</v>
      </c>
      <c r="P1887" t="s">
        <v>86</v>
      </c>
      <c r="R1887" t="s">
        <v>34</v>
      </c>
      <c r="T1887" t="s">
        <v>52</v>
      </c>
      <c r="U1887" t="s">
        <v>87</v>
      </c>
      <c r="V1887" t="s">
        <v>88</v>
      </c>
      <c r="W1887" s="1">
        <v>44934</v>
      </c>
      <c r="X1887" s="1">
        <v>44956</v>
      </c>
      <c r="Y1887" t="s">
        <v>55</v>
      </c>
    </row>
    <row r="1888" spans="1:25">
      <c r="A1888" t="s">
        <v>697</v>
      </c>
      <c r="B1888" t="s">
        <v>508</v>
      </c>
      <c r="D1888">
        <v>59973</v>
      </c>
      <c r="E1888" t="s">
        <v>27</v>
      </c>
      <c r="F1888" t="s">
        <v>28</v>
      </c>
      <c r="G1888">
        <v>2023</v>
      </c>
      <c r="H1888" t="s">
        <v>29</v>
      </c>
      <c r="I1888" t="s">
        <v>30</v>
      </c>
      <c r="J1888" t="s">
        <v>5378</v>
      </c>
      <c r="K1888" t="s">
        <v>5379</v>
      </c>
      <c r="M1888">
        <v>1236097</v>
      </c>
      <c r="O1888" t="s">
        <v>32</v>
      </c>
      <c r="P1888" t="s">
        <v>68</v>
      </c>
      <c r="R1888" t="s">
        <v>34</v>
      </c>
      <c r="T1888" t="s">
        <v>35</v>
      </c>
      <c r="U1888" t="s">
        <v>43</v>
      </c>
      <c r="V1888" t="s">
        <v>5380</v>
      </c>
      <c r="W1888" s="1">
        <v>45061</v>
      </c>
      <c r="X1888" s="1">
        <v>45064</v>
      </c>
      <c r="Y1888" t="s">
        <v>615</v>
      </c>
    </row>
    <row r="1889" spans="1:25">
      <c r="A1889" t="s">
        <v>4493</v>
      </c>
      <c r="B1889" t="s">
        <v>1189</v>
      </c>
      <c r="C1889" t="s">
        <v>467</v>
      </c>
      <c r="D1889">
        <v>60470</v>
      </c>
      <c r="E1889" t="s">
        <v>27</v>
      </c>
      <c r="F1889" t="s">
        <v>28</v>
      </c>
      <c r="G1889">
        <v>2023</v>
      </c>
      <c r="H1889" t="s">
        <v>29</v>
      </c>
      <c r="I1889" t="s">
        <v>30</v>
      </c>
      <c r="J1889" t="s">
        <v>5381</v>
      </c>
      <c r="K1889" t="s">
        <v>5382</v>
      </c>
      <c r="M1889">
        <v>1263643</v>
      </c>
      <c r="O1889" t="s">
        <v>32</v>
      </c>
      <c r="P1889" t="s">
        <v>86</v>
      </c>
      <c r="R1889" t="s">
        <v>34</v>
      </c>
      <c r="T1889" t="s">
        <v>174</v>
      </c>
      <c r="U1889" t="s">
        <v>87</v>
      </c>
      <c r="V1889" t="s">
        <v>5383</v>
      </c>
      <c r="W1889" s="1">
        <v>45117</v>
      </c>
      <c r="X1889" s="1">
        <v>45121</v>
      </c>
      <c r="Y1889" t="s">
        <v>55</v>
      </c>
    </row>
    <row r="1890" spans="1:25">
      <c r="A1890" t="s">
        <v>5384</v>
      </c>
      <c r="B1890" t="s">
        <v>5385</v>
      </c>
      <c r="C1890" t="s">
        <v>5386</v>
      </c>
      <c r="D1890">
        <v>57675</v>
      </c>
      <c r="E1890" t="s">
        <v>27</v>
      </c>
      <c r="F1890" t="s">
        <v>28</v>
      </c>
      <c r="G1890">
        <v>2023</v>
      </c>
      <c r="H1890" t="s">
        <v>29</v>
      </c>
      <c r="I1890" t="s">
        <v>30</v>
      </c>
      <c r="J1890" t="s">
        <v>5387</v>
      </c>
      <c r="K1890" t="s">
        <v>5388</v>
      </c>
      <c r="L1890" t="s">
        <v>5389</v>
      </c>
      <c r="M1890">
        <v>759834</v>
      </c>
      <c r="O1890" t="s">
        <v>32</v>
      </c>
      <c r="P1890" t="s">
        <v>86</v>
      </c>
      <c r="R1890" t="s">
        <v>34</v>
      </c>
      <c r="T1890" t="s">
        <v>52</v>
      </c>
      <c r="U1890" t="s">
        <v>261</v>
      </c>
      <c r="V1890" t="s">
        <v>426</v>
      </c>
      <c r="W1890" s="1">
        <v>45061</v>
      </c>
      <c r="X1890" s="1">
        <v>45086</v>
      </c>
      <c r="Y1890" t="s">
        <v>55</v>
      </c>
    </row>
    <row r="1891" spans="1:25">
      <c r="A1891" t="s">
        <v>5390</v>
      </c>
      <c r="B1891" t="s">
        <v>5391</v>
      </c>
      <c r="C1891" t="s">
        <v>57</v>
      </c>
      <c r="D1891">
        <v>61117</v>
      </c>
      <c r="E1891" t="s">
        <v>27</v>
      </c>
      <c r="F1891" t="s">
        <v>28</v>
      </c>
      <c r="G1891">
        <v>2023</v>
      </c>
      <c r="H1891" t="s">
        <v>29</v>
      </c>
      <c r="I1891" t="s">
        <v>30</v>
      </c>
      <c r="J1891" t="s">
        <v>5392</v>
      </c>
      <c r="K1891" t="s">
        <v>5393</v>
      </c>
      <c r="L1891" t="s">
        <v>5393</v>
      </c>
      <c r="M1891">
        <v>994813</v>
      </c>
      <c r="O1891" t="s">
        <v>32</v>
      </c>
      <c r="P1891" t="s">
        <v>86</v>
      </c>
      <c r="R1891" t="s">
        <v>34</v>
      </c>
      <c r="T1891" t="s">
        <v>52</v>
      </c>
      <c r="U1891" t="s">
        <v>579</v>
      </c>
      <c r="V1891" t="s">
        <v>590</v>
      </c>
      <c r="W1891" s="1">
        <v>45102</v>
      </c>
      <c r="X1891" s="1">
        <v>45149</v>
      </c>
      <c r="Y1891" t="s">
        <v>55</v>
      </c>
    </row>
    <row r="1892" spans="1:25">
      <c r="A1892" t="s">
        <v>5394</v>
      </c>
      <c r="B1892" t="s">
        <v>5395</v>
      </c>
      <c r="D1892">
        <v>57268</v>
      </c>
      <c r="E1892" t="s">
        <v>27</v>
      </c>
      <c r="F1892" t="s">
        <v>28</v>
      </c>
      <c r="G1892">
        <v>2023</v>
      </c>
      <c r="H1892" t="s">
        <v>29</v>
      </c>
      <c r="I1892" t="s">
        <v>30</v>
      </c>
      <c r="J1892" t="s">
        <v>5396</v>
      </c>
      <c r="K1892" t="s">
        <v>5397</v>
      </c>
      <c r="M1892">
        <v>1220355</v>
      </c>
      <c r="O1892" t="s">
        <v>32</v>
      </c>
      <c r="P1892" t="s">
        <v>86</v>
      </c>
      <c r="R1892" t="s">
        <v>34</v>
      </c>
      <c r="T1892" t="s">
        <v>52</v>
      </c>
      <c r="U1892" t="s">
        <v>261</v>
      </c>
      <c r="V1892" t="s">
        <v>426</v>
      </c>
      <c r="W1892" s="1">
        <v>44991</v>
      </c>
      <c r="X1892" s="1">
        <v>45016</v>
      </c>
      <c r="Y1892" t="s">
        <v>55</v>
      </c>
    </row>
    <row r="1893" spans="1:25">
      <c r="A1893" t="s">
        <v>5398</v>
      </c>
      <c r="B1893" t="s">
        <v>5399</v>
      </c>
      <c r="C1893" t="s">
        <v>5400</v>
      </c>
      <c r="D1893">
        <v>57153</v>
      </c>
      <c r="E1893" t="s">
        <v>27</v>
      </c>
      <c r="F1893" t="s">
        <v>28</v>
      </c>
      <c r="G1893">
        <v>2023</v>
      </c>
      <c r="H1893" t="s">
        <v>29</v>
      </c>
      <c r="I1893" t="s">
        <v>30</v>
      </c>
      <c r="J1893" t="s">
        <v>5401</v>
      </c>
      <c r="K1893" t="s">
        <v>5402</v>
      </c>
      <c r="M1893">
        <v>1122556</v>
      </c>
      <c r="O1893" t="s">
        <v>32</v>
      </c>
      <c r="P1893" t="s">
        <v>86</v>
      </c>
      <c r="R1893" t="s">
        <v>34</v>
      </c>
      <c r="T1893" t="s">
        <v>52</v>
      </c>
      <c r="U1893" t="s">
        <v>1540</v>
      </c>
      <c r="V1893" t="s">
        <v>1541</v>
      </c>
      <c r="W1893" s="1">
        <v>44983</v>
      </c>
      <c r="X1893" s="1">
        <v>45016</v>
      </c>
      <c r="Y1893" t="s">
        <v>89</v>
      </c>
    </row>
    <row r="1894" spans="1:25">
      <c r="A1894" t="s">
        <v>1478</v>
      </c>
      <c r="B1894" t="s">
        <v>5403</v>
      </c>
      <c r="D1894">
        <v>57655</v>
      </c>
      <c r="E1894" t="s">
        <v>27</v>
      </c>
      <c r="F1894" t="s">
        <v>28</v>
      </c>
      <c r="G1894">
        <v>2023</v>
      </c>
      <c r="H1894" t="s">
        <v>29</v>
      </c>
      <c r="I1894" t="s">
        <v>30</v>
      </c>
      <c r="J1894" t="s">
        <v>5404</v>
      </c>
      <c r="K1894" t="str">
        <f>"09/03/2023 03:12 PM AEST(SW"</f>
        <v>09/03/2023 03:12 PM AEST(SW</v>
      </c>
      <c r="M1894">
        <v>1215745</v>
      </c>
      <c r="O1894" t="s">
        <v>32</v>
      </c>
      <c r="P1894" t="s">
        <v>86</v>
      </c>
      <c r="R1894" t="s">
        <v>34</v>
      </c>
      <c r="T1894" t="s">
        <v>52</v>
      </c>
      <c r="U1894" t="s">
        <v>261</v>
      </c>
      <c r="V1894" t="s">
        <v>5405</v>
      </c>
      <c r="W1894" s="1">
        <v>45053</v>
      </c>
      <c r="X1894" s="1">
        <v>45086</v>
      </c>
      <c r="Y1894" t="s">
        <v>133</v>
      </c>
    </row>
    <row r="1895" spans="1:25">
      <c r="A1895" t="s">
        <v>5406</v>
      </c>
      <c r="B1895" t="s">
        <v>5407</v>
      </c>
      <c r="D1895">
        <v>55472</v>
      </c>
      <c r="E1895" t="s">
        <v>27</v>
      </c>
      <c r="F1895" t="s">
        <v>28</v>
      </c>
      <c r="G1895">
        <v>2023</v>
      </c>
      <c r="H1895" t="s">
        <v>29</v>
      </c>
      <c r="I1895" t="s">
        <v>30</v>
      </c>
      <c r="J1895" t="s">
        <v>5408</v>
      </c>
      <c r="K1895" t="str">
        <f>"01/01/2023 10:21 AM AEST(SW"</f>
        <v>01/01/2023 10:21 AM AEST(SW</v>
      </c>
      <c r="M1895">
        <v>978235</v>
      </c>
      <c r="O1895" t="s">
        <v>32</v>
      </c>
      <c r="P1895" t="s">
        <v>86</v>
      </c>
      <c r="R1895" t="s">
        <v>34</v>
      </c>
      <c r="T1895" t="s">
        <v>52</v>
      </c>
      <c r="U1895" t="s">
        <v>87</v>
      </c>
      <c r="V1895" t="s">
        <v>465</v>
      </c>
      <c r="W1895" s="1">
        <v>44990</v>
      </c>
      <c r="X1895" s="1">
        <v>45002</v>
      </c>
      <c r="Y1895" t="s">
        <v>133</v>
      </c>
    </row>
    <row r="1896" spans="1:25">
      <c r="A1896" t="s">
        <v>5409</v>
      </c>
      <c r="B1896" t="s">
        <v>5410</v>
      </c>
      <c r="D1896">
        <v>57135</v>
      </c>
      <c r="E1896" t="s">
        <v>27</v>
      </c>
      <c r="F1896" t="s">
        <v>28</v>
      </c>
      <c r="G1896">
        <v>2023</v>
      </c>
      <c r="H1896" t="s">
        <v>29</v>
      </c>
      <c r="I1896" t="s">
        <v>30</v>
      </c>
      <c r="J1896" t="s">
        <v>5396</v>
      </c>
      <c r="K1896" t="s">
        <v>5411</v>
      </c>
      <c r="L1896" t="s">
        <v>4621</v>
      </c>
      <c r="M1896">
        <v>1083296</v>
      </c>
      <c r="O1896" t="s">
        <v>32</v>
      </c>
      <c r="P1896" t="s">
        <v>86</v>
      </c>
      <c r="R1896" t="s">
        <v>34</v>
      </c>
      <c r="T1896" t="s">
        <v>52</v>
      </c>
      <c r="U1896" t="s">
        <v>261</v>
      </c>
      <c r="V1896" t="s">
        <v>1349</v>
      </c>
      <c r="W1896" s="1">
        <v>44989</v>
      </c>
      <c r="X1896" s="1">
        <v>45017</v>
      </c>
      <c r="Y1896" t="s">
        <v>55</v>
      </c>
    </row>
    <row r="1897" spans="1:25">
      <c r="A1897" t="s">
        <v>5412</v>
      </c>
      <c r="B1897" t="s">
        <v>5413</v>
      </c>
      <c r="D1897">
        <v>57555</v>
      </c>
      <c r="E1897" t="s">
        <v>27</v>
      </c>
      <c r="F1897" t="s">
        <v>28</v>
      </c>
      <c r="G1897">
        <v>2023</v>
      </c>
      <c r="H1897" t="s">
        <v>29</v>
      </c>
      <c r="I1897" t="s">
        <v>30</v>
      </c>
      <c r="J1897" t="s">
        <v>5414</v>
      </c>
      <c r="K1897" t="s">
        <v>5415</v>
      </c>
      <c r="L1897" t="s">
        <v>5416</v>
      </c>
      <c r="M1897">
        <v>903624</v>
      </c>
      <c r="O1897" t="s">
        <v>32</v>
      </c>
      <c r="P1897" t="s">
        <v>86</v>
      </c>
      <c r="R1897" t="s">
        <v>34</v>
      </c>
      <c r="T1897" t="s">
        <v>52</v>
      </c>
      <c r="U1897" t="s">
        <v>261</v>
      </c>
      <c r="V1897" t="s">
        <v>426</v>
      </c>
      <c r="W1897" s="1">
        <v>45024</v>
      </c>
      <c r="X1897" s="1">
        <v>45052</v>
      </c>
      <c r="Y1897" t="s">
        <v>55</v>
      </c>
    </row>
    <row r="1898" spans="1:25">
      <c r="A1898" t="s">
        <v>1835</v>
      </c>
      <c r="B1898" t="s">
        <v>1836</v>
      </c>
      <c r="C1898" t="s">
        <v>1837</v>
      </c>
      <c r="D1898">
        <v>55665</v>
      </c>
      <c r="E1898" t="s">
        <v>27</v>
      </c>
      <c r="F1898" t="s">
        <v>28</v>
      </c>
      <c r="G1898">
        <v>2023</v>
      </c>
      <c r="H1898" t="s">
        <v>29</v>
      </c>
      <c r="I1898" t="s">
        <v>30</v>
      </c>
      <c r="J1898" t="s">
        <v>5417</v>
      </c>
      <c r="K1898" t="s">
        <v>5418</v>
      </c>
      <c r="M1898">
        <v>1105084</v>
      </c>
      <c r="O1898" t="s">
        <v>32</v>
      </c>
      <c r="P1898" t="s">
        <v>86</v>
      </c>
      <c r="R1898" t="s">
        <v>34</v>
      </c>
      <c r="T1898" t="s">
        <v>52</v>
      </c>
      <c r="U1898" t="s">
        <v>87</v>
      </c>
      <c r="V1898" t="s">
        <v>4452</v>
      </c>
      <c r="W1898" s="1">
        <v>44969</v>
      </c>
      <c r="X1898" s="1">
        <v>44982</v>
      </c>
      <c r="Y1898" t="s">
        <v>89</v>
      </c>
    </row>
    <row r="1899" spans="1:25">
      <c r="A1899" t="s">
        <v>5419</v>
      </c>
      <c r="B1899" t="s">
        <v>5420</v>
      </c>
      <c r="D1899">
        <v>55658</v>
      </c>
      <c r="E1899" t="s">
        <v>27</v>
      </c>
      <c r="F1899" t="s">
        <v>28</v>
      </c>
      <c r="G1899">
        <v>2023</v>
      </c>
      <c r="H1899" t="s">
        <v>29</v>
      </c>
      <c r="I1899" t="s">
        <v>30</v>
      </c>
      <c r="J1899" t="s">
        <v>5421</v>
      </c>
      <c r="K1899" t="s">
        <v>5422</v>
      </c>
      <c r="M1899">
        <v>1111523</v>
      </c>
      <c r="O1899" t="s">
        <v>32</v>
      </c>
      <c r="P1899" t="s">
        <v>86</v>
      </c>
      <c r="R1899" t="s">
        <v>34</v>
      </c>
      <c r="T1899" t="s">
        <v>52</v>
      </c>
      <c r="U1899" t="s">
        <v>1540</v>
      </c>
      <c r="V1899" t="s">
        <v>5423</v>
      </c>
      <c r="W1899" s="1">
        <v>44948</v>
      </c>
      <c r="X1899" s="1">
        <v>44981</v>
      </c>
      <c r="Y1899" t="s">
        <v>55</v>
      </c>
    </row>
    <row r="1900" spans="1:25">
      <c r="A1900" t="s">
        <v>5118</v>
      </c>
      <c r="B1900" t="s">
        <v>5119</v>
      </c>
      <c r="D1900">
        <v>55515</v>
      </c>
      <c r="E1900" t="s">
        <v>27</v>
      </c>
      <c r="F1900" t="s">
        <v>28</v>
      </c>
      <c r="G1900">
        <v>2023</v>
      </c>
      <c r="H1900" t="s">
        <v>29</v>
      </c>
      <c r="I1900" t="s">
        <v>30</v>
      </c>
      <c r="J1900" t="s">
        <v>5424</v>
      </c>
      <c r="K1900" t="s">
        <v>5425</v>
      </c>
      <c r="M1900">
        <v>1106811</v>
      </c>
      <c r="O1900" t="s">
        <v>32</v>
      </c>
      <c r="P1900" t="s">
        <v>86</v>
      </c>
      <c r="R1900" t="s">
        <v>34</v>
      </c>
      <c r="T1900" t="s">
        <v>52</v>
      </c>
      <c r="U1900" t="s">
        <v>87</v>
      </c>
      <c r="V1900" t="s">
        <v>88</v>
      </c>
      <c r="W1900" s="1">
        <v>44948</v>
      </c>
      <c r="X1900" s="1">
        <v>44953</v>
      </c>
      <c r="Y1900" t="s">
        <v>89</v>
      </c>
    </row>
    <row r="1901" spans="1:25">
      <c r="A1901" t="s">
        <v>965</v>
      </c>
      <c r="B1901" t="s">
        <v>966</v>
      </c>
      <c r="D1901">
        <v>55622</v>
      </c>
      <c r="E1901" t="s">
        <v>27</v>
      </c>
      <c r="F1901" t="s">
        <v>28</v>
      </c>
      <c r="G1901">
        <v>2023</v>
      </c>
      <c r="H1901" t="s">
        <v>29</v>
      </c>
      <c r="I1901" t="s">
        <v>30</v>
      </c>
      <c r="J1901" t="s">
        <v>5426</v>
      </c>
      <c r="K1901" t="s">
        <v>5427</v>
      </c>
      <c r="M1901">
        <v>860171</v>
      </c>
      <c r="O1901" t="s">
        <v>32</v>
      </c>
      <c r="P1901" t="s">
        <v>86</v>
      </c>
      <c r="R1901" t="s">
        <v>34</v>
      </c>
      <c r="T1901" t="s">
        <v>52</v>
      </c>
      <c r="U1901" t="s">
        <v>87</v>
      </c>
      <c r="V1901" t="s">
        <v>5428</v>
      </c>
      <c r="W1901" s="1">
        <v>44943</v>
      </c>
      <c r="X1901" s="1">
        <v>44946</v>
      </c>
      <c r="Y1901" t="s">
        <v>133</v>
      </c>
    </row>
    <row r="1902" spans="1:25">
      <c r="A1902" t="s">
        <v>5429</v>
      </c>
      <c r="B1902" t="s">
        <v>274</v>
      </c>
      <c r="C1902" t="s">
        <v>5430</v>
      </c>
      <c r="D1902">
        <v>57382</v>
      </c>
      <c r="E1902" t="s">
        <v>27</v>
      </c>
      <c r="F1902" t="s">
        <v>28</v>
      </c>
      <c r="G1902">
        <v>2023</v>
      </c>
      <c r="H1902" t="s">
        <v>29</v>
      </c>
      <c r="I1902" t="s">
        <v>30</v>
      </c>
      <c r="J1902" t="s">
        <v>5431</v>
      </c>
      <c r="K1902" t="s">
        <v>5432</v>
      </c>
      <c r="M1902">
        <v>832095</v>
      </c>
      <c r="O1902" t="s">
        <v>32</v>
      </c>
      <c r="P1902" t="s">
        <v>61</v>
      </c>
      <c r="Q1902" t="s">
        <v>5433</v>
      </c>
      <c r="R1902" t="s">
        <v>34</v>
      </c>
      <c r="T1902" t="s">
        <v>52</v>
      </c>
      <c r="U1902" t="s">
        <v>261</v>
      </c>
      <c r="V1902" t="s">
        <v>426</v>
      </c>
      <c r="W1902" s="1">
        <v>45017</v>
      </c>
      <c r="X1902" s="1">
        <v>45053</v>
      </c>
      <c r="Y1902" t="s">
        <v>55</v>
      </c>
    </row>
    <row r="1903" spans="1:25">
      <c r="A1903" t="s">
        <v>1132</v>
      </c>
      <c r="B1903" t="s">
        <v>2250</v>
      </c>
      <c r="C1903" t="s">
        <v>2251</v>
      </c>
      <c r="D1903">
        <v>55516</v>
      </c>
      <c r="E1903" t="s">
        <v>27</v>
      </c>
      <c r="F1903" t="s">
        <v>28</v>
      </c>
      <c r="G1903">
        <v>2023</v>
      </c>
      <c r="H1903" t="s">
        <v>29</v>
      </c>
      <c r="I1903" t="s">
        <v>30</v>
      </c>
      <c r="J1903" t="s">
        <v>5424</v>
      </c>
      <c r="K1903" t="s">
        <v>5434</v>
      </c>
      <c r="L1903" t="s">
        <v>5435</v>
      </c>
      <c r="M1903">
        <v>1165671</v>
      </c>
      <c r="O1903" t="s">
        <v>32</v>
      </c>
      <c r="P1903" t="s">
        <v>86</v>
      </c>
      <c r="R1903" t="s">
        <v>34</v>
      </c>
      <c r="T1903" t="s">
        <v>52</v>
      </c>
      <c r="U1903" t="s">
        <v>87</v>
      </c>
      <c r="V1903" t="s">
        <v>88</v>
      </c>
      <c r="W1903" s="1">
        <v>44948</v>
      </c>
      <c r="X1903" s="1">
        <v>44953</v>
      </c>
      <c r="Y1903" t="s">
        <v>89</v>
      </c>
    </row>
    <row r="1904" spans="1:25">
      <c r="A1904" t="s">
        <v>624</v>
      </c>
      <c r="B1904" t="s">
        <v>5436</v>
      </c>
      <c r="C1904" t="s">
        <v>5437</v>
      </c>
      <c r="D1904">
        <v>61404</v>
      </c>
      <c r="E1904" t="s">
        <v>27</v>
      </c>
      <c r="F1904" t="s">
        <v>28</v>
      </c>
      <c r="G1904">
        <v>2023</v>
      </c>
      <c r="H1904" t="s">
        <v>29</v>
      </c>
      <c r="I1904" t="s">
        <v>30</v>
      </c>
      <c r="J1904" t="s">
        <v>5438</v>
      </c>
      <c r="K1904" t="s">
        <v>5439</v>
      </c>
      <c r="M1904">
        <v>1317692</v>
      </c>
      <c r="O1904" t="s">
        <v>32</v>
      </c>
      <c r="P1904" t="s">
        <v>86</v>
      </c>
      <c r="R1904" t="s">
        <v>34</v>
      </c>
      <c r="T1904" t="s">
        <v>52</v>
      </c>
      <c r="U1904" t="s">
        <v>87</v>
      </c>
      <c r="V1904" t="s">
        <v>88</v>
      </c>
      <c r="W1904" s="1">
        <v>45110</v>
      </c>
      <c r="X1904" s="1">
        <v>45114</v>
      </c>
      <c r="Y1904" t="s">
        <v>140</v>
      </c>
    </row>
    <row r="1905" spans="1:25">
      <c r="A1905" t="s">
        <v>4749</v>
      </c>
      <c r="B1905" t="s">
        <v>4884</v>
      </c>
      <c r="C1905" t="s">
        <v>4885</v>
      </c>
      <c r="D1905">
        <v>61977</v>
      </c>
      <c r="E1905" t="s">
        <v>27</v>
      </c>
      <c r="F1905" t="s">
        <v>28</v>
      </c>
      <c r="G1905">
        <v>2023</v>
      </c>
      <c r="H1905" t="s">
        <v>29</v>
      </c>
      <c r="I1905" t="s">
        <v>30</v>
      </c>
      <c r="J1905" t="s">
        <v>5440</v>
      </c>
      <c r="K1905" t="str">
        <f>"02/08/2023 10:58 AM AEST(SW"</f>
        <v>02/08/2023 10:58 AM AEST(SW</v>
      </c>
      <c r="M1905">
        <v>1270411</v>
      </c>
      <c r="O1905" t="s">
        <v>32</v>
      </c>
      <c r="P1905" t="s">
        <v>86</v>
      </c>
      <c r="R1905" t="s">
        <v>34</v>
      </c>
      <c r="T1905" t="s">
        <v>174</v>
      </c>
      <c r="U1905" t="s">
        <v>87</v>
      </c>
      <c r="V1905" t="s">
        <v>785</v>
      </c>
      <c r="W1905" s="1">
        <v>45278</v>
      </c>
      <c r="X1905" s="1">
        <v>45282</v>
      </c>
      <c r="Y1905" t="s">
        <v>55</v>
      </c>
    </row>
    <row r="1906" spans="1:25">
      <c r="A1906" t="s">
        <v>1188</v>
      </c>
      <c r="B1906" t="s">
        <v>4891</v>
      </c>
      <c r="D1906">
        <v>60516</v>
      </c>
      <c r="E1906" t="s">
        <v>27</v>
      </c>
      <c r="F1906" t="s">
        <v>28</v>
      </c>
      <c r="G1906">
        <v>2023</v>
      </c>
      <c r="H1906" t="s">
        <v>29</v>
      </c>
      <c r="I1906" t="s">
        <v>30</v>
      </c>
      <c r="J1906" t="s">
        <v>5229</v>
      </c>
      <c r="K1906" t="s">
        <v>5230</v>
      </c>
      <c r="M1906">
        <v>1118782</v>
      </c>
      <c r="O1906" t="s">
        <v>32</v>
      </c>
      <c r="P1906" t="s">
        <v>86</v>
      </c>
      <c r="R1906" t="s">
        <v>34</v>
      </c>
      <c r="T1906" t="s">
        <v>52</v>
      </c>
      <c r="U1906" t="s">
        <v>87</v>
      </c>
      <c r="V1906" t="s">
        <v>88</v>
      </c>
      <c r="W1906" s="1">
        <v>45097</v>
      </c>
      <c r="X1906" s="1">
        <v>45103</v>
      </c>
      <c r="Y1906" t="s">
        <v>220</v>
      </c>
    </row>
    <row r="1907" spans="1:25">
      <c r="A1907" t="s">
        <v>1188</v>
      </c>
      <c r="B1907" t="s">
        <v>4891</v>
      </c>
      <c r="D1907">
        <v>60517</v>
      </c>
      <c r="E1907" t="s">
        <v>27</v>
      </c>
      <c r="F1907" t="s">
        <v>28</v>
      </c>
      <c r="G1907">
        <v>2023</v>
      </c>
      <c r="H1907" t="s">
        <v>29</v>
      </c>
      <c r="I1907" t="s">
        <v>30</v>
      </c>
      <c r="J1907" t="s">
        <v>5438</v>
      </c>
      <c r="K1907" t="s">
        <v>5441</v>
      </c>
      <c r="L1907" t="s">
        <v>5441</v>
      </c>
      <c r="M1907">
        <v>1118782</v>
      </c>
      <c r="O1907" t="s">
        <v>32</v>
      </c>
      <c r="P1907" t="s">
        <v>86</v>
      </c>
      <c r="R1907" t="s">
        <v>34</v>
      </c>
      <c r="T1907" t="s">
        <v>52</v>
      </c>
      <c r="U1907" t="s">
        <v>87</v>
      </c>
      <c r="V1907" t="s">
        <v>88</v>
      </c>
      <c r="W1907" s="1">
        <v>45109</v>
      </c>
      <c r="X1907" s="1">
        <v>45115</v>
      </c>
      <c r="Y1907" t="s">
        <v>220</v>
      </c>
    </row>
    <row r="1908" spans="1:25">
      <c r="A1908" t="s">
        <v>1802</v>
      </c>
      <c r="B1908" t="s">
        <v>1803</v>
      </c>
      <c r="C1908" t="s">
        <v>1048</v>
      </c>
      <c r="D1908">
        <v>60539</v>
      </c>
      <c r="E1908" t="s">
        <v>27</v>
      </c>
      <c r="F1908" t="s">
        <v>28</v>
      </c>
      <c r="G1908">
        <v>2023</v>
      </c>
      <c r="H1908" t="s">
        <v>29</v>
      </c>
      <c r="I1908" t="s">
        <v>30</v>
      </c>
      <c r="J1908" t="s">
        <v>5442</v>
      </c>
      <c r="K1908" t="s">
        <v>5443</v>
      </c>
      <c r="M1908">
        <v>1217241</v>
      </c>
      <c r="O1908" t="s">
        <v>32</v>
      </c>
      <c r="P1908" t="s">
        <v>371</v>
      </c>
      <c r="R1908" t="s">
        <v>34</v>
      </c>
      <c r="T1908" t="s">
        <v>52</v>
      </c>
      <c r="U1908" t="s">
        <v>43</v>
      </c>
      <c r="V1908" t="s">
        <v>2002</v>
      </c>
      <c r="W1908" s="1">
        <v>45077</v>
      </c>
      <c r="X1908" s="1">
        <v>45081</v>
      </c>
      <c r="Y1908" t="s">
        <v>55</v>
      </c>
    </row>
    <row r="1909" spans="1:25">
      <c r="A1909" t="s">
        <v>4044</v>
      </c>
      <c r="B1909" t="s">
        <v>5444</v>
      </c>
      <c r="D1909">
        <v>59089</v>
      </c>
      <c r="E1909" t="s">
        <v>27</v>
      </c>
      <c r="F1909" t="s">
        <v>28</v>
      </c>
      <c r="G1909">
        <v>2023</v>
      </c>
      <c r="H1909" t="s">
        <v>29</v>
      </c>
      <c r="I1909" t="s">
        <v>30</v>
      </c>
      <c r="J1909" t="s">
        <v>5445</v>
      </c>
      <c r="K1909" t="s">
        <v>5446</v>
      </c>
      <c r="M1909">
        <v>1023429</v>
      </c>
      <c r="O1909" t="s">
        <v>32</v>
      </c>
      <c r="P1909" t="s">
        <v>86</v>
      </c>
      <c r="R1909" t="s">
        <v>34</v>
      </c>
      <c r="T1909" t="s">
        <v>52</v>
      </c>
      <c r="U1909" t="s">
        <v>1540</v>
      </c>
      <c r="V1909" t="s">
        <v>1541</v>
      </c>
      <c r="W1909" s="1">
        <v>45032</v>
      </c>
      <c r="X1909" s="1">
        <v>45065</v>
      </c>
      <c r="Y1909" t="s">
        <v>89</v>
      </c>
    </row>
    <row r="1910" spans="1:25">
      <c r="A1910" t="s">
        <v>1655</v>
      </c>
      <c r="B1910" t="s">
        <v>1775</v>
      </c>
      <c r="D1910">
        <v>55644</v>
      </c>
      <c r="E1910" t="s">
        <v>27</v>
      </c>
      <c r="F1910" t="s">
        <v>28</v>
      </c>
      <c r="G1910">
        <v>2023</v>
      </c>
      <c r="H1910" t="s">
        <v>29</v>
      </c>
      <c r="I1910" t="s">
        <v>30</v>
      </c>
      <c r="J1910" t="s">
        <v>5447</v>
      </c>
      <c r="K1910" t="s">
        <v>5448</v>
      </c>
      <c r="M1910">
        <v>913689</v>
      </c>
      <c r="O1910" t="s">
        <v>32</v>
      </c>
      <c r="P1910" t="s">
        <v>86</v>
      </c>
      <c r="R1910" t="s">
        <v>34</v>
      </c>
      <c r="T1910" t="s">
        <v>52</v>
      </c>
      <c r="U1910" t="s">
        <v>1540</v>
      </c>
      <c r="V1910" t="s">
        <v>1541</v>
      </c>
      <c r="W1910" s="1">
        <v>44982</v>
      </c>
      <c r="X1910" s="1">
        <v>45018</v>
      </c>
      <c r="Y1910" t="s">
        <v>55</v>
      </c>
    </row>
    <row r="1911" spans="1:25">
      <c r="A1911" t="s">
        <v>526</v>
      </c>
      <c r="B1911" t="s">
        <v>5449</v>
      </c>
      <c r="D1911">
        <v>57287</v>
      </c>
      <c r="E1911" t="s">
        <v>27</v>
      </c>
      <c r="F1911" t="s">
        <v>28</v>
      </c>
      <c r="G1911">
        <v>2023</v>
      </c>
      <c r="H1911" t="s">
        <v>29</v>
      </c>
      <c r="I1911" t="s">
        <v>30</v>
      </c>
      <c r="J1911" t="s">
        <v>5401</v>
      </c>
      <c r="K1911" t="s">
        <v>5450</v>
      </c>
      <c r="M1911">
        <v>1146184</v>
      </c>
      <c r="O1911" t="s">
        <v>32</v>
      </c>
      <c r="P1911" t="s">
        <v>86</v>
      </c>
      <c r="R1911" t="s">
        <v>34</v>
      </c>
      <c r="T1911" t="s">
        <v>52</v>
      </c>
      <c r="U1911" t="s">
        <v>1540</v>
      </c>
      <c r="V1911" t="s">
        <v>1541</v>
      </c>
      <c r="W1911" s="1">
        <v>44983</v>
      </c>
      <c r="X1911" s="1">
        <v>45016</v>
      </c>
      <c r="Y1911" t="s">
        <v>55</v>
      </c>
    </row>
    <row r="1912" spans="1:25">
      <c r="A1912" t="s">
        <v>5451</v>
      </c>
      <c r="B1912" t="s">
        <v>872</v>
      </c>
      <c r="C1912" t="s">
        <v>5452</v>
      </c>
      <c r="D1912">
        <v>55540</v>
      </c>
      <c r="E1912" t="s">
        <v>27</v>
      </c>
      <c r="F1912" t="s">
        <v>28</v>
      </c>
      <c r="G1912">
        <v>2023</v>
      </c>
      <c r="H1912" t="s">
        <v>29</v>
      </c>
      <c r="I1912" t="s">
        <v>30</v>
      </c>
      <c r="J1912" t="s">
        <v>5453</v>
      </c>
      <c r="K1912" t="s">
        <v>5454</v>
      </c>
      <c r="L1912" t="s">
        <v>5454</v>
      </c>
      <c r="M1912">
        <v>818722</v>
      </c>
      <c r="O1912" t="s">
        <v>32</v>
      </c>
      <c r="P1912" t="s">
        <v>86</v>
      </c>
      <c r="R1912" t="s">
        <v>34</v>
      </c>
      <c r="T1912" t="s">
        <v>52</v>
      </c>
      <c r="U1912" t="s">
        <v>1540</v>
      </c>
      <c r="V1912" t="s">
        <v>1541</v>
      </c>
      <c r="W1912" s="1">
        <v>44948</v>
      </c>
      <c r="X1912" s="1">
        <v>44982</v>
      </c>
      <c r="Y1912" t="s">
        <v>55</v>
      </c>
    </row>
    <row r="1913" spans="1:25">
      <c r="A1913" t="s">
        <v>5455</v>
      </c>
      <c r="B1913" t="s">
        <v>5456</v>
      </c>
      <c r="D1913">
        <v>58275</v>
      </c>
      <c r="E1913" t="s">
        <v>27</v>
      </c>
      <c r="F1913" t="s">
        <v>28</v>
      </c>
      <c r="G1913">
        <v>2023</v>
      </c>
      <c r="H1913" t="s">
        <v>29</v>
      </c>
      <c r="I1913" t="s">
        <v>30</v>
      </c>
      <c r="J1913" t="s">
        <v>5457</v>
      </c>
      <c r="K1913" t="s">
        <v>5458</v>
      </c>
      <c r="M1913">
        <v>1331935</v>
      </c>
      <c r="O1913" t="s">
        <v>32</v>
      </c>
      <c r="P1913" t="s">
        <v>86</v>
      </c>
      <c r="R1913" t="s">
        <v>34</v>
      </c>
      <c r="T1913" t="s">
        <v>52</v>
      </c>
      <c r="U1913" t="s">
        <v>43</v>
      </c>
      <c r="V1913" t="s">
        <v>5459</v>
      </c>
      <c r="W1913" s="1">
        <v>45008</v>
      </c>
      <c r="X1913" s="1">
        <v>45010</v>
      </c>
      <c r="Y1913" t="s">
        <v>45</v>
      </c>
    </row>
    <row r="1914" spans="1:25">
      <c r="A1914" t="s">
        <v>5398</v>
      </c>
      <c r="B1914" t="s">
        <v>5399</v>
      </c>
      <c r="C1914" t="s">
        <v>5400</v>
      </c>
      <c r="D1914">
        <v>57153</v>
      </c>
      <c r="E1914" t="s">
        <v>27</v>
      </c>
      <c r="F1914" t="s">
        <v>28</v>
      </c>
      <c r="G1914">
        <v>2023</v>
      </c>
      <c r="H1914" t="s">
        <v>29</v>
      </c>
      <c r="I1914" t="s">
        <v>30</v>
      </c>
      <c r="J1914" t="s">
        <v>5401</v>
      </c>
      <c r="K1914" t="s">
        <v>5402</v>
      </c>
      <c r="M1914">
        <v>1122556</v>
      </c>
      <c r="O1914" t="s">
        <v>32</v>
      </c>
      <c r="P1914" t="s">
        <v>86</v>
      </c>
      <c r="R1914" t="s">
        <v>34</v>
      </c>
      <c r="T1914" t="s">
        <v>52</v>
      </c>
      <c r="U1914" t="s">
        <v>1540</v>
      </c>
      <c r="V1914" t="s">
        <v>1541</v>
      </c>
      <c r="W1914" s="1">
        <v>44983</v>
      </c>
      <c r="X1914" s="1">
        <v>45016</v>
      </c>
      <c r="Y1914" t="s">
        <v>89</v>
      </c>
    </row>
    <row r="1915" spans="1:25">
      <c r="A1915" t="s">
        <v>5460</v>
      </c>
      <c r="B1915" t="s">
        <v>5461</v>
      </c>
      <c r="C1915" t="s">
        <v>5462</v>
      </c>
      <c r="D1915">
        <v>57150</v>
      </c>
      <c r="E1915" t="s">
        <v>27</v>
      </c>
      <c r="F1915" t="s">
        <v>28</v>
      </c>
      <c r="G1915">
        <v>2023</v>
      </c>
      <c r="H1915" t="s">
        <v>29</v>
      </c>
      <c r="I1915" t="s">
        <v>30</v>
      </c>
      <c r="J1915" t="s">
        <v>5401</v>
      </c>
      <c r="K1915" t="s">
        <v>5402</v>
      </c>
      <c r="M1915">
        <v>1119450</v>
      </c>
      <c r="O1915" t="s">
        <v>32</v>
      </c>
      <c r="P1915" t="s">
        <v>86</v>
      </c>
      <c r="R1915" t="s">
        <v>34</v>
      </c>
      <c r="T1915" t="s">
        <v>52</v>
      </c>
      <c r="U1915" t="s">
        <v>1540</v>
      </c>
      <c r="V1915" t="s">
        <v>1541</v>
      </c>
      <c r="W1915" s="1">
        <v>44983</v>
      </c>
      <c r="X1915" s="1">
        <v>45016</v>
      </c>
      <c r="Y1915" t="s">
        <v>89</v>
      </c>
    </row>
    <row r="1916" spans="1:25">
      <c r="A1916" t="s">
        <v>5168</v>
      </c>
      <c r="D1916">
        <v>55718</v>
      </c>
      <c r="E1916" t="s">
        <v>27</v>
      </c>
      <c r="F1916" t="s">
        <v>28</v>
      </c>
      <c r="G1916">
        <v>2023</v>
      </c>
      <c r="H1916" t="s">
        <v>29</v>
      </c>
      <c r="I1916" t="s">
        <v>30</v>
      </c>
      <c r="J1916" t="s">
        <v>5169</v>
      </c>
      <c r="K1916" t="s">
        <v>5170</v>
      </c>
      <c r="M1916">
        <v>1255040</v>
      </c>
      <c r="O1916" t="s">
        <v>32</v>
      </c>
      <c r="P1916" t="s">
        <v>86</v>
      </c>
      <c r="R1916" t="s">
        <v>34</v>
      </c>
      <c r="T1916" t="s">
        <v>174</v>
      </c>
      <c r="U1916" t="s">
        <v>1540</v>
      </c>
      <c r="V1916" t="s">
        <v>5171</v>
      </c>
      <c r="W1916" s="1">
        <v>44949</v>
      </c>
      <c r="X1916" s="1">
        <v>44981</v>
      </c>
      <c r="Y1916" t="s">
        <v>123</v>
      </c>
    </row>
    <row r="1917" spans="1:25">
      <c r="A1917" t="s">
        <v>4862</v>
      </c>
      <c r="B1917" t="s">
        <v>5463</v>
      </c>
      <c r="D1917">
        <v>55662</v>
      </c>
      <c r="E1917" t="s">
        <v>27</v>
      </c>
      <c r="F1917" t="s">
        <v>28</v>
      </c>
      <c r="G1917">
        <v>2023</v>
      </c>
      <c r="H1917" t="s">
        <v>29</v>
      </c>
      <c r="I1917" t="s">
        <v>30</v>
      </c>
      <c r="J1917" t="s">
        <v>5464</v>
      </c>
      <c r="K1917" t="s">
        <v>5465</v>
      </c>
      <c r="M1917">
        <v>910335</v>
      </c>
      <c r="O1917" t="s">
        <v>32</v>
      </c>
      <c r="P1917" t="s">
        <v>86</v>
      </c>
      <c r="R1917" t="s">
        <v>34</v>
      </c>
      <c r="T1917" t="s">
        <v>52</v>
      </c>
      <c r="U1917" t="s">
        <v>1540</v>
      </c>
      <c r="V1917" t="s">
        <v>1541</v>
      </c>
      <c r="W1917" s="1">
        <v>45031</v>
      </c>
      <c r="X1917" s="1">
        <v>45066</v>
      </c>
      <c r="Y1917" t="s">
        <v>55</v>
      </c>
    </row>
    <row r="1918" spans="1:25">
      <c r="A1918" t="s">
        <v>326</v>
      </c>
      <c r="B1918" t="s">
        <v>5190</v>
      </c>
      <c r="C1918" t="s">
        <v>5191</v>
      </c>
      <c r="D1918">
        <v>55649</v>
      </c>
      <c r="E1918" t="s">
        <v>27</v>
      </c>
      <c r="F1918" t="s">
        <v>28</v>
      </c>
      <c r="G1918">
        <v>2023</v>
      </c>
      <c r="H1918" t="s">
        <v>29</v>
      </c>
      <c r="I1918" t="s">
        <v>30</v>
      </c>
      <c r="J1918" t="s">
        <v>5192</v>
      </c>
      <c r="K1918" t="s">
        <v>5193</v>
      </c>
      <c r="M1918">
        <v>915833</v>
      </c>
      <c r="O1918" t="s">
        <v>32</v>
      </c>
      <c r="P1918" t="s">
        <v>86</v>
      </c>
      <c r="R1918" t="s">
        <v>34</v>
      </c>
      <c r="T1918" t="s">
        <v>52</v>
      </c>
      <c r="U1918" t="s">
        <v>1540</v>
      </c>
      <c r="V1918" t="s">
        <v>1541</v>
      </c>
      <c r="W1918" s="1">
        <v>45033</v>
      </c>
      <c r="X1918" s="1">
        <v>45192</v>
      </c>
      <c r="Y1918" t="s">
        <v>211</v>
      </c>
    </row>
    <row r="1919" spans="1:25">
      <c r="A1919" t="s">
        <v>1478</v>
      </c>
      <c r="B1919" t="s">
        <v>5466</v>
      </c>
      <c r="D1919">
        <v>55686</v>
      </c>
      <c r="E1919" t="s">
        <v>27</v>
      </c>
      <c r="F1919" t="s">
        <v>28</v>
      </c>
      <c r="G1919">
        <v>2023</v>
      </c>
      <c r="H1919" t="s">
        <v>29</v>
      </c>
      <c r="I1919" t="s">
        <v>30</v>
      </c>
      <c r="J1919" t="s">
        <v>5421</v>
      </c>
      <c r="K1919" t="s">
        <v>5467</v>
      </c>
      <c r="M1919">
        <v>904749</v>
      </c>
      <c r="O1919" t="s">
        <v>32</v>
      </c>
      <c r="P1919" t="s">
        <v>277</v>
      </c>
      <c r="R1919" t="s">
        <v>34</v>
      </c>
      <c r="T1919" t="s">
        <v>52</v>
      </c>
      <c r="U1919" t="s">
        <v>1540</v>
      </c>
      <c r="V1919" t="s">
        <v>5423</v>
      </c>
      <c r="W1919" s="1">
        <v>44948</v>
      </c>
      <c r="X1919" s="1">
        <v>44981</v>
      </c>
      <c r="Y1919" t="s">
        <v>133</v>
      </c>
    </row>
    <row r="1920" spans="1:25">
      <c r="A1920" t="s">
        <v>1478</v>
      </c>
      <c r="B1920" t="s">
        <v>5468</v>
      </c>
      <c r="D1920">
        <v>59088</v>
      </c>
      <c r="E1920" t="s">
        <v>27</v>
      </c>
      <c r="F1920" t="s">
        <v>28</v>
      </c>
      <c r="G1920">
        <v>2023</v>
      </c>
      <c r="H1920" t="s">
        <v>29</v>
      </c>
      <c r="I1920" t="s">
        <v>30</v>
      </c>
      <c r="J1920" t="s">
        <v>5445</v>
      </c>
      <c r="K1920" t="s">
        <v>5469</v>
      </c>
      <c r="M1920">
        <v>904868</v>
      </c>
      <c r="O1920" t="s">
        <v>32</v>
      </c>
      <c r="P1920" t="s">
        <v>277</v>
      </c>
      <c r="R1920" t="s">
        <v>34</v>
      </c>
      <c r="T1920" t="s">
        <v>52</v>
      </c>
      <c r="U1920" t="s">
        <v>1540</v>
      </c>
      <c r="V1920" t="s">
        <v>5470</v>
      </c>
      <c r="W1920" s="1">
        <v>45032</v>
      </c>
      <c r="X1920" s="1">
        <v>45065</v>
      </c>
      <c r="Y1920" t="s">
        <v>133</v>
      </c>
    </row>
    <row r="1921" spans="1:25">
      <c r="A1921" t="s">
        <v>5471</v>
      </c>
      <c r="B1921" t="s">
        <v>5472</v>
      </c>
      <c r="D1921">
        <v>57428</v>
      </c>
      <c r="E1921" t="s">
        <v>27</v>
      </c>
      <c r="F1921" t="s">
        <v>28</v>
      </c>
      <c r="G1921">
        <v>2023</v>
      </c>
      <c r="H1921" t="s">
        <v>29</v>
      </c>
      <c r="I1921" t="s">
        <v>30</v>
      </c>
      <c r="J1921" t="s">
        <v>5473</v>
      </c>
      <c r="K1921" t="s">
        <v>5474</v>
      </c>
      <c r="L1921" t="s">
        <v>5475</v>
      </c>
      <c r="M1921">
        <v>893310</v>
      </c>
      <c r="O1921" t="s">
        <v>32</v>
      </c>
      <c r="P1921" t="s">
        <v>145</v>
      </c>
      <c r="R1921" t="s">
        <v>34</v>
      </c>
      <c r="T1921" t="s">
        <v>52</v>
      </c>
      <c r="U1921" t="s">
        <v>87</v>
      </c>
      <c r="V1921" t="s">
        <v>4614</v>
      </c>
      <c r="W1921" s="1">
        <v>44991</v>
      </c>
      <c r="X1921" s="1">
        <v>44993</v>
      </c>
      <c r="Y1921" t="s">
        <v>841</v>
      </c>
    </row>
    <row r="1922" spans="1:25">
      <c r="A1922" t="s">
        <v>1826</v>
      </c>
      <c r="B1922" t="s">
        <v>354</v>
      </c>
      <c r="D1922">
        <v>59086</v>
      </c>
      <c r="E1922" t="s">
        <v>27</v>
      </c>
      <c r="F1922" t="s">
        <v>28</v>
      </c>
      <c r="G1922">
        <v>2023</v>
      </c>
      <c r="H1922" t="s">
        <v>29</v>
      </c>
      <c r="I1922" t="s">
        <v>30</v>
      </c>
      <c r="J1922" t="s">
        <v>5445</v>
      </c>
      <c r="K1922" t="s">
        <v>5476</v>
      </c>
      <c r="M1922">
        <v>904656</v>
      </c>
      <c r="O1922" t="s">
        <v>32</v>
      </c>
      <c r="P1922" t="s">
        <v>86</v>
      </c>
      <c r="R1922" t="s">
        <v>34</v>
      </c>
      <c r="T1922" t="s">
        <v>52</v>
      </c>
      <c r="U1922" t="s">
        <v>1540</v>
      </c>
      <c r="V1922" t="s">
        <v>1541</v>
      </c>
      <c r="W1922" s="1">
        <v>45032</v>
      </c>
      <c r="X1922" s="1">
        <v>45065</v>
      </c>
      <c r="Y1922" t="s">
        <v>133</v>
      </c>
    </row>
    <row r="1923" spans="1:25">
      <c r="A1923" t="s">
        <v>1826</v>
      </c>
      <c r="B1923" t="s">
        <v>3187</v>
      </c>
      <c r="D1923">
        <v>55544</v>
      </c>
      <c r="E1923" t="s">
        <v>27</v>
      </c>
      <c r="F1923" t="s">
        <v>28</v>
      </c>
      <c r="G1923">
        <v>2023</v>
      </c>
      <c r="H1923" t="s">
        <v>29</v>
      </c>
      <c r="I1923" t="s">
        <v>30</v>
      </c>
      <c r="J1923" t="s">
        <v>5421</v>
      </c>
      <c r="K1923" t="s">
        <v>5477</v>
      </c>
      <c r="L1923" t="s">
        <v>5477</v>
      </c>
      <c r="M1923">
        <v>756767</v>
      </c>
      <c r="O1923" t="s">
        <v>32</v>
      </c>
      <c r="P1923" t="s">
        <v>86</v>
      </c>
      <c r="R1923" t="s">
        <v>34</v>
      </c>
      <c r="T1923" t="s">
        <v>52</v>
      </c>
      <c r="U1923" t="s">
        <v>1540</v>
      </c>
      <c r="V1923" t="s">
        <v>1541</v>
      </c>
      <c r="W1923" s="1">
        <v>44948</v>
      </c>
      <c r="X1923" s="1">
        <v>44981</v>
      </c>
      <c r="Y1923" t="s">
        <v>55</v>
      </c>
    </row>
    <row r="1924" spans="1:25">
      <c r="A1924" t="s">
        <v>5478</v>
      </c>
      <c r="B1924" t="s">
        <v>274</v>
      </c>
      <c r="D1924">
        <v>55640</v>
      </c>
      <c r="E1924" t="s">
        <v>27</v>
      </c>
      <c r="F1924" t="s">
        <v>28</v>
      </c>
      <c r="G1924">
        <v>2023</v>
      </c>
      <c r="H1924" t="s">
        <v>29</v>
      </c>
      <c r="I1924" t="s">
        <v>30</v>
      </c>
      <c r="J1924" t="s">
        <v>5421</v>
      </c>
      <c r="K1924" t="s">
        <v>5479</v>
      </c>
      <c r="L1924" t="s">
        <v>5480</v>
      </c>
      <c r="M1924">
        <v>1146111</v>
      </c>
      <c r="O1924" t="s">
        <v>32</v>
      </c>
      <c r="P1924" t="s">
        <v>86</v>
      </c>
      <c r="R1924" t="s">
        <v>34</v>
      </c>
      <c r="T1924" t="s">
        <v>52</v>
      </c>
      <c r="U1924" t="s">
        <v>1540</v>
      </c>
      <c r="V1924" t="s">
        <v>5481</v>
      </c>
      <c r="W1924" s="1">
        <v>44948</v>
      </c>
      <c r="X1924" s="1">
        <v>44981</v>
      </c>
      <c r="Y1924" t="s">
        <v>55</v>
      </c>
    </row>
    <row r="1925" spans="1:25">
      <c r="A1925" t="s">
        <v>4985</v>
      </c>
      <c r="B1925" t="s">
        <v>4986</v>
      </c>
      <c r="C1925" t="s">
        <v>4987</v>
      </c>
      <c r="D1925">
        <v>60017</v>
      </c>
      <c r="E1925" t="s">
        <v>27</v>
      </c>
      <c r="F1925" t="s">
        <v>28</v>
      </c>
      <c r="G1925">
        <v>2023</v>
      </c>
      <c r="H1925" t="s">
        <v>29</v>
      </c>
      <c r="I1925" t="s">
        <v>30</v>
      </c>
      <c r="J1925" t="s">
        <v>5482</v>
      </c>
      <c r="K1925" t="s">
        <v>5483</v>
      </c>
      <c r="M1925">
        <v>1237835</v>
      </c>
      <c r="O1925" t="s">
        <v>32</v>
      </c>
      <c r="P1925" t="s">
        <v>86</v>
      </c>
      <c r="R1925" t="s">
        <v>34</v>
      </c>
      <c r="T1925" t="s">
        <v>52</v>
      </c>
      <c r="U1925" t="s">
        <v>261</v>
      </c>
      <c r="V1925" t="s">
        <v>426</v>
      </c>
      <c r="W1925" s="1">
        <v>45060</v>
      </c>
      <c r="X1925" s="1">
        <v>45087</v>
      </c>
      <c r="Y1925" t="s">
        <v>55</v>
      </c>
    </row>
    <row r="1926" spans="1:25">
      <c r="A1926" t="s">
        <v>5484</v>
      </c>
      <c r="B1926" t="s">
        <v>5485</v>
      </c>
      <c r="D1926">
        <v>55683</v>
      </c>
      <c r="E1926" t="s">
        <v>27</v>
      </c>
      <c r="F1926" t="s">
        <v>28</v>
      </c>
      <c r="G1926">
        <v>2023</v>
      </c>
      <c r="H1926" t="s">
        <v>29</v>
      </c>
      <c r="I1926" t="s">
        <v>30</v>
      </c>
      <c r="J1926" t="s">
        <v>5486</v>
      </c>
      <c r="K1926" t="s">
        <v>5487</v>
      </c>
      <c r="L1926" t="s">
        <v>5488</v>
      </c>
      <c r="M1926">
        <v>899458</v>
      </c>
      <c r="O1926" t="s">
        <v>32</v>
      </c>
      <c r="P1926" t="s">
        <v>86</v>
      </c>
      <c r="R1926" t="s">
        <v>34</v>
      </c>
      <c r="T1926" t="s">
        <v>52</v>
      </c>
      <c r="U1926" t="s">
        <v>1540</v>
      </c>
      <c r="V1926" t="s">
        <v>1541</v>
      </c>
      <c r="W1926" s="1">
        <v>45194</v>
      </c>
      <c r="X1926" s="1">
        <v>45226</v>
      </c>
      <c r="Y1926" t="s">
        <v>220</v>
      </c>
    </row>
    <row r="1927" spans="1:25">
      <c r="A1927" t="s">
        <v>5489</v>
      </c>
      <c r="B1927" t="s">
        <v>1368</v>
      </c>
      <c r="C1927" t="s">
        <v>5490</v>
      </c>
      <c r="D1927">
        <v>57281</v>
      </c>
      <c r="E1927" t="s">
        <v>27</v>
      </c>
      <c r="F1927" t="s">
        <v>28</v>
      </c>
      <c r="G1927">
        <v>2023</v>
      </c>
      <c r="H1927" t="s">
        <v>29</v>
      </c>
      <c r="I1927" t="s">
        <v>30</v>
      </c>
      <c r="J1927" t="s">
        <v>5491</v>
      </c>
      <c r="K1927" t="s">
        <v>5492</v>
      </c>
      <c r="L1927" t="s">
        <v>5492</v>
      </c>
      <c r="M1927">
        <v>873972</v>
      </c>
      <c r="O1927" t="s">
        <v>32</v>
      </c>
      <c r="P1927" t="s">
        <v>86</v>
      </c>
      <c r="R1927" t="s">
        <v>34</v>
      </c>
      <c r="T1927" t="s">
        <v>52</v>
      </c>
      <c r="U1927" t="s">
        <v>1540</v>
      </c>
      <c r="V1927" t="s">
        <v>1541</v>
      </c>
      <c r="W1927" s="1">
        <v>44983</v>
      </c>
      <c r="X1927" s="1">
        <v>45017</v>
      </c>
      <c r="Y1927" t="s">
        <v>55</v>
      </c>
    </row>
    <row r="1928" spans="1:25">
      <c r="A1928" t="s">
        <v>5493</v>
      </c>
      <c r="B1928" t="s">
        <v>5494</v>
      </c>
      <c r="D1928">
        <v>59055</v>
      </c>
      <c r="E1928" t="s">
        <v>27</v>
      </c>
      <c r="F1928" t="s">
        <v>28</v>
      </c>
      <c r="G1928">
        <v>2023</v>
      </c>
      <c r="H1928" t="s">
        <v>29</v>
      </c>
      <c r="I1928" t="s">
        <v>30</v>
      </c>
      <c r="J1928" t="s">
        <v>5445</v>
      </c>
      <c r="K1928" t="s">
        <v>5495</v>
      </c>
      <c r="M1928">
        <v>1255318</v>
      </c>
      <c r="O1928" t="s">
        <v>32</v>
      </c>
      <c r="P1928" t="s">
        <v>371</v>
      </c>
      <c r="R1928" t="s">
        <v>34</v>
      </c>
      <c r="T1928" t="s">
        <v>174</v>
      </c>
      <c r="U1928" t="s">
        <v>1540</v>
      </c>
      <c r="V1928" t="s">
        <v>5171</v>
      </c>
      <c r="W1928" s="1">
        <v>45032</v>
      </c>
      <c r="X1928" s="1">
        <v>45066</v>
      </c>
      <c r="Y1928" t="s">
        <v>5100</v>
      </c>
    </row>
    <row r="1929" spans="1:25">
      <c r="A1929" t="s">
        <v>5496</v>
      </c>
      <c r="B1929" t="s">
        <v>5497</v>
      </c>
      <c r="C1929" t="s">
        <v>1837</v>
      </c>
      <c r="D1929">
        <v>55520</v>
      </c>
      <c r="E1929" t="s">
        <v>27</v>
      </c>
      <c r="F1929" t="s">
        <v>28</v>
      </c>
      <c r="G1929">
        <v>2023</v>
      </c>
      <c r="H1929" t="s">
        <v>29</v>
      </c>
      <c r="I1929" t="s">
        <v>30</v>
      </c>
      <c r="J1929" t="s">
        <v>5453</v>
      </c>
      <c r="K1929" t="s">
        <v>5498</v>
      </c>
      <c r="M1929">
        <v>1146169</v>
      </c>
      <c r="O1929" t="s">
        <v>32</v>
      </c>
      <c r="P1929" t="s">
        <v>86</v>
      </c>
      <c r="R1929" t="s">
        <v>34</v>
      </c>
      <c r="T1929" t="s">
        <v>52</v>
      </c>
      <c r="U1929" t="s">
        <v>1540</v>
      </c>
      <c r="V1929" t="s">
        <v>1541</v>
      </c>
      <c r="W1929" s="1">
        <v>44948</v>
      </c>
      <c r="X1929" s="1">
        <v>44982</v>
      </c>
      <c r="Y1929" t="s">
        <v>55</v>
      </c>
    </row>
    <row r="1930" spans="1:25">
      <c r="A1930" t="s">
        <v>5419</v>
      </c>
      <c r="B1930" t="s">
        <v>5420</v>
      </c>
      <c r="D1930">
        <v>55658</v>
      </c>
      <c r="E1930" t="s">
        <v>27</v>
      </c>
      <c r="F1930" t="s">
        <v>28</v>
      </c>
      <c r="G1930">
        <v>2023</v>
      </c>
      <c r="H1930" t="s">
        <v>29</v>
      </c>
      <c r="I1930" t="s">
        <v>30</v>
      </c>
      <c r="J1930" t="s">
        <v>5421</v>
      </c>
      <c r="K1930" t="s">
        <v>5422</v>
      </c>
      <c r="M1930">
        <v>1111523</v>
      </c>
      <c r="O1930" t="s">
        <v>32</v>
      </c>
      <c r="P1930" t="s">
        <v>86</v>
      </c>
      <c r="R1930" t="s">
        <v>34</v>
      </c>
      <c r="T1930" t="s">
        <v>52</v>
      </c>
      <c r="U1930" t="s">
        <v>1540</v>
      </c>
      <c r="V1930" t="s">
        <v>5423</v>
      </c>
      <c r="W1930" s="1">
        <v>44948</v>
      </c>
      <c r="X1930" s="1">
        <v>44981</v>
      </c>
      <c r="Y1930" t="s">
        <v>55</v>
      </c>
    </row>
    <row r="1931" spans="1:25">
      <c r="A1931" t="s">
        <v>965</v>
      </c>
      <c r="B1931" t="s">
        <v>966</v>
      </c>
      <c r="D1931">
        <v>59073</v>
      </c>
      <c r="E1931" t="s">
        <v>27</v>
      </c>
      <c r="F1931" t="s">
        <v>28</v>
      </c>
      <c r="G1931">
        <v>2023</v>
      </c>
      <c r="H1931" t="s">
        <v>29</v>
      </c>
      <c r="I1931" t="s">
        <v>30</v>
      </c>
      <c r="J1931" t="s">
        <v>5499</v>
      </c>
      <c r="K1931" t="s">
        <v>5500</v>
      </c>
      <c r="M1931">
        <v>860171</v>
      </c>
      <c r="O1931" t="s">
        <v>32</v>
      </c>
      <c r="P1931" t="s">
        <v>86</v>
      </c>
      <c r="R1931" t="s">
        <v>34</v>
      </c>
      <c r="T1931" t="s">
        <v>52</v>
      </c>
      <c r="U1931" t="s">
        <v>87</v>
      </c>
      <c r="V1931" t="s">
        <v>5501</v>
      </c>
      <c r="W1931" s="1">
        <v>45033</v>
      </c>
      <c r="X1931" s="1">
        <v>45045</v>
      </c>
      <c r="Y1931" t="s">
        <v>133</v>
      </c>
    </row>
    <row r="1932" spans="1:25">
      <c r="A1932" t="s">
        <v>5502</v>
      </c>
      <c r="B1932" t="s">
        <v>5503</v>
      </c>
      <c r="D1932">
        <v>55541</v>
      </c>
      <c r="E1932" t="s">
        <v>27</v>
      </c>
      <c r="F1932" t="s">
        <v>28</v>
      </c>
      <c r="G1932">
        <v>2023</v>
      </c>
      <c r="H1932" t="s">
        <v>29</v>
      </c>
      <c r="I1932" t="s">
        <v>30</v>
      </c>
      <c r="J1932" t="s">
        <v>5453</v>
      </c>
      <c r="K1932" t="s">
        <v>5504</v>
      </c>
      <c r="M1932">
        <v>1125562</v>
      </c>
      <c r="O1932" t="s">
        <v>32</v>
      </c>
      <c r="P1932" t="s">
        <v>86</v>
      </c>
      <c r="R1932" t="s">
        <v>34</v>
      </c>
      <c r="T1932" t="s">
        <v>52</v>
      </c>
      <c r="U1932" t="s">
        <v>1540</v>
      </c>
      <c r="V1932" t="s">
        <v>1541</v>
      </c>
      <c r="W1932" s="1">
        <v>44948</v>
      </c>
      <c r="X1932" s="1">
        <v>44982</v>
      </c>
      <c r="Y1932" t="s">
        <v>55</v>
      </c>
    </row>
    <row r="1933" spans="1:25">
      <c r="A1933" t="s">
        <v>1188</v>
      </c>
      <c r="B1933" t="s">
        <v>2538</v>
      </c>
      <c r="C1933" t="s">
        <v>5505</v>
      </c>
      <c r="D1933">
        <v>57194</v>
      </c>
      <c r="E1933" t="s">
        <v>27</v>
      </c>
      <c r="F1933" t="s">
        <v>28</v>
      </c>
      <c r="G1933">
        <v>2023</v>
      </c>
      <c r="H1933" t="s">
        <v>29</v>
      </c>
      <c r="I1933" t="s">
        <v>30</v>
      </c>
      <c r="J1933" t="s">
        <v>5401</v>
      </c>
      <c r="K1933" t="s">
        <v>5506</v>
      </c>
      <c r="L1933" t="s">
        <v>5506</v>
      </c>
      <c r="M1933">
        <v>911459</v>
      </c>
      <c r="O1933" t="s">
        <v>32</v>
      </c>
      <c r="P1933" t="s">
        <v>86</v>
      </c>
      <c r="R1933" t="s">
        <v>34</v>
      </c>
      <c r="T1933" t="s">
        <v>52</v>
      </c>
      <c r="U1933" t="s">
        <v>1540</v>
      </c>
      <c r="V1933" t="s">
        <v>1541</v>
      </c>
      <c r="W1933" s="1">
        <v>44983</v>
      </c>
      <c r="X1933" s="1">
        <v>45016</v>
      </c>
      <c r="Y1933" t="s">
        <v>55</v>
      </c>
    </row>
    <row r="1934" spans="1:25">
      <c r="A1934" t="s">
        <v>5507</v>
      </c>
      <c r="B1934" t="s">
        <v>5508</v>
      </c>
      <c r="C1934" t="s">
        <v>2118</v>
      </c>
      <c r="D1934">
        <v>57196</v>
      </c>
      <c r="E1934" t="s">
        <v>27</v>
      </c>
      <c r="F1934" t="s">
        <v>28</v>
      </c>
      <c r="G1934">
        <v>2023</v>
      </c>
      <c r="H1934" t="s">
        <v>29</v>
      </c>
      <c r="I1934" t="s">
        <v>30</v>
      </c>
      <c r="J1934" t="s">
        <v>5509</v>
      </c>
      <c r="K1934" t="s">
        <v>5510</v>
      </c>
      <c r="L1934" t="s">
        <v>5510</v>
      </c>
      <c r="M1934">
        <v>694933</v>
      </c>
      <c r="O1934" t="s">
        <v>32</v>
      </c>
      <c r="P1934" t="s">
        <v>86</v>
      </c>
      <c r="R1934" t="s">
        <v>34</v>
      </c>
      <c r="T1934" t="s">
        <v>52</v>
      </c>
      <c r="U1934" t="s">
        <v>1540</v>
      </c>
      <c r="V1934" t="s">
        <v>1541</v>
      </c>
      <c r="W1934" s="1">
        <v>44983</v>
      </c>
      <c r="X1934" s="1">
        <v>45017</v>
      </c>
      <c r="Y1934" t="s">
        <v>55</v>
      </c>
    </row>
    <row r="1935" spans="1:25">
      <c r="A1935" t="s">
        <v>1368</v>
      </c>
      <c r="B1935" t="s">
        <v>5176</v>
      </c>
      <c r="C1935" t="s">
        <v>3822</v>
      </c>
      <c r="D1935">
        <v>61702</v>
      </c>
      <c r="E1935" t="s">
        <v>27</v>
      </c>
      <c r="F1935" t="s">
        <v>28</v>
      </c>
      <c r="G1935">
        <v>2023</v>
      </c>
      <c r="H1935" t="s">
        <v>29</v>
      </c>
      <c r="I1935" t="s">
        <v>30</v>
      </c>
      <c r="J1935" t="s">
        <v>5177</v>
      </c>
      <c r="K1935" t="str">
        <f>"03/07/2023 09:01 PM AEST(SW"</f>
        <v>03/07/2023 09:01 PM AEST(SW</v>
      </c>
      <c r="M1935">
        <v>964853</v>
      </c>
      <c r="O1935" t="s">
        <v>32</v>
      </c>
      <c r="P1935" t="s">
        <v>86</v>
      </c>
      <c r="R1935" t="s">
        <v>34</v>
      </c>
      <c r="T1935" t="s">
        <v>52</v>
      </c>
      <c r="U1935" t="s">
        <v>1540</v>
      </c>
      <c r="V1935" t="s">
        <v>1541</v>
      </c>
      <c r="W1935" s="1">
        <v>45123</v>
      </c>
      <c r="X1935" s="1">
        <v>45191</v>
      </c>
      <c r="Y1935" t="s">
        <v>55</v>
      </c>
    </row>
    <row r="1936" spans="1:25">
      <c r="A1936" t="s">
        <v>4404</v>
      </c>
      <c r="B1936" t="s">
        <v>47</v>
      </c>
      <c r="D1936">
        <v>60401</v>
      </c>
      <c r="E1936" t="s">
        <v>27</v>
      </c>
      <c r="F1936" t="s">
        <v>28</v>
      </c>
      <c r="G1936">
        <v>2023</v>
      </c>
      <c r="H1936" t="s">
        <v>29</v>
      </c>
      <c r="I1936" t="s">
        <v>30</v>
      </c>
      <c r="J1936" t="s">
        <v>4405</v>
      </c>
      <c r="K1936" t="s">
        <v>4406</v>
      </c>
      <c r="L1936" t="str">
        <f>"03/06/2023 04:19 PM AEST(SW"</f>
        <v>03/06/2023 04:19 PM AEST(SW</v>
      </c>
      <c r="M1936">
        <v>760931</v>
      </c>
      <c r="O1936" t="s">
        <v>32</v>
      </c>
      <c r="P1936" t="s">
        <v>86</v>
      </c>
      <c r="R1936" t="s">
        <v>34</v>
      </c>
      <c r="T1936" t="s">
        <v>52</v>
      </c>
      <c r="U1936" t="s">
        <v>87</v>
      </c>
      <c r="V1936" t="s">
        <v>88</v>
      </c>
      <c r="W1936" s="1">
        <v>45094</v>
      </c>
      <c r="X1936" s="1">
        <v>45234</v>
      </c>
      <c r="Y1936" t="s">
        <v>55</v>
      </c>
    </row>
    <row r="1937" spans="1:25">
      <c r="A1937" t="s">
        <v>352</v>
      </c>
      <c r="B1937" t="s">
        <v>5178</v>
      </c>
      <c r="D1937">
        <v>55651</v>
      </c>
      <c r="E1937" t="s">
        <v>27</v>
      </c>
      <c r="F1937" t="s">
        <v>28</v>
      </c>
      <c r="G1937">
        <v>2023</v>
      </c>
      <c r="H1937" t="s">
        <v>29</v>
      </c>
      <c r="I1937" t="s">
        <v>30</v>
      </c>
      <c r="J1937" t="s">
        <v>5421</v>
      </c>
      <c r="K1937" t="s">
        <v>5511</v>
      </c>
      <c r="L1937" t="s">
        <v>5511</v>
      </c>
      <c r="M1937">
        <v>1141084</v>
      </c>
      <c r="O1937" t="s">
        <v>32</v>
      </c>
      <c r="P1937" t="s">
        <v>86</v>
      </c>
      <c r="R1937" t="s">
        <v>34</v>
      </c>
      <c r="T1937" t="s">
        <v>174</v>
      </c>
      <c r="U1937" t="s">
        <v>1540</v>
      </c>
      <c r="V1937" t="s">
        <v>5512</v>
      </c>
      <c r="W1937" s="1">
        <v>44948</v>
      </c>
      <c r="X1937" s="1">
        <v>44981</v>
      </c>
      <c r="Y1937" t="s">
        <v>133</v>
      </c>
    </row>
    <row r="1938" spans="1:25">
      <c r="A1938" t="s">
        <v>2057</v>
      </c>
      <c r="B1938" t="s">
        <v>2058</v>
      </c>
      <c r="C1938" t="s">
        <v>2059</v>
      </c>
      <c r="D1938">
        <v>55518</v>
      </c>
      <c r="E1938" t="s">
        <v>27</v>
      </c>
      <c r="F1938" t="s">
        <v>28</v>
      </c>
      <c r="G1938">
        <v>2023</v>
      </c>
      <c r="H1938" t="s">
        <v>29</v>
      </c>
      <c r="I1938" t="s">
        <v>30</v>
      </c>
      <c r="J1938" t="s">
        <v>5513</v>
      </c>
      <c r="K1938" t="s">
        <v>5514</v>
      </c>
      <c r="M1938">
        <v>816922</v>
      </c>
      <c r="O1938" t="s">
        <v>32</v>
      </c>
      <c r="P1938" t="s">
        <v>86</v>
      </c>
      <c r="R1938" t="s">
        <v>34</v>
      </c>
      <c r="T1938" t="s">
        <v>52</v>
      </c>
      <c r="U1938" t="s">
        <v>87</v>
      </c>
      <c r="V1938" t="s">
        <v>88</v>
      </c>
      <c r="W1938" s="1">
        <v>44948</v>
      </c>
      <c r="X1938" s="1">
        <v>44969</v>
      </c>
      <c r="Y1938" t="s">
        <v>774</v>
      </c>
    </row>
    <row r="1939" spans="1:25">
      <c r="A1939" t="s">
        <v>2312</v>
      </c>
      <c r="B1939" t="s">
        <v>5515</v>
      </c>
      <c r="D1939">
        <v>55261</v>
      </c>
      <c r="E1939" t="s">
        <v>27</v>
      </c>
      <c r="F1939" t="s">
        <v>28</v>
      </c>
      <c r="G1939">
        <v>2023</v>
      </c>
      <c r="H1939" t="s">
        <v>29</v>
      </c>
      <c r="I1939" t="s">
        <v>30</v>
      </c>
      <c r="J1939" t="s">
        <v>5516</v>
      </c>
      <c r="K1939" t="s">
        <v>5517</v>
      </c>
      <c r="L1939" t="s">
        <v>5518</v>
      </c>
      <c r="M1939">
        <v>1251904</v>
      </c>
      <c r="O1939" t="s">
        <v>32</v>
      </c>
      <c r="P1939" t="s">
        <v>145</v>
      </c>
      <c r="R1939" t="s">
        <v>34</v>
      </c>
      <c r="T1939" t="s">
        <v>52</v>
      </c>
      <c r="U1939" t="s">
        <v>87</v>
      </c>
      <c r="V1939" t="s">
        <v>2315</v>
      </c>
      <c r="W1939" s="1">
        <v>44935</v>
      </c>
      <c r="X1939" s="1">
        <v>44985</v>
      </c>
      <c r="Y1939" t="s">
        <v>133</v>
      </c>
    </row>
    <row r="1940" spans="1:25">
      <c r="A1940" t="s">
        <v>479</v>
      </c>
      <c r="B1940" t="s">
        <v>1436</v>
      </c>
      <c r="D1940">
        <v>57563</v>
      </c>
      <c r="E1940" t="s">
        <v>27</v>
      </c>
      <c r="F1940" t="s">
        <v>28</v>
      </c>
      <c r="G1940">
        <v>2023</v>
      </c>
      <c r="H1940" t="s">
        <v>29</v>
      </c>
      <c r="I1940" t="s">
        <v>30</v>
      </c>
      <c r="J1940" t="s">
        <v>5457</v>
      </c>
      <c r="K1940" t="str">
        <f>"03/03/2023 02:12 PM AEST(SW"</f>
        <v>03/03/2023 02:12 PM AEST(SW</v>
      </c>
      <c r="M1940">
        <v>986099</v>
      </c>
      <c r="O1940" t="s">
        <v>32</v>
      </c>
      <c r="P1940" t="s">
        <v>86</v>
      </c>
      <c r="R1940" t="s">
        <v>34</v>
      </c>
      <c r="T1940" t="s">
        <v>52</v>
      </c>
      <c r="U1940" t="s">
        <v>87</v>
      </c>
      <c r="V1940" t="s">
        <v>5519</v>
      </c>
      <c r="W1940" s="1">
        <v>45008</v>
      </c>
      <c r="X1940" s="1">
        <v>45010</v>
      </c>
      <c r="Y1940" t="s">
        <v>133</v>
      </c>
    </row>
    <row r="1941" spans="1:25">
      <c r="A1941" t="s">
        <v>5520</v>
      </c>
      <c r="B1941" t="s">
        <v>1118</v>
      </c>
      <c r="D1941">
        <v>55549</v>
      </c>
      <c r="E1941" t="s">
        <v>27</v>
      </c>
      <c r="F1941" t="s">
        <v>28</v>
      </c>
      <c r="G1941">
        <v>2023</v>
      </c>
      <c r="H1941" t="s">
        <v>29</v>
      </c>
      <c r="I1941" t="s">
        <v>30</v>
      </c>
      <c r="J1941" t="s">
        <v>5421</v>
      </c>
      <c r="K1941" t="s">
        <v>5521</v>
      </c>
      <c r="M1941">
        <v>1125199</v>
      </c>
      <c r="O1941" t="s">
        <v>32</v>
      </c>
      <c r="P1941" t="s">
        <v>86</v>
      </c>
      <c r="R1941" t="s">
        <v>34</v>
      </c>
      <c r="T1941" t="s">
        <v>52</v>
      </c>
      <c r="U1941" t="s">
        <v>1540</v>
      </c>
      <c r="V1941" t="s">
        <v>1541</v>
      </c>
      <c r="W1941" s="1">
        <v>44948</v>
      </c>
      <c r="X1941" s="1">
        <v>44981</v>
      </c>
      <c r="Y1941" t="s">
        <v>55</v>
      </c>
    </row>
    <row r="1942" spans="1:25">
      <c r="A1942" t="s">
        <v>1132</v>
      </c>
      <c r="B1942" t="s">
        <v>568</v>
      </c>
      <c r="D1942">
        <v>57186</v>
      </c>
      <c r="E1942" t="s">
        <v>27</v>
      </c>
      <c r="F1942" t="s">
        <v>28</v>
      </c>
      <c r="G1942">
        <v>2023</v>
      </c>
      <c r="H1942" t="s">
        <v>29</v>
      </c>
      <c r="I1942" t="s">
        <v>30</v>
      </c>
      <c r="J1942" t="s">
        <v>5401</v>
      </c>
      <c r="K1942" t="s">
        <v>5522</v>
      </c>
      <c r="M1942">
        <v>1268951</v>
      </c>
      <c r="O1942" t="s">
        <v>32</v>
      </c>
      <c r="P1942" t="s">
        <v>86</v>
      </c>
      <c r="R1942" t="s">
        <v>34</v>
      </c>
      <c r="T1942" t="s">
        <v>174</v>
      </c>
      <c r="U1942" t="s">
        <v>1540</v>
      </c>
      <c r="V1942" t="s">
        <v>5523</v>
      </c>
      <c r="W1942" s="1">
        <v>45011</v>
      </c>
      <c r="X1942" s="1">
        <v>45016</v>
      </c>
      <c r="Y1942" t="s">
        <v>55</v>
      </c>
    </row>
    <row r="1943" spans="1:25">
      <c r="A1943" t="s">
        <v>4627</v>
      </c>
      <c r="B1943" t="s">
        <v>171</v>
      </c>
      <c r="C1943" t="s">
        <v>473</v>
      </c>
      <c r="D1943">
        <v>47914</v>
      </c>
      <c r="E1943" t="s">
        <v>27</v>
      </c>
      <c r="F1943" t="s">
        <v>28</v>
      </c>
      <c r="G1943">
        <v>2023</v>
      </c>
      <c r="H1943" t="s">
        <v>29</v>
      </c>
      <c r="I1943" t="s">
        <v>30</v>
      </c>
      <c r="J1943" t="s">
        <v>5524</v>
      </c>
      <c r="K1943" t="s">
        <v>5525</v>
      </c>
      <c r="L1943" t="s">
        <v>5525</v>
      </c>
      <c r="M1943">
        <v>1081835</v>
      </c>
      <c r="O1943" t="s">
        <v>32</v>
      </c>
      <c r="P1943" t="s">
        <v>86</v>
      </c>
      <c r="R1943" t="s">
        <v>34</v>
      </c>
      <c r="T1943" t="s">
        <v>52</v>
      </c>
      <c r="U1943" t="s">
        <v>87</v>
      </c>
      <c r="V1943" t="s">
        <v>88</v>
      </c>
      <c r="W1943" s="1">
        <v>44949</v>
      </c>
      <c r="X1943" s="1">
        <v>44953</v>
      </c>
      <c r="Y1943" t="s">
        <v>55</v>
      </c>
    </row>
    <row r="1944" spans="1:25">
      <c r="A1944" t="s">
        <v>4149</v>
      </c>
      <c r="B1944" t="s">
        <v>999</v>
      </c>
      <c r="D1944">
        <v>60288</v>
      </c>
      <c r="E1944" t="s">
        <v>27</v>
      </c>
      <c r="F1944" t="s">
        <v>28</v>
      </c>
      <c r="G1944">
        <v>2023</v>
      </c>
      <c r="H1944" t="s">
        <v>29</v>
      </c>
      <c r="I1944" t="s">
        <v>30</v>
      </c>
      <c r="J1944" t="s">
        <v>5526</v>
      </c>
      <c r="K1944" t="s">
        <v>5527</v>
      </c>
      <c r="L1944" t="s">
        <v>5527</v>
      </c>
      <c r="M1944">
        <v>1446595</v>
      </c>
      <c r="O1944" t="s">
        <v>32</v>
      </c>
      <c r="P1944" t="s">
        <v>86</v>
      </c>
      <c r="R1944" t="s">
        <v>34</v>
      </c>
      <c r="T1944" t="s">
        <v>52</v>
      </c>
      <c r="U1944" t="s">
        <v>87</v>
      </c>
      <c r="V1944" t="s">
        <v>88</v>
      </c>
      <c r="W1944" s="1">
        <v>45100</v>
      </c>
      <c r="X1944" s="1">
        <v>45123</v>
      </c>
      <c r="Y1944" t="s">
        <v>5528</v>
      </c>
    </row>
    <row r="1945" spans="1:25">
      <c r="A1945" t="s">
        <v>4425</v>
      </c>
      <c r="B1945" t="s">
        <v>3379</v>
      </c>
      <c r="C1945" t="s">
        <v>326</v>
      </c>
      <c r="D1945">
        <v>61967</v>
      </c>
      <c r="E1945" t="s">
        <v>27</v>
      </c>
      <c r="F1945" t="s">
        <v>28</v>
      </c>
      <c r="G1945">
        <v>2023</v>
      </c>
      <c r="H1945" t="s">
        <v>29</v>
      </c>
      <c r="I1945" t="s">
        <v>30</v>
      </c>
      <c r="J1945" t="s">
        <v>5529</v>
      </c>
      <c r="K1945" t="str">
        <f>"01/08/2023 01:11 PM AEST(SW"</f>
        <v>01/08/2023 01:11 PM AEST(SW</v>
      </c>
      <c r="M1945">
        <v>1377490</v>
      </c>
      <c r="O1945" t="s">
        <v>32</v>
      </c>
      <c r="P1945" t="s">
        <v>86</v>
      </c>
      <c r="R1945" t="s">
        <v>34</v>
      </c>
      <c r="T1945" t="s">
        <v>52</v>
      </c>
      <c r="U1945" t="s">
        <v>87</v>
      </c>
      <c r="V1945" t="s">
        <v>88</v>
      </c>
      <c r="W1945" s="1">
        <v>45466</v>
      </c>
      <c r="X1945" s="1">
        <v>45478</v>
      </c>
      <c r="Y1945" t="s">
        <v>55</v>
      </c>
    </row>
    <row r="1946" spans="1:25">
      <c r="A1946" t="s">
        <v>5530</v>
      </c>
      <c r="B1946" t="s">
        <v>312</v>
      </c>
      <c r="D1946">
        <v>55703</v>
      </c>
      <c r="E1946" t="s">
        <v>27</v>
      </c>
      <c r="F1946" t="s">
        <v>28</v>
      </c>
      <c r="G1946">
        <v>2023</v>
      </c>
      <c r="H1946" t="s">
        <v>29</v>
      </c>
      <c r="I1946" t="s">
        <v>30</v>
      </c>
      <c r="J1946" t="s">
        <v>5531</v>
      </c>
      <c r="K1946" t="s">
        <v>5532</v>
      </c>
      <c r="M1946">
        <v>1173636</v>
      </c>
      <c r="O1946" t="s">
        <v>32</v>
      </c>
      <c r="P1946" t="s">
        <v>86</v>
      </c>
      <c r="R1946" t="s">
        <v>32</v>
      </c>
      <c r="S1946" t="s">
        <v>32</v>
      </c>
      <c r="T1946" t="s">
        <v>52</v>
      </c>
      <c r="U1946" t="s">
        <v>87</v>
      </c>
      <c r="V1946" t="s">
        <v>88</v>
      </c>
      <c r="W1946" s="1">
        <v>44956</v>
      </c>
      <c r="X1946" s="1">
        <v>44960</v>
      </c>
      <c r="Y1946" t="s">
        <v>55</v>
      </c>
    </row>
    <row r="1947" spans="1:25">
      <c r="A1947" t="s">
        <v>5533</v>
      </c>
      <c r="B1947" t="s">
        <v>777</v>
      </c>
      <c r="C1947" t="s">
        <v>5534</v>
      </c>
      <c r="D1947">
        <v>53677</v>
      </c>
      <c r="E1947" t="s">
        <v>27</v>
      </c>
      <c r="F1947" t="s">
        <v>28</v>
      </c>
      <c r="G1947">
        <v>2023</v>
      </c>
      <c r="H1947" t="s">
        <v>29</v>
      </c>
      <c r="I1947" t="s">
        <v>30</v>
      </c>
      <c r="J1947" t="s">
        <v>5535</v>
      </c>
      <c r="K1947" t="s">
        <v>5536</v>
      </c>
      <c r="M1947">
        <v>1107149</v>
      </c>
      <c r="O1947" t="s">
        <v>32</v>
      </c>
      <c r="P1947" t="s">
        <v>42</v>
      </c>
      <c r="R1947" t="s">
        <v>34</v>
      </c>
      <c r="T1947" t="s">
        <v>35</v>
      </c>
      <c r="U1947" t="s">
        <v>43</v>
      </c>
      <c r="V1947" t="s">
        <v>115</v>
      </c>
      <c r="W1947" s="1">
        <v>44969</v>
      </c>
      <c r="X1947" s="1">
        <v>44972</v>
      </c>
      <c r="Y1947" t="s">
        <v>55</v>
      </c>
    </row>
    <row r="1948" spans="1:25">
      <c r="A1948" t="s">
        <v>2988</v>
      </c>
      <c r="B1948" t="s">
        <v>2989</v>
      </c>
      <c r="C1948" t="s">
        <v>2990</v>
      </c>
      <c r="D1948">
        <v>55738</v>
      </c>
      <c r="E1948" t="s">
        <v>27</v>
      </c>
      <c r="F1948" t="s">
        <v>28</v>
      </c>
      <c r="G1948">
        <v>2023</v>
      </c>
      <c r="H1948" t="s">
        <v>29</v>
      </c>
      <c r="I1948" t="s">
        <v>30</v>
      </c>
      <c r="J1948" t="s">
        <v>4319</v>
      </c>
      <c r="K1948" t="s">
        <v>4320</v>
      </c>
      <c r="M1948">
        <v>997187</v>
      </c>
      <c r="O1948" t="s">
        <v>32</v>
      </c>
      <c r="P1948" t="s">
        <v>86</v>
      </c>
      <c r="R1948" t="s">
        <v>34</v>
      </c>
      <c r="T1948" t="s">
        <v>52</v>
      </c>
      <c r="U1948" t="s">
        <v>87</v>
      </c>
      <c r="V1948" t="s">
        <v>2992</v>
      </c>
      <c r="W1948" s="1">
        <v>44996</v>
      </c>
      <c r="X1948" s="1">
        <v>45050</v>
      </c>
      <c r="Y1948" t="s">
        <v>55</v>
      </c>
    </row>
    <row r="1949" spans="1:25">
      <c r="A1949" t="s">
        <v>5344</v>
      </c>
      <c r="B1949" t="s">
        <v>5345</v>
      </c>
      <c r="C1949" t="s">
        <v>5346</v>
      </c>
      <c r="D1949">
        <v>47108</v>
      </c>
      <c r="E1949" t="s">
        <v>27</v>
      </c>
      <c r="F1949" t="s">
        <v>28</v>
      </c>
      <c r="G1949">
        <v>2023</v>
      </c>
      <c r="H1949" t="s">
        <v>29</v>
      </c>
      <c r="I1949" t="s">
        <v>30</v>
      </c>
      <c r="J1949" t="s">
        <v>5537</v>
      </c>
      <c r="K1949" t="str">
        <f>"01/06/2022 05:36 PM AEST(SW"</f>
        <v>01/06/2022 05:36 PM AEST(SW</v>
      </c>
      <c r="L1949" t="str">
        <f>"01/06/2022 05:36 PM AEST(SW"</f>
        <v>01/06/2022 05:36 PM AEST(SW</v>
      </c>
      <c r="M1949">
        <v>1181505</v>
      </c>
      <c r="O1949" t="s">
        <v>32</v>
      </c>
      <c r="P1949" t="s">
        <v>86</v>
      </c>
      <c r="R1949" t="s">
        <v>34</v>
      </c>
      <c r="T1949" t="s">
        <v>52</v>
      </c>
      <c r="U1949" t="s">
        <v>87</v>
      </c>
      <c r="V1949" t="s">
        <v>88</v>
      </c>
      <c r="W1949" s="1">
        <v>44955</v>
      </c>
      <c r="X1949" s="1">
        <v>44967</v>
      </c>
      <c r="Y1949" t="s">
        <v>55</v>
      </c>
    </row>
    <row r="1950" spans="1:25">
      <c r="A1950" t="s">
        <v>5538</v>
      </c>
      <c r="B1950" t="s">
        <v>5539</v>
      </c>
      <c r="D1950">
        <v>61968</v>
      </c>
      <c r="E1950" t="s">
        <v>27</v>
      </c>
      <c r="F1950" t="s">
        <v>28</v>
      </c>
      <c r="G1950">
        <v>2023</v>
      </c>
      <c r="H1950" t="s">
        <v>29</v>
      </c>
      <c r="I1950" t="s">
        <v>30</v>
      </c>
      <c r="J1950" t="s">
        <v>5529</v>
      </c>
      <c r="K1950" t="str">
        <f>"01/08/2023 01:11 PM AEST(SW"</f>
        <v>01/08/2023 01:11 PM AEST(SW</v>
      </c>
      <c r="M1950">
        <v>1402373</v>
      </c>
      <c r="O1950" t="s">
        <v>32</v>
      </c>
      <c r="P1950" t="s">
        <v>86</v>
      </c>
      <c r="R1950" t="s">
        <v>34</v>
      </c>
      <c r="T1950" t="s">
        <v>52</v>
      </c>
      <c r="U1950" t="s">
        <v>87</v>
      </c>
      <c r="V1950" t="s">
        <v>88</v>
      </c>
      <c r="W1950" s="1">
        <v>45466</v>
      </c>
      <c r="X1950" s="1">
        <v>45478</v>
      </c>
      <c r="Y1950" t="s">
        <v>204</v>
      </c>
    </row>
    <row r="1951" spans="1:25">
      <c r="A1951" t="s">
        <v>4404</v>
      </c>
      <c r="B1951" t="s">
        <v>47</v>
      </c>
      <c r="D1951">
        <v>60401</v>
      </c>
      <c r="E1951" t="s">
        <v>27</v>
      </c>
      <c r="F1951" t="s">
        <v>28</v>
      </c>
      <c r="G1951">
        <v>2023</v>
      </c>
      <c r="H1951" t="s">
        <v>29</v>
      </c>
      <c r="I1951" t="s">
        <v>30</v>
      </c>
      <c r="J1951" t="s">
        <v>4405</v>
      </c>
      <c r="K1951" t="s">
        <v>4406</v>
      </c>
      <c r="L1951" t="str">
        <f>"03/06/2023 04:19 PM AEST(SW"</f>
        <v>03/06/2023 04:19 PM AEST(SW</v>
      </c>
      <c r="M1951">
        <v>760931</v>
      </c>
      <c r="O1951" t="s">
        <v>32</v>
      </c>
      <c r="P1951" t="s">
        <v>86</v>
      </c>
      <c r="R1951" t="s">
        <v>34</v>
      </c>
      <c r="T1951" t="s">
        <v>52</v>
      </c>
      <c r="U1951" t="s">
        <v>87</v>
      </c>
      <c r="V1951" t="s">
        <v>88</v>
      </c>
      <c r="W1951" s="1">
        <v>45094</v>
      </c>
      <c r="X1951" s="1">
        <v>45234</v>
      </c>
      <c r="Y1951" t="s">
        <v>55</v>
      </c>
    </row>
    <row r="1952" spans="1:25">
      <c r="A1952" t="s">
        <v>2312</v>
      </c>
      <c r="B1952" t="s">
        <v>5540</v>
      </c>
      <c r="D1952">
        <v>55196</v>
      </c>
      <c r="E1952" t="s">
        <v>27</v>
      </c>
      <c r="F1952" t="s">
        <v>28</v>
      </c>
      <c r="G1952">
        <v>2023</v>
      </c>
      <c r="H1952" t="s">
        <v>29</v>
      </c>
      <c r="I1952" t="s">
        <v>30</v>
      </c>
      <c r="J1952" t="s">
        <v>5541</v>
      </c>
      <c r="K1952" t="str">
        <f>"07/12/2022 11:02 AM AEST(SW"</f>
        <v>07/12/2022 11:02 AM AEST(SW</v>
      </c>
      <c r="L1952" t="str">
        <f>"01/01/2023 12:17 AM AEST(SW"</f>
        <v>01/01/2023 12:17 AM AEST(SW</v>
      </c>
      <c r="M1952">
        <v>904810</v>
      </c>
      <c r="O1952" t="s">
        <v>32</v>
      </c>
      <c r="P1952" t="s">
        <v>33</v>
      </c>
      <c r="R1952" t="s">
        <v>34</v>
      </c>
      <c r="T1952" t="s">
        <v>52</v>
      </c>
      <c r="U1952" t="s">
        <v>298</v>
      </c>
      <c r="V1952" t="s">
        <v>810</v>
      </c>
      <c r="W1952" s="1">
        <v>44934</v>
      </c>
      <c r="X1952" s="1">
        <v>44947</v>
      </c>
      <c r="Y1952" t="s">
        <v>133</v>
      </c>
    </row>
    <row r="1953" spans="1:25">
      <c r="A1953" t="s">
        <v>5542</v>
      </c>
      <c r="B1953" t="s">
        <v>5543</v>
      </c>
      <c r="D1953">
        <v>55197</v>
      </c>
      <c r="E1953" t="s">
        <v>27</v>
      </c>
      <c r="F1953" t="s">
        <v>28</v>
      </c>
      <c r="G1953">
        <v>2023</v>
      </c>
      <c r="H1953" t="s">
        <v>29</v>
      </c>
      <c r="I1953" t="s">
        <v>30</v>
      </c>
      <c r="J1953" t="s">
        <v>5541</v>
      </c>
      <c r="K1953" t="str">
        <f>"07/12/2022 11:06 AM AEST(SW"</f>
        <v>07/12/2022 11:06 AM AEST(SW</v>
      </c>
      <c r="L1953" t="str">
        <f>"01/01/2023 12:13 AM AEST(SW"</f>
        <v>01/01/2023 12:13 AM AEST(SW</v>
      </c>
      <c r="M1953">
        <v>915927</v>
      </c>
      <c r="O1953" t="s">
        <v>32</v>
      </c>
      <c r="P1953" t="s">
        <v>33</v>
      </c>
      <c r="R1953" t="s">
        <v>34</v>
      </c>
      <c r="T1953" t="s">
        <v>52</v>
      </c>
      <c r="U1953" t="s">
        <v>298</v>
      </c>
      <c r="V1953" t="s">
        <v>810</v>
      </c>
      <c r="W1953" s="1">
        <v>44934</v>
      </c>
      <c r="X1953" s="1">
        <v>44947</v>
      </c>
      <c r="Y1953" t="s">
        <v>55</v>
      </c>
    </row>
    <row r="1954" spans="1:25">
      <c r="A1954" t="s">
        <v>1132</v>
      </c>
      <c r="B1954" t="s">
        <v>2250</v>
      </c>
      <c r="C1954" t="s">
        <v>2251</v>
      </c>
      <c r="D1954">
        <v>53982</v>
      </c>
      <c r="E1954" t="s">
        <v>27</v>
      </c>
      <c r="F1954" t="s">
        <v>28</v>
      </c>
      <c r="G1954">
        <v>2023</v>
      </c>
      <c r="H1954" t="s">
        <v>29</v>
      </c>
      <c r="I1954" t="s">
        <v>30</v>
      </c>
      <c r="J1954" t="s">
        <v>5544</v>
      </c>
      <c r="K1954" t="s">
        <v>5545</v>
      </c>
      <c r="L1954" t="s">
        <v>5546</v>
      </c>
      <c r="M1954">
        <v>1165671</v>
      </c>
      <c r="O1954" t="s">
        <v>32</v>
      </c>
      <c r="P1954" t="s">
        <v>86</v>
      </c>
      <c r="R1954" t="s">
        <v>34</v>
      </c>
      <c r="T1954" t="s">
        <v>52</v>
      </c>
      <c r="U1954" t="s">
        <v>87</v>
      </c>
      <c r="V1954" t="s">
        <v>88</v>
      </c>
      <c r="W1954" s="1">
        <v>44927</v>
      </c>
      <c r="X1954" s="1">
        <v>44939</v>
      </c>
      <c r="Y1954" t="s">
        <v>89</v>
      </c>
    </row>
    <row r="1955" spans="1:25">
      <c r="A1955" t="s">
        <v>5547</v>
      </c>
      <c r="B1955" t="s">
        <v>5548</v>
      </c>
      <c r="C1955" t="s">
        <v>5549</v>
      </c>
      <c r="D1955">
        <v>57674</v>
      </c>
      <c r="E1955" t="s">
        <v>27</v>
      </c>
      <c r="F1955" t="s">
        <v>28</v>
      </c>
      <c r="G1955">
        <v>2023</v>
      </c>
      <c r="H1955" t="s">
        <v>29</v>
      </c>
      <c r="I1955" t="s">
        <v>30</v>
      </c>
      <c r="J1955" t="s">
        <v>5550</v>
      </c>
      <c r="K1955" t="s">
        <v>5551</v>
      </c>
      <c r="L1955" t="s">
        <v>5552</v>
      </c>
      <c r="M1955">
        <v>1146104</v>
      </c>
      <c r="O1955" t="s">
        <v>32</v>
      </c>
      <c r="P1955" t="s">
        <v>86</v>
      </c>
      <c r="R1955" t="s">
        <v>34</v>
      </c>
      <c r="T1955" t="s">
        <v>52</v>
      </c>
      <c r="U1955" t="s">
        <v>706</v>
      </c>
      <c r="V1955" t="s">
        <v>262</v>
      </c>
      <c r="W1955" s="1">
        <v>44997</v>
      </c>
      <c r="X1955" s="1">
        <v>45010</v>
      </c>
      <c r="Y1955" t="s">
        <v>211</v>
      </c>
    </row>
    <row r="1956" spans="1:25">
      <c r="A1956" t="s">
        <v>3261</v>
      </c>
      <c r="B1956" t="s">
        <v>5413</v>
      </c>
      <c r="C1956" t="s">
        <v>5553</v>
      </c>
      <c r="D1956">
        <v>57279</v>
      </c>
      <c r="E1956" t="s">
        <v>27</v>
      </c>
      <c r="F1956" t="s">
        <v>28</v>
      </c>
      <c r="G1956">
        <v>2023</v>
      </c>
      <c r="H1956" t="s">
        <v>29</v>
      </c>
      <c r="I1956" t="s">
        <v>30</v>
      </c>
      <c r="J1956" t="s">
        <v>5554</v>
      </c>
      <c r="K1956" t="s">
        <v>5555</v>
      </c>
      <c r="L1956" t="s">
        <v>5556</v>
      </c>
      <c r="M1956">
        <v>913094</v>
      </c>
      <c r="O1956" t="s">
        <v>32</v>
      </c>
      <c r="P1956" t="s">
        <v>86</v>
      </c>
      <c r="R1956" t="s">
        <v>34</v>
      </c>
      <c r="T1956" t="s">
        <v>52</v>
      </c>
      <c r="U1956" t="s">
        <v>261</v>
      </c>
      <c r="V1956" t="s">
        <v>262</v>
      </c>
      <c r="W1956" s="1">
        <v>44983</v>
      </c>
      <c r="X1956" s="1">
        <v>44997</v>
      </c>
      <c r="Y1956" t="s">
        <v>55</v>
      </c>
    </row>
    <row r="1957" spans="1:25">
      <c r="A1957" t="s">
        <v>5557</v>
      </c>
      <c r="B1957" t="s">
        <v>5242</v>
      </c>
      <c r="D1957">
        <v>57036</v>
      </c>
      <c r="E1957" t="s">
        <v>27</v>
      </c>
      <c r="F1957" t="s">
        <v>28</v>
      </c>
      <c r="G1957">
        <v>2023</v>
      </c>
      <c r="H1957" t="s">
        <v>29</v>
      </c>
      <c r="I1957" t="s">
        <v>30</v>
      </c>
      <c r="J1957" t="s">
        <v>5554</v>
      </c>
      <c r="K1957" t="str">
        <f>"08/02/2023 02:19 PM AEST(SW"</f>
        <v>08/02/2023 02:19 PM AEST(SW</v>
      </c>
      <c r="M1957">
        <v>912784</v>
      </c>
      <c r="O1957" t="s">
        <v>32</v>
      </c>
      <c r="P1957" t="s">
        <v>86</v>
      </c>
      <c r="R1957" t="s">
        <v>34</v>
      </c>
      <c r="T1957" t="s">
        <v>52</v>
      </c>
      <c r="U1957" t="s">
        <v>261</v>
      </c>
      <c r="V1957" t="s">
        <v>262</v>
      </c>
      <c r="W1957" s="1">
        <v>44983</v>
      </c>
      <c r="X1957" s="1">
        <v>44997</v>
      </c>
      <c r="Y1957" t="s">
        <v>55</v>
      </c>
    </row>
    <row r="1958" spans="1:25">
      <c r="A1958" t="s">
        <v>1984</v>
      </c>
      <c r="B1958" t="s">
        <v>5558</v>
      </c>
      <c r="C1958" t="s">
        <v>5559</v>
      </c>
      <c r="D1958">
        <v>57401</v>
      </c>
      <c r="E1958" t="s">
        <v>27</v>
      </c>
      <c r="F1958" t="s">
        <v>28</v>
      </c>
      <c r="G1958">
        <v>2023</v>
      </c>
      <c r="H1958" t="s">
        <v>29</v>
      </c>
      <c r="I1958" t="s">
        <v>30</v>
      </c>
      <c r="J1958" t="s">
        <v>5560</v>
      </c>
      <c r="K1958" t="s">
        <v>5561</v>
      </c>
      <c r="M1958">
        <v>607583</v>
      </c>
      <c r="O1958" t="s">
        <v>32</v>
      </c>
      <c r="P1958" t="s">
        <v>86</v>
      </c>
      <c r="R1958" t="s">
        <v>34</v>
      </c>
      <c r="T1958" t="s">
        <v>52</v>
      </c>
      <c r="U1958" t="s">
        <v>261</v>
      </c>
      <c r="V1958" t="s">
        <v>262</v>
      </c>
      <c r="W1958" s="1">
        <v>44983</v>
      </c>
      <c r="X1958" s="1">
        <v>44997</v>
      </c>
      <c r="Y1958" t="s">
        <v>220</v>
      </c>
    </row>
    <row r="1959" spans="1:25">
      <c r="A1959" t="s">
        <v>352</v>
      </c>
      <c r="B1959" t="s">
        <v>1926</v>
      </c>
      <c r="D1959">
        <v>57051</v>
      </c>
      <c r="E1959" t="s">
        <v>27</v>
      </c>
      <c r="F1959" t="s">
        <v>28</v>
      </c>
      <c r="G1959">
        <v>2023</v>
      </c>
      <c r="H1959" t="s">
        <v>29</v>
      </c>
      <c r="I1959" t="s">
        <v>30</v>
      </c>
      <c r="J1959" t="s">
        <v>5562</v>
      </c>
      <c r="K1959" t="str">
        <f>"08/02/2023 09:19 PM AEST(SW"</f>
        <v>08/02/2023 09:19 PM AEST(SW</v>
      </c>
      <c r="L1959" t="s">
        <v>5563</v>
      </c>
      <c r="M1959">
        <v>912791</v>
      </c>
      <c r="O1959" t="s">
        <v>32</v>
      </c>
      <c r="P1959" t="s">
        <v>86</v>
      </c>
      <c r="R1959" t="s">
        <v>34</v>
      </c>
      <c r="T1959" t="s">
        <v>52</v>
      </c>
      <c r="U1959" t="s">
        <v>261</v>
      </c>
      <c r="V1959" t="s">
        <v>262</v>
      </c>
      <c r="W1959" s="1">
        <v>45011</v>
      </c>
      <c r="X1959" s="1">
        <v>45022</v>
      </c>
      <c r="Y1959" t="s">
        <v>55</v>
      </c>
    </row>
    <row r="1960" spans="1:25">
      <c r="A1960" t="s">
        <v>624</v>
      </c>
      <c r="B1960" t="s">
        <v>5436</v>
      </c>
      <c r="C1960" t="s">
        <v>5437</v>
      </c>
      <c r="D1960">
        <v>61096</v>
      </c>
      <c r="E1960" t="s">
        <v>27</v>
      </c>
      <c r="F1960" t="s">
        <v>28</v>
      </c>
      <c r="G1960">
        <v>2023</v>
      </c>
      <c r="H1960" t="s">
        <v>29</v>
      </c>
      <c r="I1960" t="s">
        <v>30</v>
      </c>
      <c r="J1960" t="s">
        <v>5564</v>
      </c>
      <c r="K1960" t="s">
        <v>5565</v>
      </c>
      <c r="M1960">
        <v>1317692</v>
      </c>
      <c r="O1960" t="s">
        <v>32</v>
      </c>
      <c r="P1960" t="s">
        <v>86</v>
      </c>
      <c r="R1960" t="s">
        <v>34</v>
      </c>
      <c r="T1960" t="s">
        <v>52</v>
      </c>
      <c r="U1960" t="s">
        <v>87</v>
      </c>
      <c r="V1960" t="s">
        <v>88</v>
      </c>
      <c r="W1960" s="1">
        <v>45097</v>
      </c>
      <c r="X1960" s="1">
        <v>45103</v>
      </c>
      <c r="Y1960" t="s">
        <v>140</v>
      </c>
    </row>
    <row r="1961" spans="1:25">
      <c r="A1961" t="s">
        <v>1188</v>
      </c>
      <c r="B1961" t="s">
        <v>4891</v>
      </c>
      <c r="D1961">
        <v>60516</v>
      </c>
      <c r="E1961" t="s">
        <v>27</v>
      </c>
      <c r="F1961" t="s">
        <v>28</v>
      </c>
      <c r="G1961">
        <v>2023</v>
      </c>
      <c r="H1961" t="s">
        <v>29</v>
      </c>
      <c r="I1961" t="s">
        <v>30</v>
      </c>
      <c r="J1961" t="s">
        <v>5229</v>
      </c>
      <c r="K1961" t="s">
        <v>5230</v>
      </c>
      <c r="M1961">
        <v>1118782</v>
      </c>
      <c r="O1961" t="s">
        <v>32</v>
      </c>
      <c r="P1961" t="s">
        <v>86</v>
      </c>
      <c r="R1961" t="s">
        <v>34</v>
      </c>
      <c r="T1961" t="s">
        <v>52</v>
      </c>
      <c r="U1961" t="s">
        <v>87</v>
      </c>
      <c r="V1961" t="s">
        <v>88</v>
      </c>
      <c r="W1961" s="1">
        <v>45097</v>
      </c>
      <c r="X1961" s="1">
        <v>45103</v>
      </c>
      <c r="Y1961" t="s">
        <v>220</v>
      </c>
    </row>
    <row r="1962" spans="1:25">
      <c r="A1962" t="s">
        <v>5566</v>
      </c>
      <c r="B1962" t="s">
        <v>5567</v>
      </c>
      <c r="D1962">
        <v>60468</v>
      </c>
      <c r="E1962" t="s">
        <v>27</v>
      </c>
      <c r="F1962" t="s">
        <v>28</v>
      </c>
      <c r="G1962">
        <v>2023</v>
      </c>
      <c r="H1962" t="s">
        <v>29</v>
      </c>
      <c r="I1962" t="s">
        <v>30</v>
      </c>
      <c r="J1962" t="s">
        <v>5568</v>
      </c>
      <c r="K1962" t="s">
        <v>5569</v>
      </c>
      <c r="L1962" t="s">
        <v>5569</v>
      </c>
      <c r="M1962">
        <v>1445948</v>
      </c>
      <c r="O1962" t="s">
        <v>32</v>
      </c>
      <c r="P1962" t="s">
        <v>86</v>
      </c>
      <c r="R1962" t="s">
        <v>34</v>
      </c>
      <c r="T1962" t="s">
        <v>52</v>
      </c>
      <c r="U1962" t="s">
        <v>87</v>
      </c>
      <c r="V1962" t="s">
        <v>5570</v>
      </c>
      <c r="W1962" s="1">
        <v>45099</v>
      </c>
      <c r="X1962" s="1">
        <v>45129</v>
      </c>
      <c r="Y1962" t="s">
        <v>55</v>
      </c>
    </row>
    <row r="1963" spans="1:25">
      <c r="A1963" t="s">
        <v>4557</v>
      </c>
      <c r="B1963" t="s">
        <v>82</v>
      </c>
      <c r="C1963" t="s">
        <v>898</v>
      </c>
      <c r="D1963">
        <v>60547</v>
      </c>
      <c r="E1963" t="s">
        <v>27</v>
      </c>
      <c r="F1963" t="s">
        <v>28</v>
      </c>
      <c r="G1963">
        <v>2023</v>
      </c>
      <c r="H1963" t="s">
        <v>29</v>
      </c>
      <c r="I1963" t="s">
        <v>30</v>
      </c>
      <c r="J1963" t="s">
        <v>5571</v>
      </c>
      <c r="K1963" t="s">
        <v>5572</v>
      </c>
      <c r="M1963">
        <v>1386930</v>
      </c>
      <c r="O1963" t="s">
        <v>32</v>
      </c>
      <c r="P1963" t="s">
        <v>42</v>
      </c>
      <c r="R1963" t="s">
        <v>34</v>
      </c>
      <c r="T1963" t="s">
        <v>35</v>
      </c>
      <c r="U1963" t="s">
        <v>43</v>
      </c>
      <c r="V1963" t="s">
        <v>5573</v>
      </c>
      <c r="W1963" s="1">
        <v>45109</v>
      </c>
      <c r="X1963" s="1">
        <v>45115</v>
      </c>
      <c r="Y1963" t="s">
        <v>615</v>
      </c>
    </row>
    <row r="1964" spans="1:25">
      <c r="A1964" t="s">
        <v>64</v>
      </c>
      <c r="B1964" t="s">
        <v>65</v>
      </c>
      <c r="C1964" t="s">
        <v>66</v>
      </c>
      <c r="D1964">
        <v>61524</v>
      </c>
      <c r="E1964" t="s">
        <v>27</v>
      </c>
      <c r="F1964" t="s">
        <v>28</v>
      </c>
      <c r="G1964">
        <v>2023</v>
      </c>
      <c r="H1964" t="s">
        <v>29</v>
      </c>
      <c r="I1964" t="s">
        <v>30</v>
      </c>
      <c r="J1964" t="s">
        <v>5574</v>
      </c>
      <c r="K1964" t="s">
        <v>5575</v>
      </c>
      <c r="M1964">
        <v>639562</v>
      </c>
      <c r="O1964" t="s">
        <v>32</v>
      </c>
      <c r="P1964" t="s">
        <v>68</v>
      </c>
      <c r="R1964" t="s">
        <v>34</v>
      </c>
      <c r="T1964" t="s">
        <v>35</v>
      </c>
      <c r="U1964" t="s">
        <v>43</v>
      </c>
      <c r="V1964" t="s">
        <v>5576</v>
      </c>
      <c r="W1964" s="1">
        <v>45140</v>
      </c>
      <c r="X1964" s="1">
        <v>45142</v>
      </c>
      <c r="Y1964" t="s">
        <v>55</v>
      </c>
    </row>
    <row r="1965" spans="1:25">
      <c r="A1965" t="s">
        <v>526</v>
      </c>
      <c r="B1965" t="s">
        <v>5577</v>
      </c>
      <c r="D1965">
        <v>59468</v>
      </c>
      <c r="E1965" t="s">
        <v>27</v>
      </c>
      <c r="F1965" t="s">
        <v>28</v>
      </c>
      <c r="G1965">
        <v>2023</v>
      </c>
      <c r="H1965" t="s">
        <v>29</v>
      </c>
      <c r="I1965" t="s">
        <v>30</v>
      </c>
      <c r="J1965" t="s">
        <v>5578</v>
      </c>
      <c r="K1965" t="s">
        <v>5579</v>
      </c>
      <c r="L1965" t="str">
        <f>"01/05/2023 12:18 AM AEST(SW"</f>
        <v>01/05/2023 12:18 AM AEST(SW</v>
      </c>
      <c r="M1965">
        <v>1068293</v>
      </c>
      <c r="O1965" t="s">
        <v>32</v>
      </c>
      <c r="P1965" t="s">
        <v>33</v>
      </c>
      <c r="R1965" t="s">
        <v>34</v>
      </c>
      <c r="T1965" t="s">
        <v>52</v>
      </c>
      <c r="U1965" t="s">
        <v>680</v>
      </c>
      <c r="V1965" t="s">
        <v>5580</v>
      </c>
      <c r="W1965" s="1">
        <v>45106</v>
      </c>
      <c r="X1965" s="1">
        <v>45122</v>
      </c>
      <c r="Y1965" t="s">
        <v>133</v>
      </c>
    </row>
    <row r="1966" spans="1:25">
      <c r="A1966" t="s">
        <v>836</v>
      </c>
      <c r="B1966" t="s">
        <v>837</v>
      </c>
      <c r="D1966">
        <v>60922</v>
      </c>
      <c r="E1966" t="s">
        <v>27</v>
      </c>
      <c r="F1966" t="s">
        <v>28</v>
      </c>
      <c r="G1966">
        <v>2023</v>
      </c>
      <c r="H1966" t="s">
        <v>29</v>
      </c>
      <c r="I1966" t="s">
        <v>30</v>
      </c>
      <c r="J1966" t="s">
        <v>5581</v>
      </c>
      <c r="K1966" t="str">
        <f>"09/06/2023 06:46 PM AEST(SW"</f>
        <v>09/06/2023 06:46 PM AEST(SW</v>
      </c>
      <c r="L1966" t="str">
        <f>"09/06/2023 06:51 PM AEST(SW"</f>
        <v>09/06/2023 06:51 PM AEST(SW</v>
      </c>
      <c r="M1966">
        <v>1158262</v>
      </c>
      <c r="O1966" t="s">
        <v>32</v>
      </c>
      <c r="P1966" t="s">
        <v>68</v>
      </c>
      <c r="R1966" t="s">
        <v>34</v>
      </c>
      <c r="T1966" t="s">
        <v>52</v>
      </c>
      <c r="U1966" t="s">
        <v>43</v>
      </c>
      <c r="V1966" t="s">
        <v>219</v>
      </c>
      <c r="W1966" s="1">
        <v>45088</v>
      </c>
      <c r="X1966" s="1">
        <v>45093</v>
      </c>
      <c r="Y1966" t="s">
        <v>841</v>
      </c>
    </row>
    <row r="1967" spans="1:25">
      <c r="A1967" t="s">
        <v>531</v>
      </c>
      <c r="B1967" t="s">
        <v>532</v>
      </c>
      <c r="C1967" t="s">
        <v>533</v>
      </c>
      <c r="D1967">
        <v>61873</v>
      </c>
      <c r="E1967" t="s">
        <v>27</v>
      </c>
      <c r="F1967" t="s">
        <v>28</v>
      </c>
      <c r="G1967">
        <v>2023</v>
      </c>
      <c r="H1967" t="s">
        <v>29</v>
      </c>
      <c r="I1967" t="s">
        <v>30</v>
      </c>
      <c r="J1967" t="s">
        <v>5582</v>
      </c>
      <c r="K1967" t="s">
        <v>5583</v>
      </c>
      <c r="M1967">
        <v>1139475</v>
      </c>
      <c r="O1967" t="s">
        <v>32</v>
      </c>
      <c r="P1967" t="s">
        <v>145</v>
      </c>
      <c r="R1967" t="s">
        <v>34</v>
      </c>
      <c r="T1967" t="s">
        <v>52</v>
      </c>
      <c r="U1967" t="s">
        <v>53</v>
      </c>
      <c r="V1967" t="s">
        <v>146</v>
      </c>
      <c r="W1967" s="1">
        <v>45173</v>
      </c>
      <c r="X1967" s="1">
        <v>45198</v>
      </c>
      <c r="Y1967" t="s">
        <v>55</v>
      </c>
    </row>
    <row r="1968" spans="1:25">
      <c r="A1968" t="s">
        <v>535</v>
      </c>
      <c r="B1968" t="s">
        <v>536</v>
      </c>
      <c r="D1968">
        <v>59681</v>
      </c>
      <c r="E1968" t="s">
        <v>27</v>
      </c>
      <c r="F1968" t="s">
        <v>28</v>
      </c>
      <c r="G1968">
        <v>2023</v>
      </c>
      <c r="H1968" t="s">
        <v>29</v>
      </c>
      <c r="I1968" t="s">
        <v>30</v>
      </c>
      <c r="J1968" t="s">
        <v>5584</v>
      </c>
      <c r="K1968" t="str">
        <f>"05/05/2023 11:19 AM AEST(SW"</f>
        <v>05/05/2023 11:19 AM AEST(SW</v>
      </c>
      <c r="M1968">
        <v>1227479</v>
      </c>
      <c r="O1968" t="s">
        <v>32</v>
      </c>
      <c r="P1968" t="s">
        <v>86</v>
      </c>
      <c r="R1968" t="s">
        <v>34</v>
      </c>
      <c r="T1968" t="s">
        <v>52</v>
      </c>
      <c r="U1968" t="s">
        <v>53</v>
      </c>
      <c r="V1968" t="s">
        <v>5585</v>
      </c>
      <c r="W1968" s="1">
        <v>45087</v>
      </c>
      <c r="X1968" s="1">
        <v>45111</v>
      </c>
      <c r="Y1968" t="s">
        <v>55</v>
      </c>
    </row>
    <row r="1969" spans="1:25">
      <c r="A1969" t="s">
        <v>5586</v>
      </c>
      <c r="B1969" t="s">
        <v>1048</v>
      </c>
      <c r="C1969" t="s">
        <v>5587</v>
      </c>
      <c r="D1969">
        <v>55619</v>
      </c>
      <c r="E1969" t="s">
        <v>27</v>
      </c>
      <c r="F1969" t="s">
        <v>28</v>
      </c>
      <c r="G1969">
        <v>2023</v>
      </c>
      <c r="H1969" t="s">
        <v>29</v>
      </c>
      <c r="I1969" t="s">
        <v>30</v>
      </c>
      <c r="J1969" t="s">
        <v>5588</v>
      </c>
      <c r="K1969" t="s">
        <v>5589</v>
      </c>
      <c r="M1969">
        <v>761124</v>
      </c>
      <c r="O1969" t="s">
        <v>32</v>
      </c>
      <c r="P1969" t="s">
        <v>145</v>
      </c>
      <c r="R1969" t="s">
        <v>34</v>
      </c>
      <c r="T1969" t="s">
        <v>52</v>
      </c>
      <c r="U1969" t="s">
        <v>278</v>
      </c>
      <c r="V1969" t="s">
        <v>2028</v>
      </c>
      <c r="W1969" s="1">
        <v>44955</v>
      </c>
      <c r="X1969" s="1">
        <v>44972</v>
      </c>
      <c r="Y1969" t="s">
        <v>55</v>
      </c>
    </row>
    <row r="1970" spans="1:25">
      <c r="A1970" t="s">
        <v>4926</v>
      </c>
      <c r="B1970" t="s">
        <v>5590</v>
      </c>
      <c r="D1970">
        <v>60538</v>
      </c>
      <c r="E1970" t="s">
        <v>27</v>
      </c>
      <c r="F1970" t="s">
        <v>28</v>
      </c>
      <c r="G1970">
        <v>2023</v>
      </c>
      <c r="H1970" t="s">
        <v>29</v>
      </c>
      <c r="I1970" t="s">
        <v>30</v>
      </c>
      <c r="J1970" t="s">
        <v>5591</v>
      </c>
      <c r="K1970" t="s">
        <v>5592</v>
      </c>
      <c r="L1970" t="str">
        <f>"07/06/2023 05:45 PM AEST(SW"</f>
        <v>07/06/2023 05:45 PM AEST(SW</v>
      </c>
      <c r="M1970">
        <v>1324942</v>
      </c>
      <c r="O1970" t="s">
        <v>32</v>
      </c>
      <c r="P1970" t="s">
        <v>33</v>
      </c>
      <c r="R1970" t="s">
        <v>34</v>
      </c>
      <c r="T1970" t="s">
        <v>52</v>
      </c>
      <c r="U1970" t="s">
        <v>680</v>
      </c>
      <c r="V1970" t="s">
        <v>5593</v>
      </c>
      <c r="W1970" s="1">
        <v>45109</v>
      </c>
      <c r="X1970" s="1">
        <v>45122</v>
      </c>
      <c r="Y1970" t="s">
        <v>133</v>
      </c>
    </row>
    <row r="1971" spans="1:25">
      <c r="A1971" t="s">
        <v>849</v>
      </c>
      <c r="B1971" t="s">
        <v>850</v>
      </c>
      <c r="D1971">
        <v>60923</v>
      </c>
      <c r="E1971" t="s">
        <v>27</v>
      </c>
      <c r="F1971" t="s">
        <v>28</v>
      </c>
      <c r="G1971">
        <v>2023</v>
      </c>
      <c r="H1971" t="s">
        <v>29</v>
      </c>
      <c r="I1971" t="s">
        <v>30</v>
      </c>
      <c r="J1971" t="s">
        <v>5594</v>
      </c>
      <c r="K1971" t="str">
        <f>"09/06/2023 06:48 PM AEST(SW"</f>
        <v>09/06/2023 06:48 PM AEST(SW</v>
      </c>
      <c r="M1971">
        <v>1074037</v>
      </c>
      <c r="O1971" t="s">
        <v>32</v>
      </c>
      <c r="P1971" t="s">
        <v>68</v>
      </c>
      <c r="R1971" t="s">
        <v>34</v>
      </c>
      <c r="T1971" t="s">
        <v>52</v>
      </c>
      <c r="U1971" t="s">
        <v>43</v>
      </c>
      <c r="V1971" t="s">
        <v>935</v>
      </c>
      <c r="W1971" s="1">
        <v>45089</v>
      </c>
      <c r="X1971" s="1">
        <v>45093</v>
      </c>
      <c r="Y1971" t="s">
        <v>133</v>
      </c>
    </row>
    <row r="1972" spans="1:25">
      <c r="A1972" t="s">
        <v>5595</v>
      </c>
      <c r="B1972" t="s">
        <v>5596</v>
      </c>
      <c r="C1972" t="s">
        <v>48</v>
      </c>
      <c r="D1972">
        <v>57496</v>
      </c>
      <c r="E1972" t="s">
        <v>27</v>
      </c>
      <c r="F1972" t="s">
        <v>28</v>
      </c>
      <c r="G1972">
        <v>2023</v>
      </c>
      <c r="H1972" t="s">
        <v>29</v>
      </c>
      <c r="I1972" t="s">
        <v>30</v>
      </c>
      <c r="J1972" t="s">
        <v>5597</v>
      </c>
      <c r="K1972" t="s">
        <v>5598</v>
      </c>
      <c r="M1972">
        <v>1083977</v>
      </c>
      <c r="O1972" t="s">
        <v>32</v>
      </c>
      <c r="P1972" t="s">
        <v>86</v>
      </c>
      <c r="R1972" t="s">
        <v>34</v>
      </c>
      <c r="T1972" t="s">
        <v>52</v>
      </c>
      <c r="U1972" t="s">
        <v>278</v>
      </c>
      <c r="V1972" t="s">
        <v>2028</v>
      </c>
      <c r="W1972" s="1">
        <v>44985</v>
      </c>
      <c r="X1972" s="1">
        <v>44987</v>
      </c>
      <c r="Y1972" t="s">
        <v>55</v>
      </c>
    </row>
    <row r="1973" spans="1:25">
      <c r="A1973" t="s">
        <v>1044</v>
      </c>
      <c r="B1973" t="s">
        <v>2246</v>
      </c>
      <c r="D1973">
        <v>46610</v>
      </c>
      <c r="E1973" t="s">
        <v>27</v>
      </c>
      <c r="F1973" t="s">
        <v>28</v>
      </c>
      <c r="G1973">
        <v>2023</v>
      </c>
      <c r="H1973" t="s">
        <v>29</v>
      </c>
      <c r="I1973" t="s">
        <v>30</v>
      </c>
      <c r="J1973" t="s">
        <v>2542</v>
      </c>
      <c r="K1973" t="s">
        <v>5599</v>
      </c>
      <c r="L1973" t="s">
        <v>5599</v>
      </c>
      <c r="M1973">
        <v>1294844</v>
      </c>
      <c r="O1973" t="s">
        <v>32</v>
      </c>
      <c r="P1973" t="s">
        <v>695</v>
      </c>
      <c r="R1973" t="s">
        <v>34</v>
      </c>
      <c r="T1973" t="s">
        <v>35</v>
      </c>
      <c r="U1973" t="s">
        <v>869</v>
      </c>
      <c r="V1973" t="s">
        <v>2076</v>
      </c>
      <c r="W1973" s="1">
        <v>44695</v>
      </c>
      <c r="X1973" s="1">
        <v>44749</v>
      </c>
      <c r="Y1973" t="s">
        <v>116</v>
      </c>
    </row>
    <row r="1974" spans="1:25">
      <c r="A1974" t="s">
        <v>2545</v>
      </c>
      <c r="B1974" t="s">
        <v>142</v>
      </c>
      <c r="D1974">
        <v>57538</v>
      </c>
      <c r="E1974" t="s">
        <v>27</v>
      </c>
      <c r="F1974" t="s">
        <v>28</v>
      </c>
      <c r="G1974">
        <v>2023</v>
      </c>
      <c r="H1974" t="s">
        <v>29</v>
      </c>
      <c r="I1974" t="s">
        <v>30</v>
      </c>
      <c r="J1974" t="s">
        <v>5093</v>
      </c>
      <c r="K1974" t="str">
        <f>"02/03/2023 11:47 AM AEST(SW"</f>
        <v>02/03/2023 11:47 AM AEST(SW</v>
      </c>
      <c r="O1974" t="s">
        <v>32</v>
      </c>
      <c r="P1974" t="s">
        <v>42</v>
      </c>
      <c r="R1974" t="s">
        <v>34</v>
      </c>
      <c r="T1974" t="s">
        <v>35</v>
      </c>
      <c r="U1974" t="s">
        <v>36</v>
      </c>
      <c r="V1974" t="s">
        <v>5094</v>
      </c>
      <c r="W1974" s="1">
        <v>44993</v>
      </c>
      <c r="X1974" s="1">
        <v>45005</v>
      </c>
      <c r="Y1974" t="s">
        <v>55</v>
      </c>
    </row>
    <row r="1975" spans="1:25">
      <c r="A1975" t="s">
        <v>5600</v>
      </c>
      <c r="B1975" t="s">
        <v>5601</v>
      </c>
      <c r="D1975">
        <v>59707</v>
      </c>
      <c r="E1975" t="s">
        <v>27</v>
      </c>
      <c r="F1975" t="s">
        <v>28</v>
      </c>
      <c r="G1975">
        <v>2023</v>
      </c>
      <c r="H1975" t="s">
        <v>29</v>
      </c>
      <c r="I1975" t="s">
        <v>30</v>
      </c>
      <c r="J1975" t="s">
        <v>5602</v>
      </c>
      <c r="K1975" t="str">
        <f>"06/05/2023 11:41 AM AEST(SW"</f>
        <v>06/05/2023 11:41 AM AEST(SW</v>
      </c>
      <c r="L1975" t="str">
        <f>"02/06/2023 10:09 AM AEST(SW"</f>
        <v>02/06/2023 10:09 AM AEST(SW</v>
      </c>
      <c r="M1975">
        <v>1012509</v>
      </c>
      <c r="O1975" t="s">
        <v>32</v>
      </c>
      <c r="P1975" t="s">
        <v>33</v>
      </c>
      <c r="R1975" t="s">
        <v>34</v>
      </c>
      <c r="T1975" t="s">
        <v>52</v>
      </c>
      <c r="U1975" t="s">
        <v>680</v>
      </c>
      <c r="V1975" t="s">
        <v>5580</v>
      </c>
      <c r="W1975" s="1">
        <v>45109</v>
      </c>
      <c r="X1975" s="1">
        <v>45122</v>
      </c>
      <c r="Y1975" t="s">
        <v>133</v>
      </c>
    </row>
    <row r="1976" spans="1:25">
      <c r="A1976" t="s">
        <v>117</v>
      </c>
      <c r="B1976" t="s">
        <v>118</v>
      </c>
      <c r="D1976">
        <v>61624</v>
      </c>
      <c r="E1976" t="s">
        <v>27</v>
      </c>
      <c r="F1976" t="s">
        <v>28</v>
      </c>
      <c r="G1976">
        <v>2023</v>
      </c>
      <c r="H1976" t="s">
        <v>29</v>
      </c>
      <c r="I1976" t="s">
        <v>30</v>
      </c>
      <c r="J1976" t="s">
        <v>5603</v>
      </c>
      <c r="K1976" t="s">
        <v>5604</v>
      </c>
      <c r="M1976">
        <v>1135110</v>
      </c>
      <c r="O1976" t="s">
        <v>32</v>
      </c>
      <c r="P1976" t="s">
        <v>42</v>
      </c>
      <c r="R1976" t="s">
        <v>34</v>
      </c>
      <c r="T1976" t="s">
        <v>35</v>
      </c>
      <c r="U1976" t="s">
        <v>43</v>
      </c>
      <c r="V1976" t="s">
        <v>158</v>
      </c>
      <c r="W1976" s="1">
        <v>45107</v>
      </c>
      <c r="X1976" s="1">
        <v>45116</v>
      </c>
      <c r="Y1976" t="s">
        <v>123</v>
      </c>
    </row>
    <row r="1977" spans="1:25">
      <c r="A1977" t="s">
        <v>5605</v>
      </c>
      <c r="B1977" t="s">
        <v>5606</v>
      </c>
      <c r="D1977">
        <v>59710</v>
      </c>
      <c r="E1977" t="s">
        <v>27</v>
      </c>
      <c r="F1977" t="s">
        <v>28</v>
      </c>
      <c r="G1977">
        <v>2023</v>
      </c>
      <c r="H1977" t="s">
        <v>29</v>
      </c>
      <c r="I1977" t="s">
        <v>30</v>
      </c>
      <c r="J1977" t="s">
        <v>5607</v>
      </c>
      <c r="K1977" t="str">
        <f>"06/05/2023 01:18 PM AEST(SW"</f>
        <v>06/05/2023 01:18 PM AEST(SW</v>
      </c>
      <c r="M1977">
        <v>1028559</v>
      </c>
      <c r="O1977" t="s">
        <v>32</v>
      </c>
      <c r="P1977" t="s">
        <v>33</v>
      </c>
      <c r="R1977" t="s">
        <v>34</v>
      </c>
      <c r="T1977" t="s">
        <v>52</v>
      </c>
      <c r="U1977" t="s">
        <v>680</v>
      </c>
      <c r="V1977" t="s">
        <v>5580</v>
      </c>
      <c r="W1977" s="1">
        <v>45104</v>
      </c>
      <c r="X1977" s="1">
        <v>45122</v>
      </c>
      <c r="Y1977" t="s">
        <v>220</v>
      </c>
    </row>
    <row r="1978" spans="1:25">
      <c r="A1978" t="s">
        <v>5339</v>
      </c>
      <c r="B1978" t="s">
        <v>5340</v>
      </c>
      <c r="C1978" t="s">
        <v>4110</v>
      </c>
      <c r="D1978">
        <v>61521</v>
      </c>
      <c r="E1978" t="s">
        <v>27</v>
      </c>
      <c r="F1978" t="s">
        <v>28</v>
      </c>
      <c r="G1978">
        <v>2023</v>
      </c>
      <c r="H1978" t="s">
        <v>29</v>
      </c>
      <c r="I1978" t="s">
        <v>30</v>
      </c>
      <c r="J1978" t="s">
        <v>5341</v>
      </c>
      <c r="K1978" t="s">
        <v>5342</v>
      </c>
      <c r="M1978">
        <v>1172780</v>
      </c>
      <c r="O1978" t="s">
        <v>32</v>
      </c>
      <c r="P1978" t="s">
        <v>68</v>
      </c>
      <c r="R1978" t="s">
        <v>34</v>
      </c>
      <c r="T1978" t="s">
        <v>52</v>
      </c>
      <c r="U1978" t="s">
        <v>43</v>
      </c>
      <c r="V1978" t="s">
        <v>5343</v>
      </c>
      <c r="W1978" s="1">
        <v>45107</v>
      </c>
      <c r="X1978" s="1">
        <v>45115</v>
      </c>
      <c r="Y1978" t="s">
        <v>55</v>
      </c>
    </row>
    <row r="1979" spans="1:25">
      <c r="A1979" t="s">
        <v>2296</v>
      </c>
      <c r="B1979" t="s">
        <v>5608</v>
      </c>
      <c r="D1979">
        <v>60285</v>
      </c>
      <c r="E1979" t="s">
        <v>27</v>
      </c>
      <c r="F1979" t="s">
        <v>28</v>
      </c>
      <c r="G1979">
        <v>2023</v>
      </c>
      <c r="H1979" t="s">
        <v>29</v>
      </c>
      <c r="I1979" t="s">
        <v>30</v>
      </c>
      <c r="J1979" t="s">
        <v>5609</v>
      </c>
      <c r="K1979" t="s">
        <v>5610</v>
      </c>
      <c r="L1979" t="s">
        <v>5610</v>
      </c>
      <c r="M1979">
        <v>1128485</v>
      </c>
      <c r="O1979" t="s">
        <v>32</v>
      </c>
      <c r="P1979" t="s">
        <v>33</v>
      </c>
      <c r="R1979" t="s">
        <v>34</v>
      </c>
      <c r="T1979" t="s">
        <v>52</v>
      </c>
      <c r="U1979" t="s">
        <v>680</v>
      </c>
      <c r="V1979" t="s">
        <v>5580</v>
      </c>
      <c r="W1979" s="1">
        <v>45107</v>
      </c>
      <c r="X1979" s="1">
        <v>45123</v>
      </c>
      <c r="Y1979" t="s">
        <v>133</v>
      </c>
    </row>
    <row r="1980" spans="1:25">
      <c r="A1980" t="s">
        <v>5611</v>
      </c>
      <c r="B1980" t="s">
        <v>1016</v>
      </c>
      <c r="D1980">
        <v>60979</v>
      </c>
      <c r="E1980" t="s">
        <v>27</v>
      </c>
      <c r="F1980" t="s">
        <v>28</v>
      </c>
      <c r="G1980">
        <v>2023</v>
      </c>
      <c r="H1980" t="s">
        <v>29</v>
      </c>
      <c r="I1980" t="s">
        <v>30</v>
      </c>
      <c r="J1980" t="s">
        <v>5612</v>
      </c>
      <c r="K1980" t="s">
        <v>5613</v>
      </c>
      <c r="L1980" t="s">
        <v>5614</v>
      </c>
      <c r="M1980">
        <v>1146384</v>
      </c>
      <c r="O1980" t="s">
        <v>32</v>
      </c>
      <c r="P1980" t="s">
        <v>145</v>
      </c>
      <c r="R1980" t="s">
        <v>34</v>
      </c>
      <c r="T1980" t="s">
        <v>174</v>
      </c>
      <c r="U1980" t="s">
        <v>175</v>
      </c>
      <c r="V1980" t="s">
        <v>2167</v>
      </c>
      <c r="W1980" s="1">
        <v>45116</v>
      </c>
      <c r="X1980" s="1">
        <v>45106</v>
      </c>
      <c r="Y1980" t="s">
        <v>55</v>
      </c>
    </row>
    <row r="1981" spans="1:25">
      <c r="A1981" t="s">
        <v>5615</v>
      </c>
      <c r="B1981" t="s">
        <v>1569</v>
      </c>
      <c r="D1981">
        <v>60207</v>
      </c>
      <c r="E1981" t="s">
        <v>27</v>
      </c>
      <c r="F1981" t="s">
        <v>28</v>
      </c>
      <c r="G1981">
        <v>2023</v>
      </c>
      <c r="H1981" t="s">
        <v>29</v>
      </c>
      <c r="I1981" t="s">
        <v>30</v>
      </c>
      <c r="J1981" t="s">
        <v>5616</v>
      </c>
      <c r="K1981" t="s">
        <v>5617</v>
      </c>
      <c r="M1981">
        <v>1268633</v>
      </c>
      <c r="O1981" t="s">
        <v>32</v>
      </c>
      <c r="P1981" t="s">
        <v>33</v>
      </c>
      <c r="R1981" t="s">
        <v>34</v>
      </c>
      <c r="T1981" t="s">
        <v>174</v>
      </c>
      <c r="U1981" t="s">
        <v>175</v>
      </c>
      <c r="V1981" t="s">
        <v>5618</v>
      </c>
      <c r="W1981" s="1">
        <v>45101</v>
      </c>
      <c r="X1981" s="1">
        <v>45118</v>
      </c>
      <c r="Y1981" t="s">
        <v>55</v>
      </c>
    </row>
    <row r="1982" spans="1:25">
      <c r="A1982" t="s">
        <v>5619</v>
      </c>
      <c r="B1982" t="s">
        <v>3449</v>
      </c>
      <c r="C1982" t="s">
        <v>5620</v>
      </c>
      <c r="D1982">
        <v>60032</v>
      </c>
      <c r="E1982" t="s">
        <v>27</v>
      </c>
      <c r="F1982" t="s">
        <v>28</v>
      </c>
      <c r="G1982">
        <v>2023</v>
      </c>
      <c r="H1982" t="s">
        <v>29</v>
      </c>
      <c r="I1982" t="s">
        <v>30</v>
      </c>
      <c r="J1982" t="s">
        <v>5602</v>
      </c>
      <c r="K1982" t="s">
        <v>5621</v>
      </c>
      <c r="M1982">
        <v>1181555</v>
      </c>
      <c r="O1982" t="s">
        <v>32</v>
      </c>
      <c r="P1982" t="s">
        <v>33</v>
      </c>
      <c r="R1982" t="s">
        <v>34</v>
      </c>
      <c r="T1982" t="s">
        <v>52</v>
      </c>
      <c r="U1982" t="s">
        <v>680</v>
      </c>
      <c r="V1982" t="s">
        <v>5580</v>
      </c>
      <c r="W1982" s="1">
        <v>45109</v>
      </c>
      <c r="X1982" s="1">
        <v>45122</v>
      </c>
      <c r="Y1982" t="s">
        <v>211</v>
      </c>
    </row>
    <row r="1983" spans="1:25">
      <c r="A1983" t="s">
        <v>5622</v>
      </c>
      <c r="B1983" t="s">
        <v>5623</v>
      </c>
      <c r="D1983">
        <v>59255</v>
      </c>
      <c r="E1983" t="s">
        <v>27</v>
      </c>
      <c r="F1983" t="s">
        <v>28</v>
      </c>
      <c r="G1983">
        <v>2023</v>
      </c>
      <c r="H1983" t="s">
        <v>29</v>
      </c>
      <c r="I1983" t="s">
        <v>30</v>
      </c>
      <c r="J1983" t="s">
        <v>5602</v>
      </c>
      <c r="K1983" t="str">
        <f>"09/06/2023 02:10 AM AEST(SW"</f>
        <v>09/06/2023 02:10 AM AEST(SW</v>
      </c>
      <c r="M1983">
        <v>1284166</v>
      </c>
      <c r="O1983" t="s">
        <v>32</v>
      </c>
      <c r="P1983" t="s">
        <v>33</v>
      </c>
      <c r="R1983" t="s">
        <v>34</v>
      </c>
      <c r="T1983" t="s">
        <v>52</v>
      </c>
      <c r="U1983" t="s">
        <v>680</v>
      </c>
      <c r="V1983" t="s">
        <v>5593</v>
      </c>
      <c r="W1983" s="1">
        <v>45109</v>
      </c>
      <c r="X1983" s="1">
        <v>45122</v>
      </c>
      <c r="Y1983" t="s">
        <v>133</v>
      </c>
    </row>
    <row r="1984" spans="1:25">
      <c r="A1984" t="s">
        <v>5622</v>
      </c>
      <c r="B1984" t="s">
        <v>5623</v>
      </c>
      <c r="D1984">
        <v>60498</v>
      </c>
      <c r="E1984" t="s">
        <v>27</v>
      </c>
      <c r="F1984" t="s">
        <v>28</v>
      </c>
      <c r="G1984">
        <v>2023</v>
      </c>
      <c r="H1984" t="s">
        <v>29</v>
      </c>
      <c r="I1984" t="s">
        <v>30</v>
      </c>
      <c r="J1984" t="s">
        <v>5624</v>
      </c>
      <c r="K1984" t="s">
        <v>5625</v>
      </c>
      <c r="L1984" t="s">
        <v>5626</v>
      </c>
      <c r="M1984">
        <v>1284166</v>
      </c>
      <c r="O1984" t="s">
        <v>32</v>
      </c>
      <c r="P1984" t="s">
        <v>33</v>
      </c>
      <c r="R1984" t="s">
        <v>34</v>
      </c>
      <c r="T1984" t="s">
        <v>52</v>
      </c>
      <c r="U1984" t="s">
        <v>680</v>
      </c>
      <c r="V1984" t="s">
        <v>5593</v>
      </c>
      <c r="W1984" s="1">
        <v>45109</v>
      </c>
      <c r="X1984" s="1">
        <v>45122</v>
      </c>
      <c r="Y1984" t="s">
        <v>133</v>
      </c>
    </row>
    <row r="1985" spans="1:25">
      <c r="A1985" t="s">
        <v>5627</v>
      </c>
      <c r="B1985" t="s">
        <v>5628</v>
      </c>
      <c r="D1985">
        <v>60693</v>
      </c>
      <c r="E1985" t="s">
        <v>27</v>
      </c>
      <c r="F1985" t="s">
        <v>28</v>
      </c>
      <c r="G1985">
        <v>2023</v>
      </c>
      <c r="H1985" t="s">
        <v>29</v>
      </c>
      <c r="I1985" t="s">
        <v>30</v>
      </c>
      <c r="J1985" t="s">
        <v>5602</v>
      </c>
      <c r="K1985" t="str">
        <f>"03/06/2023 04:39 PM AEST(SW"</f>
        <v>03/06/2023 04:39 PM AEST(SW</v>
      </c>
      <c r="L1985" t="str">
        <f>"03/06/2023 04:39 PM AEST(SW"</f>
        <v>03/06/2023 04:39 PM AEST(SW</v>
      </c>
      <c r="M1985">
        <v>1378405</v>
      </c>
      <c r="O1985" t="s">
        <v>32</v>
      </c>
      <c r="P1985" t="s">
        <v>33</v>
      </c>
      <c r="R1985" t="s">
        <v>34</v>
      </c>
      <c r="T1985" t="s">
        <v>52</v>
      </c>
      <c r="U1985" t="s">
        <v>680</v>
      </c>
      <c r="V1985" t="s">
        <v>5580</v>
      </c>
      <c r="W1985" s="1">
        <v>45109</v>
      </c>
      <c r="X1985" s="1">
        <v>45128</v>
      </c>
      <c r="Y1985" t="s">
        <v>133</v>
      </c>
    </row>
    <row r="1986" spans="1:25">
      <c r="A1986" t="s">
        <v>3059</v>
      </c>
      <c r="B1986" t="s">
        <v>4006</v>
      </c>
      <c r="D1986">
        <v>60065</v>
      </c>
      <c r="E1986" t="s">
        <v>27</v>
      </c>
      <c r="F1986" t="s">
        <v>28</v>
      </c>
      <c r="G1986">
        <v>2023</v>
      </c>
      <c r="H1986" t="s">
        <v>29</v>
      </c>
      <c r="I1986" t="s">
        <v>30</v>
      </c>
      <c r="J1986" t="s">
        <v>5616</v>
      </c>
      <c r="K1986" t="s">
        <v>5629</v>
      </c>
      <c r="M1986">
        <v>1269561</v>
      </c>
      <c r="O1986" t="s">
        <v>32</v>
      </c>
      <c r="P1986" t="s">
        <v>33</v>
      </c>
      <c r="R1986" t="s">
        <v>34</v>
      </c>
      <c r="T1986" t="s">
        <v>174</v>
      </c>
      <c r="U1986" t="s">
        <v>175</v>
      </c>
      <c r="V1986" t="s">
        <v>5630</v>
      </c>
      <c r="W1986" s="1">
        <v>45101</v>
      </c>
      <c r="X1986" s="1">
        <v>45057</v>
      </c>
      <c r="Y1986" t="s">
        <v>55</v>
      </c>
    </row>
    <row r="1987" spans="1:25">
      <c r="A1987" t="s">
        <v>657</v>
      </c>
      <c r="B1987" t="s">
        <v>5631</v>
      </c>
      <c r="D1987">
        <v>59741</v>
      </c>
      <c r="E1987" t="s">
        <v>27</v>
      </c>
      <c r="F1987" t="s">
        <v>28</v>
      </c>
      <c r="G1987">
        <v>2023</v>
      </c>
      <c r="H1987" t="s">
        <v>29</v>
      </c>
      <c r="I1987" t="s">
        <v>30</v>
      </c>
      <c r="J1987" t="s">
        <v>5591</v>
      </c>
      <c r="K1987" t="str">
        <f>"08/05/2023 12:25 AM AEST(SW"</f>
        <v>08/05/2023 12:25 AM AEST(SW</v>
      </c>
      <c r="L1987" t="str">
        <f>"08/05/2023 12:26 AM AEST(SW"</f>
        <v>08/05/2023 12:26 AM AEST(SW</v>
      </c>
      <c r="M1987">
        <v>1053746</v>
      </c>
      <c r="O1987" t="s">
        <v>32</v>
      </c>
      <c r="P1987" t="s">
        <v>33</v>
      </c>
      <c r="R1987" t="s">
        <v>34</v>
      </c>
      <c r="T1987" t="s">
        <v>52</v>
      </c>
      <c r="U1987" t="s">
        <v>680</v>
      </c>
      <c r="V1987" t="s">
        <v>5580</v>
      </c>
      <c r="W1987" s="1">
        <v>45109</v>
      </c>
      <c r="X1987" s="1">
        <v>45121</v>
      </c>
      <c r="Y1987" t="s">
        <v>133</v>
      </c>
    </row>
    <row r="1988" spans="1:25">
      <c r="A1988" t="s">
        <v>657</v>
      </c>
      <c r="B1988" t="s">
        <v>5632</v>
      </c>
      <c r="D1988">
        <v>60229</v>
      </c>
      <c r="E1988" t="s">
        <v>27</v>
      </c>
      <c r="F1988" t="s">
        <v>28</v>
      </c>
      <c r="G1988">
        <v>2023</v>
      </c>
      <c r="H1988" t="s">
        <v>29</v>
      </c>
      <c r="I1988" t="s">
        <v>30</v>
      </c>
      <c r="J1988" t="s">
        <v>5602</v>
      </c>
      <c r="K1988" t="s">
        <v>5633</v>
      </c>
      <c r="M1988">
        <v>1382273</v>
      </c>
      <c r="O1988" t="s">
        <v>32</v>
      </c>
      <c r="P1988" t="s">
        <v>33</v>
      </c>
      <c r="R1988" t="s">
        <v>34</v>
      </c>
      <c r="T1988" t="s">
        <v>52</v>
      </c>
      <c r="U1988" t="s">
        <v>680</v>
      </c>
      <c r="V1988" t="s">
        <v>5580</v>
      </c>
      <c r="W1988" s="1">
        <v>45109</v>
      </c>
      <c r="X1988" s="1">
        <v>45122</v>
      </c>
      <c r="Y1988" t="s">
        <v>133</v>
      </c>
    </row>
    <row r="1989" spans="1:25">
      <c r="A1989" t="s">
        <v>5634</v>
      </c>
      <c r="B1989" t="s">
        <v>5635</v>
      </c>
      <c r="D1989">
        <v>58805</v>
      </c>
      <c r="E1989" t="s">
        <v>27</v>
      </c>
      <c r="F1989" t="s">
        <v>28</v>
      </c>
      <c r="G1989">
        <v>2023</v>
      </c>
      <c r="H1989" t="s">
        <v>29</v>
      </c>
      <c r="I1989" t="s">
        <v>30</v>
      </c>
      <c r="J1989" t="s">
        <v>5602</v>
      </c>
      <c r="K1989" t="str">
        <f>"07/06/2023 10:27 PM AEST(SW"</f>
        <v>07/06/2023 10:27 PM AEST(SW</v>
      </c>
      <c r="L1989" t="str">
        <f>"07/06/2023 10:27 PM AEST(SW"</f>
        <v>07/06/2023 10:27 PM AEST(SW</v>
      </c>
      <c r="M1989">
        <v>1363523</v>
      </c>
      <c r="O1989" t="s">
        <v>32</v>
      </c>
      <c r="P1989" t="s">
        <v>86</v>
      </c>
      <c r="R1989" t="s">
        <v>34</v>
      </c>
      <c r="T1989" t="s">
        <v>52</v>
      </c>
      <c r="U1989" t="s">
        <v>680</v>
      </c>
      <c r="V1989" t="s">
        <v>5636</v>
      </c>
      <c r="W1989" s="1">
        <v>45109</v>
      </c>
      <c r="X1989" s="1">
        <v>45122</v>
      </c>
      <c r="Y1989" t="s">
        <v>220</v>
      </c>
    </row>
    <row r="1990" spans="1:25">
      <c r="A1990" t="s">
        <v>4270</v>
      </c>
      <c r="B1990" t="s">
        <v>5637</v>
      </c>
      <c r="D1990">
        <v>59491</v>
      </c>
      <c r="E1990" t="s">
        <v>27</v>
      </c>
      <c r="F1990" t="s">
        <v>28</v>
      </c>
      <c r="G1990">
        <v>2023</v>
      </c>
      <c r="H1990" t="s">
        <v>29</v>
      </c>
      <c r="I1990" t="s">
        <v>30</v>
      </c>
      <c r="J1990" t="s">
        <v>5602</v>
      </c>
      <c r="K1990" t="s">
        <v>5638</v>
      </c>
      <c r="M1990">
        <v>1220449</v>
      </c>
      <c r="O1990" t="s">
        <v>32</v>
      </c>
      <c r="P1990" t="s">
        <v>33</v>
      </c>
      <c r="R1990" t="s">
        <v>34</v>
      </c>
      <c r="T1990" t="s">
        <v>52</v>
      </c>
      <c r="U1990" t="s">
        <v>680</v>
      </c>
      <c r="V1990" t="s">
        <v>5580</v>
      </c>
      <c r="W1990" s="1">
        <v>45109</v>
      </c>
      <c r="X1990" s="1">
        <v>45122</v>
      </c>
      <c r="Y1990" t="s">
        <v>204</v>
      </c>
    </row>
    <row r="1991" spans="1:25">
      <c r="A1991" t="s">
        <v>4270</v>
      </c>
      <c r="B1991" t="s">
        <v>5637</v>
      </c>
      <c r="D1991">
        <v>59662</v>
      </c>
      <c r="E1991" t="s">
        <v>27</v>
      </c>
      <c r="F1991" t="s">
        <v>28</v>
      </c>
      <c r="G1991">
        <v>2023</v>
      </c>
      <c r="H1991" t="s">
        <v>29</v>
      </c>
      <c r="I1991" t="s">
        <v>30</v>
      </c>
      <c r="J1991" t="s">
        <v>5602</v>
      </c>
      <c r="K1991" t="str">
        <f>"04/05/2023 02:23 PM AEST(SW"</f>
        <v>04/05/2023 02:23 PM AEST(SW</v>
      </c>
      <c r="L1991" t="str">
        <f>"04/05/2023 02:23 PM AEST(SW"</f>
        <v>04/05/2023 02:23 PM AEST(SW</v>
      </c>
      <c r="M1991">
        <v>1220449</v>
      </c>
      <c r="O1991" t="s">
        <v>32</v>
      </c>
      <c r="P1991" t="s">
        <v>33</v>
      </c>
      <c r="R1991" t="s">
        <v>34</v>
      </c>
      <c r="T1991" t="s">
        <v>52</v>
      </c>
      <c r="U1991" t="s">
        <v>680</v>
      </c>
      <c r="V1991" t="s">
        <v>5639</v>
      </c>
      <c r="W1991" s="1">
        <v>45109</v>
      </c>
      <c r="X1991" s="1">
        <v>45122</v>
      </c>
      <c r="Y1991" t="s">
        <v>204</v>
      </c>
    </row>
    <row r="1992" spans="1:25">
      <c r="A1992" t="s">
        <v>1293</v>
      </c>
      <c r="B1992" t="s">
        <v>1294</v>
      </c>
      <c r="D1992">
        <v>46790</v>
      </c>
      <c r="E1992" t="s">
        <v>27</v>
      </c>
      <c r="F1992" t="s">
        <v>28</v>
      </c>
      <c r="G1992">
        <v>2023</v>
      </c>
      <c r="H1992" t="s">
        <v>29</v>
      </c>
      <c r="I1992" t="s">
        <v>30</v>
      </c>
      <c r="J1992" t="s">
        <v>5640</v>
      </c>
      <c r="K1992" t="s">
        <v>5641</v>
      </c>
      <c r="M1992">
        <v>1334551</v>
      </c>
      <c r="O1992" t="s">
        <v>32</v>
      </c>
      <c r="P1992" t="s">
        <v>86</v>
      </c>
      <c r="R1992" t="s">
        <v>34</v>
      </c>
      <c r="T1992" t="s">
        <v>52</v>
      </c>
      <c r="U1992" t="s">
        <v>87</v>
      </c>
      <c r="V1992" t="s">
        <v>88</v>
      </c>
      <c r="W1992" s="1">
        <v>44956</v>
      </c>
      <c r="X1992" s="1">
        <v>44967</v>
      </c>
      <c r="Y1992" t="s">
        <v>55</v>
      </c>
    </row>
    <row r="1993" spans="1:25">
      <c r="A1993" t="s">
        <v>2492</v>
      </c>
      <c r="B1993" t="s">
        <v>5642</v>
      </c>
      <c r="D1993">
        <v>59740</v>
      </c>
      <c r="E1993" t="s">
        <v>27</v>
      </c>
      <c r="F1993" t="s">
        <v>28</v>
      </c>
      <c r="G1993">
        <v>2023</v>
      </c>
      <c r="H1993" t="s">
        <v>29</v>
      </c>
      <c r="I1993" t="s">
        <v>30</v>
      </c>
      <c r="J1993" t="s">
        <v>5624</v>
      </c>
      <c r="K1993" t="str">
        <f>"08/05/2023 12:26 AM AEST(SW"</f>
        <v>08/05/2023 12:26 AM AEST(SW</v>
      </c>
      <c r="M1993">
        <v>1054599</v>
      </c>
      <c r="O1993" t="s">
        <v>32</v>
      </c>
      <c r="P1993" t="s">
        <v>33</v>
      </c>
      <c r="R1993" t="s">
        <v>34</v>
      </c>
      <c r="T1993" t="s">
        <v>52</v>
      </c>
      <c r="U1993" t="s">
        <v>680</v>
      </c>
      <c r="V1993" t="s">
        <v>5580</v>
      </c>
      <c r="W1993" s="1">
        <v>45109</v>
      </c>
      <c r="X1993" s="1">
        <v>45121</v>
      </c>
      <c r="Y1993" t="s">
        <v>133</v>
      </c>
    </row>
    <row r="1994" spans="1:25">
      <c r="A1994" t="s">
        <v>2202</v>
      </c>
      <c r="B1994" t="s">
        <v>2203</v>
      </c>
      <c r="D1994">
        <v>49323</v>
      </c>
      <c r="E1994" t="s">
        <v>27</v>
      </c>
      <c r="F1994" t="s">
        <v>28</v>
      </c>
      <c r="G1994">
        <v>2023</v>
      </c>
      <c r="H1994" t="s">
        <v>29</v>
      </c>
      <c r="I1994" t="s">
        <v>30</v>
      </c>
      <c r="J1994" t="s">
        <v>5643</v>
      </c>
      <c r="K1994" t="s">
        <v>5644</v>
      </c>
      <c r="M1994">
        <v>1294291</v>
      </c>
      <c r="O1994" t="s">
        <v>32</v>
      </c>
      <c r="P1994" t="s">
        <v>86</v>
      </c>
      <c r="R1994" t="s">
        <v>34</v>
      </c>
      <c r="T1994" t="s">
        <v>52</v>
      </c>
      <c r="U1994" t="s">
        <v>87</v>
      </c>
      <c r="V1994" t="s">
        <v>4762</v>
      </c>
      <c r="W1994" s="1">
        <v>44927</v>
      </c>
      <c r="X1994" s="1">
        <v>44934</v>
      </c>
      <c r="Y1994" t="s">
        <v>97</v>
      </c>
    </row>
    <row r="1995" spans="1:25">
      <c r="A1995" t="s">
        <v>5645</v>
      </c>
      <c r="B1995" t="s">
        <v>5646</v>
      </c>
      <c r="D1995">
        <v>59576</v>
      </c>
      <c r="E1995" t="s">
        <v>27</v>
      </c>
      <c r="F1995" t="s">
        <v>28</v>
      </c>
      <c r="G1995">
        <v>2023</v>
      </c>
      <c r="H1995" t="s">
        <v>29</v>
      </c>
      <c r="I1995" t="s">
        <v>30</v>
      </c>
      <c r="J1995" t="s">
        <v>5602</v>
      </c>
      <c r="K1995" t="str">
        <f>"02/05/2023 12:01 AM AEST(SW"</f>
        <v>02/05/2023 12:01 AM AEST(SW</v>
      </c>
      <c r="L1995" t="str">
        <f>"02/05/2023 12:01 AM AEST(SW"</f>
        <v>02/05/2023 12:01 AM AEST(SW</v>
      </c>
      <c r="M1995">
        <v>1379841</v>
      </c>
      <c r="O1995" t="s">
        <v>32</v>
      </c>
      <c r="P1995" t="s">
        <v>33</v>
      </c>
      <c r="R1995" t="s">
        <v>34</v>
      </c>
      <c r="T1995" t="s">
        <v>52</v>
      </c>
      <c r="U1995" t="s">
        <v>680</v>
      </c>
      <c r="V1995" t="s">
        <v>5580</v>
      </c>
      <c r="W1995" s="1">
        <v>45109</v>
      </c>
      <c r="X1995" s="1">
        <v>45122</v>
      </c>
      <c r="Y1995" t="s">
        <v>123</v>
      </c>
    </row>
    <row r="1996" spans="1:25">
      <c r="A1996" t="s">
        <v>5647</v>
      </c>
      <c r="B1996" t="s">
        <v>5648</v>
      </c>
      <c r="D1996">
        <v>60642</v>
      </c>
      <c r="E1996" t="s">
        <v>27</v>
      </c>
      <c r="F1996" t="s">
        <v>28</v>
      </c>
      <c r="G1996">
        <v>2023</v>
      </c>
      <c r="H1996" t="s">
        <v>29</v>
      </c>
      <c r="I1996" t="s">
        <v>30</v>
      </c>
      <c r="J1996" t="s">
        <v>5649</v>
      </c>
      <c r="K1996" t="str">
        <f>"01/06/2023 02:31 PM AEST(SW"</f>
        <v>01/06/2023 02:31 PM AEST(SW</v>
      </c>
      <c r="M1996">
        <v>1125242</v>
      </c>
      <c r="O1996" t="s">
        <v>32</v>
      </c>
      <c r="P1996" t="s">
        <v>131</v>
      </c>
      <c r="R1996" t="s">
        <v>34</v>
      </c>
      <c r="T1996" t="s">
        <v>52</v>
      </c>
      <c r="U1996" t="s">
        <v>36</v>
      </c>
      <c r="V1996" t="s">
        <v>5650</v>
      </c>
      <c r="W1996" s="1">
        <v>45130</v>
      </c>
      <c r="X1996" s="1">
        <v>45135</v>
      </c>
      <c r="Y1996" t="s">
        <v>133</v>
      </c>
    </row>
    <row r="1997" spans="1:25">
      <c r="A1997" t="s">
        <v>965</v>
      </c>
      <c r="B1997" t="s">
        <v>568</v>
      </c>
      <c r="D1997">
        <v>61520</v>
      </c>
      <c r="E1997" t="s">
        <v>27</v>
      </c>
      <c r="F1997" t="s">
        <v>28</v>
      </c>
      <c r="G1997">
        <v>2023</v>
      </c>
      <c r="H1997" t="s">
        <v>29</v>
      </c>
      <c r="I1997" t="s">
        <v>30</v>
      </c>
      <c r="J1997" t="s">
        <v>5341</v>
      </c>
      <c r="K1997" t="s">
        <v>5651</v>
      </c>
      <c r="M1997">
        <v>1084515</v>
      </c>
      <c r="O1997" t="s">
        <v>32</v>
      </c>
      <c r="P1997" t="s">
        <v>68</v>
      </c>
      <c r="R1997" t="s">
        <v>34</v>
      </c>
      <c r="T1997" t="s">
        <v>52</v>
      </c>
      <c r="U1997" t="s">
        <v>43</v>
      </c>
      <c r="V1997" t="s">
        <v>1361</v>
      </c>
      <c r="W1997" s="1">
        <v>45107</v>
      </c>
      <c r="X1997" s="1">
        <v>45114</v>
      </c>
      <c r="Y1997" t="s">
        <v>55</v>
      </c>
    </row>
    <row r="1998" spans="1:25">
      <c r="A1998" t="s">
        <v>5652</v>
      </c>
      <c r="B1998" t="s">
        <v>442</v>
      </c>
      <c r="C1998" t="s">
        <v>5653</v>
      </c>
      <c r="D1998">
        <v>61141</v>
      </c>
      <c r="E1998" t="s">
        <v>27</v>
      </c>
      <c r="F1998" t="s">
        <v>28</v>
      </c>
      <c r="G1998">
        <v>2023</v>
      </c>
      <c r="H1998" t="s">
        <v>29</v>
      </c>
      <c r="I1998" t="s">
        <v>30</v>
      </c>
      <c r="J1998" t="s">
        <v>5654</v>
      </c>
      <c r="K1998" t="s">
        <v>5655</v>
      </c>
      <c r="L1998" t="s">
        <v>5656</v>
      </c>
      <c r="M1998">
        <v>1135606</v>
      </c>
      <c r="O1998" t="s">
        <v>32</v>
      </c>
      <c r="P1998" t="s">
        <v>42</v>
      </c>
      <c r="R1998" t="s">
        <v>34</v>
      </c>
      <c r="T1998" t="s">
        <v>35</v>
      </c>
      <c r="U1998" t="s">
        <v>650</v>
      </c>
      <c r="V1998" t="s">
        <v>5657</v>
      </c>
      <c r="W1998" s="1">
        <v>45100</v>
      </c>
      <c r="X1998" s="1">
        <v>45108</v>
      </c>
      <c r="Y1998" t="s">
        <v>123</v>
      </c>
    </row>
    <row r="1999" spans="1:25">
      <c r="A1999" t="s">
        <v>5658</v>
      </c>
      <c r="B1999" t="s">
        <v>5659</v>
      </c>
      <c r="D1999">
        <v>60830</v>
      </c>
      <c r="E1999" t="s">
        <v>27</v>
      </c>
      <c r="F1999" t="s">
        <v>28</v>
      </c>
      <c r="G1999">
        <v>2023</v>
      </c>
      <c r="H1999" t="s">
        <v>29</v>
      </c>
      <c r="I1999" t="s">
        <v>30</v>
      </c>
      <c r="J1999" t="s">
        <v>5660</v>
      </c>
      <c r="K1999" t="str">
        <f>"05/06/2023 09:48 PM AEST(SW"</f>
        <v>05/06/2023 09:48 PM AEST(SW</v>
      </c>
      <c r="M1999">
        <v>1448860</v>
      </c>
      <c r="O1999" t="s">
        <v>32</v>
      </c>
      <c r="P1999" t="s">
        <v>86</v>
      </c>
      <c r="R1999" t="s">
        <v>34</v>
      </c>
      <c r="T1999" t="s">
        <v>52</v>
      </c>
      <c r="U1999" t="s">
        <v>87</v>
      </c>
      <c r="V1999" t="s">
        <v>88</v>
      </c>
      <c r="W1999" s="1">
        <v>45097</v>
      </c>
      <c r="X1999" s="1">
        <v>45099</v>
      </c>
      <c r="Y1999" t="s">
        <v>55</v>
      </c>
    </row>
    <row r="2000" spans="1:25">
      <c r="A2000" t="s">
        <v>5658</v>
      </c>
      <c r="B2000" t="s">
        <v>5659</v>
      </c>
      <c r="D2000">
        <v>60832</v>
      </c>
      <c r="E2000" t="s">
        <v>27</v>
      </c>
      <c r="F2000" t="s">
        <v>28</v>
      </c>
      <c r="G2000">
        <v>2023</v>
      </c>
      <c r="H2000" t="s">
        <v>29</v>
      </c>
      <c r="I2000" t="s">
        <v>30</v>
      </c>
      <c r="J2000" t="s">
        <v>5660</v>
      </c>
      <c r="K2000" t="str">
        <f>"05/06/2023 09:53 PM AEST(SW"</f>
        <v>05/06/2023 09:53 PM AEST(SW</v>
      </c>
      <c r="L2000" t="str">
        <f>"05/06/2023 09:54 PM AEST(SW"</f>
        <v>05/06/2023 09:54 PM AEST(SW</v>
      </c>
      <c r="M2000">
        <v>1448860</v>
      </c>
      <c r="O2000" t="s">
        <v>32</v>
      </c>
      <c r="P2000" t="s">
        <v>86</v>
      </c>
      <c r="R2000" t="s">
        <v>34</v>
      </c>
      <c r="T2000" t="s">
        <v>52</v>
      </c>
      <c r="U2000" t="s">
        <v>87</v>
      </c>
      <c r="V2000" t="s">
        <v>88</v>
      </c>
      <c r="W2000" s="1">
        <v>45098</v>
      </c>
      <c r="X2000" s="1">
        <v>45129</v>
      </c>
      <c r="Y2000" t="s">
        <v>55</v>
      </c>
    </row>
    <row r="2001" spans="1:25">
      <c r="A2001" t="s">
        <v>229</v>
      </c>
      <c r="B2001" t="s">
        <v>230</v>
      </c>
      <c r="C2001" t="s">
        <v>231</v>
      </c>
      <c r="D2001">
        <v>57902</v>
      </c>
      <c r="E2001" t="s">
        <v>27</v>
      </c>
      <c r="F2001" t="s">
        <v>28</v>
      </c>
      <c r="G2001">
        <v>2023</v>
      </c>
      <c r="H2001" t="s">
        <v>29</v>
      </c>
      <c r="I2001" t="s">
        <v>30</v>
      </c>
      <c r="J2001" t="s">
        <v>5159</v>
      </c>
      <c r="K2001" t="s">
        <v>5160</v>
      </c>
      <c r="M2001">
        <v>639443</v>
      </c>
      <c r="O2001" t="s">
        <v>32</v>
      </c>
      <c r="P2001" t="s">
        <v>61</v>
      </c>
      <c r="Q2001" t="s">
        <v>5161</v>
      </c>
      <c r="R2001" t="s">
        <v>34</v>
      </c>
      <c r="T2001" t="s">
        <v>35</v>
      </c>
      <c r="U2001" t="s">
        <v>43</v>
      </c>
      <c r="V2001" t="s">
        <v>151</v>
      </c>
      <c r="W2001" s="1">
        <v>45004</v>
      </c>
      <c r="X2001" s="1">
        <v>45017</v>
      </c>
      <c r="Y2001" t="s">
        <v>55</v>
      </c>
    </row>
    <row r="2002" spans="1:25">
      <c r="A2002" t="s">
        <v>5661</v>
      </c>
      <c r="B2002" t="s">
        <v>5662</v>
      </c>
      <c r="D2002">
        <v>59687</v>
      </c>
      <c r="E2002" t="s">
        <v>27</v>
      </c>
      <c r="F2002" t="s">
        <v>28</v>
      </c>
      <c r="G2002">
        <v>2023</v>
      </c>
      <c r="H2002" t="s">
        <v>29</v>
      </c>
      <c r="I2002" t="s">
        <v>30</v>
      </c>
      <c r="J2002" t="s">
        <v>5663</v>
      </c>
      <c r="K2002" t="str">
        <f>"05/05/2023 01:07 PM AEST(SW"</f>
        <v>05/05/2023 01:07 PM AEST(SW</v>
      </c>
      <c r="L2002" t="s">
        <v>5664</v>
      </c>
      <c r="M2002">
        <v>1291686</v>
      </c>
      <c r="O2002" t="s">
        <v>32</v>
      </c>
      <c r="P2002" t="s">
        <v>33</v>
      </c>
      <c r="R2002" t="s">
        <v>34</v>
      </c>
      <c r="T2002" t="s">
        <v>52</v>
      </c>
      <c r="U2002" t="s">
        <v>680</v>
      </c>
      <c r="V2002" t="s">
        <v>5665</v>
      </c>
      <c r="W2002" s="1">
        <v>45107</v>
      </c>
      <c r="X2002" s="1">
        <v>45122</v>
      </c>
      <c r="Y2002" t="s">
        <v>204</v>
      </c>
    </row>
    <row r="2003" spans="1:25">
      <c r="A2003" t="s">
        <v>5666</v>
      </c>
      <c r="B2003" t="s">
        <v>2310</v>
      </c>
      <c r="C2003" t="s">
        <v>1926</v>
      </c>
      <c r="D2003">
        <v>60978</v>
      </c>
      <c r="E2003" t="s">
        <v>27</v>
      </c>
      <c r="F2003" t="s">
        <v>28</v>
      </c>
      <c r="G2003">
        <v>2023</v>
      </c>
      <c r="H2003" t="s">
        <v>29</v>
      </c>
      <c r="I2003" t="s">
        <v>30</v>
      </c>
      <c r="J2003" t="s">
        <v>5667</v>
      </c>
      <c r="K2003" t="s">
        <v>5668</v>
      </c>
      <c r="L2003" t="s">
        <v>5668</v>
      </c>
      <c r="M2003">
        <v>239627</v>
      </c>
      <c r="O2003" t="s">
        <v>32</v>
      </c>
      <c r="P2003" t="s">
        <v>33</v>
      </c>
      <c r="R2003" t="s">
        <v>34</v>
      </c>
      <c r="T2003" t="s">
        <v>52</v>
      </c>
      <c r="U2003" t="s">
        <v>2704</v>
      </c>
      <c r="V2003" t="s">
        <v>2736</v>
      </c>
      <c r="W2003" s="1">
        <v>45094</v>
      </c>
      <c r="X2003" s="1">
        <v>45128</v>
      </c>
      <c r="Y2003" t="s">
        <v>55</v>
      </c>
    </row>
    <row r="2004" spans="1:25">
      <c r="A2004" t="s">
        <v>2226</v>
      </c>
      <c r="B2004" t="s">
        <v>613</v>
      </c>
      <c r="C2004" t="s">
        <v>104</v>
      </c>
      <c r="D2004">
        <v>53551</v>
      </c>
      <c r="E2004" t="s">
        <v>27</v>
      </c>
      <c r="F2004" t="s">
        <v>28</v>
      </c>
      <c r="G2004">
        <v>2023</v>
      </c>
      <c r="H2004" t="s">
        <v>29</v>
      </c>
      <c r="I2004" t="s">
        <v>30</v>
      </c>
      <c r="J2004" t="s">
        <v>5669</v>
      </c>
      <c r="K2004" t="s">
        <v>5670</v>
      </c>
      <c r="L2004" t="s">
        <v>5671</v>
      </c>
      <c r="M2004">
        <v>1273678</v>
      </c>
      <c r="O2004" t="s">
        <v>32</v>
      </c>
      <c r="P2004" t="s">
        <v>61</v>
      </c>
      <c r="Q2004" t="s">
        <v>5672</v>
      </c>
      <c r="R2004" t="s">
        <v>34</v>
      </c>
      <c r="T2004" t="s">
        <v>174</v>
      </c>
      <c r="U2004" t="s">
        <v>53</v>
      </c>
      <c r="V2004" t="s">
        <v>5673</v>
      </c>
      <c r="W2004" s="1">
        <v>44935</v>
      </c>
      <c r="X2004" s="1">
        <v>44974</v>
      </c>
      <c r="Y2004" t="s">
        <v>55</v>
      </c>
    </row>
    <row r="2005" spans="1:25">
      <c r="A2005" t="s">
        <v>4590</v>
      </c>
      <c r="B2005" t="s">
        <v>4262</v>
      </c>
      <c r="C2005" t="s">
        <v>4591</v>
      </c>
      <c r="D2005">
        <v>61233</v>
      </c>
      <c r="E2005" t="s">
        <v>27</v>
      </c>
      <c r="F2005" t="s">
        <v>28</v>
      </c>
      <c r="G2005">
        <v>2023</v>
      </c>
      <c r="H2005" t="s">
        <v>29</v>
      </c>
      <c r="I2005" t="s">
        <v>30</v>
      </c>
      <c r="J2005" t="s">
        <v>4592</v>
      </c>
      <c r="K2005" t="s">
        <v>4593</v>
      </c>
      <c r="M2005">
        <v>1330433</v>
      </c>
      <c r="O2005" t="s">
        <v>32</v>
      </c>
      <c r="P2005" t="s">
        <v>33</v>
      </c>
      <c r="R2005" t="s">
        <v>34</v>
      </c>
      <c r="T2005" t="s">
        <v>35</v>
      </c>
      <c r="U2005" t="s">
        <v>53</v>
      </c>
      <c r="V2005" t="s">
        <v>4594</v>
      </c>
      <c r="W2005" s="1">
        <v>45107</v>
      </c>
      <c r="X2005" s="1">
        <v>45116</v>
      </c>
      <c r="Y2005" t="s">
        <v>55</v>
      </c>
    </row>
    <row r="2006" spans="1:25">
      <c r="A2006" t="s">
        <v>352</v>
      </c>
      <c r="B2006" t="s">
        <v>2095</v>
      </c>
      <c r="D2006">
        <v>59465</v>
      </c>
      <c r="E2006" t="s">
        <v>27</v>
      </c>
      <c r="F2006" t="s">
        <v>28</v>
      </c>
      <c r="G2006">
        <v>2023</v>
      </c>
      <c r="H2006" t="s">
        <v>29</v>
      </c>
      <c r="I2006" t="s">
        <v>30</v>
      </c>
      <c r="J2006" t="s">
        <v>5578</v>
      </c>
      <c r="K2006" t="s">
        <v>5674</v>
      </c>
      <c r="L2006" t="str">
        <f>"01/05/2023 12:19 AM AEST(SW"</f>
        <v>01/05/2023 12:19 AM AEST(SW</v>
      </c>
      <c r="M2006">
        <v>1067929</v>
      </c>
      <c r="O2006" t="s">
        <v>32</v>
      </c>
      <c r="P2006" t="s">
        <v>33</v>
      </c>
      <c r="R2006" t="s">
        <v>34</v>
      </c>
      <c r="T2006" t="s">
        <v>52</v>
      </c>
      <c r="U2006" t="s">
        <v>680</v>
      </c>
      <c r="V2006" t="s">
        <v>5580</v>
      </c>
      <c r="W2006" s="1">
        <v>45106</v>
      </c>
      <c r="X2006" s="1">
        <v>45122</v>
      </c>
      <c r="Y2006" t="s">
        <v>133</v>
      </c>
    </row>
    <row r="2007" spans="1:25">
      <c r="A2007" t="s">
        <v>5675</v>
      </c>
      <c r="B2007" t="s">
        <v>5676</v>
      </c>
      <c r="D2007">
        <v>60620</v>
      </c>
      <c r="E2007" t="s">
        <v>27</v>
      </c>
      <c r="F2007" t="s">
        <v>28</v>
      </c>
      <c r="G2007">
        <v>2023</v>
      </c>
      <c r="H2007" t="s">
        <v>29</v>
      </c>
      <c r="I2007" t="s">
        <v>30</v>
      </c>
      <c r="J2007" t="s">
        <v>5602</v>
      </c>
      <c r="K2007" t="s">
        <v>5677</v>
      </c>
      <c r="M2007">
        <v>1024901</v>
      </c>
      <c r="O2007" t="s">
        <v>32</v>
      </c>
      <c r="P2007" t="s">
        <v>33</v>
      </c>
      <c r="R2007" t="s">
        <v>34</v>
      </c>
      <c r="T2007" t="s">
        <v>52</v>
      </c>
      <c r="U2007" t="s">
        <v>680</v>
      </c>
      <c r="V2007" t="s">
        <v>5580</v>
      </c>
      <c r="W2007" s="1">
        <v>45109</v>
      </c>
      <c r="X2007" s="1">
        <v>45122</v>
      </c>
      <c r="Y2007" t="s">
        <v>2509</v>
      </c>
    </row>
    <row r="2008" spans="1:25">
      <c r="A2008" t="s">
        <v>1132</v>
      </c>
      <c r="B2008" t="s">
        <v>5678</v>
      </c>
      <c r="D2008">
        <v>60671</v>
      </c>
      <c r="E2008" t="s">
        <v>27</v>
      </c>
      <c r="F2008" t="s">
        <v>28</v>
      </c>
      <c r="G2008">
        <v>2023</v>
      </c>
      <c r="H2008" t="s">
        <v>29</v>
      </c>
      <c r="I2008" t="s">
        <v>30</v>
      </c>
      <c r="J2008" t="s">
        <v>5624</v>
      </c>
      <c r="K2008" t="str">
        <f>"02/06/2023 04:24 PM AEST(SW"</f>
        <v>02/06/2023 04:24 PM AEST(SW</v>
      </c>
      <c r="M2008">
        <v>1378555</v>
      </c>
      <c r="O2008" t="s">
        <v>32</v>
      </c>
      <c r="P2008" t="s">
        <v>33</v>
      </c>
      <c r="R2008" t="s">
        <v>34</v>
      </c>
      <c r="T2008" t="s">
        <v>52</v>
      </c>
      <c r="U2008" t="s">
        <v>680</v>
      </c>
      <c r="V2008" t="s">
        <v>5580</v>
      </c>
      <c r="W2008" s="1">
        <v>45109</v>
      </c>
      <c r="X2008" s="1">
        <v>45093</v>
      </c>
      <c r="Y2008" t="s">
        <v>133</v>
      </c>
    </row>
    <row r="2009" spans="1:25">
      <c r="A2009" t="s">
        <v>1132</v>
      </c>
      <c r="B2009" t="s">
        <v>5678</v>
      </c>
      <c r="D2009">
        <v>60672</v>
      </c>
      <c r="E2009" t="s">
        <v>27</v>
      </c>
      <c r="F2009" t="s">
        <v>28</v>
      </c>
      <c r="G2009">
        <v>2023</v>
      </c>
      <c r="H2009" t="s">
        <v>29</v>
      </c>
      <c r="I2009" t="s">
        <v>30</v>
      </c>
      <c r="J2009" t="s">
        <v>5679</v>
      </c>
      <c r="K2009" t="str">
        <f>"02/06/2023 04:28 PM AEST(SW"</f>
        <v>02/06/2023 04:28 PM AEST(SW</v>
      </c>
      <c r="M2009">
        <v>1378555</v>
      </c>
      <c r="O2009" t="s">
        <v>32</v>
      </c>
      <c r="P2009" t="s">
        <v>33</v>
      </c>
      <c r="R2009" t="s">
        <v>34</v>
      </c>
      <c r="T2009" t="s">
        <v>52</v>
      </c>
      <c r="U2009" t="s">
        <v>680</v>
      </c>
      <c r="V2009" t="s">
        <v>5580</v>
      </c>
      <c r="W2009" s="1">
        <v>45109</v>
      </c>
      <c r="X2009" s="1">
        <v>45093</v>
      </c>
      <c r="Y2009" t="s">
        <v>133</v>
      </c>
    </row>
    <row r="2010" spans="1:25">
      <c r="A2010" t="s">
        <v>4149</v>
      </c>
      <c r="B2010" t="s">
        <v>5680</v>
      </c>
      <c r="C2010" t="s">
        <v>48</v>
      </c>
      <c r="D2010">
        <v>61006</v>
      </c>
      <c r="E2010" t="s">
        <v>27</v>
      </c>
      <c r="F2010" t="s">
        <v>28</v>
      </c>
      <c r="G2010">
        <v>2023</v>
      </c>
      <c r="H2010" t="s">
        <v>29</v>
      </c>
      <c r="I2010" t="s">
        <v>30</v>
      </c>
      <c r="J2010" t="s">
        <v>5681</v>
      </c>
      <c r="K2010" t="s">
        <v>5682</v>
      </c>
      <c r="M2010">
        <v>1268723</v>
      </c>
      <c r="O2010" t="s">
        <v>32</v>
      </c>
      <c r="P2010" t="s">
        <v>86</v>
      </c>
      <c r="R2010" t="s">
        <v>34</v>
      </c>
      <c r="T2010" t="s">
        <v>174</v>
      </c>
      <c r="U2010" t="s">
        <v>87</v>
      </c>
      <c r="V2010" t="s">
        <v>88</v>
      </c>
      <c r="W2010" s="1">
        <v>45103</v>
      </c>
      <c r="X2010" s="1">
        <v>45107</v>
      </c>
      <c r="Y2010" t="s">
        <v>55</v>
      </c>
    </row>
    <row r="2011" spans="1:25">
      <c r="A2011" t="s">
        <v>5683</v>
      </c>
      <c r="B2011" t="s">
        <v>5684</v>
      </c>
      <c r="D2011">
        <v>60809</v>
      </c>
      <c r="E2011" t="s">
        <v>27</v>
      </c>
      <c r="F2011" t="s">
        <v>28</v>
      </c>
      <c r="G2011">
        <v>2023</v>
      </c>
      <c r="H2011" t="s">
        <v>29</v>
      </c>
      <c r="I2011" t="s">
        <v>30</v>
      </c>
      <c r="J2011" t="s">
        <v>5685</v>
      </c>
      <c r="K2011" t="str">
        <f>"05/06/2023 01:51 PM AEST(SW"</f>
        <v>05/06/2023 01:51 PM AEST(SW</v>
      </c>
      <c r="L2011" t="str">
        <f>"05/06/2023 01:51 PM AEST(SW"</f>
        <v>05/06/2023 01:51 PM AEST(SW</v>
      </c>
      <c r="M2011">
        <v>1418286</v>
      </c>
      <c r="O2011" t="s">
        <v>32</v>
      </c>
      <c r="P2011" t="s">
        <v>389</v>
      </c>
      <c r="R2011" t="s">
        <v>34</v>
      </c>
      <c r="T2011" t="s">
        <v>52</v>
      </c>
      <c r="U2011" t="s">
        <v>87</v>
      </c>
      <c r="V2011" t="s">
        <v>88</v>
      </c>
      <c r="W2011" s="1">
        <v>45100</v>
      </c>
      <c r="X2011" s="1">
        <v>45121</v>
      </c>
      <c r="Y2011" t="s">
        <v>204</v>
      </c>
    </row>
    <row r="2012" spans="1:25">
      <c r="A2012" t="s">
        <v>5686</v>
      </c>
      <c r="B2012" t="s">
        <v>3926</v>
      </c>
      <c r="D2012">
        <v>60287</v>
      </c>
      <c r="E2012" t="s">
        <v>27</v>
      </c>
      <c r="F2012" t="s">
        <v>28</v>
      </c>
      <c r="G2012">
        <v>2023</v>
      </c>
      <c r="H2012" t="s">
        <v>29</v>
      </c>
      <c r="I2012" t="s">
        <v>30</v>
      </c>
      <c r="J2012" t="s">
        <v>5687</v>
      </c>
      <c r="K2012" t="s">
        <v>5688</v>
      </c>
      <c r="L2012" t="s">
        <v>5689</v>
      </c>
      <c r="M2012">
        <v>1446602</v>
      </c>
      <c r="O2012" t="s">
        <v>32</v>
      </c>
      <c r="P2012" t="s">
        <v>86</v>
      </c>
      <c r="R2012" t="s">
        <v>34</v>
      </c>
      <c r="T2012" t="s">
        <v>52</v>
      </c>
      <c r="U2012" t="s">
        <v>87</v>
      </c>
      <c r="V2012" t="s">
        <v>88</v>
      </c>
      <c r="W2012" s="1">
        <v>45100</v>
      </c>
      <c r="X2012" s="1">
        <v>45123</v>
      </c>
      <c r="Y2012" t="s">
        <v>89</v>
      </c>
    </row>
    <row r="2013" spans="1:25">
      <c r="A2013" t="s">
        <v>4425</v>
      </c>
      <c r="B2013" t="s">
        <v>3379</v>
      </c>
      <c r="C2013" t="s">
        <v>326</v>
      </c>
      <c r="D2013">
        <v>61762</v>
      </c>
      <c r="E2013" t="s">
        <v>27</v>
      </c>
      <c r="F2013" t="s">
        <v>28</v>
      </c>
      <c r="G2013">
        <v>2023</v>
      </c>
      <c r="H2013" t="s">
        <v>29</v>
      </c>
      <c r="I2013" t="s">
        <v>30</v>
      </c>
      <c r="J2013" t="s">
        <v>5690</v>
      </c>
      <c r="K2013" t="str">
        <f>"08/07/2023 04:36 PM AEST(SW"</f>
        <v>08/07/2023 04:36 PM AEST(SW</v>
      </c>
      <c r="M2013">
        <v>1377490</v>
      </c>
      <c r="O2013" t="s">
        <v>32</v>
      </c>
      <c r="P2013" t="s">
        <v>86</v>
      </c>
      <c r="R2013" t="s">
        <v>34</v>
      </c>
      <c r="T2013" t="s">
        <v>52</v>
      </c>
      <c r="U2013" t="s">
        <v>87</v>
      </c>
      <c r="V2013" t="s">
        <v>88</v>
      </c>
      <c r="W2013" s="1">
        <v>45268</v>
      </c>
      <c r="X2013" s="1">
        <v>45280</v>
      </c>
      <c r="Y2013" t="s">
        <v>55</v>
      </c>
    </row>
    <row r="2014" spans="1:25">
      <c r="A2014" t="s">
        <v>81</v>
      </c>
      <c r="B2014" t="s">
        <v>82</v>
      </c>
      <c r="C2014" t="s">
        <v>83</v>
      </c>
      <c r="D2014">
        <v>58139</v>
      </c>
      <c r="E2014" t="s">
        <v>27</v>
      </c>
      <c r="F2014" t="s">
        <v>28</v>
      </c>
      <c r="G2014">
        <v>2023</v>
      </c>
      <c r="H2014" t="s">
        <v>29</v>
      </c>
      <c r="I2014" t="s">
        <v>30</v>
      </c>
      <c r="J2014" t="s">
        <v>5691</v>
      </c>
      <c r="K2014" t="s">
        <v>5692</v>
      </c>
      <c r="M2014">
        <v>1207768</v>
      </c>
      <c r="O2014" t="s">
        <v>32</v>
      </c>
      <c r="P2014" t="s">
        <v>86</v>
      </c>
      <c r="R2014" t="s">
        <v>34</v>
      </c>
      <c r="T2014" t="s">
        <v>52</v>
      </c>
      <c r="U2014" t="s">
        <v>87</v>
      </c>
      <c r="V2014" t="s">
        <v>88</v>
      </c>
      <c r="W2014" s="1">
        <v>45024</v>
      </c>
      <c r="X2014" s="1">
        <v>45031</v>
      </c>
      <c r="Y2014" t="s">
        <v>89</v>
      </c>
    </row>
    <row r="2015" spans="1:25">
      <c r="A2015" t="s">
        <v>90</v>
      </c>
      <c r="B2015" t="s">
        <v>91</v>
      </c>
      <c r="C2015" t="s">
        <v>92</v>
      </c>
      <c r="D2015">
        <v>59976</v>
      </c>
      <c r="E2015" t="s">
        <v>27</v>
      </c>
      <c r="F2015" t="s">
        <v>28</v>
      </c>
      <c r="G2015">
        <v>2023</v>
      </c>
      <c r="H2015" t="s">
        <v>29</v>
      </c>
      <c r="I2015" t="s">
        <v>30</v>
      </c>
      <c r="J2015" t="s">
        <v>5693</v>
      </c>
      <c r="K2015" t="s">
        <v>5694</v>
      </c>
      <c r="M2015">
        <v>1221557</v>
      </c>
      <c r="O2015" t="s">
        <v>32</v>
      </c>
      <c r="P2015" t="s">
        <v>68</v>
      </c>
      <c r="R2015" t="s">
        <v>34</v>
      </c>
      <c r="T2015" t="s">
        <v>35</v>
      </c>
      <c r="U2015" t="s">
        <v>43</v>
      </c>
      <c r="V2015" t="s">
        <v>158</v>
      </c>
      <c r="W2015" s="1">
        <v>45094</v>
      </c>
      <c r="X2015" s="1">
        <v>45100</v>
      </c>
      <c r="Y2015" t="s">
        <v>97</v>
      </c>
    </row>
    <row r="2016" spans="1:25">
      <c r="A2016" t="s">
        <v>5695</v>
      </c>
      <c r="B2016" t="s">
        <v>1092</v>
      </c>
      <c r="D2016">
        <v>57716</v>
      </c>
      <c r="E2016" t="s">
        <v>27</v>
      </c>
      <c r="F2016" t="s">
        <v>28</v>
      </c>
      <c r="G2016">
        <v>2023</v>
      </c>
      <c r="H2016" t="s">
        <v>29</v>
      </c>
      <c r="I2016" t="s">
        <v>30</v>
      </c>
      <c r="J2016" t="s">
        <v>5696</v>
      </c>
      <c r="K2016" t="s">
        <v>5697</v>
      </c>
      <c r="L2016" t="s">
        <v>5697</v>
      </c>
      <c r="M2016">
        <v>911192</v>
      </c>
      <c r="O2016" t="s">
        <v>32</v>
      </c>
      <c r="P2016" t="s">
        <v>86</v>
      </c>
      <c r="R2016" t="s">
        <v>34</v>
      </c>
      <c r="T2016" t="s">
        <v>52</v>
      </c>
      <c r="U2016" t="s">
        <v>261</v>
      </c>
      <c r="V2016" t="s">
        <v>426</v>
      </c>
      <c r="W2016" s="1">
        <v>45050</v>
      </c>
      <c r="X2016" s="1">
        <v>45125</v>
      </c>
      <c r="Y2016" t="s">
        <v>55</v>
      </c>
    </row>
    <row r="2017" spans="1:25">
      <c r="A2017" t="s">
        <v>5695</v>
      </c>
      <c r="B2017" t="s">
        <v>1092</v>
      </c>
      <c r="D2017">
        <v>57717</v>
      </c>
      <c r="E2017" t="s">
        <v>27</v>
      </c>
      <c r="F2017" t="s">
        <v>28</v>
      </c>
      <c r="G2017">
        <v>2023</v>
      </c>
      <c r="H2017" t="s">
        <v>29</v>
      </c>
      <c r="I2017" t="s">
        <v>30</v>
      </c>
      <c r="J2017" t="s">
        <v>5698</v>
      </c>
      <c r="K2017" t="s">
        <v>5699</v>
      </c>
      <c r="L2017" t="s">
        <v>5699</v>
      </c>
      <c r="M2017">
        <v>911192</v>
      </c>
      <c r="O2017" t="s">
        <v>32</v>
      </c>
      <c r="P2017" t="s">
        <v>86</v>
      </c>
      <c r="R2017" t="s">
        <v>34</v>
      </c>
      <c r="T2017" t="s">
        <v>52</v>
      </c>
      <c r="U2017" t="s">
        <v>261</v>
      </c>
      <c r="V2017" t="s">
        <v>426</v>
      </c>
      <c r="W2017" s="1">
        <v>45049</v>
      </c>
      <c r="X2017" s="1">
        <v>45125</v>
      </c>
      <c r="Y2017" t="s">
        <v>55</v>
      </c>
    </row>
    <row r="2018" spans="1:25">
      <c r="A2018" t="s">
        <v>5700</v>
      </c>
      <c r="B2018" t="s">
        <v>5701</v>
      </c>
      <c r="C2018" t="s">
        <v>57</v>
      </c>
      <c r="D2018">
        <v>59969</v>
      </c>
      <c r="E2018" t="s">
        <v>27</v>
      </c>
      <c r="F2018" t="s">
        <v>28</v>
      </c>
      <c r="G2018">
        <v>2023</v>
      </c>
      <c r="H2018" t="s">
        <v>29</v>
      </c>
      <c r="I2018" t="s">
        <v>30</v>
      </c>
      <c r="J2018" t="s">
        <v>5702</v>
      </c>
      <c r="K2018" t="s">
        <v>5703</v>
      </c>
      <c r="L2018" t="s">
        <v>5703</v>
      </c>
      <c r="M2018">
        <v>1171283</v>
      </c>
      <c r="O2018" t="s">
        <v>32</v>
      </c>
      <c r="P2018" t="s">
        <v>86</v>
      </c>
      <c r="R2018" t="s">
        <v>34</v>
      </c>
      <c r="T2018" t="s">
        <v>52</v>
      </c>
      <c r="U2018" t="s">
        <v>87</v>
      </c>
      <c r="V2018" t="s">
        <v>465</v>
      </c>
      <c r="W2018" s="1">
        <v>45104</v>
      </c>
      <c r="X2018" s="1">
        <v>45123</v>
      </c>
      <c r="Y2018" t="s">
        <v>55</v>
      </c>
    </row>
    <row r="2019" spans="1:25">
      <c r="A2019" t="s">
        <v>1121</v>
      </c>
      <c r="B2019" t="s">
        <v>1122</v>
      </c>
      <c r="C2019" t="s">
        <v>953</v>
      </c>
      <c r="D2019">
        <v>57243</v>
      </c>
      <c r="E2019" t="s">
        <v>27</v>
      </c>
      <c r="F2019" t="s">
        <v>28</v>
      </c>
      <c r="G2019">
        <v>2023</v>
      </c>
      <c r="H2019" t="s">
        <v>29</v>
      </c>
      <c r="I2019" t="s">
        <v>30</v>
      </c>
      <c r="J2019" t="s">
        <v>5704</v>
      </c>
      <c r="K2019" t="s">
        <v>5705</v>
      </c>
      <c r="M2019">
        <v>1006236</v>
      </c>
      <c r="O2019" t="s">
        <v>32</v>
      </c>
      <c r="P2019" t="s">
        <v>86</v>
      </c>
      <c r="R2019" t="s">
        <v>34</v>
      </c>
      <c r="T2019" t="s">
        <v>52</v>
      </c>
      <c r="U2019" t="s">
        <v>87</v>
      </c>
      <c r="V2019" t="s">
        <v>88</v>
      </c>
      <c r="W2019" s="1">
        <v>44996</v>
      </c>
      <c r="X2019" s="1">
        <v>45045</v>
      </c>
      <c r="Y2019" t="s">
        <v>55</v>
      </c>
    </row>
    <row r="2020" spans="1:25">
      <c r="A2020" t="s">
        <v>124</v>
      </c>
      <c r="B2020" t="s">
        <v>125</v>
      </c>
      <c r="D2020">
        <v>58764</v>
      </c>
      <c r="E2020" t="s">
        <v>27</v>
      </c>
      <c r="F2020" t="s">
        <v>28</v>
      </c>
      <c r="G2020">
        <v>2023</v>
      </c>
      <c r="H2020" t="s">
        <v>29</v>
      </c>
      <c r="I2020" t="s">
        <v>30</v>
      </c>
      <c r="J2020" t="s">
        <v>5691</v>
      </c>
      <c r="K2020" t="str">
        <f>"04/04/2023 07:56 AM AEST(SW"</f>
        <v>04/04/2023 07:56 AM AEST(SW</v>
      </c>
      <c r="M2020">
        <v>1218267</v>
      </c>
      <c r="O2020" t="s">
        <v>32</v>
      </c>
      <c r="P2020" t="s">
        <v>86</v>
      </c>
      <c r="R2020" t="s">
        <v>34</v>
      </c>
      <c r="T2020" t="s">
        <v>52</v>
      </c>
      <c r="U2020" t="s">
        <v>87</v>
      </c>
      <c r="V2020" t="s">
        <v>88</v>
      </c>
      <c r="W2020" s="1">
        <v>45024</v>
      </c>
      <c r="X2020" s="1">
        <v>45031</v>
      </c>
      <c r="Y2020" t="s">
        <v>89</v>
      </c>
    </row>
    <row r="2021" spans="1:25">
      <c r="A2021" t="s">
        <v>5706</v>
      </c>
      <c r="B2021" t="s">
        <v>5707</v>
      </c>
      <c r="C2021" t="s">
        <v>5708</v>
      </c>
      <c r="D2021">
        <v>57526</v>
      </c>
      <c r="E2021" t="s">
        <v>27</v>
      </c>
      <c r="F2021" t="s">
        <v>28</v>
      </c>
      <c r="G2021">
        <v>2023</v>
      </c>
      <c r="H2021" t="s">
        <v>29</v>
      </c>
      <c r="I2021" t="s">
        <v>30</v>
      </c>
      <c r="J2021" t="s">
        <v>5709</v>
      </c>
      <c r="K2021" t="str">
        <f>"01/03/2023 08:28 PM AEST(SW"</f>
        <v>01/03/2023 08:28 PM AEST(SW</v>
      </c>
      <c r="M2021">
        <v>1079805</v>
      </c>
      <c r="O2021" t="s">
        <v>32</v>
      </c>
      <c r="P2021" t="s">
        <v>86</v>
      </c>
      <c r="R2021" t="s">
        <v>34</v>
      </c>
      <c r="T2021" t="s">
        <v>52</v>
      </c>
      <c r="U2021" t="s">
        <v>261</v>
      </c>
      <c r="V2021" t="s">
        <v>1398</v>
      </c>
      <c r="W2021" s="1">
        <v>45025</v>
      </c>
      <c r="X2021" s="1">
        <v>45045</v>
      </c>
      <c r="Y2021" t="s">
        <v>5710</v>
      </c>
    </row>
    <row r="2022" spans="1:25">
      <c r="A2022" t="s">
        <v>1146</v>
      </c>
      <c r="B2022" t="s">
        <v>1650</v>
      </c>
      <c r="C2022" t="s">
        <v>5711</v>
      </c>
      <c r="D2022">
        <v>60055</v>
      </c>
      <c r="E2022" t="s">
        <v>27</v>
      </c>
      <c r="F2022" t="s">
        <v>28</v>
      </c>
      <c r="G2022">
        <v>2023</v>
      </c>
      <c r="H2022" t="s">
        <v>29</v>
      </c>
      <c r="I2022" t="s">
        <v>30</v>
      </c>
      <c r="J2022" t="s">
        <v>5712</v>
      </c>
      <c r="K2022" t="s">
        <v>5713</v>
      </c>
      <c r="M2022">
        <v>1147373</v>
      </c>
      <c r="O2022" t="s">
        <v>32</v>
      </c>
      <c r="P2022" t="s">
        <v>86</v>
      </c>
      <c r="R2022" t="s">
        <v>34</v>
      </c>
      <c r="T2022" t="s">
        <v>52</v>
      </c>
      <c r="U2022" t="s">
        <v>87</v>
      </c>
      <c r="V2022" t="s">
        <v>88</v>
      </c>
      <c r="W2022" s="1">
        <v>45074</v>
      </c>
      <c r="X2022" s="1">
        <v>45088</v>
      </c>
      <c r="Y2022" t="s">
        <v>89</v>
      </c>
    </row>
    <row r="2023" spans="1:25">
      <c r="A2023" t="s">
        <v>1288</v>
      </c>
      <c r="B2023" t="s">
        <v>78</v>
      </c>
      <c r="C2023" t="s">
        <v>3273</v>
      </c>
      <c r="D2023">
        <v>57201</v>
      </c>
      <c r="E2023" t="s">
        <v>27</v>
      </c>
      <c r="F2023" t="s">
        <v>28</v>
      </c>
      <c r="G2023">
        <v>2023</v>
      </c>
      <c r="H2023" t="s">
        <v>29</v>
      </c>
      <c r="I2023" t="s">
        <v>30</v>
      </c>
      <c r="J2023" t="s">
        <v>5714</v>
      </c>
      <c r="K2023" t="s">
        <v>5715</v>
      </c>
      <c r="M2023">
        <v>1428945</v>
      </c>
      <c r="O2023" t="s">
        <v>32</v>
      </c>
      <c r="P2023" t="s">
        <v>371</v>
      </c>
      <c r="R2023" t="s">
        <v>34</v>
      </c>
      <c r="T2023" t="s">
        <v>35</v>
      </c>
      <c r="U2023" t="s">
        <v>43</v>
      </c>
      <c r="V2023" t="s">
        <v>3518</v>
      </c>
      <c r="W2023" s="1">
        <v>44976</v>
      </c>
      <c r="X2023" s="1">
        <v>44981</v>
      </c>
      <c r="Y2023" t="s">
        <v>55</v>
      </c>
    </row>
    <row r="2024" spans="1:25">
      <c r="A2024" t="s">
        <v>901</v>
      </c>
      <c r="B2024" t="s">
        <v>902</v>
      </c>
      <c r="D2024">
        <v>57110</v>
      </c>
      <c r="E2024" t="s">
        <v>27</v>
      </c>
      <c r="F2024" t="s">
        <v>28</v>
      </c>
      <c r="G2024">
        <v>2023</v>
      </c>
      <c r="H2024" t="s">
        <v>29</v>
      </c>
      <c r="I2024" t="s">
        <v>30</v>
      </c>
      <c r="J2024" t="s">
        <v>4816</v>
      </c>
      <c r="K2024" t="s">
        <v>4817</v>
      </c>
      <c r="M2024">
        <v>1154059</v>
      </c>
      <c r="O2024" t="s">
        <v>32</v>
      </c>
      <c r="P2024" t="s">
        <v>68</v>
      </c>
      <c r="R2024" t="s">
        <v>34</v>
      </c>
      <c r="T2024" t="s">
        <v>35</v>
      </c>
      <c r="U2024" t="s">
        <v>43</v>
      </c>
      <c r="V2024" t="s">
        <v>4818</v>
      </c>
      <c r="W2024" s="1">
        <v>44970</v>
      </c>
      <c r="X2024" s="1">
        <v>44972</v>
      </c>
      <c r="Y2024" t="s">
        <v>123</v>
      </c>
    </row>
    <row r="2025" spans="1:25">
      <c r="A2025" t="s">
        <v>5716</v>
      </c>
      <c r="B2025" t="s">
        <v>5717</v>
      </c>
      <c r="D2025">
        <v>57234</v>
      </c>
      <c r="E2025" t="s">
        <v>27</v>
      </c>
      <c r="F2025" t="s">
        <v>28</v>
      </c>
      <c r="G2025">
        <v>2023</v>
      </c>
      <c r="H2025" t="s">
        <v>29</v>
      </c>
      <c r="I2025" t="s">
        <v>30</v>
      </c>
      <c r="J2025" t="s">
        <v>5718</v>
      </c>
      <c r="K2025" t="s">
        <v>5719</v>
      </c>
      <c r="L2025" t="s">
        <v>5719</v>
      </c>
      <c r="M2025">
        <v>1127379</v>
      </c>
      <c r="O2025" t="s">
        <v>32</v>
      </c>
      <c r="P2025" t="s">
        <v>86</v>
      </c>
      <c r="R2025" t="s">
        <v>34</v>
      </c>
      <c r="T2025" t="s">
        <v>52</v>
      </c>
      <c r="U2025" t="s">
        <v>261</v>
      </c>
      <c r="V2025" t="s">
        <v>426</v>
      </c>
      <c r="W2025" s="1">
        <v>44982</v>
      </c>
      <c r="X2025" s="1">
        <v>45017</v>
      </c>
      <c r="Y2025" t="s">
        <v>55</v>
      </c>
    </row>
    <row r="2026" spans="1:25">
      <c r="A2026" t="s">
        <v>5538</v>
      </c>
      <c r="B2026" t="s">
        <v>5539</v>
      </c>
      <c r="D2026">
        <v>61763</v>
      </c>
      <c r="E2026" t="s">
        <v>27</v>
      </c>
      <c r="F2026" t="s">
        <v>28</v>
      </c>
      <c r="G2026">
        <v>2023</v>
      </c>
      <c r="H2026" t="s">
        <v>29</v>
      </c>
      <c r="I2026" t="s">
        <v>30</v>
      </c>
      <c r="J2026" t="s">
        <v>5720</v>
      </c>
      <c r="K2026" t="str">
        <f>"08/07/2023 04:36 PM AEST(SW"</f>
        <v>08/07/2023 04:36 PM AEST(SW</v>
      </c>
      <c r="M2026">
        <v>1402373</v>
      </c>
      <c r="O2026" t="s">
        <v>32</v>
      </c>
      <c r="P2026" t="s">
        <v>86</v>
      </c>
      <c r="R2026" t="s">
        <v>34</v>
      </c>
      <c r="T2026" t="s">
        <v>52</v>
      </c>
      <c r="U2026" t="s">
        <v>87</v>
      </c>
      <c r="V2026" t="s">
        <v>88</v>
      </c>
      <c r="W2026" s="1">
        <v>45268</v>
      </c>
      <c r="X2026" s="1">
        <v>45280</v>
      </c>
      <c r="Y2026" t="s">
        <v>204</v>
      </c>
    </row>
    <row r="2027" spans="1:25">
      <c r="A2027" t="s">
        <v>380</v>
      </c>
      <c r="B2027" t="s">
        <v>872</v>
      </c>
      <c r="D2027">
        <v>57019</v>
      </c>
      <c r="E2027" t="s">
        <v>27</v>
      </c>
      <c r="F2027" t="s">
        <v>28</v>
      </c>
      <c r="G2027">
        <v>2023</v>
      </c>
      <c r="H2027" t="s">
        <v>29</v>
      </c>
      <c r="I2027" t="s">
        <v>30</v>
      </c>
      <c r="J2027" t="s">
        <v>5721</v>
      </c>
      <c r="K2027" t="str">
        <f>"07/02/2023 02:06 PM AEST(SW"</f>
        <v>07/02/2023 02:06 PM AEST(SW</v>
      </c>
      <c r="L2027" t="str">
        <f>"07/02/2023 02:06 PM AEST(SW"</f>
        <v>07/02/2023 02:06 PM AEST(SW</v>
      </c>
      <c r="M2027">
        <v>1210455</v>
      </c>
      <c r="O2027" t="s">
        <v>32</v>
      </c>
      <c r="P2027" t="s">
        <v>86</v>
      </c>
      <c r="R2027" t="s">
        <v>34</v>
      </c>
      <c r="T2027" t="s">
        <v>52</v>
      </c>
      <c r="U2027" t="s">
        <v>261</v>
      </c>
      <c r="V2027" t="s">
        <v>426</v>
      </c>
      <c r="W2027" s="1">
        <v>45086</v>
      </c>
      <c r="X2027" s="1">
        <v>45123</v>
      </c>
      <c r="Y2027" t="s">
        <v>89</v>
      </c>
    </row>
    <row r="2028" spans="1:25">
      <c r="A2028" t="s">
        <v>4257</v>
      </c>
      <c r="B2028" t="s">
        <v>1066</v>
      </c>
      <c r="C2028" t="s">
        <v>1070</v>
      </c>
      <c r="D2028">
        <v>55621</v>
      </c>
      <c r="E2028" t="s">
        <v>27</v>
      </c>
      <c r="F2028" t="s">
        <v>28</v>
      </c>
      <c r="G2028">
        <v>2023</v>
      </c>
      <c r="H2028" t="s">
        <v>29</v>
      </c>
      <c r="I2028" t="s">
        <v>30</v>
      </c>
      <c r="J2028" t="s">
        <v>4258</v>
      </c>
      <c r="K2028" t="s">
        <v>4259</v>
      </c>
      <c r="M2028">
        <v>1316579</v>
      </c>
      <c r="O2028" t="s">
        <v>32</v>
      </c>
      <c r="P2028" t="s">
        <v>371</v>
      </c>
      <c r="R2028" t="s">
        <v>34</v>
      </c>
      <c r="T2028" t="s">
        <v>52</v>
      </c>
      <c r="U2028" t="s">
        <v>53</v>
      </c>
      <c r="V2028" t="s">
        <v>151</v>
      </c>
      <c r="W2028" s="1">
        <v>45082</v>
      </c>
      <c r="X2028" s="1">
        <v>45234</v>
      </c>
      <c r="Y2028" t="s">
        <v>55</v>
      </c>
    </row>
    <row r="2029" spans="1:25">
      <c r="A2029" t="s">
        <v>453</v>
      </c>
      <c r="B2029" t="s">
        <v>454</v>
      </c>
      <c r="C2029" t="s">
        <v>455</v>
      </c>
      <c r="D2029">
        <v>46786</v>
      </c>
      <c r="E2029" t="s">
        <v>27</v>
      </c>
      <c r="F2029" t="s">
        <v>28</v>
      </c>
      <c r="G2029">
        <v>2023</v>
      </c>
      <c r="H2029" t="s">
        <v>29</v>
      </c>
      <c r="I2029" t="s">
        <v>30</v>
      </c>
      <c r="J2029" t="s">
        <v>5722</v>
      </c>
      <c r="K2029" t="s">
        <v>5723</v>
      </c>
      <c r="M2029">
        <v>1085008</v>
      </c>
      <c r="O2029" t="s">
        <v>32</v>
      </c>
      <c r="P2029" t="s">
        <v>86</v>
      </c>
      <c r="R2029" t="s">
        <v>34</v>
      </c>
      <c r="T2029" t="s">
        <v>174</v>
      </c>
      <c r="U2029" t="s">
        <v>87</v>
      </c>
      <c r="V2029" t="s">
        <v>459</v>
      </c>
      <c r="W2029" s="1">
        <v>44963</v>
      </c>
      <c r="X2029" s="1">
        <v>45032</v>
      </c>
      <c r="Y2029" t="s">
        <v>55</v>
      </c>
    </row>
    <row r="2030" spans="1:25">
      <c r="A2030" t="s">
        <v>4741</v>
      </c>
      <c r="B2030" t="s">
        <v>4742</v>
      </c>
      <c r="C2030" t="s">
        <v>104</v>
      </c>
      <c r="D2030">
        <v>61348</v>
      </c>
      <c r="E2030" t="s">
        <v>27</v>
      </c>
      <c r="F2030" t="s">
        <v>28</v>
      </c>
      <c r="G2030">
        <v>2023</v>
      </c>
      <c r="H2030" t="s">
        <v>29</v>
      </c>
      <c r="I2030" t="s">
        <v>30</v>
      </c>
      <c r="J2030" t="s">
        <v>5724</v>
      </c>
      <c r="K2030" t="s">
        <v>5725</v>
      </c>
      <c r="L2030" t="s">
        <v>5726</v>
      </c>
      <c r="M2030">
        <v>1270775</v>
      </c>
      <c r="O2030" t="s">
        <v>32</v>
      </c>
      <c r="P2030" t="s">
        <v>86</v>
      </c>
      <c r="R2030" t="s">
        <v>34</v>
      </c>
      <c r="T2030" t="s">
        <v>52</v>
      </c>
      <c r="U2030" t="s">
        <v>87</v>
      </c>
      <c r="V2030" t="s">
        <v>88</v>
      </c>
      <c r="W2030" s="1">
        <v>45299</v>
      </c>
      <c r="X2030" s="1">
        <v>45303</v>
      </c>
      <c r="Y2030" t="s">
        <v>55</v>
      </c>
    </row>
    <row r="2031" spans="1:25">
      <c r="A2031" t="s">
        <v>4666</v>
      </c>
      <c r="B2031" t="s">
        <v>3599</v>
      </c>
      <c r="C2031" t="s">
        <v>2597</v>
      </c>
      <c r="D2031">
        <v>55745</v>
      </c>
      <c r="E2031" t="s">
        <v>27</v>
      </c>
      <c r="F2031" t="s">
        <v>28</v>
      </c>
      <c r="G2031">
        <v>2023</v>
      </c>
      <c r="H2031" t="s">
        <v>29</v>
      </c>
      <c r="I2031" t="s">
        <v>30</v>
      </c>
      <c r="J2031" t="s">
        <v>5727</v>
      </c>
      <c r="K2031" t="s">
        <v>5728</v>
      </c>
      <c r="M2031">
        <v>1171887</v>
      </c>
      <c r="O2031" t="s">
        <v>32</v>
      </c>
      <c r="P2031" t="s">
        <v>145</v>
      </c>
      <c r="R2031" t="s">
        <v>34</v>
      </c>
      <c r="T2031" t="s">
        <v>52</v>
      </c>
      <c r="U2031" t="s">
        <v>87</v>
      </c>
      <c r="V2031" t="s">
        <v>3493</v>
      </c>
      <c r="W2031" s="1">
        <v>44963</v>
      </c>
      <c r="X2031" s="1">
        <v>44974</v>
      </c>
      <c r="Y2031" t="s">
        <v>55</v>
      </c>
    </row>
    <row r="2032" spans="1:25">
      <c r="A2032" t="s">
        <v>2287</v>
      </c>
      <c r="B2032" t="s">
        <v>1041</v>
      </c>
      <c r="C2032" t="s">
        <v>392</v>
      </c>
      <c r="D2032">
        <v>59810</v>
      </c>
      <c r="E2032" t="s">
        <v>27</v>
      </c>
      <c r="F2032" t="s">
        <v>28</v>
      </c>
      <c r="G2032">
        <v>2023</v>
      </c>
      <c r="H2032" t="s">
        <v>29</v>
      </c>
      <c r="I2032" t="s">
        <v>30</v>
      </c>
      <c r="J2032" t="s">
        <v>5729</v>
      </c>
      <c r="K2032" t="str">
        <f>"08/05/2023 06:51 PM AEST(SW"</f>
        <v>08/05/2023 06:51 PM AEST(SW</v>
      </c>
      <c r="M2032">
        <v>914953</v>
      </c>
      <c r="O2032" t="s">
        <v>32</v>
      </c>
      <c r="P2032" t="s">
        <v>86</v>
      </c>
      <c r="R2032" t="s">
        <v>34</v>
      </c>
      <c r="T2032" t="s">
        <v>52</v>
      </c>
      <c r="U2032" t="s">
        <v>43</v>
      </c>
      <c r="V2032" t="s">
        <v>88</v>
      </c>
      <c r="W2032" s="1">
        <v>45060</v>
      </c>
      <c r="X2032" s="1">
        <v>45073</v>
      </c>
      <c r="Y2032" t="s">
        <v>55</v>
      </c>
    </row>
    <row r="2033" spans="1:25">
      <c r="A2033" t="s">
        <v>4749</v>
      </c>
      <c r="B2033" t="s">
        <v>4750</v>
      </c>
      <c r="D2033">
        <v>61204</v>
      </c>
      <c r="E2033" t="s">
        <v>27</v>
      </c>
      <c r="F2033" t="s">
        <v>28</v>
      </c>
      <c r="G2033">
        <v>2023</v>
      </c>
      <c r="H2033" t="s">
        <v>29</v>
      </c>
      <c r="I2033" t="s">
        <v>30</v>
      </c>
      <c r="J2033" t="s">
        <v>5730</v>
      </c>
      <c r="K2033" t="s">
        <v>5731</v>
      </c>
      <c r="L2033" t="s">
        <v>5732</v>
      </c>
      <c r="M2033">
        <v>873779</v>
      </c>
      <c r="O2033" t="s">
        <v>32</v>
      </c>
      <c r="P2033" t="s">
        <v>86</v>
      </c>
      <c r="R2033" t="s">
        <v>34</v>
      </c>
      <c r="T2033" t="s">
        <v>52</v>
      </c>
      <c r="U2033" t="s">
        <v>87</v>
      </c>
      <c r="V2033" t="s">
        <v>88</v>
      </c>
      <c r="W2033" s="1">
        <v>45102</v>
      </c>
      <c r="X2033" s="1">
        <v>45108</v>
      </c>
      <c r="Y2033" t="s">
        <v>55</v>
      </c>
    </row>
    <row r="2034" spans="1:25">
      <c r="A2034" t="s">
        <v>4515</v>
      </c>
      <c r="B2034" t="s">
        <v>1066</v>
      </c>
      <c r="C2034" t="s">
        <v>467</v>
      </c>
      <c r="D2034">
        <v>61982</v>
      </c>
      <c r="E2034" t="s">
        <v>27</v>
      </c>
      <c r="F2034" t="s">
        <v>28</v>
      </c>
      <c r="G2034">
        <v>2023</v>
      </c>
      <c r="H2034" t="s">
        <v>29</v>
      </c>
      <c r="I2034" t="s">
        <v>30</v>
      </c>
      <c r="J2034" t="s">
        <v>4748</v>
      </c>
      <c r="K2034" t="str">
        <f>"03/08/2023 09:03 AM AEST(SW"</f>
        <v>03/08/2023 09:03 AM AEST(SW</v>
      </c>
      <c r="M2034">
        <v>1273034</v>
      </c>
      <c r="O2034" t="s">
        <v>32</v>
      </c>
      <c r="P2034" t="s">
        <v>86</v>
      </c>
      <c r="R2034" t="s">
        <v>34</v>
      </c>
      <c r="T2034" t="s">
        <v>174</v>
      </c>
      <c r="U2034" t="s">
        <v>87</v>
      </c>
      <c r="V2034" t="s">
        <v>88</v>
      </c>
      <c r="W2034" s="1">
        <v>45164</v>
      </c>
      <c r="X2034" s="1">
        <v>45165</v>
      </c>
      <c r="Y2034" t="s">
        <v>55</v>
      </c>
    </row>
    <row r="2035" spans="1:25">
      <c r="A2035" t="s">
        <v>657</v>
      </c>
      <c r="B2035" t="s">
        <v>731</v>
      </c>
      <c r="D2035">
        <v>61697</v>
      </c>
      <c r="E2035" t="s">
        <v>27</v>
      </c>
      <c r="F2035" t="s">
        <v>28</v>
      </c>
      <c r="G2035">
        <v>2023</v>
      </c>
      <c r="H2035" t="s">
        <v>29</v>
      </c>
      <c r="I2035" t="s">
        <v>30</v>
      </c>
      <c r="J2035" t="s">
        <v>5733</v>
      </c>
      <c r="K2035" t="str">
        <f>"03/07/2023 12:15 PM AEST(SW"</f>
        <v>03/07/2023 12:15 PM AEST(SW</v>
      </c>
      <c r="M2035">
        <v>773087</v>
      </c>
      <c r="O2035" t="s">
        <v>32</v>
      </c>
      <c r="P2035" t="s">
        <v>61</v>
      </c>
      <c r="Q2035" t="s">
        <v>5734</v>
      </c>
      <c r="R2035" t="s">
        <v>34</v>
      </c>
      <c r="T2035" t="s">
        <v>35</v>
      </c>
      <c r="U2035" t="s">
        <v>43</v>
      </c>
      <c r="V2035" t="s">
        <v>5735</v>
      </c>
      <c r="W2035" s="1">
        <v>45113</v>
      </c>
      <c r="X2035" s="1">
        <v>45114</v>
      </c>
      <c r="Y2035" t="s">
        <v>133</v>
      </c>
    </row>
    <row r="2036" spans="1:25">
      <c r="A2036" t="s">
        <v>526</v>
      </c>
      <c r="B2036" t="s">
        <v>2347</v>
      </c>
      <c r="D2036">
        <v>60444</v>
      </c>
      <c r="E2036" t="s">
        <v>27</v>
      </c>
      <c r="F2036" t="s">
        <v>28</v>
      </c>
      <c r="G2036">
        <v>2023</v>
      </c>
      <c r="H2036" t="s">
        <v>29</v>
      </c>
      <c r="I2036" t="s">
        <v>30</v>
      </c>
      <c r="J2036" t="s">
        <v>5736</v>
      </c>
      <c r="K2036" t="s">
        <v>5737</v>
      </c>
      <c r="L2036" t="str">
        <f>"09/06/2023 04:13 PM AEST(SW"</f>
        <v>09/06/2023 04:13 PM AEST(SW</v>
      </c>
      <c r="M2036">
        <v>1370959</v>
      </c>
      <c r="O2036" t="s">
        <v>32</v>
      </c>
      <c r="P2036" t="s">
        <v>86</v>
      </c>
      <c r="R2036" t="s">
        <v>34</v>
      </c>
      <c r="T2036" t="s">
        <v>52</v>
      </c>
      <c r="U2036" t="s">
        <v>87</v>
      </c>
      <c r="V2036" t="s">
        <v>88</v>
      </c>
      <c r="W2036" s="1">
        <v>45097</v>
      </c>
      <c r="X2036" s="1">
        <v>45107</v>
      </c>
      <c r="Y2036" t="s">
        <v>133</v>
      </c>
    </row>
    <row r="2037" spans="1:25">
      <c r="A2037" t="s">
        <v>3826</v>
      </c>
      <c r="B2037" t="s">
        <v>5738</v>
      </c>
      <c r="D2037">
        <v>60442</v>
      </c>
      <c r="E2037" t="s">
        <v>27</v>
      </c>
      <c r="F2037" t="s">
        <v>28</v>
      </c>
      <c r="G2037">
        <v>2023</v>
      </c>
      <c r="H2037" t="s">
        <v>29</v>
      </c>
      <c r="I2037" t="s">
        <v>30</v>
      </c>
      <c r="J2037" t="s">
        <v>5736</v>
      </c>
      <c r="K2037" t="s">
        <v>5739</v>
      </c>
      <c r="L2037" t="s">
        <v>5740</v>
      </c>
      <c r="M2037">
        <v>1130136</v>
      </c>
      <c r="O2037" t="s">
        <v>32</v>
      </c>
      <c r="P2037" t="s">
        <v>86</v>
      </c>
      <c r="R2037" t="s">
        <v>34</v>
      </c>
      <c r="T2037" t="s">
        <v>52</v>
      </c>
      <c r="U2037" t="s">
        <v>87</v>
      </c>
      <c r="V2037" t="s">
        <v>88</v>
      </c>
      <c r="W2037" s="1">
        <v>45097</v>
      </c>
      <c r="X2037" s="1">
        <v>45107</v>
      </c>
      <c r="Y2037" t="s">
        <v>133</v>
      </c>
    </row>
    <row r="2038" spans="1:25">
      <c r="A2038" t="s">
        <v>2545</v>
      </c>
      <c r="B2038" t="s">
        <v>1086</v>
      </c>
      <c r="C2038" t="s">
        <v>2978</v>
      </c>
      <c r="D2038">
        <v>60526</v>
      </c>
      <c r="E2038" t="s">
        <v>27</v>
      </c>
      <c r="F2038" t="s">
        <v>28</v>
      </c>
      <c r="G2038">
        <v>2023</v>
      </c>
      <c r="H2038" t="s">
        <v>29</v>
      </c>
      <c r="I2038" t="s">
        <v>30</v>
      </c>
      <c r="J2038" t="s">
        <v>5741</v>
      </c>
      <c r="K2038" t="s">
        <v>5742</v>
      </c>
      <c r="M2038">
        <v>1150758</v>
      </c>
      <c r="O2038" t="s">
        <v>32</v>
      </c>
      <c r="P2038" t="s">
        <v>86</v>
      </c>
      <c r="R2038" t="s">
        <v>34</v>
      </c>
      <c r="T2038" t="s">
        <v>174</v>
      </c>
      <c r="U2038" t="s">
        <v>87</v>
      </c>
      <c r="V2038" t="s">
        <v>88</v>
      </c>
      <c r="W2038" s="1">
        <v>45104</v>
      </c>
      <c r="X2038" s="1">
        <v>37437</v>
      </c>
      <c r="Y2038" t="s">
        <v>55</v>
      </c>
    </row>
    <row r="2039" spans="1:25">
      <c r="A2039" t="s">
        <v>2545</v>
      </c>
      <c r="B2039" t="s">
        <v>1086</v>
      </c>
      <c r="C2039" t="s">
        <v>2978</v>
      </c>
      <c r="D2039">
        <v>60527</v>
      </c>
      <c r="E2039" t="s">
        <v>27</v>
      </c>
      <c r="F2039" t="s">
        <v>28</v>
      </c>
      <c r="G2039">
        <v>2023</v>
      </c>
      <c r="H2039" t="s">
        <v>29</v>
      </c>
      <c r="I2039" t="s">
        <v>30</v>
      </c>
      <c r="J2039" t="s">
        <v>5743</v>
      </c>
      <c r="K2039" t="s">
        <v>5744</v>
      </c>
      <c r="L2039" t="s">
        <v>5744</v>
      </c>
      <c r="M2039">
        <v>1150758</v>
      </c>
      <c r="O2039" t="s">
        <v>32</v>
      </c>
      <c r="P2039" t="s">
        <v>86</v>
      </c>
      <c r="R2039" t="s">
        <v>34</v>
      </c>
      <c r="T2039" t="s">
        <v>174</v>
      </c>
      <c r="U2039" t="s">
        <v>87</v>
      </c>
      <c r="V2039" t="s">
        <v>88</v>
      </c>
      <c r="W2039" s="1">
        <v>45110</v>
      </c>
      <c r="X2039" s="1">
        <v>45114</v>
      </c>
      <c r="Y2039" t="s">
        <v>55</v>
      </c>
    </row>
    <row r="2040" spans="1:25">
      <c r="A2040" t="s">
        <v>5745</v>
      </c>
      <c r="B2040" t="s">
        <v>1041</v>
      </c>
      <c r="C2040" t="s">
        <v>1211</v>
      </c>
      <c r="D2040">
        <v>58337</v>
      </c>
      <c r="E2040" t="s">
        <v>27</v>
      </c>
      <c r="F2040" t="s">
        <v>28</v>
      </c>
      <c r="G2040">
        <v>2023</v>
      </c>
      <c r="H2040" t="s">
        <v>29</v>
      </c>
      <c r="I2040" t="s">
        <v>30</v>
      </c>
      <c r="J2040" t="s">
        <v>5746</v>
      </c>
      <c r="K2040" t="s">
        <v>5747</v>
      </c>
      <c r="M2040">
        <v>759132</v>
      </c>
      <c r="O2040" t="s">
        <v>32</v>
      </c>
      <c r="P2040" t="s">
        <v>371</v>
      </c>
      <c r="R2040" t="s">
        <v>34</v>
      </c>
      <c r="T2040" t="s">
        <v>35</v>
      </c>
      <c r="U2040" t="s">
        <v>43</v>
      </c>
      <c r="V2040" t="s">
        <v>158</v>
      </c>
      <c r="W2040" s="1">
        <v>45015</v>
      </c>
      <c r="X2040" s="1">
        <v>45381</v>
      </c>
      <c r="Y2040" t="s">
        <v>55</v>
      </c>
    </row>
    <row r="2041" spans="1:25">
      <c r="A2041" t="s">
        <v>4894</v>
      </c>
      <c r="B2041" t="s">
        <v>4895</v>
      </c>
      <c r="D2041">
        <v>59851</v>
      </c>
      <c r="E2041" t="s">
        <v>27</v>
      </c>
      <c r="F2041" t="s">
        <v>28</v>
      </c>
      <c r="G2041">
        <v>2023</v>
      </c>
      <c r="H2041" t="s">
        <v>29</v>
      </c>
      <c r="I2041" t="s">
        <v>30</v>
      </c>
      <c r="J2041" t="s">
        <v>5743</v>
      </c>
      <c r="K2041" t="str">
        <f>"09/05/2023 04:04 PM AEST(SW"</f>
        <v>09/05/2023 04:04 PM AEST(SW</v>
      </c>
      <c r="L2041" t="str">
        <f>"09/05/2023 04:09 PM AEST(SW"</f>
        <v>09/05/2023 04:09 PM AEST(SW</v>
      </c>
      <c r="M2041">
        <v>1445442</v>
      </c>
      <c r="O2041" t="s">
        <v>32</v>
      </c>
      <c r="P2041" t="s">
        <v>86</v>
      </c>
      <c r="R2041" t="s">
        <v>34</v>
      </c>
      <c r="T2041" t="s">
        <v>174</v>
      </c>
      <c r="U2041" t="s">
        <v>87</v>
      </c>
      <c r="V2041" t="s">
        <v>465</v>
      </c>
      <c r="W2041" s="1">
        <v>45110</v>
      </c>
      <c r="X2041" s="1">
        <v>45114</v>
      </c>
      <c r="Y2041" t="s">
        <v>384</v>
      </c>
    </row>
    <row r="2042" spans="1:25">
      <c r="A2042" t="s">
        <v>5748</v>
      </c>
      <c r="B2042" t="s">
        <v>5749</v>
      </c>
      <c r="D2042">
        <v>60443</v>
      </c>
      <c r="E2042" t="s">
        <v>27</v>
      </c>
      <c r="F2042" t="s">
        <v>28</v>
      </c>
      <c r="G2042">
        <v>2023</v>
      </c>
      <c r="H2042" t="s">
        <v>29</v>
      </c>
      <c r="I2042" t="s">
        <v>30</v>
      </c>
      <c r="J2042" t="s">
        <v>5750</v>
      </c>
      <c r="K2042" t="s">
        <v>5739</v>
      </c>
      <c r="M2042">
        <v>1269770</v>
      </c>
      <c r="O2042" t="s">
        <v>32</v>
      </c>
      <c r="P2042" t="s">
        <v>86</v>
      </c>
      <c r="R2042" t="s">
        <v>34</v>
      </c>
      <c r="T2042" t="s">
        <v>52</v>
      </c>
      <c r="U2042" t="s">
        <v>87</v>
      </c>
      <c r="V2042" t="s">
        <v>661</v>
      </c>
      <c r="W2042" s="1">
        <v>45097</v>
      </c>
      <c r="X2042" s="1">
        <v>45107</v>
      </c>
      <c r="Y2042" t="s">
        <v>133</v>
      </c>
    </row>
    <row r="2043" spans="1:25">
      <c r="A2043" t="s">
        <v>1132</v>
      </c>
      <c r="B2043" t="s">
        <v>5751</v>
      </c>
      <c r="D2043">
        <v>60446</v>
      </c>
      <c r="E2043" t="s">
        <v>27</v>
      </c>
      <c r="F2043" t="s">
        <v>28</v>
      </c>
      <c r="G2043">
        <v>2023</v>
      </c>
      <c r="H2043" t="s">
        <v>29</v>
      </c>
      <c r="I2043" t="s">
        <v>30</v>
      </c>
      <c r="J2043" t="s">
        <v>5736</v>
      </c>
      <c r="K2043" t="s">
        <v>5737</v>
      </c>
      <c r="M2043">
        <v>1084657</v>
      </c>
      <c r="O2043" t="s">
        <v>32</v>
      </c>
      <c r="P2043" t="s">
        <v>86</v>
      </c>
      <c r="R2043" t="s">
        <v>34</v>
      </c>
      <c r="T2043" t="s">
        <v>52</v>
      </c>
      <c r="U2043" t="s">
        <v>87</v>
      </c>
      <c r="V2043" t="s">
        <v>88</v>
      </c>
      <c r="W2043" s="1">
        <v>45097</v>
      </c>
      <c r="X2043" s="1">
        <v>45107</v>
      </c>
      <c r="Y2043" t="s">
        <v>55</v>
      </c>
    </row>
    <row r="2044" spans="1:25">
      <c r="A2044" t="s">
        <v>2296</v>
      </c>
      <c r="B2044" t="s">
        <v>2627</v>
      </c>
      <c r="D2044">
        <v>55750</v>
      </c>
      <c r="E2044" t="s">
        <v>27</v>
      </c>
      <c r="F2044" t="s">
        <v>28</v>
      </c>
      <c r="G2044">
        <v>2023</v>
      </c>
      <c r="H2044" t="s">
        <v>29</v>
      </c>
      <c r="I2044" t="s">
        <v>30</v>
      </c>
      <c r="J2044" t="s">
        <v>5752</v>
      </c>
      <c r="K2044" t="s">
        <v>5753</v>
      </c>
      <c r="L2044" t="str">
        <f>"06/02/2023 08:16 AM AEST(SW"</f>
        <v>06/02/2023 08:16 AM AEST(SW</v>
      </c>
      <c r="M2044">
        <v>613410</v>
      </c>
      <c r="O2044" t="s">
        <v>32</v>
      </c>
      <c r="P2044" t="s">
        <v>42</v>
      </c>
      <c r="R2044" t="s">
        <v>34</v>
      </c>
      <c r="T2044" t="s">
        <v>35</v>
      </c>
      <c r="U2044" t="s">
        <v>43</v>
      </c>
      <c r="V2044" t="s">
        <v>122</v>
      </c>
      <c r="W2044" s="1">
        <v>44964</v>
      </c>
      <c r="X2044" s="1">
        <v>44967</v>
      </c>
      <c r="Y2044" t="s">
        <v>133</v>
      </c>
    </row>
    <row r="2045" spans="1:25">
      <c r="A2045" t="s">
        <v>5754</v>
      </c>
      <c r="B2045" t="s">
        <v>1041</v>
      </c>
      <c r="D2045">
        <v>61252</v>
      </c>
      <c r="E2045" t="s">
        <v>27</v>
      </c>
      <c r="F2045" t="s">
        <v>28</v>
      </c>
      <c r="G2045">
        <v>2023</v>
      </c>
      <c r="H2045" t="s">
        <v>29</v>
      </c>
      <c r="I2045" t="s">
        <v>30</v>
      </c>
      <c r="J2045" t="s">
        <v>5755</v>
      </c>
      <c r="K2045" t="s">
        <v>5756</v>
      </c>
      <c r="L2045" t="s">
        <v>5756</v>
      </c>
      <c r="M2045">
        <v>1153599</v>
      </c>
      <c r="O2045" t="s">
        <v>32</v>
      </c>
      <c r="P2045" t="s">
        <v>33</v>
      </c>
      <c r="R2045" t="s">
        <v>34</v>
      </c>
      <c r="T2045" t="s">
        <v>52</v>
      </c>
      <c r="U2045" t="s">
        <v>53</v>
      </c>
      <c r="V2045" t="s">
        <v>146</v>
      </c>
      <c r="W2045" s="1">
        <v>45108</v>
      </c>
      <c r="X2045" s="1">
        <v>45116</v>
      </c>
      <c r="Y2045" t="s">
        <v>55</v>
      </c>
    </row>
    <row r="2046" spans="1:25">
      <c r="A2046" t="s">
        <v>5757</v>
      </c>
      <c r="B2046" t="s">
        <v>5758</v>
      </c>
      <c r="D2046">
        <v>61307</v>
      </c>
      <c r="E2046" t="s">
        <v>27</v>
      </c>
      <c r="F2046" t="s">
        <v>28</v>
      </c>
      <c r="G2046">
        <v>2023</v>
      </c>
      <c r="H2046" t="s">
        <v>29</v>
      </c>
      <c r="I2046" t="s">
        <v>30</v>
      </c>
      <c r="J2046" t="s">
        <v>5755</v>
      </c>
      <c r="K2046" t="s">
        <v>5759</v>
      </c>
      <c r="L2046" t="s">
        <v>5759</v>
      </c>
      <c r="M2046">
        <v>1352670</v>
      </c>
      <c r="O2046" t="s">
        <v>32</v>
      </c>
      <c r="P2046" t="s">
        <v>33</v>
      </c>
      <c r="R2046" t="s">
        <v>34</v>
      </c>
      <c r="T2046" t="s">
        <v>52</v>
      </c>
      <c r="U2046" t="s">
        <v>53</v>
      </c>
      <c r="V2046" t="s">
        <v>54</v>
      </c>
      <c r="W2046" s="1">
        <v>45107</v>
      </c>
      <c r="X2046" s="1">
        <v>45115</v>
      </c>
      <c r="Y2046" t="s">
        <v>823</v>
      </c>
    </row>
    <row r="2047" spans="1:25">
      <c r="A2047" t="s">
        <v>5760</v>
      </c>
      <c r="B2047" t="s">
        <v>5761</v>
      </c>
      <c r="D2047">
        <v>61251</v>
      </c>
      <c r="E2047" t="s">
        <v>27</v>
      </c>
      <c r="F2047" t="s">
        <v>28</v>
      </c>
      <c r="G2047">
        <v>2023</v>
      </c>
      <c r="H2047" t="s">
        <v>29</v>
      </c>
      <c r="I2047" t="s">
        <v>30</v>
      </c>
      <c r="J2047" t="s">
        <v>5755</v>
      </c>
      <c r="K2047" t="s">
        <v>5762</v>
      </c>
      <c r="M2047">
        <v>1284507</v>
      </c>
      <c r="O2047" t="s">
        <v>32</v>
      </c>
      <c r="P2047" t="s">
        <v>33</v>
      </c>
      <c r="R2047" t="s">
        <v>34</v>
      </c>
      <c r="T2047" t="s">
        <v>52</v>
      </c>
      <c r="U2047" t="s">
        <v>53</v>
      </c>
      <c r="V2047" t="s">
        <v>5763</v>
      </c>
      <c r="W2047" s="1">
        <v>45107</v>
      </c>
      <c r="X2047" s="1">
        <v>45116</v>
      </c>
      <c r="Y2047" t="s">
        <v>384</v>
      </c>
    </row>
    <row r="2048" spans="1:25">
      <c r="A2048" t="s">
        <v>550</v>
      </c>
      <c r="B2048" t="s">
        <v>551</v>
      </c>
      <c r="D2048">
        <v>61213</v>
      </c>
      <c r="E2048" t="s">
        <v>27</v>
      </c>
      <c r="F2048" t="s">
        <v>28</v>
      </c>
      <c r="G2048">
        <v>2023</v>
      </c>
      <c r="H2048" t="s">
        <v>29</v>
      </c>
      <c r="I2048" t="s">
        <v>30</v>
      </c>
      <c r="J2048" t="s">
        <v>5764</v>
      </c>
      <c r="K2048" t="s">
        <v>5765</v>
      </c>
      <c r="M2048">
        <v>1183955</v>
      </c>
      <c r="O2048" t="s">
        <v>32</v>
      </c>
      <c r="P2048" t="s">
        <v>33</v>
      </c>
      <c r="R2048" t="s">
        <v>34</v>
      </c>
      <c r="T2048" t="s">
        <v>52</v>
      </c>
      <c r="U2048" t="s">
        <v>53</v>
      </c>
      <c r="V2048" t="s">
        <v>5766</v>
      </c>
      <c r="W2048" s="1">
        <v>45108</v>
      </c>
      <c r="X2048" s="1">
        <v>45087</v>
      </c>
      <c r="Y2048" t="s">
        <v>55</v>
      </c>
    </row>
    <row r="2049" spans="1:25">
      <c r="A2049" t="s">
        <v>5767</v>
      </c>
      <c r="B2049" t="s">
        <v>434</v>
      </c>
      <c r="C2049" t="s">
        <v>5768</v>
      </c>
      <c r="D2049">
        <v>61274</v>
      </c>
      <c r="E2049" t="s">
        <v>27</v>
      </c>
      <c r="F2049" t="s">
        <v>28</v>
      </c>
      <c r="G2049">
        <v>2023</v>
      </c>
      <c r="H2049" t="s">
        <v>29</v>
      </c>
      <c r="I2049" t="s">
        <v>30</v>
      </c>
      <c r="J2049" t="s">
        <v>5755</v>
      </c>
      <c r="K2049" t="s">
        <v>5769</v>
      </c>
      <c r="L2049" t="s">
        <v>5769</v>
      </c>
      <c r="M2049">
        <v>1294830</v>
      </c>
      <c r="O2049" t="s">
        <v>32</v>
      </c>
      <c r="P2049" t="s">
        <v>33</v>
      </c>
      <c r="R2049" t="s">
        <v>34</v>
      </c>
      <c r="T2049" t="s">
        <v>52</v>
      </c>
      <c r="U2049" t="s">
        <v>53</v>
      </c>
      <c r="V2049" t="s">
        <v>5770</v>
      </c>
      <c r="W2049" s="1">
        <v>45108</v>
      </c>
      <c r="X2049" s="1">
        <v>45116</v>
      </c>
      <c r="Y2049" t="s">
        <v>55</v>
      </c>
    </row>
    <row r="2050" spans="1:25">
      <c r="A2050" t="s">
        <v>5771</v>
      </c>
      <c r="B2050" t="s">
        <v>5772</v>
      </c>
      <c r="D2050">
        <v>61483</v>
      </c>
      <c r="E2050" t="s">
        <v>27</v>
      </c>
      <c r="F2050" t="s">
        <v>28</v>
      </c>
      <c r="G2050">
        <v>2023</v>
      </c>
      <c r="H2050" t="s">
        <v>29</v>
      </c>
      <c r="I2050" t="s">
        <v>30</v>
      </c>
      <c r="J2050" t="s">
        <v>5773</v>
      </c>
      <c r="K2050" t="s">
        <v>5774</v>
      </c>
      <c r="M2050">
        <v>1244460</v>
      </c>
      <c r="O2050" t="s">
        <v>32</v>
      </c>
      <c r="P2050" t="s">
        <v>61</v>
      </c>
      <c r="Q2050" t="s">
        <v>5775</v>
      </c>
      <c r="R2050" t="s">
        <v>34</v>
      </c>
      <c r="T2050" t="s">
        <v>52</v>
      </c>
      <c r="U2050" t="s">
        <v>53</v>
      </c>
      <c r="V2050" t="s">
        <v>5776</v>
      </c>
      <c r="W2050" s="1">
        <v>45107</v>
      </c>
      <c r="X2050" s="1">
        <v>45116</v>
      </c>
      <c r="Y2050" t="s">
        <v>1277</v>
      </c>
    </row>
    <row r="2051" spans="1:25">
      <c r="A2051" t="s">
        <v>5777</v>
      </c>
      <c r="B2051" t="s">
        <v>5778</v>
      </c>
      <c r="C2051" t="s">
        <v>5779</v>
      </c>
      <c r="D2051">
        <v>61244</v>
      </c>
      <c r="E2051" t="s">
        <v>27</v>
      </c>
      <c r="F2051" t="s">
        <v>28</v>
      </c>
      <c r="G2051">
        <v>2023</v>
      </c>
      <c r="H2051" t="s">
        <v>29</v>
      </c>
      <c r="I2051" t="s">
        <v>30</v>
      </c>
      <c r="J2051" t="s">
        <v>5755</v>
      </c>
      <c r="K2051" t="s">
        <v>5780</v>
      </c>
      <c r="M2051">
        <v>759178</v>
      </c>
      <c r="O2051" t="s">
        <v>32</v>
      </c>
      <c r="P2051" t="s">
        <v>33</v>
      </c>
      <c r="R2051" t="s">
        <v>34</v>
      </c>
      <c r="T2051" t="s">
        <v>52</v>
      </c>
      <c r="U2051" t="s">
        <v>53</v>
      </c>
      <c r="V2051" t="s">
        <v>54</v>
      </c>
      <c r="W2051" s="1">
        <v>45108</v>
      </c>
      <c r="X2051" s="1">
        <v>45116</v>
      </c>
      <c r="Y2051" t="s">
        <v>55</v>
      </c>
    </row>
    <row r="2052" spans="1:25">
      <c r="A2052" t="s">
        <v>4265</v>
      </c>
      <c r="B2052" t="s">
        <v>4434</v>
      </c>
      <c r="D2052">
        <v>61653</v>
      </c>
      <c r="E2052" t="s">
        <v>27</v>
      </c>
      <c r="F2052" t="s">
        <v>28</v>
      </c>
      <c r="G2052">
        <v>2023</v>
      </c>
      <c r="H2052" t="s">
        <v>29</v>
      </c>
      <c r="I2052" t="s">
        <v>30</v>
      </c>
      <c r="J2052" t="s">
        <v>4435</v>
      </c>
      <c r="K2052" t="s">
        <v>4436</v>
      </c>
      <c r="O2052" t="s">
        <v>32</v>
      </c>
      <c r="P2052" t="s">
        <v>371</v>
      </c>
      <c r="R2052" t="s">
        <v>34</v>
      </c>
      <c r="T2052" t="s">
        <v>52</v>
      </c>
      <c r="U2052" t="s">
        <v>53</v>
      </c>
      <c r="V2052" t="s">
        <v>4437</v>
      </c>
      <c r="W2052" s="1">
        <v>45107</v>
      </c>
      <c r="X2052" s="1">
        <v>45115</v>
      </c>
      <c r="Y2052" t="s">
        <v>55</v>
      </c>
    </row>
    <row r="2053" spans="1:25">
      <c r="A2053" t="s">
        <v>205</v>
      </c>
      <c r="B2053" t="s">
        <v>206</v>
      </c>
      <c r="C2053" t="s">
        <v>207</v>
      </c>
      <c r="D2053">
        <v>61340</v>
      </c>
      <c r="E2053" t="s">
        <v>27</v>
      </c>
      <c r="F2053" t="s">
        <v>28</v>
      </c>
      <c r="G2053">
        <v>2023</v>
      </c>
      <c r="H2053" t="s">
        <v>29</v>
      </c>
      <c r="I2053" t="s">
        <v>30</v>
      </c>
      <c r="J2053" t="s">
        <v>5755</v>
      </c>
      <c r="K2053" t="s">
        <v>5781</v>
      </c>
      <c r="M2053">
        <v>837624</v>
      </c>
      <c r="O2053" t="s">
        <v>32</v>
      </c>
      <c r="P2053" t="s">
        <v>33</v>
      </c>
      <c r="R2053" t="s">
        <v>34</v>
      </c>
      <c r="T2053" t="s">
        <v>52</v>
      </c>
      <c r="U2053" t="s">
        <v>53</v>
      </c>
      <c r="V2053" t="s">
        <v>210</v>
      </c>
      <c r="W2053" s="1">
        <v>45109</v>
      </c>
      <c r="X2053" s="1">
        <v>45115</v>
      </c>
      <c r="Y2053" t="s">
        <v>211</v>
      </c>
    </row>
    <row r="2054" spans="1:25">
      <c r="A2054" t="s">
        <v>5782</v>
      </c>
      <c r="B2054" t="s">
        <v>667</v>
      </c>
      <c r="D2054">
        <v>61211</v>
      </c>
      <c r="E2054" t="s">
        <v>27</v>
      </c>
      <c r="F2054" t="s">
        <v>28</v>
      </c>
      <c r="G2054">
        <v>2023</v>
      </c>
      <c r="H2054" t="s">
        <v>29</v>
      </c>
      <c r="I2054" t="s">
        <v>30</v>
      </c>
      <c r="J2054" t="s">
        <v>5755</v>
      </c>
      <c r="K2054" t="s">
        <v>5783</v>
      </c>
      <c r="L2054" t="s">
        <v>5784</v>
      </c>
      <c r="M2054">
        <v>1290314</v>
      </c>
      <c r="O2054" t="s">
        <v>32</v>
      </c>
      <c r="P2054" t="s">
        <v>33</v>
      </c>
      <c r="R2054" t="s">
        <v>34</v>
      </c>
      <c r="T2054" t="s">
        <v>52</v>
      </c>
      <c r="U2054" t="s">
        <v>53</v>
      </c>
      <c r="V2054" t="s">
        <v>5785</v>
      </c>
      <c r="W2054" s="1">
        <v>45109</v>
      </c>
      <c r="X2054" s="1">
        <v>45115</v>
      </c>
      <c r="Y2054" t="s">
        <v>615</v>
      </c>
    </row>
    <row r="2055" spans="1:25">
      <c r="A2055" t="s">
        <v>3845</v>
      </c>
      <c r="B2055" t="s">
        <v>3846</v>
      </c>
      <c r="D2055">
        <v>61305</v>
      </c>
      <c r="E2055" t="s">
        <v>27</v>
      </c>
      <c r="F2055" t="s">
        <v>28</v>
      </c>
      <c r="G2055">
        <v>2023</v>
      </c>
      <c r="H2055" t="s">
        <v>29</v>
      </c>
      <c r="I2055" t="s">
        <v>30</v>
      </c>
      <c r="J2055" t="s">
        <v>5773</v>
      </c>
      <c r="K2055" t="s">
        <v>5786</v>
      </c>
      <c r="M2055">
        <v>1155779</v>
      </c>
      <c r="O2055" t="s">
        <v>32</v>
      </c>
      <c r="P2055" t="s">
        <v>33</v>
      </c>
      <c r="R2055" t="s">
        <v>32</v>
      </c>
      <c r="S2055" t="s">
        <v>32</v>
      </c>
      <c r="T2055" t="s">
        <v>52</v>
      </c>
      <c r="U2055" t="s">
        <v>53</v>
      </c>
      <c r="V2055" t="s">
        <v>5787</v>
      </c>
      <c r="W2055" s="1">
        <v>45107</v>
      </c>
      <c r="X2055" s="1">
        <v>45116</v>
      </c>
      <c r="Y2055" t="s">
        <v>841</v>
      </c>
    </row>
    <row r="2056" spans="1:25">
      <c r="A2056" t="s">
        <v>4467</v>
      </c>
      <c r="B2056" t="s">
        <v>4468</v>
      </c>
      <c r="D2056">
        <v>61334</v>
      </c>
      <c r="E2056" t="s">
        <v>27</v>
      </c>
      <c r="F2056" t="s">
        <v>28</v>
      </c>
      <c r="G2056">
        <v>2023</v>
      </c>
      <c r="H2056" t="s">
        <v>29</v>
      </c>
      <c r="I2056" t="s">
        <v>30</v>
      </c>
      <c r="J2056" t="s">
        <v>5755</v>
      </c>
      <c r="K2056" t="s">
        <v>5788</v>
      </c>
      <c r="M2056">
        <v>1178730</v>
      </c>
      <c r="O2056" t="s">
        <v>32</v>
      </c>
      <c r="P2056" t="s">
        <v>33</v>
      </c>
      <c r="R2056" t="s">
        <v>32</v>
      </c>
      <c r="S2056" t="s">
        <v>32</v>
      </c>
      <c r="T2056" t="s">
        <v>52</v>
      </c>
      <c r="U2056" t="s">
        <v>53</v>
      </c>
      <c r="V2056" t="s">
        <v>54</v>
      </c>
      <c r="W2056" s="1">
        <v>45108</v>
      </c>
      <c r="X2056" s="1">
        <v>45115</v>
      </c>
      <c r="Y2056" t="s">
        <v>841</v>
      </c>
    </row>
    <row r="2057" spans="1:25">
      <c r="A2057" t="s">
        <v>4534</v>
      </c>
      <c r="B2057" t="s">
        <v>274</v>
      </c>
      <c r="C2057" t="s">
        <v>48</v>
      </c>
      <c r="D2057">
        <v>58287</v>
      </c>
      <c r="E2057" t="s">
        <v>27</v>
      </c>
      <c r="F2057" t="s">
        <v>28</v>
      </c>
      <c r="G2057">
        <v>2023</v>
      </c>
      <c r="H2057" t="s">
        <v>29</v>
      </c>
      <c r="I2057" t="s">
        <v>30</v>
      </c>
      <c r="J2057" t="s">
        <v>5789</v>
      </c>
      <c r="K2057" t="s">
        <v>5790</v>
      </c>
      <c r="M2057">
        <v>125298</v>
      </c>
      <c r="O2057" t="s">
        <v>32</v>
      </c>
      <c r="P2057" t="s">
        <v>86</v>
      </c>
      <c r="R2057" t="s">
        <v>34</v>
      </c>
      <c r="T2057" t="s">
        <v>52</v>
      </c>
      <c r="U2057" t="s">
        <v>43</v>
      </c>
      <c r="V2057" t="s">
        <v>88</v>
      </c>
      <c r="W2057" s="1">
        <v>45011</v>
      </c>
      <c r="X2057" s="1">
        <v>45016</v>
      </c>
      <c r="Y2057" t="s">
        <v>55</v>
      </c>
    </row>
    <row r="2058" spans="1:25">
      <c r="A2058" t="s">
        <v>531</v>
      </c>
      <c r="B2058" t="s">
        <v>5791</v>
      </c>
      <c r="D2058">
        <v>61867</v>
      </c>
      <c r="E2058" t="s">
        <v>27</v>
      </c>
      <c r="F2058" t="s">
        <v>28</v>
      </c>
      <c r="G2058">
        <v>2023</v>
      </c>
      <c r="H2058" t="s">
        <v>29</v>
      </c>
      <c r="I2058" t="s">
        <v>30</v>
      </c>
      <c r="J2058" t="s">
        <v>5792</v>
      </c>
      <c r="K2058" t="s">
        <v>5793</v>
      </c>
      <c r="L2058" t="s">
        <v>5793</v>
      </c>
      <c r="M2058">
        <v>1167873</v>
      </c>
      <c r="O2058" t="s">
        <v>32</v>
      </c>
      <c r="P2058" t="s">
        <v>86</v>
      </c>
      <c r="R2058" t="s">
        <v>34</v>
      </c>
      <c r="T2058" t="s">
        <v>52</v>
      </c>
      <c r="U2058" t="s">
        <v>87</v>
      </c>
      <c r="V2058" t="s">
        <v>4542</v>
      </c>
      <c r="W2058" s="1">
        <v>45138</v>
      </c>
      <c r="X2058" s="1">
        <v>45212</v>
      </c>
      <c r="Y2058" t="s">
        <v>220</v>
      </c>
    </row>
    <row r="2059" spans="1:25">
      <c r="A2059" t="s">
        <v>531</v>
      </c>
      <c r="B2059" t="s">
        <v>5791</v>
      </c>
      <c r="D2059">
        <v>61941</v>
      </c>
      <c r="E2059" t="s">
        <v>27</v>
      </c>
      <c r="F2059" t="s">
        <v>28</v>
      </c>
      <c r="G2059">
        <v>2023</v>
      </c>
      <c r="H2059" t="s">
        <v>29</v>
      </c>
      <c r="I2059" t="s">
        <v>30</v>
      </c>
      <c r="J2059" t="s">
        <v>5794</v>
      </c>
      <c r="K2059" t="s">
        <v>5795</v>
      </c>
      <c r="M2059">
        <v>1167873</v>
      </c>
      <c r="O2059" t="s">
        <v>32</v>
      </c>
      <c r="P2059" t="s">
        <v>86</v>
      </c>
      <c r="R2059" t="s">
        <v>34</v>
      </c>
      <c r="T2059" t="s">
        <v>52</v>
      </c>
      <c r="U2059" t="s">
        <v>87</v>
      </c>
      <c r="V2059" t="s">
        <v>4542</v>
      </c>
      <c r="W2059" s="1">
        <v>45138</v>
      </c>
      <c r="X2059" s="1">
        <v>45212</v>
      </c>
      <c r="Y2059" t="s">
        <v>220</v>
      </c>
    </row>
    <row r="2060" spans="1:25">
      <c r="A2060" t="s">
        <v>2545</v>
      </c>
      <c r="B2060" t="s">
        <v>2546</v>
      </c>
      <c r="D2060">
        <v>55666</v>
      </c>
      <c r="E2060" t="s">
        <v>27</v>
      </c>
      <c r="F2060" t="s">
        <v>28</v>
      </c>
      <c r="G2060">
        <v>2023</v>
      </c>
      <c r="H2060" t="s">
        <v>29</v>
      </c>
      <c r="I2060" t="s">
        <v>30</v>
      </c>
      <c r="J2060" t="s">
        <v>5796</v>
      </c>
      <c r="K2060" t="s">
        <v>5797</v>
      </c>
      <c r="M2060">
        <v>1105339</v>
      </c>
      <c r="O2060" t="s">
        <v>32</v>
      </c>
      <c r="P2060" t="s">
        <v>86</v>
      </c>
      <c r="R2060" t="s">
        <v>34</v>
      </c>
      <c r="T2060" t="s">
        <v>52</v>
      </c>
      <c r="U2060" t="s">
        <v>87</v>
      </c>
      <c r="V2060" t="s">
        <v>5798</v>
      </c>
      <c r="W2060" s="1">
        <v>44956</v>
      </c>
      <c r="X2060" s="1">
        <v>44974</v>
      </c>
      <c r="Y2060" t="s">
        <v>89</v>
      </c>
    </row>
    <row r="2061" spans="1:25">
      <c r="A2061" t="s">
        <v>486</v>
      </c>
      <c r="B2061" t="s">
        <v>487</v>
      </c>
      <c r="D2061">
        <v>60274</v>
      </c>
      <c r="E2061" t="s">
        <v>27</v>
      </c>
      <c r="F2061" t="s">
        <v>28</v>
      </c>
      <c r="G2061">
        <v>2023</v>
      </c>
      <c r="H2061" t="s">
        <v>29</v>
      </c>
      <c r="I2061" t="s">
        <v>30</v>
      </c>
      <c r="J2061" t="s">
        <v>5799</v>
      </c>
      <c r="K2061" t="s">
        <v>5800</v>
      </c>
      <c r="L2061" t="s">
        <v>5801</v>
      </c>
      <c r="M2061">
        <v>1185723</v>
      </c>
      <c r="O2061" t="s">
        <v>32</v>
      </c>
      <c r="P2061" t="s">
        <v>86</v>
      </c>
      <c r="R2061" t="s">
        <v>32</v>
      </c>
      <c r="S2061" t="s">
        <v>32</v>
      </c>
      <c r="T2061" t="s">
        <v>52</v>
      </c>
      <c r="U2061" t="s">
        <v>87</v>
      </c>
      <c r="V2061" t="s">
        <v>88</v>
      </c>
      <c r="W2061" s="1">
        <v>45103</v>
      </c>
      <c r="X2061" s="1">
        <v>45107</v>
      </c>
      <c r="Y2061" t="s">
        <v>89</v>
      </c>
    </row>
    <row r="2062" spans="1:25">
      <c r="A2062" t="s">
        <v>5802</v>
      </c>
      <c r="B2062" t="s">
        <v>2802</v>
      </c>
      <c r="C2062" t="s">
        <v>5803</v>
      </c>
      <c r="D2062">
        <v>53227</v>
      </c>
      <c r="E2062" t="s">
        <v>27</v>
      </c>
      <c r="F2062" t="s">
        <v>28</v>
      </c>
      <c r="G2062">
        <v>2023</v>
      </c>
      <c r="H2062" t="s">
        <v>29</v>
      </c>
      <c r="I2062" t="s">
        <v>30</v>
      </c>
      <c r="J2062" t="s">
        <v>5804</v>
      </c>
      <c r="K2062" t="str">
        <f>"07/11/2022 03:48 PM AEST(SW"</f>
        <v>07/11/2022 03:48 PM AEST(SW</v>
      </c>
      <c r="M2062">
        <v>873173</v>
      </c>
      <c r="O2062" t="s">
        <v>32</v>
      </c>
      <c r="P2062" t="s">
        <v>86</v>
      </c>
      <c r="R2062" t="s">
        <v>34</v>
      </c>
      <c r="T2062" t="s">
        <v>52</v>
      </c>
      <c r="U2062" t="s">
        <v>261</v>
      </c>
      <c r="V2062" t="s">
        <v>426</v>
      </c>
      <c r="W2062" s="1">
        <v>44935</v>
      </c>
      <c r="X2062" s="1">
        <v>44946</v>
      </c>
      <c r="Y2062" t="s">
        <v>2807</v>
      </c>
    </row>
    <row r="2063" spans="1:25">
      <c r="A2063" t="s">
        <v>352</v>
      </c>
      <c r="B2063" t="s">
        <v>5805</v>
      </c>
      <c r="D2063">
        <v>61874</v>
      </c>
      <c r="E2063" t="s">
        <v>27</v>
      </c>
      <c r="F2063" t="s">
        <v>28</v>
      </c>
      <c r="G2063">
        <v>2023</v>
      </c>
      <c r="H2063" t="s">
        <v>29</v>
      </c>
      <c r="I2063" t="s">
        <v>30</v>
      </c>
      <c r="J2063" t="s">
        <v>5806</v>
      </c>
      <c r="K2063" t="s">
        <v>5807</v>
      </c>
      <c r="L2063" t="s">
        <v>5807</v>
      </c>
      <c r="M2063">
        <v>1130082</v>
      </c>
      <c r="O2063" t="s">
        <v>32</v>
      </c>
      <c r="P2063" t="s">
        <v>86</v>
      </c>
      <c r="R2063" t="s">
        <v>34</v>
      </c>
      <c r="T2063" t="s">
        <v>52</v>
      </c>
      <c r="U2063" t="s">
        <v>261</v>
      </c>
      <c r="V2063" t="s">
        <v>426</v>
      </c>
      <c r="W2063" s="1">
        <v>45201</v>
      </c>
      <c r="X2063" s="1">
        <v>45226</v>
      </c>
      <c r="Y2063" t="s">
        <v>55</v>
      </c>
    </row>
    <row r="2064" spans="1:25">
      <c r="A2064" t="s">
        <v>5808</v>
      </c>
      <c r="B2064" t="s">
        <v>5809</v>
      </c>
      <c r="D2064">
        <v>57159</v>
      </c>
      <c r="E2064" t="s">
        <v>27</v>
      </c>
      <c r="F2064" t="s">
        <v>28</v>
      </c>
      <c r="G2064">
        <v>2023</v>
      </c>
      <c r="H2064" t="s">
        <v>29</v>
      </c>
      <c r="I2064" t="s">
        <v>30</v>
      </c>
      <c r="J2064" t="s">
        <v>5810</v>
      </c>
      <c r="K2064" t="s">
        <v>5811</v>
      </c>
      <c r="M2064">
        <v>638148</v>
      </c>
      <c r="O2064" t="s">
        <v>32</v>
      </c>
      <c r="P2064" t="s">
        <v>86</v>
      </c>
      <c r="R2064" t="s">
        <v>34</v>
      </c>
      <c r="T2064" t="s">
        <v>52</v>
      </c>
      <c r="U2064" t="s">
        <v>261</v>
      </c>
      <c r="V2064" t="s">
        <v>262</v>
      </c>
      <c r="W2064" s="1">
        <v>44983</v>
      </c>
      <c r="X2064" s="1">
        <v>44967</v>
      </c>
      <c r="Y2064" t="s">
        <v>55</v>
      </c>
    </row>
    <row r="2065" spans="1:25">
      <c r="A2065" t="s">
        <v>5812</v>
      </c>
      <c r="B2065" t="s">
        <v>307</v>
      </c>
      <c r="C2065" t="s">
        <v>313</v>
      </c>
      <c r="D2065">
        <v>61234</v>
      </c>
      <c r="E2065" t="s">
        <v>27</v>
      </c>
      <c r="F2065" t="s">
        <v>28</v>
      </c>
      <c r="G2065">
        <v>2023</v>
      </c>
      <c r="H2065" t="s">
        <v>29</v>
      </c>
      <c r="I2065" t="s">
        <v>30</v>
      </c>
      <c r="J2065" t="s">
        <v>5813</v>
      </c>
      <c r="K2065" t="s">
        <v>5814</v>
      </c>
      <c r="L2065" t="s">
        <v>5814</v>
      </c>
      <c r="M2065">
        <v>1080806</v>
      </c>
      <c r="O2065" t="s">
        <v>32</v>
      </c>
      <c r="P2065" t="s">
        <v>86</v>
      </c>
      <c r="R2065" t="s">
        <v>34</v>
      </c>
      <c r="T2065" t="s">
        <v>52</v>
      </c>
      <c r="U2065" t="s">
        <v>261</v>
      </c>
      <c r="V2065" t="s">
        <v>2612</v>
      </c>
      <c r="W2065" s="1">
        <v>45172</v>
      </c>
      <c r="X2065" s="1">
        <v>45175</v>
      </c>
      <c r="Y2065" t="s">
        <v>55</v>
      </c>
    </row>
    <row r="2066" spans="1:25">
      <c r="A2066" t="s">
        <v>1146</v>
      </c>
      <c r="B2066" t="s">
        <v>4486</v>
      </c>
      <c r="D2066">
        <v>57061</v>
      </c>
      <c r="E2066" t="s">
        <v>27</v>
      </c>
      <c r="F2066" t="s">
        <v>28</v>
      </c>
      <c r="G2066">
        <v>2023</v>
      </c>
      <c r="H2066" t="s">
        <v>29</v>
      </c>
      <c r="I2066" t="s">
        <v>30</v>
      </c>
      <c r="J2066" t="s">
        <v>5815</v>
      </c>
      <c r="K2066" t="str">
        <f>"09/02/2023 01:43 PM AEST(SW"</f>
        <v>09/02/2023 01:43 PM AEST(SW</v>
      </c>
      <c r="M2066">
        <v>834633</v>
      </c>
      <c r="O2066" t="s">
        <v>32</v>
      </c>
      <c r="P2066" t="s">
        <v>145</v>
      </c>
      <c r="R2066" t="s">
        <v>34</v>
      </c>
      <c r="T2066" t="s">
        <v>52</v>
      </c>
      <c r="U2066" t="s">
        <v>261</v>
      </c>
      <c r="V2066" t="s">
        <v>262</v>
      </c>
      <c r="W2066" s="1">
        <v>45144</v>
      </c>
      <c r="X2066" s="1">
        <v>45157</v>
      </c>
      <c r="Y2066" t="s">
        <v>55</v>
      </c>
    </row>
    <row r="2067" spans="1:25">
      <c r="A2067" t="s">
        <v>1146</v>
      </c>
      <c r="B2067" t="s">
        <v>4486</v>
      </c>
      <c r="D2067">
        <v>60860</v>
      </c>
      <c r="E2067" t="s">
        <v>27</v>
      </c>
      <c r="F2067" t="s">
        <v>28</v>
      </c>
      <c r="G2067">
        <v>2023</v>
      </c>
      <c r="H2067" t="s">
        <v>29</v>
      </c>
      <c r="I2067" t="s">
        <v>30</v>
      </c>
      <c r="J2067" t="s">
        <v>5816</v>
      </c>
      <c r="K2067" t="str">
        <f>"06/06/2023 10:54 PM AEST(SW"</f>
        <v>06/06/2023 10:54 PM AEST(SW</v>
      </c>
      <c r="M2067">
        <v>834633</v>
      </c>
      <c r="O2067" t="s">
        <v>32</v>
      </c>
      <c r="P2067" t="s">
        <v>145</v>
      </c>
      <c r="R2067" t="s">
        <v>34</v>
      </c>
      <c r="T2067" t="s">
        <v>52</v>
      </c>
      <c r="U2067" t="s">
        <v>261</v>
      </c>
      <c r="V2067" t="s">
        <v>262</v>
      </c>
      <c r="W2067" s="1">
        <v>45144</v>
      </c>
      <c r="X2067" s="1">
        <v>45178</v>
      </c>
      <c r="Y2067" t="s">
        <v>55</v>
      </c>
    </row>
    <row r="2068" spans="1:25">
      <c r="A2068" t="s">
        <v>517</v>
      </c>
      <c r="B2068" t="s">
        <v>518</v>
      </c>
      <c r="D2068">
        <v>60930</v>
      </c>
      <c r="E2068" t="s">
        <v>27</v>
      </c>
      <c r="F2068" t="s">
        <v>28</v>
      </c>
      <c r="G2068">
        <v>2023</v>
      </c>
      <c r="H2068" t="s">
        <v>29</v>
      </c>
      <c r="I2068" t="s">
        <v>30</v>
      </c>
      <c r="J2068" t="s">
        <v>5817</v>
      </c>
      <c r="K2068" t="s">
        <v>5818</v>
      </c>
      <c r="L2068" t="s">
        <v>5819</v>
      </c>
      <c r="M2068">
        <v>1241433</v>
      </c>
      <c r="O2068" t="s">
        <v>32</v>
      </c>
      <c r="P2068" t="s">
        <v>86</v>
      </c>
      <c r="R2068" t="s">
        <v>34</v>
      </c>
      <c r="T2068" t="s">
        <v>52</v>
      </c>
      <c r="U2068" t="s">
        <v>43</v>
      </c>
      <c r="V2068" t="s">
        <v>88</v>
      </c>
      <c r="W2068" s="1">
        <v>45095</v>
      </c>
      <c r="X2068" s="1">
        <v>45100</v>
      </c>
      <c r="Y2068" t="s">
        <v>55</v>
      </c>
    </row>
    <row r="2069" spans="1:25">
      <c r="A2069" t="s">
        <v>2988</v>
      </c>
      <c r="B2069" t="s">
        <v>2989</v>
      </c>
      <c r="C2069" t="s">
        <v>2990</v>
      </c>
      <c r="D2069">
        <v>55738</v>
      </c>
      <c r="E2069" t="s">
        <v>27</v>
      </c>
      <c r="F2069" t="s">
        <v>28</v>
      </c>
      <c r="G2069">
        <v>2023</v>
      </c>
      <c r="H2069" t="s">
        <v>29</v>
      </c>
      <c r="I2069" t="s">
        <v>30</v>
      </c>
      <c r="J2069" t="s">
        <v>4319</v>
      </c>
      <c r="K2069" t="s">
        <v>4320</v>
      </c>
      <c r="M2069">
        <v>997187</v>
      </c>
      <c r="O2069" t="s">
        <v>32</v>
      </c>
      <c r="P2069" t="s">
        <v>86</v>
      </c>
      <c r="R2069" t="s">
        <v>34</v>
      </c>
      <c r="T2069" t="s">
        <v>52</v>
      </c>
      <c r="U2069" t="s">
        <v>87</v>
      </c>
      <c r="V2069" t="s">
        <v>2992</v>
      </c>
      <c r="W2069" s="1">
        <v>44996</v>
      </c>
      <c r="X2069" s="1">
        <v>45050</v>
      </c>
      <c r="Y2069" t="s">
        <v>55</v>
      </c>
    </row>
    <row r="2070" spans="1:25">
      <c r="A2070" t="s">
        <v>1138</v>
      </c>
      <c r="B2070" t="s">
        <v>897</v>
      </c>
      <c r="C2070" t="s">
        <v>104</v>
      </c>
      <c r="D2070">
        <v>61323</v>
      </c>
      <c r="E2070" t="s">
        <v>27</v>
      </c>
      <c r="F2070" t="s">
        <v>28</v>
      </c>
      <c r="G2070">
        <v>2023</v>
      </c>
      <c r="H2070" t="s">
        <v>29</v>
      </c>
      <c r="I2070" t="s">
        <v>30</v>
      </c>
      <c r="J2070" t="s">
        <v>5820</v>
      </c>
      <c r="K2070" t="s">
        <v>5821</v>
      </c>
      <c r="M2070">
        <v>1080256</v>
      </c>
      <c r="O2070" t="s">
        <v>32</v>
      </c>
      <c r="P2070" t="s">
        <v>86</v>
      </c>
      <c r="R2070" t="s">
        <v>34</v>
      </c>
      <c r="T2070" t="s">
        <v>52</v>
      </c>
      <c r="U2070" t="s">
        <v>87</v>
      </c>
      <c r="V2070" t="s">
        <v>4762</v>
      </c>
      <c r="W2070" s="1">
        <v>45102</v>
      </c>
      <c r="X2070" s="1">
        <v>45107</v>
      </c>
      <c r="Y2070" t="s">
        <v>55</v>
      </c>
    </row>
    <row r="2071" spans="1:25">
      <c r="A2071" t="s">
        <v>1748</v>
      </c>
      <c r="B2071" t="s">
        <v>1749</v>
      </c>
      <c r="D2071">
        <v>46965</v>
      </c>
      <c r="E2071" t="s">
        <v>27</v>
      </c>
      <c r="F2071" t="s">
        <v>28</v>
      </c>
      <c r="G2071">
        <v>2023</v>
      </c>
      <c r="H2071" t="s">
        <v>29</v>
      </c>
      <c r="I2071" t="s">
        <v>30</v>
      </c>
      <c r="J2071" t="s">
        <v>5822</v>
      </c>
      <c r="K2071" t="s">
        <v>5823</v>
      </c>
      <c r="L2071" t="s">
        <v>5824</v>
      </c>
      <c r="M2071">
        <v>1173987</v>
      </c>
      <c r="O2071" t="s">
        <v>32</v>
      </c>
      <c r="P2071" t="s">
        <v>86</v>
      </c>
      <c r="R2071" t="s">
        <v>34</v>
      </c>
      <c r="T2071" t="s">
        <v>52</v>
      </c>
      <c r="U2071" t="s">
        <v>87</v>
      </c>
      <c r="V2071" t="s">
        <v>465</v>
      </c>
      <c r="W2071" s="1">
        <v>45102</v>
      </c>
      <c r="X2071" s="1">
        <v>45108</v>
      </c>
      <c r="Y2071" t="s">
        <v>133</v>
      </c>
    </row>
    <row r="2072" spans="1:25">
      <c r="A2072" t="s">
        <v>1649</v>
      </c>
      <c r="B2072" t="s">
        <v>1650</v>
      </c>
      <c r="C2072" t="s">
        <v>603</v>
      </c>
      <c r="D2072">
        <v>55618</v>
      </c>
      <c r="E2072" t="s">
        <v>27</v>
      </c>
      <c r="F2072" t="s">
        <v>28</v>
      </c>
      <c r="G2072">
        <v>2023</v>
      </c>
      <c r="H2072" t="s">
        <v>29</v>
      </c>
      <c r="I2072" t="s">
        <v>30</v>
      </c>
      <c r="J2072" t="s">
        <v>4811</v>
      </c>
      <c r="K2072" t="s">
        <v>4812</v>
      </c>
      <c r="M2072">
        <v>992485</v>
      </c>
      <c r="O2072" t="s">
        <v>32</v>
      </c>
      <c r="P2072" t="s">
        <v>86</v>
      </c>
      <c r="R2072" t="s">
        <v>34</v>
      </c>
      <c r="T2072" t="s">
        <v>52</v>
      </c>
      <c r="U2072" t="s">
        <v>87</v>
      </c>
      <c r="V2072" t="s">
        <v>88</v>
      </c>
      <c r="W2072" s="1">
        <v>44948</v>
      </c>
      <c r="X2072" s="1">
        <v>44974</v>
      </c>
      <c r="Y2072" t="s">
        <v>55</v>
      </c>
    </row>
    <row r="2073" spans="1:25">
      <c r="A2073" t="s">
        <v>947</v>
      </c>
      <c r="B2073" t="s">
        <v>948</v>
      </c>
      <c r="D2073">
        <v>58761</v>
      </c>
      <c r="E2073" t="s">
        <v>27</v>
      </c>
      <c r="F2073" t="s">
        <v>28</v>
      </c>
      <c r="G2073">
        <v>2023</v>
      </c>
      <c r="H2073" t="s">
        <v>29</v>
      </c>
      <c r="I2073" t="s">
        <v>30</v>
      </c>
      <c r="J2073" t="s">
        <v>5825</v>
      </c>
      <c r="K2073" t="str">
        <f>"03/04/2023 10:43 PM AEST(SW"</f>
        <v>03/04/2023 10:43 PM AEST(SW</v>
      </c>
      <c r="M2073">
        <v>1147259</v>
      </c>
      <c r="O2073" t="s">
        <v>32</v>
      </c>
      <c r="P2073" t="s">
        <v>86</v>
      </c>
      <c r="R2073" t="s">
        <v>34</v>
      </c>
      <c r="T2073" t="s">
        <v>52</v>
      </c>
      <c r="U2073" t="s">
        <v>87</v>
      </c>
      <c r="V2073" t="s">
        <v>465</v>
      </c>
      <c r="W2073" s="1">
        <v>45074</v>
      </c>
      <c r="X2073" s="1">
        <v>45094</v>
      </c>
      <c r="Y2073" t="s">
        <v>123</v>
      </c>
    </row>
    <row r="2074" spans="1:25">
      <c r="A2074" t="s">
        <v>1527</v>
      </c>
      <c r="B2074" t="s">
        <v>1528</v>
      </c>
      <c r="D2074">
        <v>61118</v>
      </c>
      <c r="E2074" t="s">
        <v>27</v>
      </c>
      <c r="F2074" t="s">
        <v>28</v>
      </c>
      <c r="G2074">
        <v>2023</v>
      </c>
      <c r="H2074" t="s">
        <v>29</v>
      </c>
      <c r="I2074" t="s">
        <v>30</v>
      </c>
      <c r="J2074" t="s">
        <v>5826</v>
      </c>
      <c r="K2074" t="s">
        <v>5827</v>
      </c>
      <c r="M2074">
        <v>1062058</v>
      </c>
      <c r="O2074" t="s">
        <v>32</v>
      </c>
      <c r="P2074" t="s">
        <v>86</v>
      </c>
      <c r="R2074" t="s">
        <v>34</v>
      </c>
      <c r="T2074" t="s">
        <v>52</v>
      </c>
      <c r="U2074" t="s">
        <v>87</v>
      </c>
      <c r="V2074" t="s">
        <v>88</v>
      </c>
      <c r="W2074" s="1">
        <v>45101</v>
      </c>
      <c r="X2074" s="1">
        <v>45116</v>
      </c>
      <c r="Y2074" t="s">
        <v>89</v>
      </c>
    </row>
    <row r="2075" spans="1:25">
      <c r="A2075" t="s">
        <v>5828</v>
      </c>
      <c r="B2075" t="s">
        <v>897</v>
      </c>
      <c r="D2075">
        <v>57679</v>
      </c>
      <c r="E2075" t="s">
        <v>27</v>
      </c>
      <c r="F2075" t="s">
        <v>28</v>
      </c>
      <c r="G2075">
        <v>2023</v>
      </c>
      <c r="H2075" t="s">
        <v>29</v>
      </c>
      <c r="I2075" t="s">
        <v>30</v>
      </c>
      <c r="J2075" t="s">
        <v>5829</v>
      </c>
      <c r="K2075" t="s">
        <v>5830</v>
      </c>
      <c r="L2075" t="str">
        <f>"04/05/2023 06:50 PM AEST(SW"</f>
        <v>04/05/2023 06:50 PM AEST(SW</v>
      </c>
      <c r="M2075">
        <v>1207511</v>
      </c>
      <c r="O2075" t="s">
        <v>32</v>
      </c>
      <c r="P2075" t="s">
        <v>86</v>
      </c>
      <c r="R2075" t="s">
        <v>34</v>
      </c>
      <c r="T2075" t="s">
        <v>52</v>
      </c>
      <c r="U2075" t="s">
        <v>261</v>
      </c>
      <c r="V2075" t="s">
        <v>426</v>
      </c>
      <c r="W2075" s="1">
        <v>45137</v>
      </c>
      <c r="X2075" s="1">
        <v>45156</v>
      </c>
      <c r="Y2075" t="s">
        <v>89</v>
      </c>
    </row>
    <row r="2076" spans="1:25">
      <c r="A2076" t="s">
        <v>326</v>
      </c>
      <c r="B2076" t="s">
        <v>4370</v>
      </c>
      <c r="C2076" t="s">
        <v>1660</v>
      </c>
      <c r="D2076">
        <v>57673</v>
      </c>
      <c r="E2076" t="s">
        <v>27</v>
      </c>
      <c r="F2076" t="s">
        <v>28</v>
      </c>
      <c r="G2076">
        <v>2023</v>
      </c>
      <c r="H2076" t="s">
        <v>29</v>
      </c>
      <c r="I2076" t="s">
        <v>30</v>
      </c>
      <c r="J2076" t="s">
        <v>5831</v>
      </c>
      <c r="K2076" t="s">
        <v>5832</v>
      </c>
      <c r="L2076" t="str">
        <f>"05/05/2023 04:49 PM AEST(SW"</f>
        <v>05/05/2023 04:49 PM AEST(SW</v>
      </c>
      <c r="M2076">
        <v>1286288</v>
      </c>
      <c r="O2076" t="s">
        <v>32</v>
      </c>
      <c r="P2076" t="s">
        <v>86</v>
      </c>
      <c r="R2076" t="s">
        <v>34</v>
      </c>
      <c r="T2076" t="s">
        <v>52</v>
      </c>
      <c r="U2076" t="s">
        <v>261</v>
      </c>
      <c r="V2076" t="s">
        <v>426</v>
      </c>
      <c r="W2076" s="1">
        <v>45137</v>
      </c>
      <c r="X2076" s="1">
        <v>45156</v>
      </c>
      <c r="Y2076" t="s">
        <v>55</v>
      </c>
    </row>
    <row r="2077" spans="1:25">
      <c r="A2077" t="s">
        <v>5833</v>
      </c>
      <c r="B2077" t="s">
        <v>367</v>
      </c>
      <c r="D2077">
        <v>59624</v>
      </c>
      <c r="E2077" t="s">
        <v>27</v>
      </c>
      <c r="F2077" t="s">
        <v>28</v>
      </c>
      <c r="G2077">
        <v>2023</v>
      </c>
      <c r="H2077" t="s">
        <v>29</v>
      </c>
      <c r="I2077" t="s">
        <v>30</v>
      </c>
      <c r="J2077" t="s">
        <v>5834</v>
      </c>
      <c r="K2077" t="str">
        <f>"03/05/2023 01:48 PM AEST(SW"</f>
        <v>03/05/2023 01:48 PM AEST(SW</v>
      </c>
      <c r="M2077">
        <v>1028700</v>
      </c>
      <c r="O2077" t="s">
        <v>32</v>
      </c>
      <c r="P2077" t="s">
        <v>86</v>
      </c>
      <c r="R2077" t="s">
        <v>34</v>
      </c>
      <c r="T2077" t="s">
        <v>52</v>
      </c>
      <c r="U2077" t="s">
        <v>261</v>
      </c>
      <c r="V2077" t="s">
        <v>426</v>
      </c>
      <c r="W2077" s="1">
        <v>45032</v>
      </c>
      <c r="X2077" s="1">
        <v>45051</v>
      </c>
      <c r="Y2077" t="s">
        <v>55</v>
      </c>
    </row>
    <row r="2078" spans="1:25">
      <c r="A2078" t="s">
        <v>5835</v>
      </c>
      <c r="B2078" t="s">
        <v>5836</v>
      </c>
      <c r="D2078">
        <v>57962</v>
      </c>
      <c r="E2078" t="s">
        <v>27</v>
      </c>
      <c r="F2078" t="s">
        <v>28</v>
      </c>
      <c r="G2078">
        <v>2023</v>
      </c>
      <c r="H2078" t="s">
        <v>29</v>
      </c>
      <c r="I2078" t="s">
        <v>30</v>
      </c>
      <c r="J2078" t="s">
        <v>5837</v>
      </c>
      <c r="K2078" t="s">
        <v>5838</v>
      </c>
      <c r="M2078">
        <v>912543</v>
      </c>
      <c r="O2078" t="s">
        <v>32</v>
      </c>
      <c r="P2078" t="s">
        <v>86</v>
      </c>
      <c r="R2078" t="s">
        <v>34</v>
      </c>
      <c r="T2078" t="s">
        <v>52</v>
      </c>
      <c r="U2078" t="s">
        <v>261</v>
      </c>
      <c r="V2078" t="s">
        <v>426</v>
      </c>
      <c r="W2078" s="1">
        <v>45067</v>
      </c>
      <c r="X2078" s="1">
        <v>45086</v>
      </c>
      <c r="Y2078" t="s">
        <v>55</v>
      </c>
    </row>
    <row r="2079" spans="1:25">
      <c r="A2079" t="s">
        <v>5839</v>
      </c>
      <c r="B2079" t="s">
        <v>5840</v>
      </c>
      <c r="C2079" t="s">
        <v>349</v>
      </c>
      <c r="D2079">
        <v>61210</v>
      </c>
      <c r="E2079" t="s">
        <v>27</v>
      </c>
      <c r="F2079" t="s">
        <v>28</v>
      </c>
      <c r="G2079">
        <v>2023</v>
      </c>
      <c r="H2079" t="s">
        <v>29</v>
      </c>
      <c r="I2079" t="s">
        <v>30</v>
      </c>
      <c r="J2079" t="s">
        <v>5841</v>
      </c>
      <c r="K2079" t="s">
        <v>5783</v>
      </c>
      <c r="M2079">
        <v>791757</v>
      </c>
      <c r="O2079" t="s">
        <v>32</v>
      </c>
      <c r="P2079" t="s">
        <v>33</v>
      </c>
      <c r="R2079" t="s">
        <v>34</v>
      </c>
      <c r="T2079" t="s">
        <v>52</v>
      </c>
      <c r="U2079" t="s">
        <v>53</v>
      </c>
      <c r="V2079" t="s">
        <v>5842</v>
      </c>
      <c r="W2079" s="1">
        <v>45107</v>
      </c>
      <c r="X2079" s="1">
        <v>45116</v>
      </c>
      <c r="Y2079" t="s">
        <v>615</v>
      </c>
    </row>
    <row r="2080" spans="1:25">
      <c r="A2080" t="s">
        <v>5843</v>
      </c>
      <c r="B2080" t="s">
        <v>5844</v>
      </c>
      <c r="D2080">
        <v>61955</v>
      </c>
      <c r="E2080" t="s">
        <v>27</v>
      </c>
      <c r="F2080" t="s">
        <v>28</v>
      </c>
      <c r="G2080">
        <v>2023</v>
      </c>
      <c r="H2080" t="s">
        <v>29</v>
      </c>
      <c r="I2080" t="s">
        <v>30</v>
      </c>
      <c r="J2080" t="s">
        <v>5845</v>
      </c>
      <c r="K2080" t="s">
        <v>5846</v>
      </c>
      <c r="M2080">
        <v>1316199</v>
      </c>
      <c r="O2080" t="s">
        <v>32</v>
      </c>
      <c r="P2080" t="s">
        <v>86</v>
      </c>
      <c r="R2080" t="s">
        <v>34</v>
      </c>
      <c r="T2080" t="s">
        <v>52</v>
      </c>
      <c r="U2080" t="s">
        <v>261</v>
      </c>
      <c r="V2080" t="s">
        <v>2612</v>
      </c>
      <c r="W2080" s="1">
        <v>45180</v>
      </c>
      <c r="X2080" s="1">
        <v>45185</v>
      </c>
      <c r="Y2080" t="s">
        <v>211</v>
      </c>
    </row>
    <row r="2081" spans="1:25">
      <c r="A2081" t="s">
        <v>3548</v>
      </c>
      <c r="B2081" t="s">
        <v>57</v>
      </c>
      <c r="C2081" t="s">
        <v>1440</v>
      </c>
      <c r="D2081">
        <v>61872</v>
      </c>
      <c r="E2081" t="s">
        <v>27</v>
      </c>
      <c r="F2081" t="s">
        <v>28</v>
      </c>
      <c r="G2081">
        <v>2023</v>
      </c>
      <c r="H2081" t="s">
        <v>29</v>
      </c>
      <c r="I2081" t="s">
        <v>30</v>
      </c>
      <c r="J2081" t="s">
        <v>5847</v>
      </c>
      <c r="K2081" t="s">
        <v>5848</v>
      </c>
      <c r="M2081">
        <v>996156</v>
      </c>
      <c r="O2081" t="s">
        <v>32</v>
      </c>
      <c r="P2081" t="s">
        <v>371</v>
      </c>
      <c r="R2081" t="s">
        <v>34</v>
      </c>
      <c r="T2081" t="s">
        <v>52</v>
      </c>
      <c r="U2081" t="s">
        <v>43</v>
      </c>
      <c r="V2081" t="s">
        <v>115</v>
      </c>
      <c r="W2081" s="1">
        <v>45128</v>
      </c>
      <c r="X2081" s="1">
        <v>45137</v>
      </c>
      <c r="Y2081" t="s">
        <v>55</v>
      </c>
    </row>
    <row r="2082" spans="1:25">
      <c r="A2082" t="s">
        <v>5849</v>
      </c>
      <c r="B2082" t="s">
        <v>5850</v>
      </c>
      <c r="D2082">
        <v>61312</v>
      </c>
      <c r="E2082" t="s">
        <v>27</v>
      </c>
      <c r="F2082" t="s">
        <v>28</v>
      </c>
      <c r="G2082">
        <v>2023</v>
      </c>
      <c r="H2082" t="s">
        <v>29</v>
      </c>
      <c r="I2082" t="s">
        <v>30</v>
      </c>
      <c r="J2082" t="s">
        <v>5851</v>
      </c>
      <c r="K2082" t="s">
        <v>5852</v>
      </c>
      <c r="M2082">
        <v>1088939</v>
      </c>
      <c r="O2082" t="s">
        <v>32</v>
      </c>
      <c r="P2082" t="s">
        <v>371</v>
      </c>
      <c r="R2082" t="s">
        <v>34</v>
      </c>
      <c r="T2082" t="s">
        <v>35</v>
      </c>
      <c r="U2082" t="s">
        <v>43</v>
      </c>
      <c r="V2082" t="s">
        <v>115</v>
      </c>
      <c r="W2082" s="1">
        <v>45087</v>
      </c>
      <c r="X2082" s="1">
        <v>45107</v>
      </c>
      <c r="Y2082" t="s">
        <v>204</v>
      </c>
    </row>
    <row r="2083" spans="1:25">
      <c r="A2083" t="s">
        <v>366</v>
      </c>
      <c r="B2083" t="s">
        <v>367</v>
      </c>
      <c r="C2083" t="s">
        <v>368</v>
      </c>
      <c r="D2083">
        <v>55443</v>
      </c>
      <c r="E2083" t="s">
        <v>27</v>
      </c>
      <c r="F2083" t="s">
        <v>28</v>
      </c>
      <c r="G2083">
        <v>2023</v>
      </c>
      <c r="H2083" t="s">
        <v>29</v>
      </c>
      <c r="I2083" t="s">
        <v>30</v>
      </c>
      <c r="J2083" t="s">
        <v>5316</v>
      </c>
      <c r="K2083" t="s">
        <v>5317</v>
      </c>
      <c r="M2083">
        <v>1238876</v>
      </c>
      <c r="O2083" t="s">
        <v>32</v>
      </c>
      <c r="P2083" t="s">
        <v>371</v>
      </c>
      <c r="R2083" t="s">
        <v>34</v>
      </c>
      <c r="T2083" t="s">
        <v>35</v>
      </c>
      <c r="U2083" t="s">
        <v>43</v>
      </c>
      <c r="V2083" t="s">
        <v>115</v>
      </c>
      <c r="W2083" s="1">
        <v>44930</v>
      </c>
      <c r="X2083" s="1">
        <v>44934</v>
      </c>
      <c r="Y2083" t="s">
        <v>181</v>
      </c>
    </row>
    <row r="2084" spans="1:25">
      <c r="A2084" t="s">
        <v>2184</v>
      </c>
      <c r="B2084" t="s">
        <v>353</v>
      </c>
      <c r="C2084" t="s">
        <v>5853</v>
      </c>
      <c r="D2084">
        <v>60481</v>
      </c>
      <c r="E2084" t="s">
        <v>27</v>
      </c>
      <c r="F2084" t="s">
        <v>28</v>
      </c>
      <c r="G2084">
        <v>2023</v>
      </c>
      <c r="H2084" t="s">
        <v>29</v>
      </c>
      <c r="I2084" t="s">
        <v>30</v>
      </c>
      <c r="J2084" t="s">
        <v>5854</v>
      </c>
      <c r="K2084" t="s">
        <v>5855</v>
      </c>
      <c r="L2084" t="s">
        <v>5855</v>
      </c>
      <c r="M2084">
        <v>1386864</v>
      </c>
      <c r="O2084" t="s">
        <v>32</v>
      </c>
      <c r="P2084" t="s">
        <v>86</v>
      </c>
      <c r="R2084" t="s">
        <v>34</v>
      </c>
      <c r="T2084" t="s">
        <v>52</v>
      </c>
      <c r="U2084" t="s">
        <v>87</v>
      </c>
      <c r="V2084" t="s">
        <v>5856</v>
      </c>
      <c r="W2084" s="1">
        <v>45117</v>
      </c>
      <c r="X2084" s="1">
        <v>45121</v>
      </c>
      <c r="Y2084" t="s">
        <v>89</v>
      </c>
    </row>
    <row r="2085" spans="1:25">
      <c r="A2085" t="s">
        <v>453</v>
      </c>
      <c r="B2085" t="s">
        <v>454</v>
      </c>
      <c r="C2085" t="s">
        <v>455</v>
      </c>
      <c r="D2085">
        <v>46786</v>
      </c>
      <c r="E2085" t="s">
        <v>27</v>
      </c>
      <c r="F2085" t="s">
        <v>28</v>
      </c>
      <c r="G2085">
        <v>2023</v>
      </c>
      <c r="H2085" t="s">
        <v>29</v>
      </c>
      <c r="I2085" t="s">
        <v>30</v>
      </c>
      <c r="J2085" t="s">
        <v>5722</v>
      </c>
      <c r="K2085" t="s">
        <v>5723</v>
      </c>
      <c r="M2085">
        <v>1085008</v>
      </c>
      <c r="O2085" t="s">
        <v>32</v>
      </c>
      <c r="P2085" t="s">
        <v>86</v>
      </c>
      <c r="R2085" t="s">
        <v>34</v>
      </c>
      <c r="T2085" t="s">
        <v>174</v>
      </c>
      <c r="U2085" t="s">
        <v>87</v>
      </c>
      <c r="V2085" t="s">
        <v>459</v>
      </c>
      <c r="W2085" s="1">
        <v>44963</v>
      </c>
      <c r="X2085" s="1">
        <v>45032</v>
      </c>
      <c r="Y2085" t="s">
        <v>55</v>
      </c>
    </row>
    <row r="2086" spans="1:25">
      <c r="A2086" t="s">
        <v>5857</v>
      </c>
      <c r="B2086" t="s">
        <v>5858</v>
      </c>
      <c r="D2086">
        <v>58365</v>
      </c>
      <c r="E2086" t="s">
        <v>27</v>
      </c>
      <c r="F2086" t="s">
        <v>28</v>
      </c>
      <c r="G2086">
        <v>2023</v>
      </c>
      <c r="H2086" t="s">
        <v>29</v>
      </c>
      <c r="I2086" t="s">
        <v>30</v>
      </c>
      <c r="J2086" t="s">
        <v>5859</v>
      </c>
      <c r="K2086" t="s">
        <v>5860</v>
      </c>
      <c r="L2086" t="str">
        <f>"01/04/2023 08:12 AM AEST(SW"</f>
        <v>01/04/2023 08:12 AM AEST(SW</v>
      </c>
      <c r="M2086">
        <v>1295364</v>
      </c>
      <c r="O2086" t="s">
        <v>32</v>
      </c>
      <c r="P2086" t="s">
        <v>86</v>
      </c>
      <c r="R2086" t="s">
        <v>34</v>
      </c>
      <c r="T2086" t="s">
        <v>52</v>
      </c>
      <c r="U2086" t="s">
        <v>261</v>
      </c>
      <c r="V2086" t="s">
        <v>4373</v>
      </c>
      <c r="W2086" s="1">
        <v>45095</v>
      </c>
      <c r="X2086" s="1">
        <v>45121</v>
      </c>
      <c r="Y2086" t="s">
        <v>89</v>
      </c>
    </row>
    <row r="2087" spans="1:25">
      <c r="A2087" t="s">
        <v>5861</v>
      </c>
      <c r="B2087" t="s">
        <v>5862</v>
      </c>
      <c r="D2087">
        <v>57659</v>
      </c>
      <c r="E2087" t="s">
        <v>27</v>
      </c>
      <c r="F2087" t="s">
        <v>28</v>
      </c>
      <c r="G2087">
        <v>2023</v>
      </c>
      <c r="H2087" t="s">
        <v>29</v>
      </c>
      <c r="I2087" t="s">
        <v>30</v>
      </c>
      <c r="J2087" t="s">
        <v>5863</v>
      </c>
      <c r="K2087" t="str">
        <f>"09/03/2023 04:29 PM AEST(SW"</f>
        <v>09/03/2023 04:29 PM AEST(SW</v>
      </c>
      <c r="M2087">
        <v>1090746</v>
      </c>
      <c r="O2087" t="s">
        <v>32</v>
      </c>
      <c r="P2087" t="s">
        <v>86</v>
      </c>
      <c r="R2087" t="s">
        <v>34</v>
      </c>
      <c r="T2087" t="s">
        <v>52</v>
      </c>
      <c r="U2087" t="s">
        <v>261</v>
      </c>
      <c r="V2087" t="s">
        <v>426</v>
      </c>
      <c r="W2087" s="1">
        <v>45032</v>
      </c>
      <c r="X2087" s="1">
        <v>45052</v>
      </c>
      <c r="Y2087" t="s">
        <v>55</v>
      </c>
    </row>
    <row r="2088" spans="1:25">
      <c r="A2088" t="s">
        <v>5864</v>
      </c>
      <c r="B2088" t="s">
        <v>282</v>
      </c>
      <c r="C2088" t="s">
        <v>104</v>
      </c>
      <c r="D2088">
        <v>59581</v>
      </c>
      <c r="E2088" t="s">
        <v>27</v>
      </c>
      <c r="F2088" t="s">
        <v>28</v>
      </c>
      <c r="G2088">
        <v>2023</v>
      </c>
      <c r="H2088" t="s">
        <v>29</v>
      </c>
      <c r="I2088" t="s">
        <v>30</v>
      </c>
      <c r="J2088" t="s">
        <v>5865</v>
      </c>
      <c r="K2088" t="str">
        <f>"02/05/2023 08:51 AM AEST(SW"</f>
        <v>02/05/2023 08:51 AM AEST(SW</v>
      </c>
      <c r="L2088" t="str">
        <f>"02/05/2023 08:52 AM AEST(SW"</f>
        <v>02/05/2023 08:52 AM AEST(SW</v>
      </c>
      <c r="M2088">
        <v>1202158</v>
      </c>
      <c r="O2088" t="s">
        <v>32</v>
      </c>
      <c r="P2088" t="s">
        <v>86</v>
      </c>
      <c r="R2088" t="s">
        <v>34</v>
      </c>
      <c r="T2088" t="s">
        <v>52</v>
      </c>
      <c r="U2088" t="s">
        <v>261</v>
      </c>
      <c r="V2088" t="s">
        <v>426</v>
      </c>
      <c r="W2088" s="1">
        <v>45158</v>
      </c>
      <c r="X2088" s="1">
        <v>45227</v>
      </c>
      <c r="Y2088" t="s">
        <v>55</v>
      </c>
    </row>
    <row r="2089" spans="1:25">
      <c r="A2089" t="s">
        <v>5866</v>
      </c>
      <c r="B2089" t="s">
        <v>5867</v>
      </c>
      <c r="D2089">
        <v>60567</v>
      </c>
      <c r="E2089" t="s">
        <v>27</v>
      </c>
      <c r="F2089" t="s">
        <v>28</v>
      </c>
      <c r="G2089">
        <v>2023</v>
      </c>
      <c r="H2089" t="s">
        <v>29</v>
      </c>
      <c r="I2089" t="s">
        <v>30</v>
      </c>
      <c r="J2089" t="s">
        <v>5868</v>
      </c>
      <c r="K2089" t="s">
        <v>5869</v>
      </c>
      <c r="M2089">
        <v>1304014</v>
      </c>
      <c r="O2089" t="s">
        <v>32</v>
      </c>
      <c r="P2089" t="s">
        <v>86</v>
      </c>
      <c r="R2089" t="s">
        <v>34</v>
      </c>
      <c r="T2089" t="s">
        <v>52</v>
      </c>
      <c r="U2089" t="s">
        <v>261</v>
      </c>
      <c r="V2089" t="s">
        <v>426</v>
      </c>
      <c r="W2089" s="1">
        <v>45089</v>
      </c>
      <c r="X2089" s="1">
        <v>45121</v>
      </c>
      <c r="Y2089" t="s">
        <v>55</v>
      </c>
    </row>
    <row r="2090" spans="1:25">
      <c r="A2090" t="s">
        <v>958</v>
      </c>
      <c r="B2090" t="s">
        <v>5870</v>
      </c>
      <c r="D2090">
        <v>57122</v>
      </c>
      <c r="E2090" t="s">
        <v>27</v>
      </c>
      <c r="F2090" t="s">
        <v>28</v>
      </c>
      <c r="G2090">
        <v>2023</v>
      </c>
      <c r="H2090" t="s">
        <v>29</v>
      </c>
      <c r="I2090" t="s">
        <v>30</v>
      </c>
      <c r="J2090" t="s">
        <v>5871</v>
      </c>
      <c r="K2090" t="s">
        <v>5872</v>
      </c>
      <c r="L2090" t="s">
        <v>5873</v>
      </c>
      <c r="M2090">
        <v>957182</v>
      </c>
      <c r="O2090" t="s">
        <v>32</v>
      </c>
      <c r="P2090" t="s">
        <v>86</v>
      </c>
      <c r="R2090" t="s">
        <v>34</v>
      </c>
      <c r="T2090" t="s">
        <v>52</v>
      </c>
      <c r="U2090" t="s">
        <v>261</v>
      </c>
      <c r="V2090" t="s">
        <v>426</v>
      </c>
      <c r="W2090" s="1">
        <v>44982</v>
      </c>
      <c r="X2090" s="1">
        <v>45002</v>
      </c>
      <c r="Y2090" t="s">
        <v>220</v>
      </c>
    </row>
    <row r="2091" spans="1:25">
      <c r="A2091" t="s">
        <v>1443</v>
      </c>
      <c r="B2091" t="s">
        <v>494</v>
      </c>
      <c r="D2091">
        <v>57107</v>
      </c>
      <c r="E2091" t="s">
        <v>27</v>
      </c>
      <c r="F2091" t="s">
        <v>28</v>
      </c>
      <c r="G2091">
        <v>2023</v>
      </c>
      <c r="H2091" t="s">
        <v>29</v>
      </c>
      <c r="I2091" t="s">
        <v>30</v>
      </c>
      <c r="J2091" t="s">
        <v>5874</v>
      </c>
      <c r="K2091" t="s">
        <v>5875</v>
      </c>
      <c r="L2091" t="s">
        <v>5875</v>
      </c>
      <c r="M2091">
        <v>913586</v>
      </c>
      <c r="O2091" t="s">
        <v>32</v>
      </c>
      <c r="P2091" t="s">
        <v>86</v>
      </c>
      <c r="R2091" t="s">
        <v>34</v>
      </c>
      <c r="T2091" t="s">
        <v>52</v>
      </c>
      <c r="U2091" t="s">
        <v>261</v>
      </c>
      <c r="V2091" t="s">
        <v>426</v>
      </c>
      <c r="W2091" s="1">
        <v>44983</v>
      </c>
      <c r="X2091" s="1">
        <v>45003</v>
      </c>
      <c r="Y2091" t="s">
        <v>55</v>
      </c>
    </row>
    <row r="2092" spans="1:25">
      <c r="A2092" t="s">
        <v>1443</v>
      </c>
      <c r="B2092" t="s">
        <v>4986</v>
      </c>
      <c r="D2092">
        <v>57607</v>
      </c>
      <c r="E2092" t="s">
        <v>27</v>
      </c>
      <c r="F2092" t="s">
        <v>28</v>
      </c>
      <c r="G2092">
        <v>2023</v>
      </c>
      <c r="H2092" t="s">
        <v>29</v>
      </c>
      <c r="I2092" t="s">
        <v>30</v>
      </c>
      <c r="J2092" t="s">
        <v>5876</v>
      </c>
      <c r="K2092" t="str">
        <f>"05/03/2023 06:37 PM AEST(SW"</f>
        <v>05/03/2023 06:37 PM AEST(SW</v>
      </c>
      <c r="M2092">
        <v>912549</v>
      </c>
      <c r="O2092" t="s">
        <v>32</v>
      </c>
      <c r="P2092" t="s">
        <v>86</v>
      </c>
      <c r="R2092" t="s">
        <v>34</v>
      </c>
      <c r="T2092" t="s">
        <v>52</v>
      </c>
      <c r="U2092" t="s">
        <v>261</v>
      </c>
      <c r="V2092" t="s">
        <v>262</v>
      </c>
      <c r="W2092" s="1">
        <v>44998</v>
      </c>
      <c r="X2092" s="1">
        <v>45010</v>
      </c>
      <c r="Y2092" t="s">
        <v>55</v>
      </c>
    </row>
    <row r="2093" spans="1:25">
      <c r="A2093" t="s">
        <v>5877</v>
      </c>
      <c r="B2093" t="s">
        <v>5878</v>
      </c>
      <c r="D2093">
        <v>56988</v>
      </c>
      <c r="E2093" t="s">
        <v>27</v>
      </c>
      <c r="F2093" t="s">
        <v>28</v>
      </c>
      <c r="G2093">
        <v>2023</v>
      </c>
      <c r="H2093" t="s">
        <v>29</v>
      </c>
      <c r="I2093" t="s">
        <v>30</v>
      </c>
      <c r="J2093" t="s">
        <v>5879</v>
      </c>
      <c r="K2093" t="str">
        <f>"07/02/2023 09:03 AM AEST(SW"</f>
        <v>07/02/2023 09:03 AM AEST(SW</v>
      </c>
      <c r="L2093" t="str">
        <f>"07/02/2023 09:03 AM AEST(SW"</f>
        <v>07/02/2023 09:03 AM AEST(SW</v>
      </c>
      <c r="M2093">
        <v>1127714</v>
      </c>
      <c r="O2093" t="s">
        <v>32</v>
      </c>
      <c r="P2093" t="s">
        <v>86</v>
      </c>
      <c r="R2093" t="s">
        <v>34</v>
      </c>
      <c r="T2093" t="s">
        <v>52</v>
      </c>
      <c r="U2093" t="s">
        <v>261</v>
      </c>
      <c r="V2093" t="s">
        <v>4416</v>
      </c>
      <c r="W2093" s="1">
        <v>45046</v>
      </c>
      <c r="X2093" s="1">
        <v>45058</v>
      </c>
      <c r="Y2093" t="s">
        <v>55</v>
      </c>
    </row>
    <row r="2094" spans="1:25">
      <c r="A2094" t="s">
        <v>3565</v>
      </c>
      <c r="B2094" t="s">
        <v>5880</v>
      </c>
      <c r="C2094" t="s">
        <v>5881</v>
      </c>
      <c r="D2094">
        <v>57606</v>
      </c>
      <c r="E2094" t="s">
        <v>27</v>
      </c>
      <c r="F2094" t="s">
        <v>28</v>
      </c>
      <c r="G2094">
        <v>2023</v>
      </c>
      <c r="H2094" t="s">
        <v>29</v>
      </c>
      <c r="I2094" t="s">
        <v>30</v>
      </c>
      <c r="J2094" t="s">
        <v>5882</v>
      </c>
      <c r="K2094" t="str">
        <f>"05/03/2023 06:13 PM AEST(SW"</f>
        <v>05/03/2023 06:13 PM AEST(SW</v>
      </c>
      <c r="M2094">
        <v>833471</v>
      </c>
      <c r="O2094" t="s">
        <v>32</v>
      </c>
      <c r="P2094" t="s">
        <v>86</v>
      </c>
      <c r="R2094" t="s">
        <v>34</v>
      </c>
      <c r="T2094" t="s">
        <v>52</v>
      </c>
      <c r="U2094" t="s">
        <v>261</v>
      </c>
      <c r="V2094" t="s">
        <v>4416</v>
      </c>
      <c r="W2094" s="1">
        <v>44998</v>
      </c>
      <c r="X2094" s="1">
        <v>45010</v>
      </c>
      <c r="Y2094" t="s">
        <v>55</v>
      </c>
    </row>
    <row r="2095" spans="1:25">
      <c r="A2095" t="s">
        <v>1368</v>
      </c>
      <c r="B2095" t="s">
        <v>1161</v>
      </c>
      <c r="D2095">
        <v>57111</v>
      </c>
      <c r="E2095" t="s">
        <v>27</v>
      </c>
      <c r="F2095" t="s">
        <v>28</v>
      </c>
      <c r="G2095">
        <v>2023</v>
      </c>
      <c r="H2095" t="s">
        <v>29</v>
      </c>
      <c r="I2095" t="s">
        <v>30</v>
      </c>
      <c r="J2095" t="s">
        <v>5883</v>
      </c>
      <c r="K2095" t="s">
        <v>5884</v>
      </c>
      <c r="L2095" t="s">
        <v>5884</v>
      </c>
      <c r="M2095">
        <v>913458</v>
      </c>
      <c r="O2095" t="s">
        <v>32</v>
      </c>
      <c r="P2095" t="s">
        <v>86</v>
      </c>
      <c r="R2095" t="s">
        <v>34</v>
      </c>
      <c r="T2095" t="s">
        <v>52</v>
      </c>
      <c r="U2095" t="s">
        <v>261</v>
      </c>
      <c r="V2095" t="s">
        <v>262</v>
      </c>
      <c r="W2095" s="1">
        <v>45131</v>
      </c>
      <c r="X2095" s="1">
        <v>45142</v>
      </c>
      <c r="Y2095" t="s">
        <v>55</v>
      </c>
    </row>
    <row r="2096" spans="1:25">
      <c r="A2096" t="s">
        <v>5885</v>
      </c>
      <c r="B2096" t="s">
        <v>358</v>
      </c>
      <c r="C2096" t="s">
        <v>282</v>
      </c>
      <c r="D2096">
        <v>57671</v>
      </c>
      <c r="E2096" t="s">
        <v>27</v>
      </c>
      <c r="F2096" t="s">
        <v>28</v>
      </c>
      <c r="G2096">
        <v>2023</v>
      </c>
      <c r="H2096" t="s">
        <v>29</v>
      </c>
      <c r="I2096" t="s">
        <v>30</v>
      </c>
      <c r="J2096" t="s">
        <v>5886</v>
      </c>
      <c r="K2096" t="s">
        <v>5887</v>
      </c>
      <c r="L2096" t="s">
        <v>5888</v>
      </c>
      <c r="M2096">
        <v>1205945</v>
      </c>
      <c r="O2096" t="s">
        <v>32</v>
      </c>
      <c r="P2096" t="s">
        <v>86</v>
      </c>
      <c r="R2096" t="s">
        <v>34</v>
      </c>
      <c r="T2096" t="s">
        <v>52</v>
      </c>
      <c r="U2096" t="s">
        <v>261</v>
      </c>
      <c r="V2096" t="s">
        <v>2368</v>
      </c>
      <c r="W2096" s="1">
        <v>45065</v>
      </c>
      <c r="X2096" s="1">
        <v>45087</v>
      </c>
      <c r="Y2096" t="s">
        <v>615</v>
      </c>
    </row>
    <row r="2097" spans="1:25">
      <c r="A2097" t="s">
        <v>5024</v>
      </c>
      <c r="B2097" t="s">
        <v>653</v>
      </c>
      <c r="C2097" t="s">
        <v>953</v>
      </c>
      <c r="D2097">
        <v>60984</v>
      </c>
      <c r="E2097" t="s">
        <v>27</v>
      </c>
      <c r="F2097" t="s">
        <v>28</v>
      </c>
      <c r="G2097">
        <v>2023</v>
      </c>
      <c r="H2097" t="s">
        <v>29</v>
      </c>
      <c r="I2097" t="s">
        <v>30</v>
      </c>
      <c r="J2097" t="s">
        <v>5025</v>
      </c>
      <c r="K2097" t="s">
        <v>5026</v>
      </c>
      <c r="M2097">
        <v>1414102</v>
      </c>
      <c r="O2097" t="s">
        <v>32</v>
      </c>
      <c r="P2097" t="s">
        <v>42</v>
      </c>
      <c r="R2097" t="s">
        <v>34</v>
      </c>
      <c r="T2097" t="s">
        <v>52</v>
      </c>
      <c r="U2097" t="s">
        <v>43</v>
      </c>
      <c r="V2097" t="s">
        <v>5027</v>
      </c>
      <c r="W2097" s="1">
        <v>45106</v>
      </c>
      <c r="X2097" s="1">
        <v>45115</v>
      </c>
      <c r="Y2097" t="s">
        <v>55</v>
      </c>
    </row>
    <row r="2098" spans="1:25">
      <c r="A2098" t="s">
        <v>1774</v>
      </c>
      <c r="B2098" t="s">
        <v>1775</v>
      </c>
      <c r="C2098" t="s">
        <v>318</v>
      </c>
      <c r="D2098">
        <v>55679</v>
      </c>
      <c r="E2098" t="s">
        <v>27</v>
      </c>
      <c r="F2098" t="s">
        <v>28</v>
      </c>
      <c r="G2098">
        <v>2023</v>
      </c>
      <c r="H2098" t="s">
        <v>29</v>
      </c>
      <c r="I2098" t="s">
        <v>30</v>
      </c>
      <c r="J2098" t="s">
        <v>5889</v>
      </c>
      <c r="K2098" t="s">
        <v>5890</v>
      </c>
      <c r="M2098">
        <v>1277227</v>
      </c>
      <c r="O2098" t="s">
        <v>32</v>
      </c>
      <c r="P2098" t="s">
        <v>86</v>
      </c>
      <c r="R2098" t="s">
        <v>34</v>
      </c>
      <c r="T2098" t="s">
        <v>52</v>
      </c>
      <c r="U2098" t="s">
        <v>87</v>
      </c>
      <c r="V2098" t="s">
        <v>88</v>
      </c>
      <c r="W2098" s="1">
        <v>44948</v>
      </c>
      <c r="X2098" s="1">
        <v>44953</v>
      </c>
      <c r="Y2098" t="s">
        <v>89</v>
      </c>
    </row>
    <row r="2099" spans="1:25">
      <c r="A2099" t="s">
        <v>5891</v>
      </c>
      <c r="B2099" t="s">
        <v>5892</v>
      </c>
      <c r="D2099">
        <v>57450</v>
      </c>
      <c r="E2099" t="s">
        <v>27</v>
      </c>
      <c r="F2099" t="s">
        <v>28</v>
      </c>
      <c r="G2099">
        <v>2023</v>
      </c>
      <c r="H2099" t="s">
        <v>29</v>
      </c>
      <c r="I2099" t="s">
        <v>30</v>
      </c>
      <c r="J2099" t="s">
        <v>5893</v>
      </c>
      <c r="K2099" t="s">
        <v>5894</v>
      </c>
      <c r="M2099">
        <v>832519</v>
      </c>
      <c r="O2099" t="s">
        <v>32</v>
      </c>
      <c r="P2099" t="s">
        <v>86</v>
      </c>
      <c r="R2099" t="s">
        <v>34</v>
      </c>
      <c r="T2099" t="s">
        <v>52</v>
      </c>
      <c r="U2099" t="s">
        <v>261</v>
      </c>
      <c r="V2099" t="s">
        <v>262</v>
      </c>
      <c r="W2099" s="1">
        <v>44984</v>
      </c>
      <c r="X2099" s="1">
        <v>44995</v>
      </c>
      <c r="Y2099" t="s">
        <v>55</v>
      </c>
    </row>
    <row r="2100" spans="1:25">
      <c r="A2100" t="s">
        <v>1368</v>
      </c>
      <c r="B2100" t="s">
        <v>1016</v>
      </c>
      <c r="C2100" t="s">
        <v>5895</v>
      </c>
      <c r="D2100">
        <v>57190</v>
      </c>
      <c r="E2100" t="s">
        <v>27</v>
      </c>
      <c r="F2100" t="s">
        <v>28</v>
      </c>
      <c r="G2100">
        <v>2023</v>
      </c>
      <c r="H2100" t="s">
        <v>29</v>
      </c>
      <c r="I2100" t="s">
        <v>30</v>
      </c>
      <c r="J2100" t="s">
        <v>5896</v>
      </c>
      <c r="K2100" t="s">
        <v>5897</v>
      </c>
      <c r="L2100" t="s">
        <v>5898</v>
      </c>
      <c r="M2100">
        <v>910845</v>
      </c>
      <c r="O2100" t="s">
        <v>32</v>
      </c>
      <c r="P2100" t="s">
        <v>86</v>
      </c>
      <c r="R2100" t="s">
        <v>34</v>
      </c>
      <c r="T2100" t="s">
        <v>52</v>
      </c>
      <c r="U2100" t="s">
        <v>261</v>
      </c>
      <c r="V2100" t="s">
        <v>262</v>
      </c>
      <c r="W2100" s="1">
        <v>45031</v>
      </c>
      <c r="X2100" s="1">
        <v>45045</v>
      </c>
      <c r="Y2100" t="s">
        <v>55</v>
      </c>
    </row>
    <row r="2101" spans="1:25">
      <c r="A2101" t="s">
        <v>971</v>
      </c>
      <c r="B2101" t="s">
        <v>667</v>
      </c>
      <c r="C2101" t="s">
        <v>1234</v>
      </c>
      <c r="D2101">
        <v>57521</v>
      </c>
      <c r="E2101" t="s">
        <v>27</v>
      </c>
      <c r="F2101" t="s">
        <v>28</v>
      </c>
      <c r="G2101">
        <v>2023</v>
      </c>
      <c r="H2101" t="s">
        <v>29</v>
      </c>
      <c r="I2101" t="s">
        <v>30</v>
      </c>
      <c r="J2101" t="s">
        <v>5899</v>
      </c>
      <c r="K2101" t="str">
        <f>"01/03/2023 05:26 PM AEST(SW"</f>
        <v>01/03/2023 05:26 PM AEST(SW</v>
      </c>
      <c r="M2101">
        <v>1090890</v>
      </c>
      <c r="O2101" t="s">
        <v>32</v>
      </c>
      <c r="P2101" t="s">
        <v>86</v>
      </c>
      <c r="R2101" t="s">
        <v>34</v>
      </c>
      <c r="T2101" t="s">
        <v>52</v>
      </c>
      <c r="U2101" t="s">
        <v>261</v>
      </c>
      <c r="V2101" t="s">
        <v>426</v>
      </c>
      <c r="W2101" s="1">
        <v>45026</v>
      </c>
      <c r="X2101" s="1">
        <v>45052</v>
      </c>
      <c r="Y2101" t="s">
        <v>55</v>
      </c>
    </row>
    <row r="2102" spans="1:25">
      <c r="A2102" t="s">
        <v>1160</v>
      </c>
      <c r="B2102" t="s">
        <v>1161</v>
      </c>
      <c r="C2102" t="s">
        <v>1162</v>
      </c>
      <c r="D2102">
        <v>55373</v>
      </c>
      <c r="E2102" t="s">
        <v>27</v>
      </c>
      <c r="F2102" t="s">
        <v>28</v>
      </c>
      <c r="G2102">
        <v>2023</v>
      </c>
      <c r="H2102" t="s">
        <v>29</v>
      </c>
      <c r="I2102" t="s">
        <v>30</v>
      </c>
      <c r="J2102" t="s">
        <v>5900</v>
      </c>
      <c r="K2102" t="s">
        <v>5901</v>
      </c>
      <c r="M2102">
        <v>1342344</v>
      </c>
      <c r="O2102" t="s">
        <v>32</v>
      </c>
      <c r="P2102" t="s">
        <v>86</v>
      </c>
      <c r="R2102" t="s">
        <v>34</v>
      </c>
      <c r="T2102" t="s">
        <v>52</v>
      </c>
      <c r="U2102" t="s">
        <v>87</v>
      </c>
      <c r="V2102" t="s">
        <v>475</v>
      </c>
      <c r="W2102" s="1">
        <v>44941</v>
      </c>
      <c r="X2102" s="1">
        <v>44947</v>
      </c>
      <c r="Y2102" t="s">
        <v>615</v>
      </c>
    </row>
    <row r="2103" spans="1:25">
      <c r="A2103" t="s">
        <v>1195</v>
      </c>
      <c r="B2103" t="s">
        <v>1118</v>
      </c>
      <c r="C2103" t="s">
        <v>1196</v>
      </c>
      <c r="D2103">
        <v>55710</v>
      </c>
      <c r="E2103" t="s">
        <v>27</v>
      </c>
      <c r="F2103" t="s">
        <v>28</v>
      </c>
      <c r="G2103">
        <v>2023</v>
      </c>
      <c r="H2103" t="s">
        <v>29</v>
      </c>
      <c r="I2103" t="s">
        <v>30</v>
      </c>
      <c r="J2103" t="s">
        <v>5902</v>
      </c>
      <c r="K2103" t="s">
        <v>5903</v>
      </c>
      <c r="M2103">
        <v>1335038</v>
      </c>
      <c r="O2103" t="s">
        <v>32</v>
      </c>
      <c r="P2103" t="s">
        <v>86</v>
      </c>
      <c r="R2103" t="s">
        <v>34</v>
      </c>
      <c r="T2103" t="s">
        <v>52</v>
      </c>
      <c r="U2103" t="s">
        <v>87</v>
      </c>
      <c r="V2103" t="s">
        <v>88</v>
      </c>
      <c r="W2103" s="1">
        <v>44956</v>
      </c>
      <c r="X2103" s="1">
        <v>44960</v>
      </c>
      <c r="Y2103" t="s">
        <v>140</v>
      </c>
    </row>
    <row r="2104" spans="1:25">
      <c r="A2104" t="s">
        <v>1272</v>
      </c>
      <c r="B2104" t="s">
        <v>1273</v>
      </c>
      <c r="D2104">
        <v>52700</v>
      </c>
      <c r="E2104" t="s">
        <v>27</v>
      </c>
      <c r="F2104" t="s">
        <v>28</v>
      </c>
      <c r="G2104">
        <v>2023</v>
      </c>
      <c r="H2104" t="s">
        <v>29</v>
      </c>
      <c r="I2104" t="s">
        <v>30</v>
      </c>
      <c r="J2104" t="s">
        <v>4830</v>
      </c>
      <c r="K2104" t="s">
        <v>4831</v>
      </c>
      <c r="L2104" t="s">
        <v>4831</v>
      </c>
      <c r="M2104">
        <v>1178546</v>
      </c>
      <c r="O2104" t="s">
        <v>32</v>
      </c>
      <c r="P2104" t="s">
        <v>86</v>
      </c>
      <c r="R2104" t="s">
        <v>34</v>
      </c>
      <c r="T2104" t="s">
        <v>52</v>
      </c>
      <c r="U2104" t="s">
        <v>87</v>
      </c>
      <c r="V2104" t="s">
        <v>88</v>
      </c>
      <c r="W2104" s="1">
        <v>44928</v>
      </c>
      <c r="X2104" s="1">
        <v>45115</v>
      </c>
      <c r="Y2104" t="s">
        <v>1277</v>
      </c>
    </row>
    <row r="2105" spans="1:25">
      <c r="A2105" t="s">
        <v>4343</v>
      </c>
      <c r="B2105" t="s">
        <v>603</v>
      </c>
      <c r="D2105">
        <v>55166</v>
      </c>
      <c r="E2105" t="s">
        <v>27</v>
      </c>
      <c r="F2105" t="s">
        <v>28</v>
      </c>
      <c r="G2105">
        <v>2023</v>
      </c>
      <c r="H2105" t="s">
        <v>29</v>
      </c>
      <c r="I2105" t="s">
        <v>30</v>
      </c>
      <c r="J2105" t="s">
        <v>4344</v>
      </c>
      <c r="K2105" t="str">
        <f>"04/12/2022 09:54 AM AEST(SW"</f>
        <v>04/12/2022 09:54 AM AEST(SW</v>
      </c>
      <c r="M2105">
        <v>1265204</v>
      </c>
      <c r="O2105" t="s">
        <v>32</v>
      </c>
      <c r="P2105" t="s">
        <v>86</v>
      </c>
      <c r="R2105" t="s">
        <v>34</v>
      </c>
      <c r="T2105" t="s">
        <v>52</v>
      </c>
      <c r="U2105" t="s">
        <v>87</v>
      </c>
      <c r="V2105" t="s">
        <v>88</v>
      </c>
      <c r="W2105" s="1">
        <v>44949</v>
      </c>
      <c r="X2105" s="1">
        <v>44974</v>
      </c>
      <c r="Y2105" t="s">
        <v>615</v>
      </c>
    </row>
    <row r="2106" spans="1:25">
      <c r="A2106" t="s">
        <v>858</v>
      </c>
      <c r="B2106" t="s">
        <v>312</v>
      </c>
      <c r="C2106" t="s">
        <v>859</v>
      </c>
      <c r="D2106">
        <v>57615</v>
      </c>
      <c r="E2106" t="s">
        <v>27</v>
      </c>
      <c r="F2106" t="s">
        <v>28</v>
      </c>
      <c r="G2106">
        <v>2023</v>
      </c>
      <c r="H2106" t="s">
        <v>29</v>
      </c>
      <c r="I2106" t="s">
        <v>30</v>
      </c>
      <c r="J2106" t="s">
        <v>5904</v>
      </c>
      <c r="K2106" t="str">
        <f>"06/03/2023 01:07 PM AEST(SW"</f>
        <v>06/03/2023 01:07 PM AEST(SW</v>
      </c>
      <c r="M2106">
        <v>836179</v>
      </c>
      <c r="O2106" t="s">
        <v>32</v>
      </c>
      <c r="P2106" t="s">
        <v>86</v>
      </c>
      <c r="R2106" t="s">
        <v>34</v>
      </c>
      <c r="T2106" t="s">
        <v>52</v>
      </c>
      <c r="U2106" t="s">
        <v>87</v>
      </c>
      <c r="V2106" t="s">
        <v>88</v>
      </c>
      <c r="W2106" s="1">
        <v>45019</v>
      </c>
      <c r="X2106" s="1">
        <v>45023</v>
      </c>
      <c r="Y2106" t="s">
        <v>55</v>
      </c>
    </row>
    <row r="2107" spans="1:25">
      <c r="A2107" t="s">
        <v>4404</v>
      </c>
      <c r="B2107" t="s">
        <v>47</v>
      </c>
      <c r="D2107">
        <v>60401</v>
      </c>
      <c r="E2107" t="s">
        <v>27</v>
      </c>
      <c r="F2107" t="s">
        <v>28</v>
      </c>
      <c r="G2107">
        <v>2023</v>
      </c>
      <c r="H2107" t="s">
        <v>29</v>
      </c>
      <c r="I2107" t="s">
        <v>30</v>
      </c>
      <c r="J2107" t="s">
        <v>4405</v>
      </c>
      <c r="K2107" t="s">
        <v>4406</v>
      </c>
      <c r="L2107" t="str">
        <f>"03/06/2023 04:19 PM AEST(SW"</f>
        <v>03/06/2023 04:19 PM AEST(SW</v>
      </c>
      <c r="M2107">
        <v>760931</v>
      </c>
      <c r="O2107" t="s">
        <v>32</v>
      </c>
      <c r="P2107" t="s">
        <v>86</v>
      </c>
      <c r="R2107" t="s">
        <v>34</v>
      </c>
      <c r="T2107" t="s">
        <v>52</v>
      </c>
      <c r="U2107" t="s">
        <v>87</v>
      </c>
      <c r="V2107" t="s">
        <v>88</v>
      </c>
      <c r="W2107" s="1">
        <v>45094</v>
      </c>
      <c r="X2107" s="1">
        <v>45234</v>
      </c>
      <c r="Y2107" t="s">
        <v>55</v>
      </c>
    </row>
    <row r="2108" spans="1:25">
      <c r="A2108" t="s">
        <v>5905</v>
      </c>
      <c r="B2108" t="s">
        <v>5906</v>
      </c>
      <c r="C2108" t="s">
        <v>5907</v>
      </c>
      <c r="D2108">
        <v>58648</v>
      </c>
      <c r="E2108" t="s">
        <v>27</v>
      </c>
      <c r="F2108" t="s">
        <v>28</v>
      </c>
      <c r="G2108">
        <v>2023</v>
      </c>
      <c r="H2108" t="s">
        <v>29</v>
      </c>
      <c r="I2108" t="s">
        <v>30</v>
      </c>
      <c r="J2108" t="s">
        <v>5908</v>
      </c>
      <c r="K2108" t="s">
        <v>5909</v>
      </c>
      <c r="L2108" t="s">
        <v>5909</v>
      </c>
      <c r="M2108">
        <v>583769</v>
      </c>
      <c r="O2108" t="s">
        <v>32</v>
      </c>
      <c r="P2108" t="s">
        <v>86</v>
      </c>
      <c r="R2108" t="s">
        <v>34</v>
      </c>
      <c r="T2108" t="s">
        <v>52</v>
      </c>
      <c r="U2108" t="s">
        <v>650</v>
      </c>
      <c r="V2108" t="s">
        <v>5910</v>
      </c>
      <c r="W2108" s="1">
        <v>45050</v>
      </c>
      <c r="X2108" s="1">
        <v>45081</v>
      </c>
      <c r="Y2108" t="s">
        <v>55</v>
      </c>
    </row>
    <row r="2109" spans="1:25">
      <c r="A2109" t="s">
        <v>251</v>
      </c>
      <c r="B2109" t="s">
        <v>5911</v>
      </c>
      <c r="D2109">
        <v>58961</v>
      </c>
      <c r="E2109" t="s">
        <v>27</v>
      </c>
      <c r="F2109" t="s">
        <v>28</v>
      </c>
      <c r="G2109">
        <v>2023</v>
      </c>
      <c r="H2109" t="s">
        <v>29</v>
      </c>
      <c r="I2109" t="s">
        <v>30</v>
      </c>
      <c r="J2109" t="s">
        <v>5912</v>
      </c>
      <c r="K2109" t="s">
        <v>5913</v>
      </c>
      <c r="L2109" t="s">
        <v>5914</v>
      </c>
      <c r="M2109">
        <v>1359889</v>
      </c>
      <c r="O2109" t="s">
        <v>32</v>
      </c>
      <c r="P2109" t="s">
        <v>86</v>
      </c>
      <c r="R2109" t="s">
        <v>34</v>
      </c>
      <c r="T2109" t="s">
        <v>52</v>
      </c>
      <c r="U2109" t="s">
        <v>650</v>
      </c>
      <c r="V2109" t="s">
        <v>5915</v>
      </c>
      <c r="W2109" s="1">
        <v>45051</v>
      </c>
      <c r="X2109" s="1">
        <v>45082</v>
      </c>
      <c r="Y2109" t="s">
        <v>55</v>
      </c>
    </row>
    <row r="2110" spans="1:25">
      <c r="A2110" t="s">
        <v>5137</v>
      </c>
      <c r="B2110" t="s">
        <v>5138</v>
      </c>
      <c r="C2110" t="s">
        <v>1608</v>
      </c>
      <c r="D2110">
        <v>58622</v>
      </c>
      <c r="E2110" t="s">
        <v>27</v>
      </c>
      <c r="F2110" t="s">
        <v>28</v>
      </c>
      <c r="G2110">
        <v>2023</v>
      </c>
      <c r="H2110" t="s">
        <v>29</v>
      </c>
      <c r="I2110" t="s">
        <v>30</v>
      </c>
      <c r="J2110" t="s">
        <v>5916</v>
      </c>
      <c r="K2110" t="s">
        <v>5917</v>
      </c>
      <c r="M2110">
        <v>360188</v>
      </c>
      <c r="O2110" t="s">
        <v>32</v>
      </c>
      <c r="P2110" t="s">
        <v>86</v>
      </c>
      <c r="R2110" t="s">
        <v>34</v>
      </c>
      <c r="T2110" t="s">
        <v>52</v>
      </c>
      <c r="U2110" t="s">
        <v>650</v>
      </c>
      <c r="V2110" t="s">
        <v>1696</v>
      </c>
      <c r="W2110" s="1">
        <v>45049</v>
      </c>
      <c r="X2110" s="1">
        <v>45083</v>
      </c>
      <c r="Y2110" t="s">
        <v>55</v>
      </c>
    </row>
    <row r="2111" spans="1:25">
      <c r="A2111" t="s">
        <v>5918</v>
      </c>
      <c r="B2111" t="s">
        <v>57</v>
      </c>
      <c r="C2111" t="s">
        <v>269</v>
      </c>
      <c r="D2111">
        <v>53816</v>
      </c>
      <c r="E2111" t="s">
        <v>27</v>
      </c>
      <c r="F2111" t="s">
        <v>28</v>
      </c>
      <c r="G2111">
        <v>2023</v>
      </c>
      <c r="H2111" t="s">
        <v>29</v>
      </c>
      <c r="I2111" t="s">
        <v>30</v>
      </c>
      <c r="J2111" t="s">
        <v>5919</v>
      </c>
      <c r="K2111" t="s">
        <v>5920</v>
      </c>
      <c r="L2111" t="str">
        <f>"02/12/2022 01:03 PM AEST(SW"</f>
        <v>02/12/2022 01:03 PM AEST(SW</v>
      </c>
      <c r="M2111">
        <v>539003</v>
      </c>
      <c r="O2111" t="s">
        <v>32</v>
      </c>
      <c r="P2111" t="s">
        <v>878</v>
      </c>
      <c r="R2111" t="s">
        <v>34</v>
      </c>
      <c r="T2111" t="s">
        <v>52</v>
      </c>
      <c r="U2111" t="s">
        <v>43</v>
      </c>
      <c r="V2111" t="s">
        <v>3526</v>
      </c>
      <c r="W2111" s="1">
        <v>44941</v>
      </c>
      <c r="X2111" s="1">
        <v>44971</v>
      </c>
      <c r="Y2111" t="s">
        <v>55</v>
      </c>
    </row>
    <row r="2112" spans="1:25">
      <c r="A2112" t="s">
        <v>5921</v>
      </c>
      <c r="B2112" t="s">
        <v>3379</v>
      </c>
      <c r="D2112">
        <v>61245</v>
      </c>
      <c r="E2112" t="s">
        <v>27</v>
      </c>
      <c r="F2112" t="s">
        <v>28</v>
      </c>
      <c r="G2112">
        <v>2023</v>
      </c>
      <c r="H2112" t="s">
        <v>29</v>
      </c>
      <c r="I2112" t="s">
        <v>30</v>
      </c>
      <c r="J2112" t="s">
        <v>5922</v>
      </c>
      <c r="K2112" t="s">
        <v>5923</v>
      </c>
      <c r="M2112">
        <v>992867</v>
      </c>
      <c r="O2112" t="s">
        <v>32</v>
      </c>
      <c r="P2112" t="s">
        <v>371</v>
      </c>
      <c r="R2112" t="s">
        <v>34</v>
      </c>
      <c r="T2112" t="s">
        <v>52</v>
      </c>
      <c r="U2112" t="s">
        <v>579</v>
      </c>
      <c r="V2112" t="s">
        <v>590</v>
      </c>
      <c r="W2112" s="1">
        <v>45129</v>
      </c>
      <c r="X2112" s="1">
        <v>45137</v>
      </c>
      <c r="Y2112" t="s">
        <v>55</v>
      </c>
    </row>
    <row r="2113" spans="1:25">
      <c r="A2113" t="s">
        <v>3925</v>
      </c>
      <c r="B2113" t="s">
        <v>3926</v>
      </c>
      <c r="C2113" t="s">
        <v>3927</v>
      </c>
      <c r="D2113">
        <v>61193</v>
      </c>
      <c r="E2113" t="s">
        <v>27</v>
      </c>
      <c r="F2113" t="s">
        <v>28</v>
      </c>
      <c r="G2113">
        <v>2023</v>
      </c>
      <c r="H2113" t="s">
        <v>29</v>
      </c>
      <c r="I2113" t="s">
        <v>30</v>
      </c>
      <c r="J2113" t="s">
        <v>4306</v>
      </c>
      <c r="K2113" t="s">
        <v>4307</v>
      </c>
      <c r="M2113">
        <v>914745</v>
      </c>
      <c r="O2113" t="s">
        <v>32</v>
      </c>
      <c r="P2113" t="s">
        <v>33</v>
      </c>
      <c r="R2113" t="s">
        <v>34</v>
      </c>
      <c r="T2113" t="s">
        <v>52</v>
      </c>
      <c r="U2113" t="s">
        <v>53</v>
      </c>
      <c r="V2113" t="s">
        <v>266</v>
      </c>
      <c r="W2113" s="1">
        <v>45103</v>
      </c>
      <c r="X2113" s="1">
        <v>45120</v>
      </c>
      <c r="Y2113" t="s">
        <v>55</v>
      </c>
    </row>
    <row r="2114" spans="1:25">
      <c r="A2114" t="s">
        <v>5812</v>
      </c>
      <c r="B2114" t="s">
        <v>5836</v>
      </c>
      <c r="C2114" t="s">
        <v>1016</v>
      </c>
      <c r="D2114">
        <v>60531</v>
      </c>
      <c r="E2114" t="s">
        <v>27</v>
      </c>
      <c r="F2114" t="s">
        <v>28</v>
      </c>
      <c r="G2114">
        <v>2023</v>
      </c>
      <c r="H2114" t="s">
        <v>29</v>
      </c>
      <c r="I2114" t="s">
        <v>30</v>
      </c>
      <c r="J2114" t="s">
        <v>5924</v>
      </c>
      <c r="K2114" t="s">
        <v>5925</v>
      </c>
      <c r="M2114">
        <v>1253492</v>
      </c>
      <c r="O2114" t="s">
        <v>32</v>
      </c>
      <c r="P2114" t="s">
        <v>33</v>
      </c>
      <c r="R2114" t="s">
        <v>34</v>
      </c>
      <c r="T2114" t="s">
        <v>174</v>
      </c>
      <c r="U2114" t="s">
        <v>175</v>
      </c>
      <c r="V2114" t="s">
        <v>5926</v>
      </c>
      <c r="W2114" s="1">
        <v>45111</v>
      </c>
      <c r="X2114" s="1">
        <v>45077</v>
      </c>
      <c r="Y2114" t="s">
        <v>55</v>
      </c>
    </row>
    <row r="2115" spans="1:25">
      <c r="A2115" t="s">
        <v>5812</v>
      </c>
      <c r="B2115" t="s">
        <v>5836</v>
      </c>
      <c r="C2115" t="s">
        <v>1016</v>
      </c>
      <c r="D2115">
        <v>60532</v>
      </c>
      <c r="E2115" t="s">
        <v>27</v>
      </c>
      <c r="F2115" t="s">
        <v>28</v>
      </c>
      <c r="G2115">
        <v>2023</v>
      </c>
      <c r="H2115" t="s">
        <v>29</v>
      </c>
      <c r="I2115" t="s">
        <v>30</v>
      </c>
      <c r="J2115" t="s">
        <v>5927</v>
      </c>
      <c r="K2115" t="s">
        <v>5928</v>
      </c>
      <c r="L2115" t="s">
        <v>5929</v>
      </c>
      <c r="M2115">
        <v>1253492</v>
      </c>
      <c r="O2115" t="s">
        <v>32</v>
      </c>
      <c r="P2115" t="s">
        <v>33</v>
      </c>
      <c r="R2115" t="s">
        <v>34</v>
      </c>
      <c r="T2115" t="s">
        <v>174</v>
      </c>
      <c r="U2115" t="s">
        <v>175</v>
      </c>
      <c r="V2115" t="s">
        <v>5926</v>
      </c>
      <c r="W2115" s="1">
        <v>45111</v>
      </c>
      <c r="X2115" s="1">
        <v>45138</v>
      </c>
      <c r="Y2115" t="s">
        <v>55</v>
      </c>
    </row>
    <row r="2116" spans="1:25">
      <c r="A2116" t="s">
        <v>2596</v>
      </c>
      <c r="B2116" t="s">
        <v>2597</v>
      </c>
      <c r="C2116" t="s">
        <v>57</v>
      </c>
      <c r="D2116">
        <v>57493</v>
      </c>
      <c r="E2116" t="s">
        <v>27</v>
      </c>
      <c r="F2116" t="s">
        <v>28</v>
      </c>
      <c r="G2116">
        <v>2023</v>
      </c>
      <c r="H2116" t="s">
        <v>29</v>
      </c>
      <c r="I2116" t="s">
        <v>30</v>
      </c>
      <c r="J2116" t="s">
        <v>5930</v>
      </c>
      <c r="K2116" t="s">
        <v>5931</v>
      </c>
      <c r="M2116">
        <v>743751</v>
      </c>
      <c r="O2116" t="s">
        <v>32</v>
      </c>
      <c r="P2116" t="s">
        <v>42</v>
      </c>
      <c r="R2116" t="s">
        <v>34</v>
      </c>
      <c r="T2116" t="s">
        <v>35</v>
      </c>
      <c r="U2116" t="s">
        <v>43</v>
      </c>
      <c r="V2116" t="s">
        <v>151</v>
      </c>
      <c r="W2116" s="1">
        <v>45007</v>
      </c>
      <c r="X2116" s="1">
        <v>45026</v>
      </c>
      <c r="Y2116" t="s">
        <v>55</v>
      </c>
    </row>
    <row r="2117" spans="1:25">
      <c r="A2117" t="s">
        <v>5019</v>
      </c>
      <c r="B2117" t="s">
        <v>3295</v>
      </c>
      <c r="C2117" t="s">
        <v>1048</v>
      </c>
      <c r="D2117">
        <v>60136</v>
      </c>
      <c r="E2117" t="s">
        <v>27</v>
      </c>
      <c r="F2117" t="s">
        <v>28</v>
      </c>
      <c r="G2117">
        <v>2023</v>
      </c>
      <c r="H2117" t="s">
        <v>29</v>
      </c>
      <c r="I2117" t="s">
        <v>30</v>
      </c>
      <c r="J2117" t="s">
        <v>5932</v>
      </c>
      <c r="K2117" t="s">
        <v>5933</v>
      </c>
      <c r="L2117" t="str">
        <f>"03/06/2023 12:05 AM AEST(SW"</f>
        <v>03/06/2023 12:05 AM AEST(SW</v>
      </c>
      <c r="M2117">
        <v>1357588</v>
      </c>
      <c r="O2117" t="s">
        <v>32</v>
      </c>
      <c r="P2117" t="s">
        <v>33</v>
      </c>
      <c r="R2117" t="s">
        <v>34</v>
      </c>
      <c r="T2117" t="s">
        <v>174</v>
      </c>
      <c r="U2117" t="s">
        <v>175</v>
      </c>
      <c r="V2117" t="s">
        <v>715</v>
      </c>
      <c r="W2117" s="1">
        <v>45083</v>
      </c>
      <c r="X2117" s="1">
        <v>45111</v>
      </c>
      <c r="Y2117" t="s">
        <v>55</v>
      </c>
    </row>
    <row r="2118" spans="1:25">
      <c r="A2118" t="s">
        <v>5934</v>
      </c>
      <c r="B2118" t="s">
        <v>5935</v>
      </c>
      <c r="C2118" t="s">
        <v>313</v>
      </c>
      <c r="D2118">
        <v>58745</v>
      </c>
      <c r="E2118" t="s">
        <v>27</v>
      </c>
      <c r="F2118" t="s">
        <v>28</v>
      </c>
      <c r="G2118">
        <v>2023</v>
      </c>
      <c r="H2118" t="s">
        <v>29</v>
      </c>
      <c r="I2118" t="s">
        <v>30</v>
      </c>
      <c r="J2118" t="s">
        <v>5936</v>
      </c>
      <c r="K2118" t="str">
        <f>"03/04/2023 07:37 PM AEST(SW"</f>
        <v>03/04/2023 07:37 PM AEST(SW</v>
      </c>
      <c r="L2118" t="s">
        <v>5937</v>
      </c>
      <c r="M2118">
        <v>1357719</v>
      </c>
      <c r="O2118" t="s">
        <v>32</v>
      </c>
      <c r="P2118" t="s">
        <v>33</v>
      </c>
      <c r="R2118" t="s">
        <v>34</v>
      </c>
      <c r="T2118" t="s">
        <v>174</v>
      </c>
      <c r="U2118" t="s">
        <v>175</v>
      </c>
      <c r="V2118" t="s">
        <v>2167</v>
      </c>
      <c r="W2118" s="1">
        <v>45081</v>
      </c>
      <c r="X2118" s="1">
        <v>45107</v>
      </c>
      <c r="Y2118" t="s">
        <v>55</v>
      </c>
    </row>
    <row r="2119" spans="1:25">
      <c r="A2119" t="s">
        <v>3161</v>
      </c>
      <c r="B2119" t="s">
        <v>5938</v>
      </c>
      <c r="D2119">
        <v>60116</v>
      </c>
      <c r="E2119" t="s">
        <v>27</v>
      </c>
      <c r="F2119" t="s">
        <v>28</v>
      </c>
      <c r="G2119">
        <v>2023</v>
      </c>
      <c r="H2119" t="s">
        <v>29</v>
      </c>
      <c r="I2119" t="s">
        <v>30</v>
      </c>
      <c r="J2119" t="s">
        <v>5939</v>
      </c>
      <c r="K2119" t="s">
        <v>5940</v>
      </c>
      <c r="M2119">
        <v>1138032</v>
      </c>
      <c r="O2119" t="s">
        <v>32</v>
      </c>
      <c r="P2119" t="s">
        <v>68</v>
      </c>
      <c r="R2119" t="s">
        <v>34</v>
      </c>
      <c r="T2119" t="s">
        <v>35</v>
      </c>
      <c r="U2119" t="s">
        <v>43</v>
      </c>
      <c r="V2119" t="s">
        <v>5941</v>
      </c>
      <c r="W2119" s="1">
        <v>45108</v>
      </c>
      <c r="X2119" s="1">
        <v>45116</v>
      </c>
      <c r="Y2119" t="s">
        <v>133</v>
      </c>
    </row>
    <row r="2120" spans="1:25">
      <c r="A2120" t="s">
        <v>3161</v>
      </c>
      <c r="B2120" t="s">
        <v>5938</v>
      </c>
      <c r="D2120">
        <v>60459</v>
      </c>
      <c r="E2120" t="s">
        <v>27</v>
      </c>
      <c r="F2120" t="s">
        <v>28</v>
      </c>
      <c r="G2120">
        <v>2023</v>
      </c>
      <c r="H2120" t="s">
        <v>29</v>
      </c>
      <c r="I2120" t="s">
        <v>30</v>
      </c>
      <c r="J2120" t="s">
        <v>5942</v>
      </c>
      <c r="K2120" t="s">
        <v>5943</v>
      </c>
      <c r="L2120" t="s">
        <v>5944</v>
      </c>
      <c r="M2120">
        <v>1138032</v>
      </c>
      <c r="O2120" t="s">
        <v>32</v>
      </c>
      <c r="P2120" t="s">
        <v>68</v>
      </c>
      <c r="R2120" t="s">
        <v>34</v>
      </c>
      <c r="T2120" t="s">
        <v>35</v>
      </c>
      <c r="U2120" t="s">
        <v>43</v>
      </c>
      <c r="V2120" t="s">
        <v>5941</v>
      </c>
      <c r="W2120" s="1">
        <v>45108</v>
      </c>
      <c r="X2120" s="1">
        <v>45124</v>
      </c>
      <c r="Y2120" t="s">
        <v>133</v>
      </c>
    </row>
    <row r="2121" spans="1:25">
      <c r="A2121" t="s">
        <v>5945</v>
      </c>
      <c r="B2121" t="s">
        <v>5946</v>
      </c>
      <c r="C2121" t="s">
        <v>5947</v>
      </c>
      <c r="D2121">
        <v>58547</v>
      </c>
      <c r="E2121" t="s">
        <v>27</v>
      </c>
      <c r="F2121" t="s">
        <v>28</v>
      </c>
      <c r="G2121">
        <v>2023</v>
      </c>
      <c r="H2121" t="s">
        <v>29</v>
      </c>
      <c r="I2121" t="s">
        <v>30</v>
      </c>
      <c r="J2121" t="s">
        <v>5948</v>
      </c>
      <c r="K2121" t="s">
        <v>5949</v>
      </c>
      <c r="L2121" t="str">
        <f>"07/04/2023 09:56 AM AEST(SW"</f>
        <v>07/04/2023 09:56 AM AEST(SW</v>
      </c>
      <c r="M2121">
        <v>1350353</v>
      </c>
      <c r="O2121" t="s">
        <v>32</v>
      </c>
      <c r="P2121" t="s">
        <v>33</v>
      </c>
      <c r="R2121" t="s">
        <v>34</v>
      </c>
      <c r="T2121" t="s">
        <v>174</v>
      </c>
      <c r="U2121" t="s">
        <v>175</v>
      </c>
      <c r="V2121" t="s">
        <v>2167</v>
      </c>
      <c r="W2121" s="1">
        <v>45081</v>
      </c>
      <c r="X2121" s="1">
        <v>45105</v>
      </c>
      <c r="Y2121" t="s">
        <v>55</v>
      </c>
    </row>
    <row r="2122" spans="1:25">
      <c r="A2122" t="s">
        <v>5950</v>
      </c>
      <c r="B2122" t="s">
        <v>5951</v>
      </c>
      <c r="C2122" t="s">
        <v>5952</v>
      </c>
      <c r="D2122">
        <v>60079</v>
      </c>
      <c r="E2122" t="s">
        <v>27</v>
      </c>
      <c r="F2122" t="s">
        <v>28</v>
      </c>
      <c r="G2122">
        <v>2023</v>
      </c>
      <c r="H2122" t="s">
        <v>29</v>
      </c>
      <c r="I2122" t="s">
        <v>30</v>
      </c>
      <c r="J2122" t="s">
        <v>5953</v>
      </c>
      <c r="K2122" t="s">
        <v>5954</v>
      </c>
      <c r="L2122" t="s">
        <v>5954</v>
      </c>
      <c r="M2122">
        <v>1362729</v>
      </c>
      <c r="O2122" t="s">
        <v>32</v>
      </c>
      <c r="P2122" t="s">
        <v>33</v>
      </c>
      <c r="R2122" t="s">
        <v>34</v>
      </c>
      <c r="T2122" t="s">
        <v>174</v>
      </c>
      <c r="U2122" t="s">
        <v>175</v>
      </c>
      <c r="V2122" t="s">
        <v>2241</v>
      </c>
      <c r="W2122" s="1">
        <v>45090</v>
      </c>
      <c r="X2122" s="1">
        <v>45133</v>
      </c>
      <c r="Y2122" t="s">
        <v>55</v>
      </c>
    </row>
    <row r="2123" spans="1:25">
      <c r="A2123" t="s">
        <v>5955</v>
      </c>
      <c r="B2123" t="s">
        <v>5956</v>
      </c>
      <c r="C2123" t="s">
        <v>563</v>
      </c>
      <c r="D2123">
        <v>59910</v>
      </c>
      <c r="E2123" t="s">
        <v>27</v>
      </c>
      <c r="F2123" t="s">
        <v>28</v>
      </c>
      <c r="G2123">
        <v>2023</v>
      </c>
      <c r="H2123" t="s">
        <v>29</v>
      </c>
      <c r="I2123" t="s">
        <v>30</v>
      </c>
      <c r="J2123" t="s">
        <v>5957</v>
      </c>
      <c r="K2123" t="s">
        <v>5958</v>
      </c>
      <c r="L2123" t="str">
        <f>"06/06/2023 11:03 AM AEST(SW"</f>
        <v>06/06/2023 11:03 AM AEST(SW</v>
      </c>
      <c r="M2123">
        <v>1160476</v>
      </c>
      <c r="O2123" t="s">
        <v>32</v>
      </c>
      <c r="P2123" t="s">
        <v>33</v>
      </c>
      <c r="R2123" t="s">
        <v>34</v>
      </c>
      <c r="T2123" t="s">
        <v>52</v>
      </c>
      <c r="U2123" t="s">
        <v>175</v>
      </c>
      <c r="V2123" t="s">
        <v>5959</v>
      </c>
      <c r="W2123" s="1">
        <v>45113</v>
      </c>
      <c r="X2123" s="1">
        <v>45206</v>
      </c>
      <c r="Y2123" t="s">
        <v>55</v>
      </c>
    </row>
    <row r="2124" spans="1:25">
      <c r="A2124" t="s">
        <v>5955</v>
      </c>
      <c r="B2124" t="s">
        <v>5956</v>
      </c>
      <c r="C2124" t="s">
        <v>563</v>
      </c>
      <c r="D2124">
        <v>60574</v>
      </c>
      <c r="E2124" t="s">
        <v>27</v>
      </c>
      <c r="F2124" t="s">
        <v>28</v>
      </c>
      <c r="G2124">
        <v>2023</v>
      </c>
      <c r="H2124" t="s">
        <v>29</v>
      </c>
      <c r="I2124" t="s">
        <v>30</v>
      </c>
      <c r="J2124" t="s">
        <v>5960</v>
      </c>
      <c r="K2124" t="s">
        <v>5961</v>
      </c>
      <c r="M2124">
        <v>1160476</v>
      </c>
      <c r="O2124" t="s">
        <v>32</v>
      </c>
      <c r="P2124" t="s">
        <v>33</v>
      </c>
      <c r="R2124" t="s">
        <v>34</v>
      </c>
      <c r="T2124" t="s">
        <v>52</v>
      </c>
      <c r="U2124" t="s">
        <v>175</v>
      </c>
      <c r="V2124" t="s">
        <v>5962</v>
      </c>
      <c r="W2124" s="1">
        <v>45113</v>
      </c>
      <c r="X2124" s="1">
        <v>45205</v>
      </c>
      <c r="Y2124" t="s">
        <v>55</v>
      </c>
    </row>
    <row r="2125" spans="1:25">
      <c r="A2125" t="s">
        <v>5955</v>
      </c>
      <c r="B2125" t="s">
        <v>5956</v>
      </c>
      <c r="C2125" t="s">
        <v>563</v>
      </c>
      <c r="D2125">
        <v>60862</v>
      </c>
      <c r="E2125" t="s">
        <v>27</v>
      </c>
      <c r="F2125" t="s">
        <v>28</v>
      </c>
      <c r="G2125">
        <v>2023</v>
      </c>
      <c r="H2125" t="s">
        <v>29</v>
      </c>
      <c r="I2125" t="s">
        <v>30</v>
      </c>
      <c r="J2125" t="s">
        <v>5963</v>
      </c>
      <c r="K2125" t="str">
        <f>"04/07/2023 09:04 PM AEST(SW"</f>
        <v>04/07/2023 09:04 PM AEST(SW</v>
      </c>
      <c r="M2125">
        <v>1160476</v>
      </c>
      <c r="O2125" t="s">
        <v>32</v>
      </c>
      <c r="P2125" t="s">
        <v>33</v>
      </c>
      <c r="R2125" t="s">
        <v>34</v>
      </c>
      <c r="T2125" t="s">
        <v>52</v>
      </c>
      <c r="U2125" t="s">
        <v>175</v>
      </c>
      <c r="V2125" t="s">
        <v>5959</v>
      </c>
      <c r="W2125" s="1">
        <v>45113</v>
      </c>
      <c r="X2125" s="1">
        <v>45230</v>
      </c>
      <c r="Y2125" t="s">
        <v>55</v>
      </c>
    </row>
    <row r="2126" spans="1:25">
      <c r="A2126" t="s">
        <v>5101</v>
      </c>
      <c r="B2126" t="s">
        <v>5102</v>
      </c>
      <c r="D2126">
        <v>55828</v>
      </c>
      <c r="E2126" t="s">
        <v>27</v>
      </c>
      <c r="F2126" t="s">
        <v>28</v>
      </c>
      <c r="G2126">
        <v>2023</v>
      </c>
      <c r="H2126" t="s">
        <v>29</v>
      </c>
      <c r="I2126" t="s">
        <v>30</v>
      </c>
      <c r="J2126" t="s">
        <v>5103</v>
      </c>
      <c r="K2126" t="str">
        <f>"01/02/2023 11:54 PM AEST(SW"</f>
        <v>01/02/2023 11:54 PM AEST(SW</v>
      </c>
      <c r="M2126">
        <v>1356968</v>
      </c>
      <c r="O2126" t="s">
        <v>32</v>
      </c>
      <c r="P2126" t="s">
        <v>878</v>
      </c>
      <c r="R2126" t="s">
        <v>34</v>
      </c>
      <c r="T2126" t="s">
        <v>174</v>
      </c>
      <c r="U2126" t="s">
        <v>680</v>
      </c>
      <c r="V2126" t="s">
        <v>2126</v>
      </c>
      <c r="W2126" s="1">
        <v>45028</v>
      </c>
      <c r="X2126" s="1">
        <v>45036</v>
      </c>
      <c r="Y2126" t="s">
        <v>55</v>
      </c>
    </row>
    <row r="2127" spans="1:25">
      <c r="A2127" t="s">
        <v>5964</v>
      </c>
      <c r="B2127" t="s">
        <v>5534</v>
      </c>
      <c r="C2127" t="s">
        <v>494</v>
      </c>
      <c r="D2127">
        <v>55824</v>
      </c>
      <c r="E2127" t="s">
        <v>27</v>
      </c>
      <c r="F2127" t="s">
        <v>28</v>
      </c>
      <c r="G2127">
        <v>2023</v>
      </c>
      <c r="H2127" t="s">
        <v>29</v>
      </c>
      <c r="I2127" t="s">
        <v>30</v>
      </c>
      <c r="J2127" t="s">
        <v>5103</v>
      </c>
      <c r="K2127" t="str">
        <f>"01/02/2023 09:42 PM AEST(SW"</f>
        <v>01/02/2023 09:42 PM AEST(SW</v>
      </c>
      <c r="M2127">
        <v>1266997</v>
      </c>
      <c r="O2127" t="s">
        <v>32</v>
      </c>
      <c r="P2127" t="s">
        <v>878</v>
      </c>
      <c r="R2127" t="s">
        <v>34</v>
      </c>
      <c r="T2127" t="s">
        <v>174</v>
      </c>
      <c r="U2127" t="s">
        <v>680</v>
      </c>
      <c r="V2127" t="s">
        <v>2126</v>
      </c>
      <c r="W2127" s="1">
        <v>45028</v>
      </c>
      <c r="X2127" s="1">
        <v>45036</v>
      </c>
      <c r="Y2127" t="s">
        <v>55</v>
      </c>
    </row>
    <row r="2128" spans="1:25">
      <c r="A2128" t="s">
        <v>1443</v>
      </c>
      <c r="B2128" t="s">
        <v>5965</v>
      </c>
      <c r="C2128" t="s">
        <v>134</v>
      </c>
      <c r="D2128">
        <v>55695</v>
      </c>
      <c r="E2128" t="s">
        <v>27</v>
      </c>
      <c r="F2128" t="s">
        <v>28</v>
      </c>
      <c r="G2128">
        <v>2023</v>
      </c>
      <c r="H2128" t="s">
        <v>29</v>
      </c>
      <c r="I2128" t="s">
        <v>30</v>
      </c>
      <c r="J2128" t="s">
        <v>5103</v>
      </c>
      <c r="K2128" t="s">
        <v>5966</v>
      </c>
      <c r="L2128" t="s">
        <v>5966</v>
      </c>
      <c r="M2128">
        <v>1082757</v>
      </c>
      <c r="O2128" t="s">
        <v>32</v>
      </c>
      <c r="P2128" t="s">
        <v>878</v>
      </c>
      <c r="R2128" t="s">
        <v>34</v>
      </c>
      <c r="T2128" t="s">
        <v>174</v>
      </c>
      <c r="U2128" t="s">
        <v>680</v>
      </c>
      <c r="V2128" t="s">
        <v>2126</v>
      </c>
      <c r="W2128" s="1">
        <v>45028</v>
      </c>
      <c r="X2128" s="1">
        <v>45036</v>
      </c>
      <c r="Y2128" t="s">
        <v>55</v>
      </c>
    </row>
    <row r="2129" spans="1:25">
      <c r="A2129" t="s">
        <v>5967</v>
      </c>
      <c r="B2129" t="s">
        <v>5968</v>
      </c>
      <c r="C2129" t="s">
        <v>2978</v>
      </c>
      <c r="D2129">
        <v>60080</v>
      </c>
      <c r="E2129" t="s">
        <v>27</v>
      </c>
      <c r="F2129" t="s">
        <v>28</v>
      </c>
      <c r="G2129">
        <v>2023</v>
      </c>
      <c r="H2129" t="s">
        <v>29</v>
      </c>
      <c r="I2129" t="s">
        <v>30</v>
      </c>
      <c r="J2129" t="s">
        <v>5953</v>
      </c>
      <c r="K2129" t="s">
        <v>5969</v>
      </c>
      <c r="M2129">
        <v>1356761</v>
      </c>
      <c r="O2129" t="s">
        <v>32</v>
      </c>
      <c r="P2129" t="s">
        <v>33</v>
      </c>
      <c r="R2129" t="s">
        <v>34</v>
      </c>
      <c r="T2129" t="s">
        <v>174</v>
      </c>
      <c r="U2129" t="s">
        <v>175</v>
      </c>
      <c r="V2129" t="s">
        <v>5970</v>
      </c>
      <c r="W2129" s="1">
        <v>45090</v>
      </c>
      <c r="X2129" s="1">
        <v>45133</v>
      </c>
      <c r="Y2129" t="s">
        <v>55</v>
      </c>
    </row>
    <row r="2130" spans="1:25">
      <c r="A2130" t="s">
        <v>5971</v>
      </c>
      <c r="B2130" t="s">
        <v>5972</v>
      </c>
      <c r="C2130" t="s">
        <v>5973</v>
      </c>
      <c r="D2130">
        <v>60563</v>
      </c>
      <c r="E2130" t="s">
        <v>27</v>
      </c>
      <c r="F2130" t="s">
        <v>28</v>
      </c>
      <c r="G2130">
        <v>2023</v>
      </c>
      <c r="H2130" t="s">
        <v>29</v>
      </c>
      <c r="I2130" t="s">
        <v>30</v>
      </c>
      <c r="J2130" t="s">
        <v>5953</v>
      </c>
      <c r="K2130" t="str">
        <f>"01/06/2023 03:45 PM AEST(SW"</f>
        <v>01/06/2023 03:45 PM AEST(SW</v>
      </c>
      <c r="M2130">
        <v>1357040</v>
      </c>
      <c r="O2130" t="s">
        <v>32</v>
      </c>
      <c r="P2130" t="s">
        <v>33</v>
      </c>
      <c r="R2130" t="s">
        <v>34</v>
      </c>
      <c r="T2130" t="s">
        <v>174</v>
      </c>
      <c r="U2130" t="s">
        <v>175</v>
      </c>
      <c r="V2130" t="s">
        <v>5974</v>
      </c>
      <c r="W2130" s="1">
        <v>45090</v>
      </c>
      <c r="X2130" s="1">
        <v>45132</v>
      </c>
      <c r="Y2130" t="s">
        <v>55</v>
      </c>
    </row>
    <row r="2131" spans="1:25">
      <c r="A2131" t="s">
        <v>5975</v>
      </c>
      <c r="B2131" t="s">
        <v>1882</v>
      </c>
      <c r="D2131">
        <v>59708</v>
      </c>
      <c r="E2131" t="s">
        <v>27</v>
      </c>
      <c r="F2131" t="s">
        <v>28</v>
      </c>
      <c r="G2131">
        <v>2023</v>
      </c>
      <c r="H2131" t="s">
        <v>29</v>
      </c>
      <c r="I2131" t="s">
        <v>30</v>
      </c>
      <c r="J2131" t="s">
        <v>5976</v>
      </c>
      <c r="K2131" t="str">
        <f>"06/05/2023 11:40 AM AEST(SW"</f>
        <v>06/05/2023 11:40 AM AEST(SW</v>
      </c>
      <c r="L2131" t="s">
        <v>5977</v>
      </c>
      <c r="M2131">
        <v>1142594</v>
      </c>
      <c r="O2131" t="s">
        <v>32</v>
      </c>
      <c r="P2131" t="s">
        <v>61</v>
      </c>
      <c r="Q2131" t="s">
        <v>5978</v>
      </c>
      <c r="R2131" t="s">
        <v>34</v>
      </c>
      <c r="T2131" t="s">
        <v>52</v>
      </c>
      <c r="U2131" t="s">
        <v>1578</v>
      </c>
      <c r="V2131" t="s">
        <v>5979</v>
      </c>
      <c r="W2131" s="1">
        <v>45094</v>
      </c>
      <c r="X2131" s="1">
        <v>45117</v>
      </c>
      <c r="Y2131" t="s">
        <v>55</v>
      </c>
    </row>
    <row r="2132" spans="1:25">
      <c r="A2132" t="s">
        <v>2596</v>
      </c>
      <c r="B2132" t="s">
        <v>2597</v>
      </c>
      <c r="C2132" t="s">
        <v>57</v>
      </c>
      <c r="D2132">
        <v>57493</v>
      </c>
      <c r="E2132" t="s">
        <v>27</v>
      </c>
      <c r="F2132" t="s">
        <v>28</v>
      </c>
      <c r="G2132">
        <v>2023</v>
      </c>
      <c r="H2132" t="s">
        <v>29</v>
      </c>
      <c r="I2132" t="s">
        <v>30</v>
      </c>
      <c r="J2132" t="s">
        <v>5930</v>
      </c>
      <c r="K2132" t="s">
        <v>5931</v>
      </c>
      <c r="M2132">
        <v>743751</v>
      </c>
      <c r="O2132" t="s">
        <v>32</v>
      </c>
      <c r="P2132" t="s">
        <v>42</v>
      </c>
      <c r="R2132" t="s">
        <v>34</v>
      </c>
      <c r="T2132" t="s">
        <v>35</v>
      </c>
      <c r="U2132" t="s">
        <v>43</v>
      </c>
      <c r="V2132" t="s">
        <v>151</v>
      </c>
      <c r="W2132" s="1">
        <v>45007</v>
      </c>
      <c r="X2132" s="1">
        <v>45026</v>
      </c>
      <c r="Y2132" t="s">
        <v>55</v>
      </c>
    </row>
    <row r="2133" spans="1:25">
      <c r="A2133" t="s">
        <v>3813</v>
      </c>
      <c r="B2133" t="s">
        <v>136</v>
      </c>
      <c r="D2133">
        <v>60825</v>
      </c>
      <c r="E2133" t="s">
        <v>27</v>
      </c>
      <c r="F2133" t="s">
        <v>28</v>
      </c>
      <c r="G2133">
        <v>2023</v>
      </c>
      <c r="H2133" t="s">
        <v>29</v>
      </c>
      <c r="I2133" t="s">
        <v>30</v>
      </c>
      <c r="J2133" t="s">
        <v>5980</v>
      </c>
      <c r="K2133" t="str">
        <f>"05/06/2023 05:29 PM AEST(SW"</f>
        <v>05/06/2023 05:29 PM AEST(SW</v>
      </c>
      <c r="L2133" t="s">
        <v>5981</v>
      </c>
      <c r="M2133">
        <v>712184</v>
      </c>
      <c r="O2133" t="s">
        <v>32</v>
      </c>
      <c r="P2133" t="s">
        <v>42</v>
      </c>
      <c r="R2133" t="s">
        <v>34</v>
      </c>
      <c r="T2133" t="s">
        <v>35</v>
      </c>
      <c r="U2133" t="s">
        <v>36</v>
      </c>
      <c r="V2133" t="s">
        <v>5982</v>
      </c>
      <c r="W2133" s="1">
        <v>45107</v>
      </c>
      <c r="X2133" s="1">
        <v>45132</v>
      </c>
      <c r="Y2133" t="s">
        <v>133</v>
      </c>
    </row>
    <row r="2134" spans="1:25">
      <c r="A2134" t="s">
        <v>5019</v>
      </c>
      <c r="B2134" t="s">
        <v>3295</v>
      </c>
      <c r="C2134" t="s">
        <v>1048</v>
      </c>
      <c r="D2134">
        <v>60136</v>
      </c>
      <c r="E2134" t="s">
        <v>27</v>
      </c>
      <c r="F2134" t="s">
        <v>28</v>
      </c>
      <c r="G2134">
        <v>2023</v>
      </c>
      <c r="H2134" t="s">
        <v>29</v>
      </c>
      <c r="I2134" t="s">
        <v>30</v>
      </c>
      <c r="J2134" t="s">
        <v>5932</v>
      </c>
      <c r="K2134" t="s">
        <v>5933</v>
      </c>
      <c r="L2134" t="str">
        <f>"03/06/2023 12:05 AM AEST(SW"</f>
        <v>03/06/2023 12:05 AM AEST(SW</v>
      </c>
      <c r="M2134">
        <v>1357588</v>
      </c>
      <c r="O2134" t="s">
        <v>32</v>
      </c>
      <c r="P2134" t="s">
        <v>33</v>
      </c>
      <c r="R2134" t="s">
        <v>34</v>
      </c>
      <c r="T2134" t="s">
        <v>174</v>
      </c>
      <c r="U2134" t="s">
        <v>175</v>
      </c>
      <c r="V2134" t="s">
        <v>715</v>
      </c>
      <c r="W2134" s="1">
        <v>45083</v>
      </c>
      <c r="X2134" s="1">
        <v>45111</v>
      </c>
      <c r="Y2134" t="s">
        <v>55</v>
      </c>
    </row>
    <row r="2135" spans="1:25">
      <c r="A2135" t="s">
        <v>508</v>
      </c>
      <c r="B2135" t="s">
        <v>5911</v>
      </c>
      <c r="C2135" t="s">
        <v>5983</v>
      </c>
      <c r="D2135">
        <v>61869</v>
      </c>
      <c r="E2135" t="s">
        <v>27</v>
      </c>
      <c r="F2135" t="s">
        <v>28</v>
      </c>
      <c r="G2135">
        <v>2023</v>
      </c>
      <c r="H2135" t="s">
        <v>29</v>
      </c>
      <c r="I2135" t="s">
        <v>30</v>
      </c>
      <c r="J2135" t="s">
        <v>5984</v>
      </c>
      <c r="K2135" t="s">
        <v>5985</v>
      </c>
      <c r="M2135">
        <v>1284783</v>
      </c>
      <c r="O2135" t="s">
        <v>32</v>
      </c>
      <c r="P2135" t="s">
        <v>33</v>
      </c>
      <c r="R2135" t="s">
        <v>34</v>
      </c>
      <c r="T2135" t="s">
        <v>52</v>
      </c>
      <c r="U2135" t="s">
        <v>53</v>
      </c>
      <c r="V2135" t="s">
        <v>54</v>
      </c>
      <c r="W2135" s="1">
        <v>45160</v>
      </c>
      <c r="X2135" s="1">
        <v>45212</v>
      </c>
      <c r="Y2135" t="s">
        <v>55</v>
      </c>
    </row>
    <row r="2136" spans="1:25">
      <c r="A2136" t="s">
        <v>5986</v>
      </c>
      <c r="B2136" t="s">
        <v>323</v>
      </c>
      <c r="C2136" t="s">
        <v>5987</v>
      </c>
      <c r="D2136">
        <v>60148</v>
      </c>
      <c r="E2136" t="s">
        <v>27</v>
      </c>
      <c r="F2136" t="s">
        <v>28</v>
      </c>
      <c r="G2136">
        <v>2023</v>
      </c>
      <c r="H2136" t="s">
        <v>29</v>
      </c>
      <c r="I2136" t="s">
        <v>30</v>
      </c>
      <c r="J2136" t="s">
        <v>5988</v>
      </c>
      <c r="K2136" t="s">
        <v>5989</v>
      </c>
      <c r="M2136">
        <v>911202</v>
      </c>
      <c r="O2136" t="s">
        <v>32</v>
      </c>
      <c r="P2136" t="s">
        <v>42</v>
      </c>
      <c r="R2136" t="s">
        <v>34</v>
      </c>
      <c r="T2136" t="s">
        <v>35</v>
      </c>
      <c r="U2136" t="s">
        <v>43</v>
      </c>
      <c r="V2136" t="s">
        <v>3265</v>
      </c>
      <c r="W2136" s="1">
        <v>45065</v>
      </c>
      <c r="X2136" s="1">
        <v>45112</v>
      </c>
      <c r="Y2136" t="s">
        <v>55</v>
      </c>
    </row>
    <row r="2137" spans="1:25">
      <c r="A2137" t="s">
        <v>5934</v>
      </c>
      <c r="B2137" t="s">
        <v>5935</v>
      </c>
      <c r="C2137" t="s">
        <v>313</v>
      </c>
      <c r="D2137">
        <v>58745</v>
      </c>
      <c r="E2137" t="s">
        <v>27</v>
      </c>
      <c r="F2137" t="s">
        <v>28</v>
      </c>
      <c r="G2137">
        <v>2023</v>
      </c>
      <c r="H2137" t="s">
        <v>29</v>
      </c>
      <c r="I2137" t="s">
        <v>30</v>
      </c>
      <c r="J2137" t="s">
        <v>5936</v>
      </c>
      <c r="K2137" t="str">
        <f>"03/04/2023 07:37 PM AEST(SW"</f>
        <v>03/04/2023 07:37 PM AEST(SW</v>
      </c>
      <c r="L2137" t="s">
        <v>5937</v>
      </c>
      <c r="M2137">
        <v>1357719</v>
      </c>
      <c r="O2137" t="s">
        <v>32</v>
      </c>
      <c r="P2137" t="s">
        <v>33</v>
      </c>
      <c r="R2137" t="s">
        <v>34</v>
      </c>
      <c r="T2137" t="s">
        <v>174</v>
      </c>
      <c r="U2137" t="s">
        <v>175</v>
      </c>
      <c r="V2137" t="s">
        <v>2167</v>
      </c>
      <c r="W2137" s="1">
        <v>45081</v>
      </c>
      <c r="X2137" s="1">
        <v>45107</v>
      </c>
      <c r="Y2137" t="s">
        <v>55</v>
      </c>
    </row>
    <row r="2138" spans="1:25">
      <c r="A2138" t="s">
        <v>5990</v>
      </c>
      <c r="B2138" t="s">
        <v>5991</v>
      </c>
      <c r="D2138">
        <v>59628</v>
      </c>
      <c r="E2138" t="s">
        <v>27</v>
      </c>
      <c r="F2138" t="s">
        <v>28</v>
      </c>
      <c r="G2138">
        <v>2023</v>
      </c>
      <c r="H2138" t="s">
        <v>29</v>
      </c>
      <c r="I2138" t="s">
        <v>30</v>
      </c>
      <c r="J2138" t="s">
        <v>5992</v>
      </c>
      <c r="K2138" t="str">
        <f>"04/05/2023 05:23 PM AEST(SW"</f>
        <v>04/05/2023 05:23 PM AEST(SW</v>
      </c>
      <c r="M2138">
        <v>1233222</v>
      </c>
      <c r="O2138" t="s">
        <v>32</v>
      </c>
      <c r="P2138" t="s">
        <v>42</v>
      </c>
      <c r="R2138" t="s">
        <v>34</v>
      </c>
      <c r="T2138" t="s">
        <v>35</v>
      </c>
      <c r="U2138" t="s">
        <v>278</v>
      </c>
      <c r="V2138" t="s">
        <v>151</v>
      </c>
      <c r="W2138" s="1">
        <v>45095</v>
      </c>
      <c r="X2138" s="1">
        <v>45100</v>
      </c>
      <c r="Y2138" t="s">
        <v>55</v>
      </c>
    </row>
    <row r="2139" spans="1:25">
      <c r="A2139" t="s">
        <v>2245</v>
      </c>
      <c r="B2139" t="s">
        <v>2246</v>
      </c>
      <c r="C2139" t="s">
        <v>1926</v>
      </c>
      <c r="D2139">
        <v>60836</v>
      </c>
      <c r="E2139" t="s">
        <v>27</v>
      </c>
      <c r="F2139" t="s">
        <v>28</v>
      </c>
      <c r="G2139">
        <v>2023</v>
      </c>
      <c r="H2139" t="s">
        <v>29</v>
      </c>
      <c r="I2139" t="s">
        <v>30</v>
      </c>
      <c r="J2139" t="s">
        <v>5993</v>
      </c>
      <c r="K2139" t="str">
        <f>"06/06/2023 12:12 PM AEST(SW"</f>
        <v>06/06/2023 12:12 PM AEST(SW</v>
      </c>
      <c r="L2139" t="str">
        <f>"06/06/2023 12:19 PM AEST(SW"</f>
        <v>06/06/2023 12:19 PM AEST(SW</v>
      </c>
      <c r="M2139">
        <v>914898</v>
      </c>
      <c r="O2139" t="s">
        <v>32</v>
      </c>
      <c r="P2139" t="s">
        <v>2820</v>
      </c>
      <c r="R2139" t="s">
        <v>34</v>
      </c>
      <c r="T2139" t="s">
        <v>35</v>
      </c>
      <c r="U2139" t="s">
        <v>43</v>
      </c>
      <c r="V2139" t="s">
        <v>5994</v>
      </c>
      <c r="W2139" s="1">
        <v>45092</v>
      </c>
      <c r="X2139" s="1">
        <v>45122</v>
      </c>
      <c r="Y2139" t="s">
        <v>55</v>
      </c>
    </row>
    <row r="2140" spans="1:25">
      <c r="A2140" t="s">
        <v>5995</v>
      </c>
      <c r="B2140" t="s">
        <v>5996</v>
      </c>
      <c r="C2140" t="s">
        <v>5997</v>
      </c>
      <c r="D2140">
        <v>60544</v>
      </c>
      <c r="E2140" t="s">
        <v>27</v>
      </c>
      <c r="F2140" t="s">
        <v>28</v>
      </c>
      <c r="G2140">
        <v>2023</v>
      </c>
      <c r="H2140" t="s">
        <v>29</v>
      </c>
      <c r="I2140" t="s">
        <v>30</v>
      </c>
      <c r="J2140" t="s">
        <v>5998</v>
      </c>
      <c r="K2140" t="s">
        <v>5999</v>
      </c>
      <c r="M2140">
        <v>1303133</v>
      </c>
      <c r="O2140" t="s">
        <v>32</v>
      </c>
      <c r="P2140" t="s">
        <v>33</v>
      </c>
      <c r="R2140" t="s">
        <v>34</v>
      </c>
      <c r="T2140" t="s">
        <v>52</v>
      </c>
      <c r="U2140" t="s">
        <v>650</v>
      </c>
      <c r="V2140" t="s">
        <v>6000</v>
      </c>
      <c r="W2140" s="1">
        <v>45177</v>
      </c>
      <c r="X2140" s="1">
        <v>45199</v>
      </c>
      <c r="Y2140" t="s">
        <v>55</v>
      </c>
    </row>
    <row r="2141" spans="1:25">
      <c r="A2141" t="s">
        <v>6001</v>
      </c>
      <c r="B2141" t="s">
        <v>6002</v>
      </c>
      <c r="D2141">
        <v>59896</v>
      </c>
      <c r="E2141" t="s">
        <v>27</v>
      </c>
      <c r="F2141" t="s">
        <v>28</v>
      </c>
      <c r="G2141">
        <v>2023</v>
      </c>
      <c r="H2141" t="s">
        <v>29</v>
      </c>
      <c r="I2141" t="s">
        <v>30</v>
      </c>
      <c r="J2141" t="s">
        <v>6003</v>
      </c>
      <c r="K2141" t="s">
        <v>6004</v>
      </c>
      <c r="L2141" t="s">
        <v>6005</v>
      </c>
      <c r="M2141">
        <v>1250086</v>
      </c>
      <c r="O2141" t="s">
        <v>32</v>
      </c>
      <c r="P2141" t="s">
        <v>33</v>
      </c>
      <c r="R2141" t="s">
        <v>34</v>
      </c>
      <c r="T2141" t="s">
        <v>52</v>
      </c>
      <c r="U2141" t="s">
        <v>650</v>
      </c>
      <c r="V2141" t="s">
        <v>6006</v>
      </c>
      <c r="W2141" s="1">
        <v>45176</v>
      </c>
      <c r="X2141" s="1">
        <v>45177</v>
      </c>
      <c r="Y2141" t="s">
        <v>133</v>
      </c>
    </row>
    <row r="2142" spans="1:25">
      <c r="A2142" t="s">
        <v>6001</v>
      </c>
      <c r="B2142" t="s">
        <v>6002</v>
      </c>
      <c r="D2142">
        <v>60106</v>
      </c>
      <c r="E2142" t="s">
        <v>27</v>
      </c>
      <c r="F2142" t="s">
        <v>28</v>
      </c>
      <c r="G2142">
        <v>2023</v>
      </c>
      <c r="H2142" t="s">
        <v>29</v>
      </c>
      <c r="I2142" t="s">
        <v>30</v>
      </c>
      <c r="J2142" t="s">
        <v>6007</v>
      </c>
      <c r="K2142" t="s">
        <v>6008</v>
      </c>
      <c r="M2142">
        <v>1250086</v>
      </c>
      <c r="O2142" t="s">
        <v>32</v>
      </c>
      <c r="P2142" t="s">
        <v>33</v>
      </c>
      <c r="R2142" t="s">
        <v>34</v>
      </c>
      <c r="T2142" t="s">
        <v>52</v>
      </c>
      <c r="U2142" t="s">
        <v>650</v>
      </c>
      <c r="V2142" t="s">
        <v>6006</v>
      </c>
      <c r="W2142" s="1">
        <v>45176</v>
      </c>
      <c r="X2142" s="1">
        <v>45069</v>
      </c>
      <c r="Y2142" t="s">
        <v>133</v>
      </c>
    </row>
    <row r="2143" spans="1:25">
      <c r="A2143" t="s">
        <v>6009</v>
      </c>
      <c r="B2143" t="s">
        <v>6010</v>
      </c>
      <c r="D2143">
        <v>60031</v>
      </c>
      <c r="E2143" t="s">
        <v>27</v>
      </c>
      <c r="F2143" t="s">
        <v>28</v>
      </c>
      <c r="G2143">
        <v>2023</v>
      </c>
      <c r="H2143" t="s">
        <v>29</v>
      </c>
      <c r="I2143" t="s">
        <v>30</v>
      </c>
      <c r="J2143" t="s">
        <v>6011</v>
      </c>
      <c r="K2143" t="s">
        <v>6012</v>
      </c>
      <c r="M2143">
        <v>1297105</v>
      </c>
      <c r="O2143" t="s">
        <v>32</v>
      </c>
      <c r="P2143" t="s">
        <v>33</v>
      </c>
      <c r="R2143" t="s">
        <v>34</v>
      </c>
      <c r="T2143" t="s">
        <v>52</v>
      </c>
      <c r="U2143" t="s">
        <v>650</v>
      </c>
      <c r="V2143" t="s">
        <v>6006</v>
      </c>
      <c r="W2143" s="1">
        <v>45176</v>
      </c>
      <c r="X2143" s="1">
        <v>45201</v>
      </c>
      <c r="Y2143" t="s">
        <v>133</v>
      </c>
    </row>
    <row r="2144" spans="1:25">
      <c r="A2144" t="s">
        <v>6009</v>
      </c>
      <c r="B2144" t="s">
        <v>6010</v>
      </c>
      <c r="D2144">
        <v>60071</v>
      </c>
      <c r="E2144" t="s">
        <v>27</v>
      </c>
      <c r="F2144" t="s">
        <v>28</v>
      </c>
      <c r="G2144">
        <v>2023</v>
      </c>
      <c r="H2144" t="s">
        <v>29</v>
      </c>
      <c r="I2144" t="s">
        <v>30</v>
      </c>
      <c r="J2144" t="s">
        <v>6007</v>
      </c>
      <c r="K2144" t="s">
        <v>6013</v>
      </c>
      <c r="M2144">
        <v>1297105</v>
      </c>
      <c r="O2144" t="s">
        <v>32</v>
      </c>
      <c r="P2144" t="s">
        <v>33</v>
      </c>
      <c r="R2144" t="s">
        <v>34</v>
      </c>
      <c r="T2144" t="s">
        <v>52</v>
      </c>
      <c r="U2144" t="s">
        <v>650</v>
      </c>
      <c r="V2144" t="s">
        <v>6006</v>
      </c>
      <c r="W2144" s="1">
        <v>45179</v>
      </c>
      <c r="X2144" s="1">
        <v>45192</v>
      </c>
      <c r="Y2144" t="s">
        <v>133</v>
      </c>
    </row>
    <row r="2145" spans="1:25">
      <c r="A2145" t="s">
        <v>6014</v>
      </c>
      <c r="B2145" t="s">
        <v>2929</v>
      </c>
      <c r="D2145">
        <v>60681</v>
      </c>
      <c r="E2145" t="s">
        <v>27</v>
      </c>
      <c r="F2145" t="s">
        <v>28</v>
      </c>
      <c r="G2145">
        <v>2023</v>
      </c>
      <c r="H2145" t="s">
        <v>29</v>
      </c>
      <c r="I2145" t="s">
        <v>30</v>
      </c>
      <c r="J2145" t="s">
        <v>6015</v>
      </c>
      <c r="K2145" t="str">
        <f>"02/06/2023 10:30 PM AEST(SW"</f>
        <v>02/06/2023 10:30 PM AEST(SW</v>
      </c>
      <c r="M2145">
        <v>1155990</v>
      </c>
      <c r="O2145" t="s">
        <v>32</v>
      </c>
      <c r="P2145" t="s">
        <v>33</v>
      </c>
      <c r="R2145" t="s">
        <v>34</v>
      </c>
      <c r="T2145" t="s">
        <v>52</v>
      </c>
      <c r="U2145" t="s">
        <v>650</v>
      </c>
      <c r="V2145" t="s">
        <v>6016</v>
      </c>
      <c r="W2145" s="1">
        <v>45080</v>
      </c>
      <c r="X2145" s="1">
        <v>45446</v>
      </c>
      <c r="Y2145" t="s">
        <v>55</v>
      </c>
    </row>
    <row r="2146" spans="1:25">
      <c r="A2146" t="s">
        <v>6017</v>
      </c>
      <c r="B2146" t="s">
        <v>6018</v>
      </c>
      <c r="D2146">
        <v>59992</v>
      </c>
      <c r="E2146" t="s">
        <v>27</v>
      </c>
      <c r="F2146" t="s">
        <v>28</v>
      </c>
      <c r="G2146">
        <v>2023</v>
      </c>
      <c r="H2146" t="s">
        <v>29</v>
      </c>
      <c r="I2146" t="s">
        <v>30</v>
      </c>
      <c r="J2146" t="s">
        <v>6019</v>
      </c>
      <c r="K2146" t="s">
        <v>6020</v>
      </c>
      <c r="M2146">
        <v>1430990</v>
      </c>
      <c r="O2146" t="s">
        <v>32</v>
      </c>
      <c r="P2146" t="s">
        <v>33</v>
      </c>
      <c r="R2146" t="s">
        <v>34</v>
      </c>
      <c r="T2146" t="s">
        <v>52</v>
      </c>
      <c r="U2146" t="s">
        <v>650</v>
      </c>
      <c r="V2146" t="s">
        <v>6016</v>
      </c>
      <c r="W2146" s="1">
        <v>45177</v>
      </c>
      <c r="X2146" s="1">
        <v>45198</v>
      </c>
      <c r="Y2146" t="s">
        <v>55</v>
      </c>
    </row>
    <row r="2147" spans="1:25">
      <c r="A2147" t="s">
        <v>3093</v>
      </c>
      <c r="B2147" t="s">
        <v>6021</v>
      </c>
      <c r="D2147">
        <v>59898</v>
      </c>
      <c r="E2147" t="s">
        <v>27</v>
      </c>
      <c r="F2147" t="s">
        <v>28</v>
      </c>
      <c r="G2147">
        <v>2023</v>
      </c>
      <c r="H2147" t="s">
        <v>29</v>
      </c>
      <c r="I2147" t="s">
        <v>30</v>
      </c>
      <c r="J2147" t="s">
        <v>6007</v>
      </c>
      <c r="K2147" t="s">
        <v>6022</v>
      </c>
      <c r="M2147">
        <v>1251569</v>
      </c>
      <c r="O2147" t="s">
        <v>32</v>
      </c>
      <c r="P2147" t="s">
        <v>33</v>
      </c>
      <c r="R2147" t="s">
        <v>34</v>
      </c>
      <c r="T2147" t="s">
        <v>52</v>
      </c>
      <c r="U2147" t="s">
        <v>650</v>
      </c>
      <c r="V2147" t="s">
        <v>6000</v>
      </c>
      <c r="W2147" s="1">
        <v>45177</v>
      </c>
      <c r="X2147" s="1">
        <v>45194</v>
      </c>
      <c r="Y2147" t="s">
        <v>133</v>
      </c>
    </row>
    <row r="2148" spans="1:25">
      <c r="A2148" t="s">
        <v>6023</v>
      </c>
      <c r="B2148" t="s">
        <v>6024</v>
      </c>
      <c r="C2148" t="s">
        <v>664</v>
      </c>
      <c r="D2148">
        <v>61908</v>
      </c>
      <c r="E2148" t="s">
        <v>27</v>
      </c>
      <c r="F2148" t="s">
        <v>28</v>
      </c>
      <c r="G2148">
        <v>2023</v>
      </c>
      <c r="H2148" t="s">
        <v>29</v>
      </c>
      <c r="I2148" t="s">
        <v>30</v>
      </c>
      <c r="J2148" t="s">
        <v>6015</v>
      </c>
      <c r="K2148" t="s">
        <v>6025</v>
      </c>
      <c r="M2148">
        <v>1251976</v>
      </c>
      <c r="O2148" t="s">
        <v>32</v>
      </c>
      <c r="P2148" t="s">
        <v>33</v>
      </c>
      <c r="R2148" t="s">
        <v>34</v>
      </c>
      <c r="T2148" t="s">
        <v>52</v>
      </c>
      <c r="U2148" t="s">
        <v>650</v>
      </c>
      <c r="V2148" t="s">
        <v>6026</v>
      </c>
      <c r="W2148" s="1">
        <v>45177</v>
      </c>
      <c r="X2148" s="1">
        <v>45197</v>
      </c>
      <c r="Y2148" t="s">
        <v>615</v>
      </c>
    </row>
    <row r="2149" spans="1:25">
      <c r="A2149" t="s">
        <v>1146</v>
      </c>
      <c r="B2149" t="s">
        <v>6027</v>
      </c>
      <c r="D2149">
        <v>59903</v>
      </c>
      <c r="E2149" t="s">
        <v>27</v>
      </c>
      <c r="F2149" t="s">
        <v>28</v>
      </c>
      <c r="G2149">
        <v>2023</v>
      </c>
      <c r="H2149" t="s">
        <v>29</v>
      </c>
      <c r="I2149" t="s">
        <v>30</v>
      </c>
      <c r="J2149" t="s">
        <v>6015</v>
      </c>
      <c r="K2149" t="s">
        <v>6028</v>
      </c>
      <c r="M2149">
        <v>1085980</v>
      </c>
      <c r="O2149" t="s">
        <v>32</v>
      </c>
      <c r="P2149" t="s">
        <v>33</v>
      </c>
      <c r="R2149" t="s">
        <v>34</v>
      </c>
      <c r="T2149" t="s">
        <v>52</v>
      </c>
      <c r="U2149" t="s">
        <v>650</v>
      </c>
      <c r="V2149" t="s">
        <v>6000</v>
      </c>
      <c r="W2149" s="1">
        <v>45177</v>
      </c>
      <c r="X2149" s="1">
        <v>45229</v>
      </c>
      <c r="Y2149" t="s">
        <v>417</v>
      </c>
    </row>
    <row r="2150" spans="1:25">
      <c r="A2150" t="s">
        <v>6029</v>
      </c>
      <c r="B2150" t="s">
        <v>6030</v>
      </c>
      <c r="D2150">
        <v>59844</v>
      </c>
      <c r="E2150" t="s">
        <v>27</v>
      </c>
      <c r="F2150" t="s">
        <v>28</v>
      </c>
      <c r="G2150">
        <v>2023</v>
      </c>
      <c r="H2150" t="s">
        <v>29</v>
      </c>
      <c r="I2150" t="s">
        <v>30</v>
      </c>
      <c r="J2150" t="s">
        <v>6015</v>
      </c>
      <c r="K2150" t="str">
        <f>"09/05/2023 02:30 PM AEST(SW"</f>
        <v>09/05/2023 02:30 PM AEST(SW</v>
      </c>
      <c r="O2150" t="s">
        <v>32</v>
      </c>
      <c r="P2150" t="s">
        <v>33</v>
      </c>
      <c r="R2150" t="s">
        <v>34</v>
      </c>
      <c r="T2150" t="s">
        <v>52</v>
      </c>
      <c r="U2150" t="s">
        <v>650</v>
      </c>
      <c r="V2150" t="s">
        <v>6000</v>
      </c>
      <c r="W2150" s="1">
        <v>45177</v>
      </c>
      <c r="X2150" s="1">
        <v>45196</v>
      </c>
      <c r="Y2150" t="s">
        <v>55</v>
      </c>
    </row>
    <row r="2151" spans="1:25">
      <c r="A2151" t="s">
        <v>5622</v>
      </c>
      <c r="B2151" t="s">
        <v>6031</v>
      </c>
      <c r="D2151">
        <v>60026</v>
      </c>
      <c r="E2151" t="s">
        <v>27</v>
      </c>
      <c r="F2151" t="s">
        <v>28</v>
      </c>
      <c r="G2151">
        <v>2023</v>
      </c>
      <c r="H2151" t="s">
        <v>29</v>
      </c>
      <c r="I2151" t="s">
        <v>30</v>
      </c>
      <c r="J2151" t="s">
        <v>6019</v>
      </c>
      <c r="K2151" t="s">
        <v>6032</v>
      </c>
      <c r="M2151">
        <v>1234450</v>
      </c>
      <c r="O2151" t="s">
        <v>32</v>
      </c>
      <c r="P2151" t="s">
        <v>33</v>
      </c>
      <c r="R2151" t="s">
        <v>34</v>
      </c>
      <c r="T2151" t="s">
        <v>52</v>
      </c>
      <c r="U2151" t="s">
        <v>650</v>
      </c>
      <c r="V2151" t="s">
        <v>6000</v>
      </c>
      <c r="W2151" s="1">
        <v>45179</v>
      </c>
      <c r="X2151" s="1">
        <v>45198</v>
      </c>
      <c r="Y2151" t="s">
        <v>133</v>
      </c>
    </row>
    <row r="2152" spans="1:25">
      <c r="A2152" t="s">
        <v>5622</v>
      </c>
      <c r="B2152" t="s">
        <v>6031</v>
      </c>
      <c r="D2152">
        <v>61920</v>
      </c>
      <c r="E2152" t="s">
        <v>27</v>
      </c>
      <c r="F2152" t="s">
        <v>28</v>
      </c>
      <c r="G2152">
        <v>2023</v>
      </c>
      <c r="H2152" t="s">
        <v>29</v>
      </c>
      <c r="I2152" t="s">
        <v>30</v>
      </c>
      <c r="J2152" t="s">
        <v>6015</v>
      </c>
      <c r="K2152" t="s">
        <v>6033</v>
      </c>
      <c r="M2152">
        <v>1234450</v>
      </c>
      <c r="O2152" t="s">
        <v>32</v>
      </c>
      <c r="P2152" t="s">
        <v>33</v>
      </c>
      <c r="R2152" t="s">
        <v>34</v>
      </c>
      <c r="T2152" t="s">
        <v>52</v>
      </c>
      <c r="U2152" t="s">
        <v>650</v>
      </c>
      <c r="V2152" t="s">
        <v>6026</v>
      </c>
      <c r="W2152" s="1">
        <v>45178</v>
      </c>
      <c r="X2152" s="1">
        <v>45195</v>
      </c>
      <c r="Y2152" t="s">
        <v>133</v>
      </c>
    </row>
    <row r="2153" spans="1:25">
      <c r="A2153" t="s">
        <v>1826</v>
      </c>
      <c r="B2153" t="s">
        <v>1826</v>
      </c>
      <c r="D2153">
        <v>58640</v>
      </c>
      <c r="E2153" t="s">
        <v>27</v>
      </c>
      <c r="F2153" t="s">
        <v>28</v>
      </c>
      <c r="G2153">
        <v>2023</v>
      </c>
      <c r="H2153" t="s">
        <v>29</v>
      </c>
      <c r="I2153" t="s">
        <v>30</v>
      </c>
      <c r="J2153" t="s">
        <v>6015</v>
      </c>
      <c r="K2153" t="s">
        <v>6034</v>
      </c>
      <c r="M2153">
        <v>1348340</v>
      </c>
      <c r="O2153" t="s">
        <v>32</v>
      </c>
      <c r="P2153" t="s">
        <v>695</v>
      </c>
      <c r="R2153" t="s">
        <v>34</v>
      </c>
      <c r="T2153" t="s">
        <v>52</v>
      </c>
      <c r="U2153" t="s">
        <v>650</v>
      </c>
      <c r="V2153" t="s">
        <v>6035</v>
      </c>
      <c r="W2153" s="1">
        <v>45175</v>
      </c>
      <c r="X2153" s="1">
        <v>45197</v>
      </c>
      <c r="Y2153" t="s">
        <v>384</v>
      </c>
    </row>
    <row r="2154" spans="1:25">
      <c r="A2154" t="s">
        <v>6036</v>
      </c>
      <c r="B2154" t="s">
        <v>6037</v>
      </c>
      <c r="C2154" t="s">
        <v>6038</v>
      </c>
      <c r="D2154">
        <v>59991</v>
      </c>
      <c r="E2154" t="s">
        <v>27</v>
      </c>
      <c r="F2154" t="s">
        <v>28</v>
      </c>
      <c r="G2154">
        <v>2023</v>
      </c>
      <c r="H2154" t="s">
        <v>29</v>
      </c>
      <c r="I2154" t="s">
        <v>30</v>
      </c>
      <c r="J2154" t="s">
        <v>6019</v>
      </c>
      <c r="K2154" t="s">
        <v>6039</v>
      </c>
      <c r="L2154" t="s">
        <v>6039</v>
      </c>
      <c r="M2154">
        <v>795301</v>
      </c>
      <c r="O2154" t="s">
        <v>32</v>
      </c>
      <c r="P2154" t="s">
        <v>33</v>
      </c>
      <c r="R2154" t="s">
        <v>34</v>
      </c>
      <c r="T2154" t="s">
        <v>52</v>
      </c>
      <c r="U2154" t="s">
        <v>650</v>
      </c>
      <c r="V2154" t="s">
        <v>6016</v>
      </c>
      <c r="W2154" s="1">
        <v>45177</v>
      </c>
      <c r="X2154" s="1">
        <v>45198</v>
      </c>
      <c r="Y2154" t="s">
        <v>55</v>
      </c>
    </row>
    <row r="2155" spans="1:25">
      <c r="A2155" t="s">
        <v>6040</v>
      </c>
      <c r="B2155" t="s">
        <v>6041</v>
      </c>
      <c r="C2155" t="s">
        <v>6042</v>
      </c>
      <c r="D2155">
        <v>61875</v>
      </c>
      <c r="E2155" t="s">
        <v>27</v>
      </c>
      <c r="F2155" t="s">
        <v>28</v>
      </c>
      <c r="G2155">
        <v>2023</v>
      </c>
      <c r="H2155" t="s">
        <v>29</v>
      </c>
      <c r="I2155" t="s">
        <v>30</v>
      </c>
      <c r="J2155" t="s">
        <v>6043</v>
      </c>
      <c r="K2155" t="s">
        <v>6044</v>
      </c>
      <c r="M2155">
        <v>1248226</v>
      </c>
      <c r="O2155" t="s">
        <v>32</v>
      </c>
      <c r="P2155" t="s">
        <v>33</v>
      </c>
      <c r="R2155" t="s">
        <v>34</v>
      </c>
      <c r="T2155" t="s">
        <v>52</v>
      </c>
      <c r="U2155" t="s">
        <v>650</v>
      </c>
      <c r="V2155" t="s">
        <v>6000</v>
      </c>
      <c r="W2155" s="1">
        <v>45177</v>
      </c>
      <c r="X2155" s="1">
        <v>45195</v>
      </c>
      <c r="Y2155" t="s">
        <v>823</v>
      </c>
    </row>
    <row r="2156" spans="1:25">
      <c r="A2156" t="s">
        <v>725</v>
      </c>
      <c r="B2156" t="s">
        <v>467</v>
      </c>
      <c r="C2156" t="s">
        <v>313</v>
      </c>
      <c r="D2156">
        <v>59947</v>
      </c>
      <c r="E2156" t="s">
        <v>27</v>
      </c>
      <c r="F2156" t="s">
        <v>28</v>
      </c>
      <c r="G2156">
        <v>2023</v>
      </c>
      <c r="H2156" t="s">
        <v>29</v>
      </c>
      <c r="I2156" t="s">
        <v>30</v>
      </c>
      <c r="J2156" t="s">
        <v>6015</v>
      </c>
      <c r="K2156" t="s">
        <v>6045</v>
      </c>
      <c r="L2156" t="s">
        <v>6045</v>
      </c>
      <c r="M2156">
        <v>1267873</v>
      </c>
      <c r="O2156" t="s">
        <v>32</v>
      </c>
      <c r="P2156" t="s">
        <v>33</v>
      </c>
      <c r="R2156" t="s">
        <v>34</v>
      </c>
      <c r="T2156" t="s">
        <v>52</v>
      </c>
      <c r="U2156" t="s">
        <v>650</v>
      </c>
      <c r="V2156" t="s">
        <v>6000</v>
      </c>
      <c r="W2156" s="1">
        <v>45176</v>
      </c>
      <c r="X2156" s="1">
        <v>45208</v>
      </c>
      <c r="Y2156" t="s">
        <v>55</v>
      </c>
    </row>
    <row r="2157" spans="1:25">
      <c r="A2157" t="s">
        <v>2312</v>
      </c>
      <c r="B2157" t="s">
        <v>6046</v>
      </c>
      <c r="D2157">
        <v>59877</v>
      </c>
      <c r="E2157" t="s">
        <v>27</v>
      </c>
      <c r="F2157" t="s">
        <v>28</v>
      </c>
      <c r="G2157">
        <v>2023</v>
      </c>
      <c r="H2157" t="s">
        <v>29</v>
      </c>
      <c r="I2157" t="s">
        <v>30</v>
      </c>
      <c r="J2157" t="s">
        <v>6007</v>
      </c>
      <c r="K2157" t="s">
        <v>6047</v>
      </c>
      <c r="M2157">
        <v>1111990</v>
      </c>
      <c r="O2157" t="s">
        <v>32</v>
      </c>
      <c r="P2157" t="s">
        <v>33</v>
      </c>
      <c r="R2157" t="s">
        <v>34</v>
      </c>
      <c r="T2157" t="s">
        <v>174</v>
      </c>
      <c r="U2157" t="s">
        <v>650</v>
      </c>
      <c r="V2157" t="s">
        <v>6048</v>
      </c>
      <c r="W2157" s="1">
        <v>45174</v>
      </c>
      <c r="X2157" s="1">
        <v>45216</v>
      </c>
      <c r="Y2157" t="s">
        <v>133</v>
      </c>
    </row>
    <row r="2158" spans="1:25">
      <c r="A2158" t="s">
        <v>6049</v>
      </c>
      <c r="B2158" t="s">
        <v>6050</v>
      </c>
      <c r="D2158">
        <v>60025</v>
      </c>
      <c r="E2158" t="s">
        <v>27</v>
      </c>
      <c r="F2158" t="s">
        <v>28</v>
      </c>
      <c r="G2158">
        <v>2023</v>
      </c>
      <c r="H2158" t="s">
        <v>29</v>
      </c>
      <c r="I2158" t="s">
        <v>30</v>
      </c>
      <c r="J2158" t="s">
        <v>6051</v>
      </c>
      <c r="K2158" t="s">
        <v>6052</v>
      </c>
      <c r="M2158">
        <v>1331660</v>
      </c>
      <c r="O2158" t="s">
        <v>32</v>
      </c>
      <c r="P2158" t="s">
        <v>695</v>
      </c>
      <c r="R2158" t="s">
        <v>34</v>
      </c>
      <c r="T2158" t="s">
        <v>52</v>
      </c>
      <c r="U2158" t="s">
        <v>650</v>
      </c>
      <c r="V2158" t="s">
        <v>6026</v>
      </c>
      <c r="W2158" s="1">
        <v>45179</v>
      </c>
      <c r="X2158" s="1">
        <v>45193</v>
      </c>
      <c r="Y2158" t="s">
        <v>133</v>
      </c>
    </row>
    <row r="2159" spans="1:25">
      <c r="A2159" t="s">
        <v>6049</v>
      </c>
      <c r="B2159" t="s">
        <v>6050</v>
      </c>
      <c r="D2159">
        <v>60027</v>
      </c>
      <c r="E2159" t="s">
        <v>27</v>
      </c>
      <c r="F2159" t="s">
        <v>28</v>
      </c>
      <c r="G2159">
        <v>2023</v>
      </c>
      <c r="H2159" t="s">
        <v>29</v>
      </c>
      <c r="I2159" t="s">
        <v>30</v>
      </c>
      <c r="J2159" t="s">
        <v>6053</v>
      </c>
      <c r="K2159" t="s">
        <v>6054</v>
      </c>
      <c r="M2159">
        <v>1331660</v>
      </c>
      <c r="O2159" t="s">
        <v>32</v>
      </c>
      <c r="P2159" t="s">
        <v>33</v>
      </c>
      <c r="R2159" t="s">
        <v>34</v>
      </c>
      <c r="T2159" t="s">
        <v>52</v>
      </c>
      <c r="U2159" t="s">
        <v>650</v>
      </c>
      <c r="V2159" t="s">
        <v>6006</v>
      </c>
      <c r="W2159" s="1">
        <v>45178</v>
      </c>
      <c r="X2159" s="1">
        <v>45194</v>
      </c>
      <c r="Y2159" t="s">
        <v>133</v>
      </c>
    </row>
    <row r="2160" spans="1:25">
      <c r="A2160" t="s">
        <v>6055</v>
      </c>
      <c r="B2160" t="s">
        <v>6056</v>
      </c>
      <c r="D2160">
        <v>58987</v>
      </c>
      <c r="E2160" t="s">
        <v>27</v>
      </c>
      <c r="F2160" t="s">
        <v>28</v>
      </c>
      <c r="G2160">
        <v>2023</v>
      </c>
      <c r="H2160" t="s">
        <v>29</v>
      </c>
      <c r="I2160" t="s">
        <v>30</v>
      </c>
      <c r="J2160" t="s">
        <v>6057</v>
      </c>
      <c r="K2160" t="s">
        <v>6058</v>
      </c>
      <c r="M2160">
        <v>1109942</v>
      </c>
      <c r="O2160" t="s">
        <v>32</v>
      </c>
      <c r="P2160" t="s">
        <v>371</v>
      </c>
      <c r="R2160" t="s">
        <v>34</v>
      </c>
      <c r="T2160" t="s">
        <v>35</v>
      </c>
      <c r="U2160" t="s">
        <v>869</v>
      </c>
      <c r="V2160" t="s">
        <v>6059</v>
      </c>
      <c r="W2160" s="1">
        <v>45033</v>
      </c>
      <c r="X2160" s="1">
        <v>45061</v>
      </c>
      <c r="Y2160" t="s">
        <v>6060</v>
      </c>
    </row>
    <row r="2161" spans="1:25">
      <c r="A2161" t="s">
        <v>6061</v>
      </c>
      <c r="B2161" t="s">
        <v>6062</v>
      </c>
      <c r="D2161">
        <v>60461</v>
      </c>
      <c r="E2161" t="s">
        <v>27</v>
      </c>
      <c r="F2161" t="s">
        <v>28</v>
      </c>
      <c r="G2161">
        <v>2023</v>
      </c>
      <c r="H2161" t="s">
        <v>29</v>
      </c>
      <c r="I2161" t="s">
        <v>30</v>
      </c>
      <c r="J2161" t="s">
        <v>6063</v>
      </c>
      <c r="K2161" t="s">
        <v>6064</v>
      </c>
      <c r="L2161" t="s">
        <v>6065</v>
      </c>
      <c r="M2161">
        <v>1122630</v>
      </c>
      <c r="O2161" t="s">
        <v>32</v>
      </c>
      <c r="P2161" t="s">
        <v>371</v>
      </c>
      <c r="R2161" t="s">
        <v>34</v>
      </c>
      <c r="T2161" t="s">
        <v>174</v>
      </c>
      <c r="U2161" t="s">
        <v>43</v>
      </c>
      <c r="V2161" t="s">
        <v>6066</v>
      </c>
      <c r="W2161" s="1">
        <v>45105</v>
      </c>
      <c r="X2161" s="1">
        <v>45130</v>
      </c>
      <c r="Y2161" t="s">
        <v>55</v>
      </c>
    </row>
    <row r="2162" spans="1:25">
      <c r="A2162" t="s">
        <v>657</v>
      </c>
      <c r="B2162" t="s">
        <v>397</v>
      </c>
      <c r="D2162">
        <v>58878</v>
      </c>
      <c r="E2162" t="s">
        <v>27</v>
      </c>
      <c r="F2162" t="s">
        <v>28</v>
      </c>
      <c r="G2162">
        <v>2023</v>
      </c>
      <c r="H2162" t="s">
        <v>29</v>
      </c>
      <c r="I2162" t="s">
        <v>30</v>
      </c>
      <c r="J2162" t="s">
        <v>6067</v>
      </c>
      <c r="K2162" t="s">
        <v>6068</v>
      </c>
      <c r="M2162">
        <v>1086173</v>
      </c>
      <c r="O2162" t="s">
        <v>32</v>
      </c>
      <c r="P2162" t="s">
        <v>277</v>
      </c>
      <c r="R2162" t="s">
        <v>34</v>
      </c>
      <c r="T2162" t="s">
        <v>52</v>
      </c>
      <c r="U2162" t="s">
        <v>261</v>
      </c>
      <c r="V2162" t="s">
        <v>6069</v>
      </c>
      <c r="W2162" s="1">
        <v>45094</v>
      </c>
      <c r="X2162" s="1">
        <v>45106</v>
      </c>
      <c r="Y2162" t="s">
        <v>211</v>
      </c>
    </row>
    <row r="2163" spans="1:25">
      <c r="A2163" t="s">
        <v>6070</v>
      </c>
      <c r="B2163" t="s">
        <v>6071</v>
      </c>
      <c r="D2163">
        <v>59075</v>
      </c>
      <c r="E2163" t="s">
        <v>27</v>
      </c>
      <c r="F2163" t="s">
        <v>28</v>
      </c>
      <c r="G2163">
        <v>2023</v>
      </c>
      <c r="H2163" t="s">
        <v>29</v>
      </c>
      <c r="I2163" t="s">
        <v>30</v>
      </c>
      <c r="J2163" t="s">
        <v>6072</v>
      </c>
      <c r="K2163" t="s">
        <v>6073</v>
      </c>
      <c r="M2163">
        <v>1296733</v>
      </c>
      <c r="O2163" t="s">
        <v>32</v>
      </c>
      <c r="P2163" t="s">
        <v>631</v>
      </c>
      <c r="R2163" t="s">
        <v>34</v>
      </c>
      <c r="T2163" t="s">
        <v>52</v>
      </c>
      <c r="U2163" t="s">
        <v>261</v>
      </c>
      <c r="V2163" t="s">
        <v>2612</v>
      </c>
      <c r="W2163" s="1">
        <v>45094</v>
      </c>
      <c r="X2163" s="1">
        <v>45106</v>
      </c>
      <c r="Y2163" t="s">
        <v>55</v>
      </c>
    </row>
    <row r="2164" spans="1:25">
      <c r="A2164" t="s">
        <v>6074</v>
      </c>
      <c r="B2164" t="s">
        <v>6075</v>
      </c>
      <c r="D2164">
        <v>59095</v>
      </c>
      <c r="E2164" t="s">
        <v>27</v>
      </c>
      <c r="F2164" t="s">
        <v>28</v>
      </c>
      <c r="G2164">
        <v>2023</v>
      </c>
      <c r="H2164" t="s">
        <v>29</v>
      </c>
      <c r="I2164" t="s">
        <v>30</v>
      </c>
      <c r="J2164" t="s">
        <v>6076</v>
      </c>
      <c r="K2164" t="s">
        <v>6077</v>
      </c>
      <c r="M2164">
        <v>992557</v>
      </c>
      <c r="O2164" t="s">
        <v>32</v>
      </c>
      <c r="P2164" t="s">
        <v>86</v>
      </c>
      <c r="R2164" t="s">
        <v>34</v>
      </c>
      <c r="T2164" t="s">
        <v>52</v>
      </c>
      <c r="U2164" t="s">
        <v>579</v>
      </c>
      <c r="V2164" t="s">
        <v>2612</v>
      </c>
      <c r="W2164" s="1">
        <v>45094</v>
      </c>
      <c r="X2164" s="1">
        <v>45110</v>
      </c>
      <c r="Y2164" t="s">
        <v>55</v>
      </c>
    </row>
    <row r="2165" spans="1:25">
      <c r="A2165" t="s">
        <v>6078</v>
      </c>
      <c r="B2165" t="s">
        <v>6079</v>
      </c>
      <c r="D2165">
        <v>58879</v>
      </c>
      <c r="E2165" t="s">
        <v>27</v>
      </c>
      <c r="F2165" t="s">
        <v>28</v>
      </c>
      <c r="G2165">
        <v>2023</v>
      </c>
      <c r="H2165" t="s">
        <v>29</v>
      </c>
      <c r="I2165" t="s">
        <v>30</v>
      </c>
      <c r="J2165" t="s">
        <v>6067</v>
      </c>
      <c r="K2165" t="s">
        <v>6080</v>
      </c>
      <c r="M2165">
        <v>995837</v>
      </c>
      <c r="O2165" t="s">
        <v>32</v>
      </c>
      <c r="P2165" t="s">
        <v>33</v>
      </c>
      <c r="R2165" t="s">
        <v>34</v>
      </c>
      <c r="T2165" t="s">
        <v>52</v>
      </c>
      <c r="U2165" t="s">
        <v>261</v>
      </c>
      <c r="V2165" t="s">
        <v>2612</v>
      </c>
      <c r="W2165" s="1">
        <v>45094</v>
      </c>
      <c r="X2165" s="1">
        <v>45106</v>
      </c>
      <c r="Y2165" t="s">
        <v>55</v>
      </c>
    </row>
    <row r="2166" spans="1:25">
      <c r="A2166" t="s">
        <v>6081</v>
      </c>
      <c r="B2166" t="s">
        <v>6082</v>
      </c>
      <c r="D2166">
        <v>61633</v>
      </c>
      <c r="E2166" t="s">
        <v>27</v>
      </c>
      <c r="F2166" t="s">
        <v>28</v>
      </c>
      <c r="G2166">
        <v>2023</v>
      </c>
      <c r="H2166" t="s">
        <v>29</v>
      </c>
      <c r="I2166" t="s">
        <v>30</v>
      </c>
      <c r="J2166" t="s">
        <v>6083</v>
      </c>
      <c r="K2166" t="s">
        <v>6084</v>
      </c>
      <c r="M2166">
        <v>1001371</v>
      </c>
      <c r="O2166" t="s">
        <v>32</v>
      </c>
      <c r="P2166" t="s">
        <v>86</v>
      </c>
      <c r="R2166" t="s">
        <v>34</v>
      </c>
      <c r="T2166" t="s">
        <v>52</v>
      </c>
      <c r="U2166" t="s">
        <v>87</v>
      </c>
      <c r="V2166" t="s">
        <v>88</v>
      </c>
      <c r="W2166" s="1">
        <v>45126</v>
      </c>
      <c r="X2166" s="1">
        <v>45166</v>
      </c>
      <c r="Y2166" t="s">
        <v>89</v>
      </c>
    </row>
    <row r="2167" spans="1:25">
      <c r="A2167" t="s">
        <v>1146</v>
      </c>
      <c r="B2167" t="s">
        <v>162</v>
      </c>
      <c r="C2167" t="s">
        <v>6085</v>
      </c>
      <c r="D2167">
        <v>59711</v>
      </c>
      <c r="E2167" t="s">
        <v>27</v>
      </c>
      <c r="F2167" t="s">
        <v>28</v>
      </c>
      <c r="G2167">
        <v>2023</v>
      </c>
      <c r="H2167" t="s">
        <v>29</v>
      </c>
      <c r="I2167" t="s">
        <v>30</v>
      </c>
      <c r="J2167" t="s">
        <v>6086</v>
      </c>
      <c r="K2167" t="str">
        <f>"06/05/2023 02:07 PM AEST(SW"</f>
        <v>06/05/2023 02:07 PM AEST(SW</v>
      </c>
      <c r="L2167" t="str">
        <f>"06/05/2023 02:07 PM AEST(SW"</f>
        <v>06/05/2023 02:07 PM AEST(SW</v>
      </c>
      <c r="M2167">
        <v>1099689</v>
      </c>
      <c r="O2167" t="s">
        <v>32</v>
      </c>
      <c r="P2167" t="s">
        <v>86</v>
      </c>
      <c r="R2167" t="s">
        <v>34</v>
      </c>
      <c r="T2167" t="s">
        <v>52</v>
      </c>
      <c r="U2167" t="s">
        <v>87</v>
      </c>
      <c r="V2167" t="s">
        <v>465</v>
      </c>
      <c r="W2167" s="1">
        <v>45151</v>
      </c>
      <c r="X2167" s="1">
        <v>45186</v>
      </c>
      <c r="Y2167" t="s">
        <v>89</v>
      </c>
    </row>
    <row r="2168" spans="1:25">
      <c r="A2168" t="s">
        <v>1386</v>
      </c>
      <c r="B2168" t="s">
        <v>1016</v>
      </c>
      <c r="C2168" t="s">
        <v>987</v>
      </c>
      <c r="D2168">
        <v>55424</v>
      </c>
      <c r="E2168" t="s">
        <v>27</v>
      </c>
      <c r="F2168" t="s">
        <v>28</v>
      </c>
      <c r="G2168">
        <v>2023</v>
      </c>
      <c r="H2168" t="s">
        <v>29</v>
      </c>
      <c r="I2168" t="s">
        <v>30</v>
      </c>
      <c r="J2168" t="s">
        <v>6087</v>
      </c>
      <c r="K2168" t="s">
        <v>6088</v>
      </c>
      <c r="M2168">
        <v>1105349</v>
      </c>
      <c r="O2168" t="s">
        <v>32</v>
      </c>
      <c r="P2168" t="s">
        <v>86</v>
      </c>
      <c r="R2168" t="s">
        <v>34</v>
      </c>
      <c r="T2168" t="s">
        <v>52</v>
      </c>
      <c r="U2168" t="s">
        <v>87</v>
      </c>
      <c r="V2168" t="s">
        <v>88</v>
      </c>
      <c r="W2168" s="1">
        <v>44935</v>
      </c>
      <c r="X2168" s="1">
        <v>44953</v>
      </c>
      <c r="Y2168" t="s">
        <v>89</v>
      </c>
    </row>
    <row r="2169" spans="1:25">
      <c r="A2169" t="s">
        <v>1386</v>
      </c>
      <c r="B2169" t="s">
        <v>1016</v>
      </c>
      <c r="C2169" t="s">
        <v>987</v>
      </c>
      <c r="D2169">
        <v>58575</v>
      </c>
      <c r="E2169" t="s">
        <v>27</v>
      </c>
      <c r="F2169" t="s">
        <v>28</v>
      </c>
      <c r="G2169">
        <v>2023</v>
      </c>
      <c r="H2169" t="s">
        <v>29</v>
      </c>
      <c r="I2169" t="s">
        <v>30</v>
      </c>
      <c r="J2169" t="s">
        <v>6089</v>
      </c>
      <c r="K2169" t="s">
        <v>6090</v>
      </c>
      <c r="M2169">
        <v>1105349</v>
      </c>
      <c r="O2169" t="s">
        <v>32</v>
      </c>
      <c r="P2169" t="s">
        <v>86</v>
      </c>
      <c r="R2169" t="s">
        <v>34</v>
      </c>
      <c r="T2169" t="s">
        <v>52</v>
      </c>
      <c r="U2169" t="s">
        <v>87</v>
      </c>
      <c r="V2169" t="s">
        <v>88</v>
      </c>
      <c r="W2169" s="1">
        <v>45017</v>
      </c>
      <c r="X2169" s="1">
        <v>45060</v>
      </c>
      <c r="Y2169" t="s">
        <v>89</v>
      </c>
    </row>
    <row r="2170" spans="1:25">
      <c r="A2170" t="s">
        <v>6091</v>
      </c>
      <c r="B2170" t="s">
        <v>6092</v>
      </c>
      <c r="C2170" t="s">
        <v>653</v>
      </c>
      <c r="D2170">
        <v>59485</v>
      </c>
      <c r="E2170" t="s">
        <v>27</v>
      </c>
      <c r="F2170" t="s">
        <v>28</v>
      </c>
      <c r="G2170">
        <v>2023</v>
      </c>
      <c r="H2170" t="s">
        <v>29</v>
      </c>
      <c r="I2170" t="s">
        <v>30</v>
      </c>
      <c r="J2170" t="s">
        <v>6093</v>
      </c>
      <c r="K2170" t="s">
        <v>6094</v>
      </c>
      <c r="M2170">
        <v>1100436</v>
      </c>
      <c r="O2170" t="s">
        <v>32</v>
      </c>
      <c r="P2170" t="s">
        <v>61</v>
      </c>
      <c r="Q2170" t="s">
        <v>6095</v>
      </c>
      <c r="R2170" t="s">
        <v>34</v>
      </c>
      <c r="T2170" t="s">
        <v>35</v>
      </c>
      <c r="U2170" t="s">
        <v>87</v>
      </c>
      <c r="V2170" t="s">
        <v>115</v>
      </c>
      <c r="W2170" s="1">
        <v>45050</v>
      </c>
      <c r="X2170" s="1">
        <v>45059</v>
      </c>
      <c r="Y2170" t="s">
        <v>2476</v>
      </c>
    </row>
    <row r="2171" spans="1:25">
      <c r="A2171" t="s">
        <v>2326</v>
      </c>
      <c r="B2171" t="s">
        <v>861</v>
      </c>
      <c r="C2171" t="s">
        <v>6096</v>
      </c>
      <c r="D2171">
        <v>59616</v>
      </c>
      <c r="E2171" t="s">
        <v>27</v>
      </c>
      <c r="F2171" t="s">
        <v>28</v>
      </c>
      <c r="G2171">
        <v>2023</v>
      </c>
      <c r="H2171" t="s">
        <v>29</v>
      </c>
      <c r="I2171" t="s">
        <v>30</v>
      </c>
      <c r="J2171" t="s">
        <v>6097</v>
      </c>
      <c r="K2171" t="str">
        <f>"03/05/2023 12:27 AM AEST(SW"</f>
        <v>03/05/2023 12:27 AM AEST(SW</v>
      </c>
      <c r="M2171">
        <v>1111164</v>
      </c>
      <c r="O2171" t="s">
        <v>32</v>
      </c>
      <c r="P2171" t="s">
        <v>86</v>
      </c>
      <c r="R2171" t="s">
        <v>34</v>
      </c>
      <c r="T2171" t="s">
        <v>52</v>
      </c>
      <c r="U2171" t="s">
        <v>87</v>
      </c>
      <c r="V2171" t="s">
        <v>465</v>
      </c>
      <c r="W2171" s="1">
        <v>45059</v>
      </c>
      <c r="X2171" s="1">
        <v>45116</v>
      </c>
      <c r="Y2171" t="s">
        <v>89</v>
      </c>
    </row>
    <row r="2172" spans="1:25">
      <c r="A2172" t="s">
        <v>2984</v>
      </c>
      <c r="B2172" t="s">
        <v>2985</v>
      </c>
      <c r="D2172">
        <v>60968</v>
      </c>
      <c r="E2172" t="s">
        <v>27</v>
      </c>
      <c r="F2172" t="s">
        <v>28</v>
      </c>
      <c r="G2172">
        <v>2023</v>
      </c>
      <c r="H2172" t="s">
        <v>29</v>
      </c>
      <c r="I2172" t="s">
        <v>30</v>
      </c>
      <c r="J2172" t="s">
        <v>6098</v>
      </c>
      <c r="K2172" t="s">
        <v>6099</v>
      </c>
      <c r="L2172" t="str">
        <f>"04/07/2023 08:21 PM AEST(SW"</f>
        <v>04/07/2023 08:21 PM AEST(SW</v>
      </c>
      <c r="M2172">
        <v>1036283</v>
      </c>
      <c r="O2172" t="s">
        <v>32</v>
      </c>
      <c r="P2172" t="s">
        <v>86</v>
      </c>
      <c r="R2172" t="s">
        <v>34</v>
      </c>
      <c r="T2172" t="s">
        <v>52</v>
      </c>
      <c r="U2172" t="s">
        <v>87</v>
      </c>
      <c r="V2172" t="s">
        <v>88</v>
      </c>
      <c r="W2172" s="1">
        <v>45142</v>
      </c>
      <c r="X2172" s="1">
        <v>45201</v>
      </c>
      <c r="Y2172" t="s">
        <v>89</v>
      </c>
    </row>
    <row r="2173" spans="1:25">
      <c r="A2173" t="s">
        <v>2451</v>
      </c>
      <c r="B2173" t="s">
        <v>268</v>
      </c>
      <c r="C2173" t="s">
        <v>1926</v>
      </c>
      <c r="D2173">
        <v>55229</v>
      </c>
      <c r="E2173" t="s">
        <v>27</v>
      </c>
      <c r="F2173" t="s">
        <v>28</v>
      </c>
      <c r="G2173">
        <v>2023</v>
      </c>
      <c r="H2173" t="s">
        <v>29</v>
      </c>
      <c r="I2173" t="s">
        <v>30</v>
      </c>
      <c r="J2173" t="s">
        <v>6100</v>
      </c>
      <c r="K2173" t="str">
        <f>"08/12/2022 06:37 PM AEST(SW"</f>
        <v>08/12/2022 06:37 PM AEST(SW</v>
      </c>
      <c r="M2173">
        <v>694562</v>
      </c>
      <c r="O2173" t="s">
        <v>32</v>
      </c>
      <c r="P2173" t="s">
        <v>42</v>
      </c>
      <c r="R2173" t="s">
        <v>34</v>
      </c>
      <c r="T2173" t="s">
        <v>52</v>
      </c>
      <c r="U2173" t="s">
        <v>43</v>
      </c>
      <c r="V2173" t="s">
        <v>2454</v>
      </c>
      <c r="W2173" s="1">
        <v>44975</v>
      </c>
      <c r="X2173" s="1">
        <v>45002</v>
      </c>
      <c r="Y2173" t="s">
        <v>55</v>
      </c>
    </row>
    <row r="2174" spans="1:25">
      <c r="A2174" t="s">
        <v>1993</v>
      </c>
      <c r="B2174" t="s">
        <v>1994</v>
      </c>
      <c r="C2174" t="s">
        <v>1825</v>
      </c>
      <c r="D2174">
        <v>54158</v>
      </c>
      <c r="E2174" t="s">
        <v>27</v>
      </c>
      <c r="F2174" t="s">
        <v>28</v>
      </c>
      <c r="G2174">
        <v>2023</v>
      </c>
      <c r="H2174" t="s">
        <v>29</v>
      </c>
      <c r="I2174" t="s">
        <v>30</v>
      </c>
      <c r="J2174" t="s">
        <v>6101</v>
      </c>
      <c r="K2174" t="str">
        <f>"03/12/2022 02:33 AM AEST(SW"</f>
        <v>03/12/2022 02:33 AM AEST(SW</v>
      </c>
      <c r="L2174" t="str">
        <f>"01/01/2023 07:52 AM AEST(SW"</f>
        <v>01/01/2023 07:52 AM AEST(SW</v>
      </c>
      <c r="M2174">
        <v>1320765</v>
      </c>
      <c r="O2174" t="s">
        <v>32</v>
      </c>
      <c r="P2174" t="s">
        <v>86</v>
      </c>
      <c r="R2174" t="s">
        <v>34</v>
      </c>
      <c r="T2174" t="s">
        <v>52</v>
      </c>
      <c r="U2174" t="s">
        <v>87</v>
      </c>
      <c r="V2174" t="s">
        <v>1997</v>
      </c>
      <c r="W2174" s="1">
        <v>44899</v>
      </c>
      <c r="X2174" s="1">
        <v>44962</v>
      </c>
      <c r="Y2174" t="s">
        <v>89</v>
      </c>
    </row>
    <row r="2175" spans="1:25">
      <c r="A2175" t="s">
        <v>1993</v>
      </c>
      <c r="B2175" t="s">
        <v>1994</v>
      </c>
      <c r="C2175" t="s">
        <v>1825</v>
      </c>
      <c r="D2175">
        <v>55471</v>
      </c>
      <c r="E2175" t="s">
        <v>27</v>
      </c>
      <c r="F2175" t="s">
        <v>28</v>
      </c>
      <c r="G2175">
        <v>2023</v>
      </c>
      <c r="H2175" t="s">
        <v>29</v>
      </c>
      <c r="I2175" t="s">
        <v>30</v>
      </c>
      <c r="J2175" t="s">
        <v>6102</v>
      </c>
      <c r="K2175" t="str">
        <f>"01/01/2023 08:03 AM AEST(SW"</f>
        <v>01/01/2023 08:03 AM AEST(SW</v>
      </c>
      <c r="L2175" t="str">
        <f>"01/01/2023 08:05 AM AEST(SW"</f>
        <v>01/01/2023 08:05 AM AEST(SW</v>
      </c>
      <c r="M2175">
        <v>1320765</v>
      </c>
      <c r="O2175" t="s">
        <v>32</v>
      </c>
      <c r="P2175" t="s">
        <v>86</v>
      </c>
      <c r="R2175" t="s">
        <v>34</v>
      </c>
      <c r="T2175" t="s">
        <v>52</v>
      </c>
      <c r="U2175" t="s">
        <v>87</v>
      </c>
      <c r="V2175" t="s">
        <v>1997</v>
      </c>
      <c r="W2175" s="1">
        <v>44942</v>
      </c>
      <c r="X2175" s="1">
        <v>44946</v>
      </c>
      <c r="Y2175" t="s">
        <v>89</v>
      </c>
    </row>
    <row r="2176" spans="1:25">
      <c r="A2176" t="s">
        <v>2451</v>
      </c>
      <c r="B2176" t="s">
        <v>268</v>
      </c>
      <c r="C2176" t="s">
        <v>1926</v>
      </c>
      <c r="D2176">
        <v>55229</v>
      </c>
      <c r="E2176" t="s">
        <v>27</v>
      </c>
      <c r="F2176" t="s">
        <v>28</v>
      </c>
      <c r="G2176">
        <v>2023</v>
      </c>
      <c r="H2176" t="s">
        <v>29</v>
      </c>
      <c r="I2176" t="s">
        <v>30</v>
      </c>
      <c r="J2176" t="s">
        <v>6100</v>
      </c>
      <c r="K2176" t="str">
        <f>"08/12/2022 06:37 PM AEST(SW"</f>
        <v>08/12/2022 06:37 PM AEST(SW</v>
      </c>
      <c r="M2176">
        <v>694562</v>
      </c>
      <c r="O2176" t="s">
        <v>32</v>
      </c>
      <c r="P2176" t="s">
        <v>42</v>
      </c>
      <c r="R2176" t="s">
        <v>34</v>
      </c>
      <c r="T2176" t="s">
        <v>52</v>
      </c>
      <c r="U2176" t="s">
        <v>43</v>
      </c>
      <c r="V2176" t="s">
        <v>2454</v>
      </c>
      <c r="W2176" s="1">
        <v>44975</v>
      </c>
      <c r="X2176" s="1">
        <v>45002</v>
      </c>
      <c r="Y2176" t="s">
        <v>55</v>
      </c>
    </row>
    <row r="2177" spans="1:25">
      <c r="A2177" t="s">
        <v>6103</v>
      </c>
      <c r="B2177" t="s">
        <v>1041</v>
      </c>
      <c r="D2177">
        <v>60100</v>
      </c>
      <c r="E2177" t="s">
        <v>27</v>
      </c>
      <c r="F2177" t="s">
        <v>28</v>
      </c>
      <c r="G2177">
        <v>2023</v>
      </c>
      <c r="H2177" t="s">
        <v>29</v>
      </c>
      <c r="I2177" t="s">
        <v>30</v>
      </c>
      <c r="J2177" t="s">
        <v>6104</v>
      </c>
      <c r="K2177" t="s">
        <v>6105</v>
      </c>
      <c r="M2177">
        <v>1106750</v>
      </c>
      <c r="O2177" t="s">
        <v>32</v>
      </c>
      <c r="P2177" t="s">
        <v>86</v>
      </c>
      <c r="R2177" t="s">
        <v>34</v>
      </c>
      <c r="T2177" t="s">
        <v>52</v>
      </c>
      <c r="U2177" t="s">
        <v>87</v>
      </c>
      <c r="V2177" t="s">
        <v>465</v>
      </c>
      <c r="W2177" s="1">
        <v>45115</v>
      </c>
      <c r="X2177" s="1">
        <v>45158</v>
      </c>
      <c r="Y2177" t="s">
        <v>89</v>
      </c>
    </row>
    <row r="2178" spans="1:25">
      <c r="A2178" t="s">
        <v>963</v>
      </c>
      <c r="B2178" t="s">
        <v>494</v>
      </c>
      <c r="D2178">
        <v>60880</v>
      </c>
      <c r="E2178" t="s">
        <v>27</v>
      </c>
      <c r="F2178" t="s">
        <v>28</v>
      </c>
      <c r="G2178">
        <v>2023</v>
      </c>
      <c r="H2178" t="s">
        <v>29</v>
      </c>
      <c r="I2178" t="s">
        <v>30</v>
      </c>
      <c r="J2178" t="s">
        <v>6106</v>
      </c>
      <c r="K2178" t="str">
        <f>"07/06/2023 06:55 PM AEST(SW"</f>
        <v>07/06/2023 06:55 PM AEST(SW</v>
      </c>
      <c r="M2178">
        <v>1222586</v>
      </c>
      <c r="O2178" t="s">
        <v>32</v>
      </c>
      <c r="P2178" t="s">
        <v>86</v>
      </c>
      <c r="R2178" t="s">
        <v>34</v>
      </c>
      <c r="T2178" t="s">
        <v>52</v>
      </c>
      <c r="U2178" t="s">
        <v>43</v>
      </c>
      <c r="V2178" t="s">
        <v>88</v>
      </c>
      <c r="W2178" s="1">
        <v>45103</v>
      </c>
      <c r="X2178" s="1">
        <v>45109</v>
      </c>
      <c r="Y2178" t="s">
        <v>89</v>
      </c>
    </row>
    <row r="2179" spans="1:25">
      <c r="A2179" t="s">
        <v>6103</v>
      </c>
      <c r="B2179" t="s">
        <v>1041</v>
      </c>
      <c r="D2179">
        <v>60099</v>
      </c>
      <c r="E2179" t="s">
        <v>27</v>
      </c>
      <c r="F2179" t="s">
        <v>28</v>
      </c>
      <c r="G2179">
        <v>2023</v>
      </c>
      <c r="H2179" t="s">
        <v>29</v>
      </c>
      <c r="I2179" t="s">
        <v>30</v>
      </c>
      <c r="J2179" t="s">
        <v>6107</v>
      </c>
      <c r="K2179" t="s">
        <v>6108</v>
      </c>
      <c r="M2179">
        <v>1106750</v>
      </c>
      <c r="O2179" t="s">
        <v>32</v>
      </c>
      <c r="P2179" t="s">
        <v>86</v>
      </c>
      <c r="R2179" t="s">
        <v>34</v>
      </c>
      <c r="T2179" t="s">
        <v>52</v>
      </c>
      <c r="U2179" t="s">
        <v>87</v>
      </c>
      <c r="V2179" t="s">
        <v>465</v>
      </c>
      <c r="W2179" s="1">
        <v>45115</v>
      </c>
      <c r="X2179" s="1">
        <v>45158</v>
      </c>
      <c r="Y2179" t="s">
        <v>89</v>
      </c>
    </row>
    <row r="2180" spans="1:25">
      <c r="A2180" t="s">
        <v>6103</v>
      </c>
      <c r="B2180" t="s">
        <v>1041</v>
      </c>
      <c r="D2180">
        <v>60100</v>
      </c>
      <c r="E2180" t="s">
        <v>27</v>
      </c>
      <c r="F2180" t="s">
        <v>28</v>
      </c>
      <c r="G2180">
        <v>2023</v>
      </c>
      <c r="H2180" t="s">
        <v>29</v>
      </c>
      <c r="I2180" t="s">
        <v>30</v>
      </c>
      <c r="J2180" t="s">
        <v>6104</v>
      </c>
      <c r="K2180" t="s">
        <v>6105</v>
      </c>
      <c r="M2180">
        <v>1106750</v>
      </c>
      <c r="O2180" t="s">
        <v>32</v>
      </c>
      <c r="P2180" t="s">
        <v>86</v>
      </c>
      <c r="R2180" t="s">
        <v>34</v>
      </c>
      <c r="T2180" t="s">
        <v>52</v>
      </c>
      <c r="U2180" t="s">
        <v>87</v>
      </c>
      <c r="V2180" t="s">
        <v>465</v>
      </c>
      <c r="W2180" s="1">
        <v>45115</v>
      </c>
      <c r="X2180" s="1">
        <v>45158</v>
      </c>
      <c r="Y2180" t="s">
        <v>89</v>
      </c>
    </row>
    <row r="2181" spans="1:25">
      <c r="A2181" t="s">
        <v>6109</v>
      </c>
      <c r="B2181" t="s">
        <v>2707</v>
      </c>
      <c r="D2181">
        <v>60876</v>
      </c>
      <c r="E2181" t="s">
        <v>27</v>
      </c>
      <c r="F2181" t="s">
        <v>28</v>
      </c>
      <c r="G2181">
        <v>2023</v>
      </c>
      <c r="H2181" t="s">
        <v>29</v>
      </c>
      <c r="I2181" t="s">
        <v>30</v>
      </c>
      <c r="J2181" t="s">
        <v>6110</v>
      </c>
      <c r="K2181" t="str">
        <f>"07/06/2023 02:50 PM AEST(SW"</f>
        <v>07/06/2023 02:50 PM AEST(SW</v>
      </c>
      <c r="L2181" t="s">
        <v>6111</v>
      </c>
      <c r="M2181">
        <v>1446597</v>
      </c>
      <c r="O2181" t="s">
        <v>32</v>
      </c>
      <c r="P2181" t="s">
        <v>86</v>
      </c>
      <c r="R2181" t="s">
        <v>34</v>
      </c>
      <c r="T2181" t="s">
        <v>52</v>
      </c>
      <c r="U2181" t="s">
        <v>87</v>
      </c>
      <c r="V2181" t="s">
        <v>88</v>
      </c>
      <c r="W2181" s="1">
        <v>45257</v>
      </c>
      <c r="X2181" s="1">
        <v>45282</v>
      </c>
      <c r="Y2181" t="s">
        <v>89</v>
      </c>
    </row>
    <row r="2182" spans="1:25">
      <c r="A2182" t="s">
        <v>6112</v>
      </c>
      <c r="B2182" t="s">
        <v>2822</v>
      </c>
      <c r="C2182" t="s">
        <v>6113</v>
      </c>
      <c r="D2182">
        <v>55446</v>
      </c>
      <c r="E2182" t="s">
        <v>27</v>
      </c>
      <c r="F2182" t="s">
        <v>28</v>
      </c>
      <c r="G2182">
        <v>2023</v>
      </c>
      <c r="H2182" t="s">
        <v>29</v>
      </c>
      <c r="I2182" t="s">
        <v>30</v>
      </c>
      <c r="J2182" t="s">
        <v>6114</v>
      </c>
      <c r="K2182" t="s">
        <v>6115</v>
      </c>
      <c r="M2182">
        <v>1081899</v>
      </c>
      <c r="O2182" t="s">
        <v>32</v>
      </c>
      <c r="P2182" t="s">
        <v>277</v>
      </c>
      <c r="R2182" t="s">
        <v>34</v>
      </c>
      <c r="T2182" t="s">
        <v>174</v>
      </c>
      <c r="U2182" t="s">
        <v>53</v>
      </c>
      <c r="V2182" t="s">
        <v>6116</v>
      </c>
      <c r="W2182" s="1">
        <v>44921</v>
      </c>
      <c r="X2182" s="1">
        <v>45286</v>
      </c>
      <c r="Y2182" t="s">
        <v>55</v>
      </c>
    </row>
    <row r="2183" spans="1:25">
      <c r="A2183" t="s">
        <v>6117</v>
      </c>
      <c r="B2183" t="s">
        <v>6118</v>
      </c>
      <c r="C2183" t="s">
        <v>1775</v>
      </c>
      <c r="D2183">
        <v>59632</v>
      </c>
      <c r="E2183" t="s">
        <v>27</v>
      </c>
      <c r="F2183" t="s">
        <v>28</v>
      </c>
      <c r="G2183">
        <v>2023</v>
      </c>
      <c r="H2183" t="s">
        <v>29</v>
      </c>
      <c r="I2183" t="s">
        <v>30</v>
      </c>
      <c r="J2183" t="s">
        <v>6119</v>
      </c>
      <c r="K2183" t="str">
        <f>"03/05/2023 05:04 PM AEST(SW"</f>
        <v>03/05/2023 05:04 PM AEST(SW</v>
      </c>
      <c r="L2183" t="str">
        <f>"03/05/2023 05:07 PM AEST(SW"</f>
        <v>03/05/2023 05:07 PM AEST(SW</v>
      </c>
      <c r="M2183">
        <v>208446</v>
      </c>
      <c r="O2183" t="s">
        <v>32</v>
      </c>
      <c r="P2183" t="s">
        <v>631</v>
      </c>
      <c r="R2183" t="s">
        <v>34</v>
      </c>
      <c r="T2183" t="s">
        <v>35</v>
      </c>
      <c r="U2183" t="s">
        <v>43</v>
      </c>
      <c r="V2183" t="s">
        <v>158</v>
      </c>
      <c r="W2183" s="1">
        <v>45052</v>
      </c>
      <c r="X2183" s="1">
        <v>45068</v>
      </c>
      <c r="Y2183" t="s">
        <v>55</v>
      </c>
    </row>
    <row r="2184" spans="1:25">
      <c r="A2184" t="s">
        <v>2545</v>
      </c>
      <c r="B2184" t="s">
        <v>142</v>
      </c>
      <c r="D2184">
        <v>57034</v>
      </c>
      <c r="E2184" t="s">
        <v>27</v>
      </c>
      <c r="F2184" t="s">
        <v>28</v>
      </c>
      <c r="G2184">
        <v>2023</v>
      </c>
      <c r="H2184" t="s">
        <v>29</v>
      </c>
      <c r="I2184" t="s">
        <v>30</v>
      </c>
      <c r="J2184" t="s">
        <v>6120</v>
      </c>
      <c r="K2184" t="str">
        <f>"08/02/2023 12:57 PM AEST(SW"</f>
        <v>08/02/2023 12:57 PM AEST(SW</v>
      </c>
      <c r="M2184">
        <v>984945</v>
      </c>
      <c r="O2184" t="s">
        <v>32</v>
      </c>
      <c r="P2184" t="s">
        <v>42</v>
      </c>
      <c r="R2184" t="s">
        <v>34</v>
      </c>
      <c r="T2184" t="s">
        <v>35</v>
      </c>
      <c r="U2184" t="s">
        <v>36</v>
      </c>
      <c r="V2184" t="s">
        <v>5094</v>
      </c>
      <c r="W2184" s="1">
        <v>44965</v>
      </c>
      <c r="X2184" s="1">
        <v>44977</v>
      </c>
      <c r="Y2184" t="s">
        <v>55</v>
      </c>
    </row>
    <row r="2185" spans="1:25">
      <c r="A2185" t="s">
        <v>2545</v>
      </c>
      <c r="B2185" t="s">
        <v>142</v>
      </c>
      <c r="D2185">
        <v>57538</v>
      </c>
      <c r="E2185" t="s">
        <v>27</v>
      </c>
      <c r="F2185" t="s">
        <v>28</v>
      </c>
      <c r="G2185">
        <v>2023</v>
      </c>
      <c r="H2185" t="s">
        <v>29</v>
      </c>
      <c r="I2185" t="s">
        <v>30</v>
      </c>
      <c r="J2185" t="s">
        <v>5093</v>
      </c>
      <c r="K2185" t="str">
        <f>"02/03/2023 11:47 AM AEST(SW"</f>
        <v>02/03/2023 11:47 AM AEST(SW</v>
      </c>
      <c r="O2185" t="s">
        <v>32</v>
      </c>
      <c r="P2185" t="s">
        <v>42</v>
      </c>
      <c r="R2185" t="s">
        <v>34</v>
      </c>
      <c r="T2185" t="s">
        <v>35</v>
      </c>
      <c r="U2185" t="s">
        <v>36</v>
      </c>
      <c r="V2185" t="s">
        <v>5094</v>
      </c>
      <c r="W2185" s="1">
        <v>44993</v>
      </c>
      <c r="X2185" s="1">
        <v>45005</v>
      </c>
      <c r="Y2185" t="s">
        <v>55</v>
      </c>
    </row>
    <row r="2186" spans="1:25">
      <c r="A2186" t="s">
        <v>6121</v>
      </c>
      <c r="B2186" t="s">
        <v>3894</v>
      </c>
      <c r="C2186" t="s">
        <v>368</v>
      </c>
      <c r="D2186">
        <v>55444</v>
      </c>
      <c r="E2186" t="s">
        <v>27</v>
      </c>
      <c r="F2186" t="s">
        <v>28</v>
      </c>
      <c r="G2186">
        <v>2023</v>
      </c>
      <c r="H2186" t="s">
        <v>29</v>
      </c>
      <c r="I2186" t="s">
        <v>30</v>
      </c>
      <c r="J2186" t="s">
        <v>6122</v>
      </c>
      <c r="K2186" t="s">
        <v>6123</v>
      </c>
      <c r="M2186">
        <v>1083736</v>
      </c>
      <c r="O2186" t="s">
        <v>32</v>
      </c>
      <c r="P2186" t="s">
        <v>277</v>
      </c>
      <c r="R2186" t="s">
        <v>34</v>
      </c>
      <c r="T2186" t="s">
        <v>174</v>
      </c>
      <c r="U2186" t="s">
        <v>53</v>
      </c>
      <c r="V2186" t="s">
        <v>6124</v>
      </c>
      <c r="W2186" s="1">
        <v>44920</v>
      </c>
      <c r="X2186" s="1">
        <v>45322</v>
      </c>
      <c r="Y2186" t="s">
        <v>55</v>
      </c>
    </row>
    <row r="2187" spans="1:25">
      <c r="A2187" t="s">
        <v>1279</v>
      </c>
      <c r="B2187" t="s">
        <v>1280</v>
      </c>
      <c r="C2187" t="s">
        <v>1281</v>
      </c>
      <c r="D2187">
        <v>55484</v>
      </c>
      <c r="E2187" t="s">
        <v>27</v>
      </c>
      <c r="F2187" t="s">
        <v>28</v>
      </c>
      <c r="G2187">
        <v>2023</v>
      </c>
      <c r="H2187" t="s">
        <v>29</v>
      </c>
      <c r="I2187" t="s">
        <v>30</v>
      </c>
      <c r="J2187" t="s">
        <v>6125</v>
      </c>
      <c r="K2187" t="str">
        <f>"04/01/2023 10:04 AM AEST(SW"</f>
        <v>04/01/2023 10:04 AM AEST(SW</v>
      </c>
      <c r="M2187">
        <v>1307147</v>
      </c>
      <c r="O2187" t="s">
        <v>32</v>
      </c>
      <c r="P2187" t="s">
        <v>86</v>
      </c>
      <c r="R2187" t="s">
        <v>34</v>
      </c>
      <c r="T2187" t="s">
        <v>52</v>
      </c>
      <c r="U2187" t="s">
        <v>87</v>
      </c>
      <c r="V2187" t="s">
        <v>88</v>
      </c>
      <c r="W2187" s="1">
        <v>44889</v>
      </c>
      <c r="X2187" s="1">
        <v>44973</v>
      </c>
      <c r="Y2187" t="s">
        <v>89</v>
      </c>
    </row>
    <row r="2188" spans="1:25">
      <c r="A2188" t="s">
        <v>6126</v>
      </c>
      <c r="B2188" t="s">
        <v>6127</v>
      </c>
      <c r="C2188" t="s">
        <v>6128</v>
      </c>
      <c r="D2188">
        <v>61970</v>
      </c>
      <c r="E2188" t="s">
        <v>27</v>
      </c>
      <c r="F2188" t="s">
        <v>28</v>
      </c>
      <c r="G2188">
        <v>2023</v>
      </c>
      <c r="H2188" t="s">
        <v>29</v>
      </c>
      <c r="I2188" t="s">
        <v>30</v>
      </c>
      <c r="J2188" t="s">
        <v>6129</v>
      </c>
      <c r="K2188" t="str">
        <f>"01/08/2023 03:11 PM AEST(SW"</f>
        <v>01/08/2023 03:11 PM AEST(SW</v>
      </c>
      <c r="M2188">
        <v>1399451</v>
      </c>
      <c r="O2188" t="s">
        <v>32</v>
      </c>
      <c r="P2188" t="s">
        <v>86</v>
      </c>
      <c r="R2188" t="s">
        <v>34</v>
      </c>
      <c r="T2188" t="s">
        <v>52</v>
      </c>
      <c r="U2188" t="s">
        <v>87</v>
      </c>
      <c r="V2188" t="s">
        <v>88</v>
      </c>
      <c r="W2188" s="1">
        <v>45250</v>
      </c>
      <c r="X2188" s="1">
        <v>45322</v>
      </c>
      <c r="Y2188" t="s">
        <v>89</v>
      </c>
    </row>
    <row r="2189" spans="1:25">
      <c r="A2189" t="s">
        <v>1108</v>
      </c>
      <c r="B2189" t="s">
        <v>897</v>
      </c>
      <c r="C2189" t="s">
        <v>1109</v>
      </c>
      <c r="D2189">
        <v>55452</v>
      </c>
      <c r="E2189" t="s">
        <v>27</v>
      </c>
      <c r="F2189" t="s">
        <v>28</v>
      </c>
      <c r="G2189">
        <v>2023</v>
      </c>
      <c r="H2189" t="s">
        <v>29</v>
      </c>
      <c r="I2189" t="s">
        <v>30</v>
      </c>
      <c r="J2189" t="s">
        <v>2517</v>
      </c>
      <c r="K2189" t="s">
        <v>6130</v>
      </c>
      <c r="M2189">
        <v>1317629</v>
      </c>
      <c r="O2189" t="s">
        <v>32</v>
      </c>
      <c r="P2189" t="s">
        <v>86</v>
      </c>
      <c r="R2189" t="s">
        <v>34</v>
      </c>
      <c r="T2189" t="s">
        <v>52</v>
      </c>
      <c r="U2189" t="s">
        <v>87</v>
      </c>
      <c r="V2189" t="s">
        <v>465</v>
      </c>
      <c r="W2189" s="1">
        <v>44909</v>
      </c>
      <c r="X2189" s="1">
        <v>44973</v>
      </c>
      <c r="Y2189" t="s">
        <v>89</v>
      </c>
    </row>
    <row r="2190" spans="1:25">
      <c r="A2190" t="s">
        <v>1928</v>
      </c>
      <c r="B2190" t="s">
        <v>1929</v>
      </c>
      <c r="D2190">
        <v>55367</v>
      </c>
      <c r="E2190" t="s">
        <v>27</v>
      </c>
      <c r="F2190" t="s">
        <v>28</v>
      </c>
      <c r="G2190">
        <v>2023</v>
      </c>
      <c r="H2190" t="s">
        <v>29</v>
      </c>
      <c r="I2190" t="s">
        <v>30</v>
      </c>
      <c r="J2190" t="s">
        <v>6131</v>
      </c>
      <c r="K2190" t="s">
        <v>6132</v>
      </c>
      <c r="L2190" t="s">
        <v>6133</v>
      </c>
      <c r="M2190">
        <v>1202341</v>
      </c>
      <c r="O2190" t="s">
        <v>32</v>
      </c>
      <c r="P2190" t="s">
        <v>86</v>
      </c>
      <c r="R2190" t="s">
        <v>34</v>
      </c>
      <c r="T2190" t="s">
        <v>52</v>
      </c>
      <c r="U2190" t="s">
        <v>87</v>
      </c>
      <c r="V2190" t="s">
        <v>88</v>
      </c>
      <c r="W2190" s="1">
        <v>44928</v>
      </c>
      <c r="X2190" s="1">
        <v>44932</v>
      </c>
      <c r="Y2190" t="s">
        <v>89</v>
      </c>
    </row>
    <row r="2191" spans="1:25">
      <c r="A2191" t="s">
        <v>2813</v>
      </c>
      <c r="B2191" t="s">
        <v>6134</v>
      </c>
      <c r="D2191">
        <v>59646</v>
      </c>
      <c r="E2191" t="s">
        <v>27</v>
      </c>
      <c r="F2191" t="s">
        <v>28</v>
      </c>
      <c r="G2191">
        <v>2023</v>
      </c>
      <c r="H2191" t="s">
        <v>29</v>
      </c>
      <c r="I2191" t="s">
        <v>30</v>
      </c>
      <c r="J2191" t="s">
        <v>6135</v>
      </c>
      <c r="K2191" t="str">
        <f>"04/05/2023 02:01 PM AEST(SW"</f>
        <v>04/05/2023 02:01 PM AEST(SW</v>
      </c>
      <c r="L2191" t="str">
        <f>"04/05/2023 02:08 PM AEST(SW"</f>
        <v>04/05/2023 02:08 PM AEST(SW</v>
      </c>
      <c r="M2191">
        <v>1001236</v>
      </c>
      <c r="O2191" t="s">
        <v>32</v>
      </c>
      <c r="P2191" t="s">
        <v>42</v>
      </c>
      <c r="R2191" t="s">
        <v>34</v>
      </c>
      <c r="T2191" t="s">
        <v>35</v>
      </c>
      <c r="U2191" t="s">
        <v>36</v>
      </c>
      <c r="V2191" t="s">
        <v>5257</v>
      </c>
      <c r="W2191" s="1">
        <v>45101</v>
      </c>
      <c r="X2191" s="1">
        <v>45110</v>
      </c>
      <c r="Y2191" t="s">
        <v>133</v>
      </c>
    </row>
    <row r="2192" spans="1:25">
      <c r="A2192" t="s">
        <v>1527</v>
      </c>
      <c r="B2192" t="s">
        <v>1528</v>
      </c>
      <c r="D2192">
        <v>55499</v>
      </c>
      <c r="E2192" t="s">
        <v>27</v>
      </c>
      <c r="F2192" t="s">
        <v>28</v>
      </c>
      <c r="G2192">
        <v>2023</v>
      </c>
      <c r="H2192" t="s">
        <v>29</v>
      </c>
      <c r="I2192" t="s">
        <v>30</v>
      </c>
      <c r="J2192" t="s">
        <v>6136</v>
      </c>
      <c r="K2192" t="str">
        <f>"08/01/2023 05:55 AM AEST(SW"</f>
        <v>08/01/2023 05:55 AM AEST(SW</v>
      </c>
      <c r="M2192">
        <v>1062058</v>
      </c>
      <c r="O2192" t="s">
        <v>32</v>
      </c>
      <c r="P2192" t="s">
        <v>86</v>
      </c>
      <c r="R2192" t="s">
        <v>34</v>
      </c>
      <c r="T2192" t="s">
        <v>52</v>
      </c>
      <c r="U2192" t="s">
        <v>87</v>
      </c>
      <c r="V2192" t="s">
        <v>6137</v>
      </c>
      <c r="W2192" s="1">
        <v>44968</v>
      </c>
      <c r="X2192" s="1">
        <v>45010</v>
      </c>
      <c r="Y2192" t="s">
        <v>89</v>
      </c>
    </row>
    <row r="2193" spans="1:25">
      <c r="A2193" t="s">
        <v>2545</v>
      </c>
      <c r="B2193" t="s">
        <v>142</v>
      </c>
      <c r="D2193">
        <v>57034</v>
      </c>
      <c r="E2193" t="s">
        <v>27</v>
      </c>
      <c r="F2193" t="s">
        <v>28</v>
      </c>
      <c r="G2193">
        <v>2023</v>
      </c>
      <c r="H2193" t="s">
        <v>29</v>
      </c>
      <c r="I2193" t="s">
        <v>30</v>
      </c>
      <c r="J2193" t="s">
        <v>6120</v>
      </c>
      <c r="K2193" t="str">
        <f>"08/02/2023 12:57 PM AEST(SW"</f>
        <v>08/02/2023 12:57 PM AEST(SW</v>
      </c>
      <c r="M2193">
        <v>984945</v>
      </c>
      <c r="O2193" t="s">
        <v>32</v>
      </c>
      <c r="P2193" t="s">
        <v>42</v>
      </c>
      <c r="R2193" t="s">
        <v>34</v>
      </c>
      <c r="T2193" t="s">
        <v>35</v>
      </c>
      <c r="U2193" t="s">
        <v>36</v>
      </c>
      <c r="V2193" t="s">
        <v>5094</v>
      </c>
      <c r="W2193" s="1">
        <v>44965</v>
      </c>
      <c r="X2193" s="1">
        <v>44977</v>
      </c>
      <c r="Y2193" t="s">
        <v>55</v>
      </c>
    </row>
    <row r="2194" spans="1:25">
      <c r="A2194" t="s">
        <v>2545</v>
      </c>
      <c r="B2194" t="s">
        <v>142</v>
      </c>
      <c r="D2194">
        <v>57538</v>
      </c>
      <c r="E2194" t="s">
        <v>27</v>
      </c>
      <c r="F2194" t="s">
        <v>28</v>
      </c>
      <c r="G2194">
        <v>2023</v>
      </c>
      <c r="H2194" t="s">
        <v>29</v>
      </c>
      <c r="I2194" t="s">
        <v>30</v>
      </c>
      <c r="J2194" t="s">
        <v>5093</v>
      </c>
      <c r="K2194" t="str">
        <f>"02/03/2023 11:47 AM AEST(SW"</f>
        <v>02/03/2023 11:47 AM AEST(SW</v>
      </c>
      <c r="O2194" t="s">
        <v>32</v>
      </c>
      <c r="P2194" t="s">
        <v>42</v>
      </c>
      <c r="R2194" t="s">
        <v>34</v>
      </c>
      <c r="T2194" t="s">
        <v>35</v>
      </c>
      <c r="U2194" t="s">
        <v>36</v>
      </c>
      <c r="V2194" t="s">
        <v>5094</v>
      </c>
      <c r="W2194" s="1">
        <v>44993</v>
      </c>
      <c r="X2194" s="1">
        <v>45005</v>
      </c>
      <c r="Y2194" t="s">
        <v>55</v>
      </c>
    </row>
    <row r="2195" spans="1:25">
      <c r="A2195" t="s">
        <v>6138</v>
      </c>
      <c r="B2195" t="s">
        <v>6139</v>
      </c>
      <c r="D2195">
        <v>59422</v>
      </c>
      <c r="E2195" t="s">
        <v>27</v>
      </c>
      <c r="F2195" t="s">
        <v>28</v>
      </c>
      <c r="G2195">
        <v>2023</v>
      </c>
      <c r="H2195" t="s">
        <v>29</v>
      </c>
      <c r="I2195" t="s">
        <v>30</v>
      </c>
      <c r="J2195" t="s">
        <v>6140</v>
      </c>
      <c r="K2195" t="s">
        <v>6141</v>
      </c>
      <c r="M2195">
        <v>665172</v>
      </c>
      <c r="O2195" t="s">
        <v>32</v>
      </c>
      <c r="P2195" t="s">
        <v>631</v>
      </c>
      <c r="R2195" t="s">
        <v>34</v>
      </c>
      <c r="T2195" t="s">
        <v>35</v>
      </c>
      <c r="U2195" t="s">
        <v>278</v>
      </c>
      <c r="V2195" t="s">
        <v>6142</v>
      </c>
      <c r="W2195" s="1">
        <v>45090</v>
      </c>
      <c r="X2195" s="1">
        <v>45143</v>
      </c>
      <c r="Y2195" t="s">
        <v>55</v>
      </c>
    </row>
    <row r="2196" spans="1:25">
      <c r="A2196" t="s">
        <v>2347</v>
      </c>
      <c r="B2196" t="s">
        <v>2348</v>
      </c>
      <c r="C2196" t="s">
        <v>2349</v>
      </c>
      <c r="D2196">
        <v>55510</v>
      </c>
      <c r="E2196" t="s">
        <v>27</v>
      </c>
      <c r="F2196" t="s">
        <v>28</v>
      </c>
      <c r="G2196">
        <v>2023</v>
      </c>
      <c r="H2196" t="s">
        <v>29</v>
      </c>
      <c r="I2196" t="s">
        <v>30</v>
      </c>
      <c r="J2196" t="s">
        <v>6143</v>
      </c>
      <c r="K2196" t="s">
        <v>6144</v>
      </c>
      <c r="M2196">
        <v>1307129</v>
      </c>
      <c r="O2196" t="s">
        <v>32</v>
      </c>
      <c r="P2196" t="s">
        <v>86</v>
      </c>
      <c r="R2196" t="s">
        <v>34</v>
      </c>
      <c r="T2196" t="s">
        <v>52</v>
      </c>
      <c r="U2196" t="s">
        <v>87</v>
      </c>
      <c r="V2196" t="s">
        <v>661</v>
      </c>
      <c r="W2196" s="1">
        <v>44942</v>
      </c>
      <c r="X2196" s="1">
        <v>44953</v>
      </c>
      <c r="Y2196" t="s">
        <v>89</v>
      </c>
    </row>
    <row r="2197" spans="1:25">
      <c r="A2197" t="s">
        <v>2347</v>
      </c>
      <c r="B2197" t="s">
        <v>2348</v>
      </c>
      <c r="C2197" t="s">
        <v>2349</v>
      </c>
      <c r="D2197">
        <v>61224</v>
      </c>
      <c r="E2197" t="s">
        <v>27</v>
      </c>
      <c r="F2197" t="s">
        <v>28</v>
      </c>
      <c r="G2197">
        <v>2023</v>
      </c>
      <c r="H2197" t="s">
        <v>29</v>
      </c>
      <c r="I2197" t="s">
        <v>30</v>
      </c>
      <c r="J2197" t="s">
        <v>6145</v>
      </c>
      <c r="K2197" t="s">
        <v>6146</v>
      </c>
      <c r="M2197">
        <v>1307129</v>
      </c>
      <c r="O2197" t="s">
        <v>32</v>
      </c>
      <c r="P2197" t="s">
        <v>86</v>
      </c>
      <c r="R2197" t="s">
        <v>34</v>
      </c>
      <c r="T2197" t="s">
        <v>52</v>
      </c>
      <c r="U2197" t="s">
        <v>87</v>
      </c>
      <c r="V2197" t="s">
        <v>6147</v>
      </c>
      <c r="W2197" s="1">
        <v>45106</v>
      </c>
      <c r="X2197" s="1">
        <v>45114</v>
      </c>
      <c r="Y2197" t="s">
        <v>89</v>
      </c>
    </row>
    <row r="2198" spans="1:25">
      <c r="A2198" t="s">
        <v>2451</v>
      </c>
      <c r="B2198" t="s">
        <v>268</v>
      </c>
      <c r="C2198" t="s">
        <v>1926</v>
      </c>
      <c r="D2198">
        <v>55229</v>
      </c>
      <c r="E2198" t="s">
        <v>27</v>
      </c>
      <c r="F2198" t="s">
        <v>28</v>
      </c>
      <c r="G2198">
        <v>2023</v>
      </c>
      <c r="H2198" t="s">
        <v>29</v>
      </c>
      <c r="I2198" t="s">
        <v>30</v>
      </c>
      <c r="J2198" t="s">
        <v>6100</v>
      </c>
      <c r="K2198" t="str">
        <f>"08/12/2022 06:37 PM AEST(SW"</f>
        <v>08/12/2022 06:37 PM AEST(SW</v>
      </c>
      <c r="M2198">
        <v>694562</v>
      </c>
      <c r="O2198" t="s">
        <v>32</v>
      </c>
      <c r="P2198" t="s">
        <v>42</v>
      </c>
      <c r="R2198" t="s">
        <v>34</v>
      </c>
      <c r="T2198" t="s">
        <v>52</v>
      </c>
      <c r="U2198" t="s">
        <v>43</v>
      </c>
      <c r="V2198" t="s">
        <v>2454</v>
      </c>
      <c r="W2198" s="1">
        <v>44975</v>
      </c>
      <c r="X2198" s="1">
        <v>45002</v>
      </c>
      <c r="Y2198" t="s">
        <v>55</v>
      </c>
    </row>
    <row r="2199" spans="1:25">
      <c r="A2199" t="s">
        <v>1044</v>
      </c>
      <c r="B2199" t="s">
        <v>2246</v>
      </c>
      <c r="D2199">
        <v>46610</v>
      </c>
      <c r="E2199" t="s">
        <v>27</v>
      </c>
      <c r="F2199" t="s">
        <v>28</v>
      </c>
      <c r="G2199">
        <v>2023</v>
      </c>
      <c r="H2199" t="s">
        <v>29</v>
      </c>
      <c r="I2199" t="s">
        <v>30</v>
      </c>
      <c r="J2199" t="s">
        <v>2542</v>
      </c>
      <c r="K2199" t="s">
        <v>5599</v>
      </c>
      <c r="L2199" t="s">
        <v>5599</v>
      </c>
      <c r="M2199">
        <v>1294844</v>
      </c>
      <c r="O2199" t="s">
        <v>32</v>
      </c>
      <c r="P2199" t="s">
        <v>695</v>
      </c>
      <c r="R2199" t="s">
        <v>34</v>
      </c>
      <c r="T2199" t="s">
        <v>35</v>
      </c>
      <c r="U2199" t="s">
        <v>869</v>
      </c>
      <c r="V2199" t="s">
        <v>2076</v>
      </c>
      <c r="W2199" s="1">
        <v>44695</v>
      </c>
      <c r="X2199" s="1">
        <v>44749</v>
      </c>
      <c r="Y2199" t="s">
        <v>116</v>
      </c>
    </row>
    <row r="2200" spans="1:25">
      <c r="A2200" t="s">
        <v>4428</v>
      </c>
      <c r="B2200" t="s">
        <v>1161</v>
      </c>
      <c r="C2200" t="s">
        <v>6148</v>
      </c>
      <c r="D2200">
        <v>60208</v>
      </c>
      <c r="E2200" t="s">
        <v>27</v>
      </c>
      <c r="F2200" t="s">
        <v>28</v>
      </c>
      <c r="G2200">
        <v>2023</v>
      </c>
      <c r="H2200" t="s">
        <v>29</v>
      </c>
      <c r="I2200" t="s">
        <v>30</v>
      </c>
      <c r="J2200" t="s">
        <v>6149</v>
      </c>
      <c r="K2200" t="s">
        <v>6150</v>
      </c>
      <c r="M2200">
        <v>1232474</v>
      </c>
      <c r="O2200" t="s">
        <v>32</v>
      </c>
      <c r="P2200" t="s">
        <v>42</v>
      </c>
      <c r="R2200" t="s">
        <v>34</v>
      </c>
      <c r="T2200" t="s">
        <v>35</v>
      </c>
      <c r="U2200" t="s">
        <v>278</v>
      </c>
      <c r="V2200" t="s">
        <v>115</v>
      </c>
      <c r="W2200" s="1">
        <v>45095</v>
      </c>
      <c r="X2200" s="1">
        <v>45102</v>
      </c>
      <c r="Y2200" t="s">
        <v>55</v>
      </c>
    </row>
    <row r="2201" spans="1:25">
      <c r="A2201" t="s">
        <v>1751</v>
      </c>
      <c r="B2201" t="s">
        <v>2243</v>
      </c>
      <c r="C2201" t="s">
        <v>6151</v>
      </c>
      <c r="D2201">
        <v>61805</v>
      </c>
      <c r="E2201" t="s">
        <v>27</v>
      </c>
      <c r="F2201" t="s">
        <v>28</v>
      </c>
      <c r="G2201">
        <v>2023</v>
      </c>
      <c r="H2201" t="s">
        <v>29</v>
      </c>
      <c r="I2201" t="s">
        <v>30</v>
      </c>
      <c r="J2201" t="s">
        <v>6152</v>
      </c>
      <c r="K2201" t="s">
        <v>6153</v>
      </c>
      <c r="M2201">
        <v>1141111</v>
      </c>
      <c r="O2201" t="s">
        <v>32</v>
      </c>
      <c r="P2201" t="s">
        <v>86</v>
      </c>
      <c r="R2201" t="s">
        <v>34</v>
      </c>
      <c r="T2201" t="s">
        <v>52</v>
      </c>
      <c r="U2201" t="s">
        <v>87</v>
      </c>
      <c r="V2201" t="s">
        <v>88</v>
      </c>
      <c r="W2201" s="1">
        <v>45123</v>
      </c>
      <c r="X2201" s="1">
        <v>45158</v>
      </c>
      <c r="Y2201" t="s">
        <v>89</v>
      </c>
    </row>
    <row r="2202" spans="1:25">
      <c r="A2202" t="s">
        <v>1751</v>
      </c>
      <c r="B2202" t="s">
        <v>2243</v>
      </c>
      <c r="C2202" t="s">
        <v>6151</v>
      </c>
      <c r="D2202">
        <v>61964</v>
      </c>
      <c r="E2202" t="s">
        <v>27</v>
      </c>
      <c r="F2202" t="s">
        <v>28</v>
      </c>
      <c r="G2202">
        <v>2023</v>
      </c>
      <c r="H2202" t="s">
        <v>29</v>
      </c>
      <c r="I2202" t="s">
        <v>30</v>
      </c>
      <c r="J2202" t="s">
        <v>6154</v>
      </c>
      <c r="K2202" t="str">
        <f>"01/08/2023 01:45 AM AEST(SW"</f>
        <v>01/08/2023 01:45 AM AEST(SW</v>
      </c>
      <c r="M2202">
        <v>1141111</v>
      </c>
      <c r="O2202" t="s">
        <v>32</v>
      </c>
      <c r="P2202" t="s">
        <v>86</v>
      </c>
      <c r="R2202" t="s">
        <v>34</v>
      </c>
      <c r="T2202" t="s">
        <v>52</v>
      </c>
      <c r="U2202" t="s">
        <v>87</v>
      </c>
      <c r="V2202" t="s">
        <v>88</v>
      </c>
      <c r="W2202" s="1">
        <v>45123</v>
      </c>
      <c r="X2202" s="1">
        <v>45158</v>
      </c>
      <c r="Y2202" t="s">
        <v>89</v>
      </c>
    </row>
    <row r="2203" spans="1:25">
      <c r="A2203" t="s">
        <v>6155</v>
      </c>
      <c r="B2203" t="s">
        <v>499</v>
      </c>
      <c r="C2203" t="s">
        <v>2189</v>
      </c>
      <c r="D2203">
        <v>53349</v>
      </c>
      <c r="E2203" t="s">
        <v>27</v>
      </c>
      <c r="F2203" t="s">
        <v>28</v>
      </c>
      <c r="G2203">
        <v>2023</v>
      </c>
      <c r="H2203" t="s">
        <v>29</v>
      </c>
      <c r="I2203" t="s">
        <v>30</v>
      </c>
      <c r="J2203" t="s">
        <v>6156</v>
      </c>
      <c r="K2203" t="s">
        <v>6157</v>
      </c>
      <c r="L2203" t="s">
        <v>6158</v>
      </c>
      <c r="M2203">
        <v>790836</v>
      </c>
      <c r="O2203" t="s">
        <v>32</v>
      </c>
      <c r="P2203" t="s">
        <v>86</v>
      </c>
      <c r="R2203" t="s">
        <v>34</v>
      </c>
      <c r="T2203" t="s">
        <v>35</v>
      </c>
      <c r="U2203" t="s">
        <v>53</v>
      </c>
      <c r="V2203" t="s">
        <v>115</v>
      </c>
      <c r="W2203" s="1">
        <v>45024</v>
      </c>
      <c r="X2203" s="1">
        <v>45060</v>
      </c>
      <c r="Y2203" t="s">
        <v>55</v>
      </c>
    </row>
    <row r="2204" spans="1:25">
      <c r="A2204" t="s">
        <v>2545</v>
      </c>
      <c r="B2204" t="s">
        <v>142</v>
      </c>
      <c r="D2204">
        <v>57034</v>
      </c>
      <c r="E2204" t="s">
        <v>27</v>
      </c>
      <c r="F2204" t="s">
        <v>28</v>
      </c>
      <c r="G2204">
        <v>2023</v>
      </c>
      <c r="H2204" t="s">
        <v>29</v>
      </c>
      <c r="I2204" t="s">
        <v>30</v>
      </c>
      <c r="J2204" t="s">
        <v>6120</v>
      </c>
      <c r="K2204" t="str">
        <f>"08/02/2023 12:57 PM AEST(SW"</f>
        <v>08/02/2023 12:57 PM AEST(SW</v>
      </c>
      <c r="M2204">
        <v>984945</v>
      </c>
      <c r="O2204" t="s">
        <v>32</v>
      </c>
      <c r="P2204" t="s">
        <v>42</v>
      </c>
      <c r="R2204" t="s">
        <v>34</v>
      </c>
      <c r="T2204" t="s">
        <v>35</v>
      </c>
      <c r="U2204" t="s">
        <v>36</v>
      </c>
      <c r="V2204" t="s">
        <v>5094</v>
      </c>
      <c r="W2204" s="1">
        <v>44965</v>
      </c>
      <c r="X2204" s="1">
        <v>44977</v>
      </c>
      <c r="Y2204" t="s">
        <v>55</v>
      </c>
    </row>
    <row r="2205" spans="1:25">
      <c r="A2205" t="s">
        <v>2545</v>
      </c>
      <c r="B2205" t="s">
        <v>142</v>
      </c>
      <c r="D2205">
        <v>57538</v>
      </c>
      <c r="E2205" t="s">
        <v>27</v>
      </c>
      <c r="F2205" t="s">
        <v>28</v>
      </c>
      <c r="G2205">
        <v>2023</v>
      </c>
      <c r="H2205" t="s">
        <v>29</v>
      </c>
      <c r="I2205" t="s">
        <v>30</v>
      </c>
      <c r="J2205" t="s">
        <v>5093</v>
      </c>
      <c r="K2205" t="str">
        <f>"02/03/2023 11:47 AM AEST(SW"</f>
        <v>02/03/2023 11:47 AM AEST(SW</v>
      </c>
      <c r="O2205" t="s">
        <v>32</v>
      </c>
      <c r="P2205" t="s">
        <v>42</v>
      </c>
      <c r="R2205" t="s">
        <v>34</v>
      </c>
      <c r="T2205" t="s">
        <v>35</v>
      </c>
      <c r="U2205" t="s">
        <v>36</v>
      </c>
      <c r="V2205" t="s">
        <v>5094</v>
      </c>
      <c r="W2205" s="1">
        <v>44993</v>
      </c>
      <c r="X2205" s="1">
        <v>45005</v>
      </c>
      <c r="Y2205" t="s">
        <v>55</v>
      </c>
    </row>
    <row r="2206" spans="1:25">
      <c r="A2206" t="s">
        <v>6159</v>
      </c>
      <c r="B2206" t="s">
        <v>6160</v>
      </c>
      <c r="D2206">
        <v>61863</v>
      </c>
      <c r="E2206" t="s">
        <v>27</v>
      </c>
      <c r="F2206" t="s">
        <v>28</v>
      </c>
      <c r="G2206">
        <v>2023</v>
      </c>
      <c r="H2206" t="s">
        <v>29</v>
      </c>
      <c r="I2206" t="s">
        <v>30</v>
      </c>
      <c r="J2206" t="s">
        <v>6161</v>
      </c>
      <c r="K2206" t="s">
        <v>6162</v>
      </c>
      <c r="M2206">
        <v>1003083</v>
      </c>
      <c r="O2206" t="s">
        <v>32</v>
      </c>
      <c r="P2206" t="s">
        <v>42</v>
      </c>
      <c r="R2206" t="s">
        <v>34</v>
      </c>
      <c r="T2206" t="s">
        <v>35</v>
      </c>
      <c r="U2206" t="s">
        <v>36</v>
      </c>
      <c r="V2206" t="s">
        <v>6163</v>
      </c>
      <c r="W2206" s="1">
        <v>45115</v>
      </c>
      <c r="X2206" s="1">
        <v>45132</v>
      </c>
      <c r="Y2206" t="s">
        <v>45</v>
      </c>
    </row>
    <row r="2207" spans="1:25">
      <c r="A2207" t="s">
        <v>6164</v>
      </c>
      <c r="B2207" t="s">
        <v>2942</v>
      </c>
      <c r="C2207" t="s">
        <v>6165</v>
      </c>
      <c r="D2207">
        <v>59038</v>
      </c>
      <c r="E2207" t="s">
        <v>27</v>
      </c>
      <c r="F2207" t="s">
        <v>28</v>
      </c>
      <c r="G2207">
        <v>2023</v>
      </c>
      <c r="H2207" t="s">
        <v>29</v>
      </c>
      <c r="I2207" t="s">
        <v>30</v>
      </c>
      <c r="J2207" t="s">
        <v>6166</v>
      </c>
      <c r="K2207" t="s">
        <v>6167</v>
      </c>
      <c r="M2207">
        <v>1225716</v>
      </c>
      <c r="O2207" t="s">
        <v>32</v>
      </c>
      <c r="P2207" t="s">
        <v>86</v>
      </c>
      <c r="R2207" t="s">
        <v>34</v>
      </c>
      <c r="T2207" t="s">
        <v>52</v>
      </c>
      <c r="U2207" t="s">
        <v>87</v>
      </c>
      <c r="V2207" t="s">
        <v>6168</v>
      </c>
      <c r="W2207" s="1">
        <v>45102</v>
      </c>
      <c r="X2207" s="1">
        <v>45125</v>
      </c>
      <c r="Y2207" t="s">
        <v>55</v>
      </c>
    </row>
    <row r="2208" spans="1:25">
      <c r="A2208" t="s">
        <v>5118</v>
      </c>
      <c r="B2208" t="s">
        <v>5119</v>
      </c>
      <c r="D2208">
        <v>59978</v>
      </c>
      <c r="E2208" t="s">
        <v>27</v>
      </c>
      <c r="F2208" t="s">
        <v>28</v>
      </c>
      <c r="G2208">
        <v>2023</v>
      </c>
      <c r="H2208" t="s">
        <v>29</v>
      </c>
      <c r="I2208" t="s">
        <v>30</v>
      </c>
      <c r="J2208" t="s">
        <v>5120</v>
      </c>
      <c r="K2208" t="s">
        <v>5121</v>
      </c>
      <c r="M2208">
        <v>1106811</v>
      </c>
      <c r="O2208" t="s">
        <v>32</v>
      </c>
      <c r="P2208" t="s">
        <v>86</v>
      </c>
      <c r="R2208" t="s">
        <v>34</v>
      </c>
      <c r="T2208" t="s">
        <v>52</v>
      </c>
      <c r="U2208" t="s">
        <v>43</v>
      </c>
      <c r="V2208" t="s">
        <v>88</v>
      </c>
      <c r="W2208" s="1">
        <v>45087</v>
      </c>
      <c r="X2208" s="1">
        <v>45184</v>
      </c>
      <c r="Y2208" t="s">
        <v>89</v>
      </c>
    </row>
    <row r="2209" spans="1:25">
      <c r="A2209" t="s">
        <v>6169</v>
      </c>
      <c r="B2209" t="s">
        <v>6170</v>
      </c>
      <c r="D2209">
        <v>61495</v>
      </c>
      <c r="E2209" t="s">
        <v>27</v>
      </c>
      <c r="F2209" t="s">
        <v>28</v>
      </c>
      <c r="G2209">
        <v>2023</v>
      </c>
      <c r="H2209" t="s">
        <v>29</v>
      </c>
      <c r="I2209" t="s">
        <v>30</v>
      </c>
      <c r="J2209" t="s">
        <v>6171</v>
      </c>
      <c r="K2209" t="s">
        <v>6172</v>
      </c>
      <c r="M2209">
        <v>890017</v>
      </c>
      <c r="O2209" t="s">
        <v>32</v>
      </c>
      <c r="P2209" t="s">
        <v>61</v>
      </c>
      <c r="Q2209" t="s">
        <v>6173</v>
      </c>
      <c r="R2209" t="s">
        <v>34</v>
      </c>
      <c r="T2209" t="s">
        <v>35</v>
      </c>
      <c r="U2209" t="s">
        <v>36</v>
      </c>
      <c r="V2209" t="s">
        <v>151</v>
      </c>
      <c r="W2209" s="1">
        <v>45085</v>
      </c>
      <c r="X2209" s="1">
        <v>45099</v>
      </c>
      <c r="Y2209" t="s">
        <v>1277</v>
      </c>
    </row>
    <row r="2210" spans="1:25">
      <c r="A2210" t="s">
        <v>6103</v>
      </c>
      <c r="B2210" t="s">
        <v>1041</v>
      </c>
      <c r="D2210">
        <v>60100</v>
      </c>
      <c r="E2210" t="s">
        <v>27</v>
      </c>
      <c r="F2210" t="s">
        <v>28</v>
      </c>
      <c r="G2210">
        <v>2023</v>
      </c>
      <c r="H2210" t="s">
        <v>29</v>
      </c>
      <c r="I2210" t="s">
        <v>30</v>
      </c>
      <c r="J2210" t="s">
        <v>6104</v>
      </c>
      <c r="K2210" t="s">
        <v>6105</v>
      </c>
      <c r="M2210">
        <v>1106750</v>
      </c>
      <c r="O2210" t="s">
        <v>32</v>
      </c>
      <c r="P2210" t="s">
        <v>86</v>
      </c>
      <c r="R2210" t="s">
        <v>34</v>
      </c>
      <c r="T2210" t="s">
        <v>52</v>
      </c>
      <c r="U2210" t="s">
        <v>87</v>
      </c>
      <c r="V2210" t="s">
        <v>465</v>
      </c>
      <c r="W2210" s="1">
        <v>45115</v>
      </c>
      <c r="X2210" s="1">
        <v>45158</v>
      </c>
      <c r="Y2210" t="s">
        <v>89</v>
      </c>
    </row>
    <row r="2211" spans="1:25">
      <c r="A2211" t="s">
        <v>6174</v>
      </c>
      <c r="D2211">
        <v>59097</v>
      </c>
      <c r="E2211" t="s">
        <v>27</v>
      </c>
      <c r="F2211" t="s">
        <v>28</v>
      </c>
      <c r="G2211">
        <v>2023</v>
      </c>
      <c r="H2211" t="s">
        <v>29</v>
      </c>
      <c r="I2211" t="s">
        <v>30</v>
      </c>
      <c r="J2211" t="s">
        <v>6175</v>
      </c>
      <c r="K2211" t="s">
        <v>6176</v>
      </c>
      <c r="L2211" t="s">
        <v>6176</v>
      </c>
      <c r="M2211">
        <v>1273920</v>
      </c>
      <c r="O2211" t="s">
        <v>32</v>
      </c>
      <c r="P2211" t="s">
        <v>42</v>
      </c>
      <c r="R2211" t="s">
        <v>34</v>
      </c>
      <c r="T2211" t="s">
        <v>35</v>
      </c>
      <c r="U2211" t="s">
        <v>43</v>
      </c>
      <c r="V2211" t="s">
        <v>6177</v>
      </c>
      <c r="W2211" s="1">
        <v>45080</v>
      </c>
      <c r="X2211" s="1">
        <v>45105</v>
      </c>
      <c r="Y2211" t="s">
        <v>204</v>
      </c>
    </row>
    <row r="2212" spans="1:25">
      <c r="A2212" t="s">
        <v>6178</v>
      </c>
      <c r="B2212" t="s">
        <v>6179</v>
      </c>
      <c r="C2212" t="s">
        <v>6180</v>
      </c>
      <c r="D2212">
        <v>58447</v>
      </c>
      <c r="E2212" t="s">
        <v>27</v>
      </c>
      <c r="F2212" t="s">
        <v>28</v>
      </c>
      <c r="G2212">
        <v>2023</v>
      </c>
      <c r="H2212" t="s">
        <v>29</v>
      </c>
      <c r="I2212" t="s">
        <v>30</v>
      </c>
      <c r="J2212" t="s">
        <v>6181</v>
      </c>
      <c r="K2212" t="s">
        <v>6182</v>
      </c>
      <c r="L2212" t="s">
        <v>6182</v>
      </c>
      <c r="M2212">
        <v>198624703</v>
      </c>
      <c r="O2212" t="s">
        <v>32</v>
      </c>
      <c r="P2212" t="s">
        <v>42</v>
      </c>
      <c r="R2212" t="s">
        <v>34</v>
      </c>
      <c r="T2212" t="s">
        <v>35</v>
      </c>
      <c r="U2212" t="s">
        <v>53</v>
      </c>
      <c r="V2212" t="s">
        <v>6183</v>
      </c>
      <c r="W2212" s="1">
        <v>45034</v>
      </c>
      <c r="X2212" s="1">
        <v>45085</v>
      </c>
      <c r="Y2212" t="s">
        <v>55</v>
      </c>
    </row>
    <row r="2213" spans="1:25">
      <c r="A2213" t="s">
        <v>1218</v>
      </c>
      <c r="B2213" t="s">
        <v>1219</v>
      </c>
      <c r="D2213">
        <v>48302</v>
      </c>
      <c r="E2213" t="s">
        <v>27</v>
      </c>
      <c r="F2213" t="s">
        <v>28</v>
      </c>
      <c r="G2213">
        <v>2023</v>
      </c>
      <c r="H2213" t="s">
        <v>29</v>
      </c>
      <c r="I2213" t="s">
        <v>30</v>
      </c>
      <c r="J2213" t="s">
        <v>6184</v>
      </c>
      <c r="K2213" t="s">
        <v>6185</v>
      </c>
      <c r="M2213">
        <v>1205084</v>
      </c>
      <c r="O2213" t="s">
        <v>32</v>
      </c>
      <c r="P2213" t="s">
        <v>86</v>
      </c>
      <c r="R2213" t="s">
        <v>34</v>
      </c>
      <c r="T2213" t="s">
        <v>52</v>
      </c>
      <c r="U2213" t="s">
        <v>87</v>
      </c>
      <c r="V2213" t="s">
        <v>6186</v>
      </c>
      <c r="W2213" s="1">
        <v>45101</v>
      </c>
      <c r="X2213" s="1">
        <v>45113</v>
      </c>
      <c r="Y2213" t="s">
        <v>89</v>
      </c>
    </row>
    <row r="2214" spans="1:25">
      <c r="A2214" t="s">
        <v>1218</v>
      </c>
      <c r="B2214" t="s">
        <v>1219</v>
      </c>
      <c r="D2214">
        <v>55626</v>
      </c>
      <c r="E2214" t="s">
        <v>27</v>
      </c>
      <c r="F2214" t="s">
        <v>28</v>
      </c>
      <c r="G2214">
        <v>2023</v>
      </c>
      <c r="H2214" t="s">
        <v>29</v>
      </c>
      <c r="I2214" t="s">
        <v>30</v>
      </c>
      <c r="J2214" t="s">
        <v>6187</v>
      </c>
      <c r="K2214" t="s">
        <v>6188</v>
      </c>
      <c r="M2214">
        <v>1205084</v>
      </c>
      <c r="O2214" t="s">
        <v>32</v>
      </c>
      <c r="P2214" t="s">
        <v>86</v>
      </c>
      <c r="R2214" t="s">
        <v>34</v>
      </c>
      <c r="T2214" t="s">
        <v>52</v>
      </c>
      <c r="U2214" t="s">
        <v>87</v>
      </c>
      <c r="V2214">
        <v>9000</v>
      </c>
      <c r="W2214" s="1">
        <v>44937</v>
      </c>
      <c r="X2214" s="1">
        <v>44972</v>
      </c>
      <c r="Y2214" t="s">
        <v>89</v>
      </c>
    </row>
    <row r="2215" spans="1:25">
      <c r="A2215" t="s">
        <v>1218</v>
      </c>
      <c r="B2215" t="s">
        <v>1219</v>
      </c>
      <c r="D2215">
        <v>55748</v>
      </c>
      <c r="E2215" t="s">
        <v>27</v>
      </c>
      <c r="F2215" t="s">
        <v>28</v>
      </c>
      <c r="G2215">
        <v>2023</v>
      </c>
      <c r="H2215" t="s">
        <v>29</v>
      </c>
      <c r="I2215" t="s">
        <v>30</v>
      </c>
      <c r="J2215" t="s">
        <v>6189</v>
      </c>
      <c r="K2215" t="s">
        <v>6190</v>
      </c>
      <c r="M2215">
        <v>1205084</v>
      </c>
      <c r="O2215" t="s">
        <v>32</v>
      </c>
      <c r="P2215" t="s">
        <v>86</v>
      </c>
      <c r="R2215" t="s">
        <v>34</v>
      </c>
      <c r="T2215" t="s">
        <v>52</v>
      </c>
      <c r="U2215" t="s">
        <v>87</v>
      </c>
      <c r="V2215">
        <v>9000</v>
      </c>
      <c r="W2215" s="1">
        <v>44937</v>
      </c>
      <c r="X2215" s="1">
        <v>44977</v>
      </c>
      <c r="Y2215" t="s">
        <v>89</v>
      </c>
    </row>
    <row r="2216" spans="1:25">
      <c r="A2216" t="s">
        <v>2984</v>
      </c>
      <c r="B2216" t="s">
        <v>2985</v>
      </c>
      <c r="D2216">
        <v>59927</v>
      </c>
      <c r="E2216" t="s">
        <v>27</v>
      </c>
      <c r="F2216" t="s">
        <v>28</v>
      </c>
      <c r="G2216">
        <v>2023</v>
      </c>
      <c r="H2216" t="s">
        <v>29</v>
      </c>
      <c r="I2216" t="s">
        <v>30</v>
      </c>
      <c r="J2216" t="s">
        <v>6191</v>
      </c>
      <c r="K2216" t="s">
        <v>6192</v>
      </c>
      <c r="M2216">
        <v>1036283</v>
      </c>
      <c r="O2216" t="s">
        <v>32</v>
      </c>
      <c r="P2216" t="s">
        <v>86</v>
      </c>
      <c r="R2216" t="s">
        <v>34</v>
      </c>
      <c r="T2216" t="s">
        <v>52</v>
      </c>
      <c r="U2216" t="s">
        <v>87</v>
      </c>
      <c r="V2216" t="s">
        <v>88</v>
      </c>
      <c r="W2216" s="1">
        <v>45061</v>
      </c>
      <c r="X2216" s="1">
        <v>45095</v>
      </c>
      <c r="Y2216" t="s">
        <v>89</v>
      </c>
    </row>
    <row r="2217" spans="1:25">
      <c r="A2217" t="s">
        <v>1146</v>
      </c>
      <c r="B2217" t="s">
        <v>1650</v>
      </c>
      <c r="C2217" t="s">
        <v>5711</v>
      </c>
      <c r="D2217">
        <v>60057</v>
      </c>
      <c r="E2217" t="s">
        <v>27</v>
      </c>
      <c r="F2217" t="s">
        <v>28</v>
      </c>
      <c r="G2217">
        <v>2023</v>
      </c>
      <c r="H2217" t="s">
        <v>29</v>
      </c>
      <c r="I2217" t="s">
        <v>30</v>
      </c>
      <c r="J2217" t="s">
        <v>6193</v>
      </c>
      <c r="K2217" t="s">
        <v>6194</v>
      </c>
      <c r="M2217">
        <v>1147373</v>
      </c>
      <c r="O2217" t="s">
        <v>32</v>
      </c>
      <c r="P2217" t="s">
        <v>86</v>
      </c>
      <c r="R2217" t="s">
        <v>34</v>
      </c>
      <c r="T2217" t="s">
        <v>52</v>
      </c>
      <c r="U2217" t="s">
        <v>87</v>
      </c>
      <c r="V2217" t="s">
        <v>88</v>
      </c>
      <c r="W2217" s="1">
        <v>45089</v>
      </c>
      <c r="X2217" s="1">
        <v>45119</v>
      </c>
      <c r="Y2217" t="s">
        <v>89</v>
      </c>
    </row>
    <row r="2218" spans="1:25">
      <c r="A2218" t="s">
        <v>657</v>
      </c>
      <c r="B2218" t="s">
        <v>6195</v>
      </c>
      <c r="C2218" t="s">
        <v>6196</v>
      </c>
      <c r="D2218">
        <v>59415</v>
      </c>
      <c r="E2218" t="s">
        <v>27</v>
      </c>
      <c r="F2218" t="s">
        <v>28</v>
      </c>
      <c r="G2218">
        <v>2023</v>
      </c>
      <c r="H2218" t="s">
        <v>29</v>
      </c>
      <c r="I2218" t="s">
        <v>30</v>
      </c>
      <c r="J2218" t="s">
        <v>6197</v>
      </c>
      <c r="K2218" t="s">
        <v>6198</v>
      </c>
      <c r="M2218">
        <v>1158791</v>
      </c>
      <c r="O2218" t="s">
        <v>32</v>
      </c>
      <c r="P2218" t="s">
        <v>86</v>
      </c>
      <c r="R2218" t="s">
        <v>34</v>
      </c>
      <c r="T2218" t="s">
        <v>52</v>
      </c>
      <c r="U2218" t="s">
        <v>87</v>
      </c>
      <c r="V2218" t="s">
        <v>6199</v>
      </c>
      <c r="W2218" s="1">
        <v>45073</v>
      </c>
      <c r="X2218" s="1">
        <v>45124</v>
      </c>
      <c r="Y2218" t="s">
        <v>89</v>
      </c>
    </row>
    <row r="2219" spans="1:25">
      <c r="A2219" t="s">
        <v>507</v>
      </c>
      <c r="B2219" t="s">
        <v>2604</v>
      </c>
      <c r="C2219" t="s">
        <v>1608</v>
      </c>
      <c r="D2219">
        <v>55647</v>
      </c>
      <c r="E2219" t="s">
        <v>27</v>
      </c>
      <c r="F2219" t="s">
        <v>28</v>
      </c>
      <c r="G2219">
        <v>2023</v>
      </c>
      <c r="H2219" t="s">
        <v>29</v>
      </c>
      <c r="I2219" t="s">
        <v>30</v>
      </c>
      <c r="J2219" t="s">
        <v>6200</v>
      </c>
      <c r="K2219" t="s">
        <v>6201</v>
      </c>
      <c r="L2219" t="s">
        <v>6202</v>
      </c>
      <c r="M2219">
        <v>1026290</v>
      </c>
      <c r="O2219" t="s">
        <v>32</v>
      </c>
      <c r="P2219" t="s">
        <v>86</v>
      </c>
      <c r="R2219" t="s">
        <v>34</v>
      </c>
      <c r="T2219" t="s">
        <v>52</v>
      </c>
      <c r="U2219" t="s">
        <v>43</v>
      </c>
      <c r="V2219" t="s">
        <v>6203</v>
      </c>
      <c r="W2219" s="1">
        <v>45073</v>
      </c>
      <c r="X2219" s="1">
        <v>45101</v>
      </c>
      <c r="Y2219" t="s">
        <v>89</v>
      </c>
    </row>
    <row r="2220" spans="1:25">
      <c r="A2220" t="s">
        <v>212</v>
      </c>
      <c r="B2220" t="s">
        <v>213</v>
      </c>
      <c r="C2220" t="s">
        <v>57</v>
      </c>
      <c r="D2220">
        <v>57689</v>
      </c>
      <c r="E2220" t="s">
        <v>27</v>
      </c>
      <c r="F2220" t="s">
        <v>28</v>
      </c>
      <c r="G2220">
        <v>2023</v>
      </c>
      <c r="H2220" t="s">
        <v>29</v>
      </c>
      <c r="I2220" t="s">
        <v>30</v>
      </c>
      <c r="J2220" t="s">
        <v>6204</v>
      </c>
      <c r="K2220" t="s">
        <v>6205</v>
      </c>
      <c r="M2220">
        <v>694622</v>
      </c>
      <c r="O2220" t="s">
        <v>32</v>
      </c>
      <c r="P2220" t="s">
        <v>42</v>
      </c>
      <c r="R2220" t="s">
        <v>34</v>
      </c>
      <c r="T2220" t="s">
        <v>35</v>
      </c>
      <c r="U2220" t="s">
        <v>43</v>
      </c>
      <c r="V2220" t="s">
        <v>6206</v>
      </c>
      <c r="W2220" s="1">
        <v>45052</v>
      </c>
      <c r="X2220" s="1">
        <v>45066</v>
      </c>
      <c r="Y2220" t="s">
        <v>55</v>
      </c>
    </row>
    <row r="2221" spans="1:25">
      <c r="A2221" t="s">
        <v>212</v>
      </c>
      <c r="B2221" t="s">
        <v>213</v>
      </c>
      <c r="C2221" t="s">
        <v>57</v>
      </c>
      <c r="D2221">
        <v>57691</v>
      </c>
      <c r="E2221" t="s">
        <v>27</v>
      </c>
      <c r="F2221" t="s">
        <v>28</v>
      </c>
      <c r="G2221">
        <v>2023</v>
      </c>
      <c r="H2221" t="s">
        <v>29</v>
      </c>
      <c r="I2221" t="s">
        <v>30</v>
      </c>
      <c r="J2221" t="s">
        <v>6204</v>
      </c>
      <c r="K2221" t="s">
        <v>6207</v>
      </c>
      <c r="M2221">
        <v>694622</v>
      </c>
      <c r="O2221" t="s">
        <v>32</v>
      </c>
      <c r="P2221" t="s">
        <v>42</v>
      </c>
      <c r="R2221" t="s">
        <v>34</v>
      </c>
      <c r="T2221" t="s">
        <v>35</v>
      </c>
      <c r="U2221" t="s">
        <v>43</v>
      </c>
      <c r="V2221" t="s">
        <v>6206</v>
      </c>
      <c r="W2221" s="1">
        <v>45052</v>
      </c>
      <c r="X2221" s="1">
        <v>45005</v>
      </c>
      <c r="Y2221" t="s">
        <v>55</v>
      </c>
    </row>
    <row r="2222" spans="1:25">
      <c r="A2222" t="s">
        <v>1835</v>
      </c>
      <c r="B2222" t="s">
        <v>1836</v>
      </c>
      <c r="C2222" t="s">
        <v>1837</v>
      </c>
      <c r="D2222">
        <v>58916</v>
      </c>
      <c r="E2222" t="s">
        <v>27</v>
      </c>
      <c r="F2222" t="s">
        <v>28</v>
      </c>
      <c r="G2222">
        <v>2023</v>
      </c>
      <c r="H2222" t="s">
        <v>29</v>
      </c>
      <c r="I2222" t="s">
        <v>30</v>
      </c>
      <c r="J2222" t="s">
        <v>6208</v>
      </c>
      <c r="K2222" t="str">
        <f>"08/04/2023 09:46 AM AEST(SW"</f>
        <v>08/04/2023 09:46 AM AEST(SW</v>
      </c>
      <c r="M2222">
        <v>1105084</v>
      </c>
      <c r="O2222" t="s">
        <v>32</v>
      </c>
      <c r="P2222" t="s">
        <v>86</v>
      </c>
      <c r="R2222" t="s">
        <v>34</v>
      </c>
      <c r="T2222" t="s">
        <v>52</v>
      </c>
      <c r="U2222" t="s">
        <v>87</v>
      </c>
      <c r="V2222" t="s">
        <v>465</v>
      </c>
      <c r="W2222" s="1">
        <v>45040</v>
      </c>
      <c r="X2222" s="1">
        <v>45074</v>
      </c>
      <c r="Y2222" t="s">
        <v>89</v>
      </c>
    </row>
    <row r="2223" spans="1:25">
      <c r="A2223" t="s">
        <v>6209</v>
      </c>
      <c r="B2223" t="s">
        <v>6210</v>
      </c>
      <c r="C2223" t="s">
        <v>2579</v>
      </c>
      <c r="D2223">
        <v>61502</v>
      </c>
      <c r="E2223" t="s">
        <v>27</v>
      </c>
      <c r="F2223" t="s">
        <v>28</v>
      </c>
      <c r="G2223">
        <v>2023</v>
      </c>
      <c r="H2223" t="s">
        <v>29</v>
      </c>
      <c r="I2223" t="s">
        <v>30</v>
      </c>
      <c r="J2223" t="s">
        <v>6211</v>
      </c>
      <c r="K2223" t="s">
        <v>6212</v>
      </c>
      <c r="M2223">
        <v>1386628</v>
      </c>
      <c r="O2223" t="s">
        <v>32</v>
      </c>
      <c r="P2223" t="s">
        <v>86</v>
      </c>
      <c r="R2223" t="s">
        <v>34</v>
      </c>
      <c r="T2223" t="s">
        <v>52</v>
      </c>
      <c r="U2223" t="s">
        <v>87</v>
      </c>
      <c r="V2223" t="s">
        <v>6213</v>
      </c>
      <c r="W2223" s="1">
        <v>45110</v>
      </c>
      <c r="X2223" s="1">
        <v>45091</v>
      </c>
      <c r="Y2223" t="s">
        <v>89</v>
      </c>
    </row>
    <row r="2224" spans="1:25">
      <c r="A2224" t="s">
        <v>6214</v>
      </c>
      <c r="B2224" t="s">
        <v>281</v>
      </c>
      <c r="D2224">
        <v>58590</v>
      </c>
      <c r="E2224" t="s">
        <v>27</v>
      </c>
      <c r="F2224" t="s">
        <v>28</v>
      </c>
      <c r="G2224">
        <v>2023</v>
      </c>
      <c r="H2224" t="s">
        <v>29</v>
      </c>
      <c r="I2224" t="s">
        <v>30</v>
      </c>
      <c r="J2224" t="s">
        <v>6215</v>
      </c>
      <c r="K2224" t="s">
        <v>6216</v>
      </c>
      <c r="L2224" t="s">
        <v>6217</v>
      </c>
      <c r="M2224">
        <v>1047988</v>
      </c>
      <c r="O2224" t="s">
        <v>32</v>
      </c>
      <c r="P2224" t="s">
        <v>42</v>
      </c>
      <c r="R2224" t="s">
        <v>34</v>
      </c>
      <c r="T2224" t="s">
        <v>35</v>
      </c>
      <c r="U2224" t="s">
        <v>175</v>
      </c>
      <c r="V2224" t="s">
        <v>6218</v>
      </c>
      <c r="W2224" s="1">
        <v>45130</v>
      </c>
      <c r="X2224" s="1">
        <v>45137</v>
      </c>
      <c r="Y2224" t="s">
        <v>123</v>
      </c>
    </row>
    <row r="2225" spans="1:25">
      <c r="A2225" t="s">
        <v>1132</v>
      </c>
      <c r="B2225" t="s">
        <v>2250</v>
      </c>
      <c r="C2225" t="s">
        <v>2251</v>
      </c>
      <c r="D2225">
        <v>60403</v>
      </c>
      <c r="E2225" t="s">
        <v>27</v>
      </c>
      <c r="F2225" t="s">
        <v>28</v>
      </c>
      <c r="G2225">
        <v>2023</v>
      </c>
      <c r="H2225" t="s">
        <v>29</v>
      </c>
      <c r="I2225" t="s">
        <v>30</v>
      </c>
      <c r="J2225" t="s">
        <v>6219</v>
      </c>
      <c r="K2225" t="s">
        <v>6220</v>
      </c>
      <c r="M2225">
        <v>1165671</v>
      </c>
      <c r="O2225" t="s">
        <v>32</v>
      </c>
      <c r="P2225" t="s">
        <v>86</v>
      </c>
      <c r="R2225" t="s">
        <v>34</v>
      </c>
      <c r="T2225" t="s">
        <v>52</v>
      </c>
      <c r="U2225" t="s">
        <v>87</v>
      </c>
      <c r="V2225" t="s">
        <v>661</v>
      </c>
      <c r="W2225" s="1">
        <v>45087</v>
      </c>
      <c r="X2225" s="1">
        <v>45185</v>
      </c>
      <c r="Y2225" t="s">
        <v>89</v>
      </c>
    </row>
    <row r="2226" spans="1:25">
      <c r="A2226" t="s">
        <v>2699</v>
      </c>
      <c r="B2226" t="s">
        <v>6221</v>
      </c>
      <c r="D2226">
        <v>55379</v>
      </c>
      <c r="E2226" t="s">
        <v>27</v>
      </c>
      <c r="F2226" t="s">
        <v>28</v>
      </c>
      <c r="G2226">
        <v>2023</v>
      </c>
      <c r="H2226" t="s">
        <v>29</v>
      </c>
      <c r="I2226" t="s">
        <v>30</v>
      </c>
      <c r="J2226" t="s">
        <v>6222</v>
      </c>
      <c r="K2226" t="s">
        <v>6223</v>
      </c>
      <c r="M2226">
        <v>1229514</v>
      </c>
      <c r="O2226" t="s">
        <v>32</v>
      </c>
      <c r="P2226" t="s">
        <v>86</v>
      </c>
      <c r="R2226" t="s">
        <v>34</v>
      </c>
      <c r="T2226" t="s">
        <v>52</v>
      </c>
      <c r="U2226" t="s">
        <v>87</v>
      </c>
      <c r="V2226" t="s">
        <v>88</v>
      </c>
      <c r="W2226" s="1">
        <v>44921</v>
      </c>
      <c r="X2226" s="1">
        <v>44932</v>
      </c>
      <c r="Y2226" t="s">
        <v>89</v>
      </c>
    </row>
    <row r="2227" spans="1:25">
      <c r="A2227" t="s">
        <v>1527</v>
      </c>
      <c r="B2227" t="s">
        <v>1528</v>
      </c>
      <c r="D2227">
        <v>55164</v>
      </c>
      <c r="E2227" t="s">
        <v>27</v>
      </c>
      <c r="F2227" t="s">
        <v>28</v>
      </c>
      <c r="G2227">
        <v>2023</v>
      </c>
      <c r="H2227" t="s">
        <v>29</v>
      </c>
      <c r="I2227" t="s">
        <v>30</v>
      </c>
      <c r="J2227" t="s">
        <v>6224</v>
      </c>
      <c r="K2227" t="str">
        <f>"04/12/2022 04:37 AM AEST(SW"</f>
        <v>04/12/2022 04:37 AM AEST(SW</v>
      </c>
      <c r="M2227">
        <v>1062058</v>
      </c>
      <c r="O2227" t="s">
        <v>32</v>
      </c>
      <c r="P2227" t="s">
        <v>86</v>
      </c>
      <c r="R2227" t="s">
        <v>34</v>
      </c>
      <c r="T2227" t="s">
        <v>52</v>
      </c>
      <c r="U2227" t="s">
        <v>87</v>
      </c>
      <c r="V2227" t="s">
        <v>88</v>
      </c>
      <c r="W2227" s="1">
        <v>44968</v>
      </c>
      <c r="X2227" s="1">
        <v>45009</v>
      </c>
      <c r="Y2227" t="s">
        <v>89</v>
      </c>
    </row>
    <row r="2228" spans="1:25">
      <c r="A2228" t="s">
        <v>6225</v>
      </c>
      <c r="B2228" t="s">
        <v>171</v>
      </c>
      <c r="D2228">
        <v>59412</v>
      </c>
      <c r="E2228" t="s">
        <v>27</v>
      </c>
      <c r="F2228" t="s">
        <v>28</v>
      </c>
      <c r="G2228">
        <v>2023</v>
      </c>
      <c r="H2228" t="s">
        <v>29</v>
      </c>
      <c r="I2228" t="s">
        <v>30</v>
      </c>
      <c r="J2228" t="s">
        <v>6226</v>
      </c>
      <c r="K2228" t="s">
        <v>6227</v>
      </c>
      <c r="M2228">
        <v>1321305</v>
      </c>
      <c r="O2228" t="s">
        <v>32</v>
      </c>
      <c r="P2228" t="s">
        <v>86</v>
      </c>
      <c r="R2228" t="s">
        <v>34</v>
      </c>
      <c r="T2228" t="s">
        <v>52</v>
      </c>
      <c r="U2228" t="s">
        <v>261</v>
      </c>
      <c r="V2228" t="s">
        <v>2612</v>
      </c>
      <c r="W2228" s="1">
        <v>45097</v>
      </c>
      <c r="X2228" s="1">
        <v>45118</v>
      </c>
      <c r="Y2228" t="s">
        <v>55</v>
      </c>
    </row>
    <row r="2229" spans="1:25">
      <c r="A2229" t="s">
        <v>6228</v>
      </c>
      <c r="B2229" t="s">
        <v>57</v>
      </c>
      <c r="C2229" t="s">
        <v>6229</v>
      </c>
      <c r="D2229">
        <v>59388</v>
      </c>
      <c r="E2229" t="s">
        <v>27</v>
      </c>
      <c r="F2229" t="s">
        <v>28</v>
      </c>
      <c r="G2229">
        <v>2023</v>
      </c>
      <c r="H2229" t="s">
        <v>29</v>
      </c>
      <c r="I2229" t="s">
        <v>30</v>
      </c>
      <c r="J2229" t="s">
        <v>6226</v>
      </c>
      <c r="K2229" t="s">
        <v>6230</v>
      </c>
      <c r="M2229">
        <v>994716</v>
      </c>
      <c r="O2229" t="s">
        <v>32</v>
      </c>
      <c r="P2229" t="s">
        <v>86</v>
      </c>
      <c r="R2229" t="s">
        <v>34</v>
      </c>
      <c r="T2229" t="s">
        <v>52</v>
      </c>
      <c r="U2229" t="s">
        <v>261</v>
      </c>
      <c r="V2229" t="s">
        <v>2612</v>
      </c>
      <c r="W2229" s="1">
        <v>45097</v>
      </c>
      <c r="X2229" s="1">
        <v>45118</v>
      </c>
      <c r="Y2229" t="s">
        <v>55</v>
      </c>
    </row>
    <row r="2230" spans="1:25">
      <c r="A2230" t="s">
        <v>6231</v>
      </c>
      <c r="B2230" t="s">
        <v>6232</v>
      </c>
      <c r="C2230" t="s">
        <v>6233</v>
      </c>
      <c r="D2230">
        <v>59413</v>
      </c>
      <c r="E2230" t="s">
        <v>27</v>
      </c>
      <c r="F2230" t="s">
        <v>28</v>
      </c>
      <c r="G2230">
        <v>2023</v>
      </c>
      <c r="H2230" t="s">
        <v>29</v>
      </c>
      <c r="I2230" t="s">
        <v>30</v>
      </c>
      <c r="J2230" t="s">
        <v>6226</v>
      </c>
      <c r="K2230" t="s">
        <v>6227</v>
      </c>
      <c r="L2230" t="s">
        <v>6234</v>
      </c>
      <c r="M2230">
        <v>757650</v>
      </c>
      <c r="O2230" t="s">
        <v>32</v>
      </c>
      <c r="P2230" t="s">
        <v>86</v>
      </c>
      <c r="R2230" t="s">
        <v>34</v>
      </c>
      <c r="T2230" t="s">
        <v>52</v>
      </c>
      <c r="U2230" t="s">
        <v>261</v>
      </c>
      <c r="V2230" t="s">
        <v>6235</v>
      </c>
      <c r="W2230" s="1">
        <v>45097</v>
      </c>
      <c r="X2230" s="1">
        <v>45118</v>
      </c>
      <c r="Y2230" t="s">
        <v>55</v>
      </c>
    </row>
    <row r="2231" spans="1:25">
      <c r="A2231" t="s">
        <v>6225</v>
      </c>
      <c r="B2231" t="s">
        <v>171</v>
      </c>
      <c r="D2231">
        <v>59058</v>
      </c>
      <c r="E2231" t="s">
        <v>27</v>
      </c>
      <c r="F2231" t="s">
        <v>28</v>
      </c>
      <c r="G2231">
        <v>2023</v>
      </c>
      <c r="H2231" t="s">
        <v>29</v>
      </c>
      <c r="I2231" t="s">
        <v>30</v>
      </c>
      <c r="J2231" t="s">
        <v>6236</v>
      </c>
      <c r="K2231" t="s">
        <v>6237</v>
      </c>
      <c r="L2231" t="s">
        <v>6238</v>
      </c>
      <c r="M2231">
        <v>1321305</v>
      </c>
      <c r="O2231" t="s">
        <v>32</v>
      </c>
      <c r="P2231" t="s">
        <v>86</v>
      </c>
      <c r="R2231" t="s">
        <v>34</v>
      </c>
      <c r="T2231" t="s">
        <v>52</v>
      </c>
      <c r="U2231" t="s">
        <v>706</v>
      </c>
      <c r="V2231" t="s">
        <v>2612</v>
      </c>
      <c r="W2231" s="1">
        <v>45101</v>
      </c>
      <c r="X2231" s="1">
        <v>45117</v>
      </c>
      <c r="Y2231" t="s">
        <v>55</v>
      </c>
    </row>
    <row r="2232" spans="1:25">
      <c r="A2232" t="s">
        <v>6225</v>
      </c>
      <c r="B2232" t="s">
        <v>171</v>
      </c>
      <c r="D2232">
        <v>59070</v>
      </c>
      <c r="E2232" t="s">
        <v>27</v>
      </c>
      <c r="F2232" t="s">
        <v>28</v>
      </c>
      <c r="G2232">
        <v>2023</v>
      </c>
      <c r="H2232" t="s">
        <v>29</v>
      </c>
      <c r="I2232" t="s">
        <v>30</v>
      </c>
      <c r="J2232" t="s">
        <v>6239</v>
      </c>
      <c r="K2232" t="s">
        <v>6240</v>
      </c>
      <c r="M2232">
        <v>1321305</v>
      </c>
      <c r="O2232" t="s">
        <v>32</v>
      </c>
      <c r="P2232" t="s">
        <v>86</v>
      </c>
      <c r="R2232" t="s">
        <v>34</v>
      </c>
      <c r="T2232" t="s">
        <v>52</v>
      </c>
      <c r="U2232" t="s">
        <v>869</v>
      </c>
      <c r="V2232" t="s">
        <v>2612</v>
      </c>
      <c r="W2232" s="1">
        <v>45101</v>
      </c>
      <c r="X2232" s="1">
        <v>45117</v>
      </c>
      <c r="Y2232" t="s">
        <v>55</v>
      </c>
    </row>
    <row r="2233" spans="1:25">
      <c r="A2233" t="s">
        <v>6228</v>
      </c>
      <c r="B2233" t="s">
        <v>57</v>
      </c>
      <c r="C2233" t="s">
        <v>6229</v>
      </c>
      <c r="D2233">
        <v>59012</v>
      </c>
      <c r="E2233" t="s">
        <v>27</v>
      </c>
      <c r="F2233" t="s">
        <v>28</v>
      </c>
      <c r="G2233">
        <v>2023</v>
      </c>
      <c r="H2233" t="s">
        <v>29</v>
      </c>
      <c r="I2233" t="s">
        <v>30</v>
      </c>
      <c r="J2233" t="s">
        <v>6241</v>
      </c>
      <c r="K2233" t="s">
        <v>6242</v>
      </c>
      <c r="L2233" t="s">
        <v>6242</v>
      </c>
      <c r="M2233">
        <v>994716</v>
      </c>
      <c r="O2233" t="s">
        <v>32</v>
      </c>
      <c r="P2233" t="s">
        <v>86</v>
      </c>
      <c r="R2233" t="s">
        <v>34</v>
      </c>
      <c r="T2233" t="s">
        <v>52</v>
      </c>
      <c r="U2233" t="s">
        <v>261</v>
      </c>
      <c r="V2233" t="s">
        <v>2612</v>
      </c>
      <c r="W2233" s="1">
        <v>45097</v>
      </c>
      <c r="X2233" s="1">
        <v>45117</v>
      </c>
      <c r="Y2233" t="s">
        <v>55</v>
      </c>
    </row>
    <row r="2234" spans="1:25">
      <c r="A2234" t="s">
        <v>6231</v>
      </c>
      <c r="B2234" t="s">
        <v>6232</v>
      </c>
      <c r="C2234" t="s">
        <v>6233</v>
      </c>
      <c r="D2234">
        <v>59057</v>
      </c>
      <c r="E2234" t="s">
        <v>27</v>
      </c>
      <c r="F2234" t="s">
        <v>28</v>
      </c>
      <c r="G2234">
        <v>2023</v>
      </c>
      <c r="H2234" t="s">
        <v>29</v>
      </c>
      <c r="I2234" t="s">
        <v>30</v>
      </c>
      <c r="J2234" t="s">
        <v>6236</v>
      </c>
      <c r="K2234" t="s">
        <v>6243</v>
      </c>
      <c r="L2234" t="s">
        <v>6244</v>
      </c>
      <c r="M2234">
        <v>757650</v>
      </c>
      <c r="O2234" t="s">
        <v>32</v>
      </c>
      <c r="P2234" t="s">
        <v>86</v>
      </c>
      <c r="R2234" t="s">
        <v>34</v>
      </c>
      <c r="T2234" t="s">
        <v>52</v>
      </c>
      <c r="U2234" t="s">
        <v>261</v>
      </c>
      <c r="V2234" t="s">
        <v>2612</v>
      </c>
      <c r="W2234" s="1">
        <v>45097</v>
      </c>
      <c r="X2234" s="1">
        <v>45118</v>
      </c>
      <c r="Y2234" t="s">
        <v>55</v>
      </c>
    </row>
    <row r="2235" spans="1:25">
      <c r="A2235" t="s">
        <v>6231</v>
      </c>
      <c r="B2235" t="s">
        <v>6232</v>
      </c>
      <c r="C2235" t="s">
        <v>6233</v>
      </c>
      <c r="D2235">
        <v>59059</v>
      </c>
      <c r="E2235" t="s">
        <v>27</v>
      </c>
      <c r="F2235" t="s">
        <v>28</v>
      </c>
      <c r="G2235">
        <v>2023</v>
      </c>
      <c r="H2235" t="s">
        <v>29</v>
      </c>
      <c r="I2235" t="s">
        <v>30</v>
      </c>
      <c r="J2235" t="s">
        <v>6239</v>
      </c>
      <c r="K2235" t="s">
        <v>6245</v>
      </c>
      <c r="L2235" t="s">
        <v>6246</v>
      </c>
      <c r="M2235">
        <v>757650</v>
      </c>
      <c r="O2235" t="s">
        <v>32</v>
      </c>
      <c r="P2235" t="s">
        <v>86</v>
      </c>
      <c r="R2235" t="s">
        <v>34</v>
      </c>
      <c r="T2235" t="s">
        <v>52</v>
      </c>
      <c r="U2235" t="s">
        <v>261</v>
      </c>
      <c r="V2235" t="s">
        <v>2612</v>
      </c>
      <c r="W2235" s="1">
        <v>45097</v>
      </c>
      <c r="X2235" s="1">
        <v>45027</v>
      </c>
      <c r="Y2235" t="s">
        <v>55</v>
      </c>
    </row>
    <row r="2236" spans="1:25">
      <c r="A2236" t="s">
        <v>6247</v>
      </c>
      <c r="B2236" t="s">
        <v>6248</v>
      </c>
      <c r="D2236">
        <v>59215</v>
      </c>
      <c r="E2236" t="s">
        <v>27</v>
      </c>
      <c r="F2236" t="s">
        <v>28</v>
      </c>
      <c r="G2236">
        <v>2023</v>
      </c>
      <c r="H2236" t="s">
        <v>29</v>
      </c>
      <c r="I2236" t="s">
        <v>30</v>
      </c>
      <c r="J2236" t="s">
        <v>6249</v>
      </c>
      <c r="K2236" t="s">
        <v>6250</v>
      </c>
      <c r="M2236">
        <v>936479</v>
      </c>
      <c r="O2236" t="s">
        <v>32</v>
      </c>
      <c r="P2236" t="s">
        <v>878</v>
      </c>
      <c r="R2236" t="s">
        <v>34</v>
      </c>
      <c r="T2236" t="s">
        <v>52</v>
      </c>
      <c r="U2236" t="s">
        <v>43</v>
      </c>
      <c r="V2236" t="s">
        <v>158</v>
      </c>
      <c r="W2236" s="1">
        <v>45049</v>
      </c>
      <c r="X2236" s="1">
        <v>45077</v>
      </c>
      <c r="Y2236" t="s">
        <v>133</v>
      </c>
    </row>
    <row r="2237" spans="1:25">
      <c r="A2237" t="s">
        <v>6251</v>
      </c>
      <c r="B2237" t="s">
        <v>6252</v>
      </c>
      <c r="D2237">
        <v>59625</v>
      </c>
      <c r="E2237" t="s">
        <v>27</v>
      </c>
      <c r="F2237" t="s">
        <v>28</v>
      </c>
      <c r="G2237">
        <v>2023</v>
      </c>
      <c r="H2237" t="s">
        <v>29</v>
      </c>
      <c r="I2237" t="s">
        <v>30</v>
      </c>
      <c r="J2237" t="s">
        <v>6253</v>
      </c>
      <c r="K2237" t="str">
        <f>"03/05/2023 02:00 PM AEST(SW"</f>
        <v>03/05/2023 02:00 PM AEST(SW</v>
      </c>
      <c r="L2237" t="str">
        <f>"03/05/2023 02:01 PM AEST(SW"</f>
        <v>03/05/2023 02:01 PM AEST(SW</v>
      </c>
      <c r="M2237">
        <v>1358110</v>
      </c>
      <c r="O2237" t="s">
        <v>32</v>
      </c>
      <c r="P2237" t="s">
        <v>145</v>
      </c>
      <c r="R2237" t="s">
        <v>34</v>
      </c>
      <c r="T2237" t="s">
        <v>52</v>
      </c>
      <c r="U2237" t="s">
        <v>53</v>
      </c>
      <c r="V2237" t="s">
        <v>6254</v>
      </c>
      <c r="W2237" s="1">
        <v>45066</v>
      </c>
      <c r="X2237" s="1">
        <v>45219</v>
      </c>
      <c r="Y2237" t="s">
        <v>133</v>
      </c>
    </row>
    <row r="2238" spans="1:25">
      <c r="A2238" t="s">
        <v>1132</v>
      </c>
      <c r="B2238" t="s">
        <v>6255</v>
      </c>
      <c r="C2238" t="s">
        <v>6256</v>
      </c>
      <c r="D2238">
        <v>61821</v>
      </c>
      <c r="E2238" t="s">
        <v>27</v>
      </c>
      <c r="F2238" t="s">
        <v>28</v>
      </c>
      <c r="G2238">
        <v>2023</v>
      </c>
      <c r="H2238" t="s">
        <v>29</v>
      </c>
      <c r="I2238" t="s">
        <v>30</v>
      </c>
      <c r="J2238" t="s">
        <v>6257</v>
      </c>
      <c r="K2238" t="s">
        <v>6258</v>
      </c>
      <c r="L2238" t="s">
        <v>6258</v>
      </c>
      <c r="M2238">
        <v>910793</v>
      </c>
      <c r="O2238" t="s">
        <v>32</v>
      </c>
      <c r="P2238" t="s">
        <v>86</v>
      </c>
      <c r="R2238" t="s">
        <v>34</v>
      </c>
      <c r="T2238" t="s">
        <v>52</v>
      </c>
      <c r="U2238" t="s">
        <v>298</v>
      </c>
      <c r="V2238" t="s">
        <v>810</v>
      </c>
      <c r="W2238" s="1">
        <v>45191</v>
      </c>
      <c r="X2238" s="1">
        <v>45251</v>
      </c>
      <c r="Y2238" t="s">
        <v>55</v>
      </c>
    </row>
    <row r="2239" spans="1:25">
      <c r="A2239" t="s">
        <v>1132</v>
      </c>
      <c r="B2239" t="s">
        <v>6259</v>
      </c>
      <c r="D2239">
        <v>58519</v>
      </c>
      <c r="E2239" t="s">
        <v>27</v>
      </c>
      <c r="F2239" t="s">
        <v>28</v>
      </c>
      <c r="G2239">
        <v>2023</v>
      </c>
      <c r="H2239" t="s">
        <v>29</v>
      </c>
      <c r="I2239" t="s">
        <v>30</v>
      </c>
      <c r="J2239" t="s">
        <v>6260</v>
      </c>
      <c r="K2239" t="s">
        <v>6261</v>
      </c>
      <c r="M2239">
        <v>934098</v>
      </c>
      <c r="O2239" t="s">
        <v>32</v>
      </c>
      <c r="P2239" t="s">
        <v>86</v>
      </c>
      <c r="R2239" t="s">
        <v>34</v>
      </c>
      <c r="T2239" t="s">
        <v>52</v>
      </c>
      <c r="U2239" t="s">
        <v>87</v>
      </c>
      <c r="V2239" t="s">
        <v>5355</v>
      </c>
      <c r="W2239" s="1">
        <v>45013</v>
      </c>
      <c r="X2239" s="1">
        <v>45030</v>
      </c>
      <c r="Y2239" t="s">
        <v>133</v>
      </c>
    </row>
    <row r="2240" spans="1:25">
      <c r="A2240" t="s">
        <v>2699</v>
      </c>
      <c r="B2240" t="s">
        <v>6262</v>
      </c>
      <c r="D2240">
        <v>58663</v>
      </c>
      <c r="E2240" t="s">
        <v>27</v>
      </c>
      <c r="F2240" t="s">
        <v>28</v>
      </c>
      <c r="G2240">
        <v>2023</v>
      </c>
      <c r="H2240" t="s">
        <v>29</v>
      </c>
      <c r="I2240" t="s">
        <v>30</v>
      </c>
      <c r="J2240" t="s">
        <v>6263</v>
      </c>
      <c r="K2240" t="s">
        <v>6264</v>
      </c>
      <c r="M2240">
        <v>1358784</v>
      </c>
      <c r="O2240" t="s">
        <v>32</v>
      </c>
      <c r="P2240" t="s">
        <v>33</v>
      </c>
      <c r="R2240" t="s">
        <v>34</v>
      </c>
      <c r="T2240" t="s">
        <v>174</v>
      </c>
      <c r="U2240" t="s">
        <v>2704</v>
      </c>
      <c r="V2240" t="s">
        <v>6265</v>
      </c>
      <c r="W2240" s="1">
        <v>45080</v>
      </c>
      <c r="X2240" s="1">
        <v>45128</v>
      </c>
      <c r="Y2240" t="s">
        <v>133</v>
      </c>
    </row>
    <row r="2241" spans="1:25">
      <c r="A2241" t="s">
        <v>1826</v>
      </c>
      <c r="B2241" t="s">
        <v>6266</v>
      </c>
      <c r="D2241">
        <v>57278</v>
      </c>
      <c r="E2241" t="s">
        <v>27</v>
      </c>
      <c r="F2241" t="s">
        <v>28</v>
      </c>
      <c r="G2241">
        <v>2023</v>
      </c>
      <c r="H2241" t="s">
        <v>29</v>
      </c>
      <c r="I2241" t="s">
        <v>30</v>
      </c>
      <c r="J2241" t="s">
        <v>6267</v>
      </c>
      <c r="K2241" t="s">
        <v>6268</v>
      </c>
      <c r="M2241">
        <v>981216</v>
      </c>
      <c r="O2241" t="s">
        <v>32</v>
      </c>
      <c r="P2241" t="s">
        <v>86</v>
      </c>
      <c r="R2241" t="s">
        <v>34</v>
      </c>
      <c r="T2241" t="s">
        <v>52</v>
      </c>
      <c r="U2241" t="s">
        <v>53</v>
      </c>
      <c r="V2241" t="s">
        <v>6269</v>
      </c>
      <c r="W2241" s="1">
        <v>44986</v>
      </c>
      <c r="X2241" s="1">
        <v>45108</v>
      </c>
      <c r="Y2241" t="s">
        <v>133</v>
      </c>
    </row>
    <row r="2242" spans="1:25">
      <c r="A2242" t="s">
        <v>3939</v>
      </c>
      <c r="B2242" t="s">
        <v>6270</v>
      </c>
      <c r="D2242">
        <v>61859</v>
      </c>
      <c r="E2242" t="s">
        <v>27</v>
      </c>
      <c r="F2242" t="s">
        <v>28</v>
      </c>
      <c r="G2242">
        <v>2023</v>
      </c>
      <c r="H2242" t="s">
        <v>29</v>
      </c>
      <c r="I2242" t="s">
        <v>30</v>
      </c>
      <c r="J2242" t="s">
        <v>6271</v>
      </c>
      <c r="K2242" t="s">
        <v>6272</v>
      </c>
      <c r="M2242">
        <v>904610</v>
      </c>
      <c r="O2242" t="s">
        <v>32</v>
      </c>
      <c r="P2242" t="s">
        <v>33</v>
      </c>
      <c r="R2242" t="s">
        <v>34</v>
      </c>
      <c r="T2242" t="s">
        <v>52</v>
      </c>
      <c r="U2242" t="s">
        <v>298</v>
      </c>
      <c r="V2242" t="s">
        <v>810</v>
      </c>
      <c r="W2242" s="1">
        <v>45191</v>
      </c>
      <c r="X2242" s="1">
        <v>45260</v>
      </c>
      <c r="Y2242" t="s">
        <v>55</v>
      </c>
    </row>
    <row r="2243" spans="1:25">
      <c r="A2243" t="s">
        <v>352</v>
      </c>
      <c r="B2243" t="s">
        <v>6273</v>
      </c>
      <c r="D2243">
        <v>58866</v>
      </c>
      <c r="E2243" t="s">
        <v>27</v>
      </c>
      <c r="F2243" t="s">
        <v>28</v>
      </c>
      <c r="G2243">
        <v>2023</v>
      </c>
      <c r="H2243" t="s">
        <v>29</v>
      </c>
      <c r="I2243" t="s">
        <v>30</v>
      </c>
      <c r="J2243" t="s">
        <v>6274</v>
      </c>
      <c r="K2243" t="str">
        <f>"06/04/2023 01:55 PM AEST(SW"</f>
        <v>06/04/2023 01:55 PM AEST(SW</v>
      </c>
      <c r="M2243">
        <v>895931</v>
      </c>
      <c r="O2243" t="s">
        <v>32</v>
      </c>
      <c r="P2243" t="s">
        <v>277</v>
      </c>
      <c r="R2243" t="s">
        <v>34</v>
      </c>
      <c r="T2243" t="s">
        <v>52</v>
      </c>
      <c r="U2243" t="s">
        <v>87</v>
      </c>
      <c r="V2243" t="s">
        <v>88</v>
      </c>
      <c r="W2243" s="1">
        <v>45012</v>
      </c>
      <c r="X2243" s="1">
        <v>45061</v>
      </c>
      <c r="Y2243" t="s">
        <v>133</v>
      </c>
    </row>
    <row r="2244" spans="1:25">
      <c r="A2244" t="s">
        <v>352</v>
      </c>
      <c r="B2244" t="s">
        <v>6275</v>
      </c>
      <c r="D2244">
        <v>61971</v>
      </c>
      <c r="E2244" t="s">
        <v>27</v>
      </c>
      <c r="F2244" t="s">
        <v>28</v>
      </c>
      <c r="G2244">
        <v>2023</v>
      </c>
      <c r="H2244" t="s">
        <v>29</v>
      </c>
      <c r="I2244" t="s">
        <v>30</v>
      </c>
      <c r="J2244" t="s">
        <v>6276</v>
      </c>
      <c r="K2244" t="str">
        <f>"01/08/2023 04:02 PM AEST(SW"</f>
        <v>01/08/2023 04:02 PM AEST(SW</v>
      </c>
      <c r="M2244">
        <v>825848</v>
      </c>
      <c r="O2244" t="s">
        <v>32</v>
      </c>
      <c r="P2244" t="s">
        <v>86</v>
      </c>
      <c r="R2244" t="s">
        <v>34</v>
      </c>
      <c r="T2244" t="s">
        <v>52</v>
      </c>
      <c r="U2244" t="s">
        <v>298</v>
      </c>
      <c r="V2244" t="s">
        <v>810</v>
      </c>
      <c r="W2244" s="1">
        <v>45194</v>
      </c>
      <c r="X2244" s="1">
        <v>45219</v>
      </c>
      <c r="Y2244" t="s">
        <v>133</v>
      </c>
    </row>
    <row r="2245" spans="1:25">
      <c r="A2245" t="s">
        <v>2813</v>
      </c>
      <c r="B2245" t="s">
        <v>2994</v>
      </c>
      <c r="D2245">
        <v>61217</v>
      </c>
      <c r="E2245" t="s">
        <v>27</v>
      </c>
      <c r="F2245" t="s">
        <v>28</v>
      </c>
      <c r="G2245">
        <v>2023</v>
      </c>
      <c r="H2245" t="s">
        <v>29</v>
      </c>
      <c r="I2245" t="s">
        <v>30</v>
      </c>
      <c r="J2245" t="s">
        <v>6277</v>
      </c>
      <c r="K2245" t="s">
        <v>6278</v>
      </c>
      <c r="M2245">
        <v>1261438</v>
      </c>
      <c r="O2245" t="s">
        <v>32</v>
      </c>
      <c r="P2245" t="s">
        <v>695</v>
      </c>
      <c r="R2245" t="s">
        <v>34</v>
      </c>
      <c r="T2245" t="s">
        <v>52</v>
      </c>
      <c r="U2245" t="s">
        <v>706</v>
      </c>
      <c r="V2245" t="s">
        <v>115</v>
      </c>
      <c r="W2245" s="1">
        <v>44975</v>
      </c>
      <c r="X2245" s="1">
        <v>45339</v>
      </c>
      <c r="Y2245" t="s">
        <v>211</v>
      </c>
    </row>
    <row r="2246" spans="1:25">
      <c r="A2246" t="s">
        <v>2336</v>
      </c>
      <c r="B2246" t="s">
        <v>2337</v>
      </c>
      <c r="D2246">
        <v>55495</v>
      </c>
      <c r="E2246" t="s">
        <v>27</v>
      </c>
      <c r="F2246" t="s">
        <v>28</v>
      </c>
      <c r="G2246">
        <v>2023</v>
      </c>
      <c r="H2246" t="s">
        <v>29</v>
      </c>
      <c r="I2246" t="s">
        <v>30</v>
      </c>
      <c r="J2246" t="s">
        <v>6279</v>
      </c>
      <c r="K2246" t="str">
        <f>"05/01/2023 10:24 PM AEST(SW"</f>
        <v>05/01/2023 10:24 PM AEST(SW</v>
      </c>
      <c r="M2246">
        <v>1125943</v>
      </c>
      <c r="O2246" t="s">
        <v>32</v>
      </c>
      <c r="P2246" t="s">
        <v>86</v>
      </c>
      <c r="R2246" t="s">
        <v>34</v>
      </c>
      <c r="T2246" t="s">
        <v>52</v>
      </c>
      <c r="U2246" t="s">
        <v>87</v>
      </c>
      <c r="V2246" t="s">
        <v>465</v>
      </c>
      <c r="W2246" s="1">
        <v>44943</v>
      </c>
      <c r="X2246" s="1">
        <v>44957</v>
      </c>
      <c r="Y2246" t="s">
        <v>133</v>
      </c>
    </row>
    <row r="2247" spans="1:25">
      <c r="A2247" t="s">
        <v>1132</v>
      </c>
      <c r="B2247" t="s">
        <v>6280</v>
      </c>
      <c r="D2247">
        <v>60569</v>
      </c>
      <c r="E2247" t="s">
        <v>27</v>
      </c>
      <c r="F2247" t="s">
        <v>28</v>
      </c>
      <c r="G2247">
        <v>2023</v>
      </c>
      <c r="H2247" t="s">
        <v>29</v>
      </c>
      <c r="I2247" t="s">
        <v>30</v>
      </c>
      <c r="J2247" t="s">
        <v>6281</v>
      </c>
      <c r="K2247" t="s">
        <v>6282</v>
      </c>
      <c r="L2247" t="s">
        <v>6283</v>
      </c>
      <c r="M2247">
        <v>813051</v>
      </c>
      <c r="O2247" t="s">
        <v>32</v>
      </c>
      <c r="P2247" t="s">
        <v>42</v>
      </c>
      <c r="R2247" t="s">
        <v>34</v>
      </c>
      <c r="T2247" t="s">
        <v>35</v>
      </c>
      <c r="U2247" t="s">
        <v>869</v>
      </c>
      <c r="V2247" t="s">
        <v>2076</v>
      </c>
      <c r="W2247" s="1">
        <v>45094</v>
      </c>
      <c r="X2247" s="1">
        <v>45117</v>
      </c>
      <c r="Y2247" t="s">
        <v>133</v>
      </c>
    </row>
    <row r="2248" spans="1:25">
      <c r="A2248" t="s">
        <v>6284</v>
      </c>
      <c r="B2248" t="s">
        <v>6285</v>
      </c>
      <c r="C2248" t="s">
        <v>6286</v>
      </c>
      <c r="D2248">
        <v>59808</v>
      </c>
      <c r="E2248" t="s">
        <v>27</v>
      </c>
      <c r="F2248" t="s">
        <v>28</v>
      </c>
      <c r="G2248">
        <v>2023</v>
      </c>
      <c r="H2248" t="s">
        <v>29</v>
      </c>
      <c r="I2248" t="s">
        <v>30</v>
      </c>
      <c r="J2248" t="s">
        <v>6287</v>
      </c>
      <c r="K2248" t="s">
        <v>6288</v>
      </c>
      <c r="L2248" t="s">
        <v>6288</v>
      </c>
      <c r="M2248">
        <v>916652</v>
      </c>
      <c r="O2248" t="s">
        <v>32</v>
      </c>
      <c r="P2248" t="s">
        <v>42</v>
      </c>
      <c r="R2248" t="s">
        <v>34</v>
      </c>
      <c r="T2248" t="s">
        <v>35</v>
      </c>
      <c r="U2248" t="s">
        <v>1540</v>
      </c>
      <c r="V2248" t="s">
        <v>151</v>
      </c>
      <c r="W2248" s="1">
        <v>45094</v>
      </c>
      <c r="X2248" s="1">
        <v>45102</v>
      </c>
      <c r="Y2248" t="s">
        <v>55</v>
      </c>
    </row>
    <row r="2249" spans="1:25">
      <c r="A2249" t="s">
        <v>6284</v>
      </c>
      <c r="B2249" t="s">
        <v>6285</v>
      </c>
      <c r="C2249" t="s">
        <v>6286</v>
      </c>
      <c r="D2249">
        <v>60171</v>
      </c>
      <c r="E2249" t="s">
        <v>27</v>
      </c>
      <c r="F2249" t="s">
        <v>28</v>
      </c>
      <c r="G2249">
        <v>2023</v>
      </c>
      <c r="H2249" t="s">
        <v>29</v>
      </c>
      <c r="I2249" t="s">
        <v>30</v>
      </c>
      <c r="J2249" t="s">
        <v>6289</v>
      </c>
      <c r="K2249" t="s">
        <v>6290</v>
      </c>
      <c r="L2249" t="s">
        <v>6291</v>
      </c>
      <c r="M2249">
        <v>916652</v>
      </c>
      <c r="O2249" t="s">
        <v>32</v>
      </c>
      <c r="P2249" t="s">
        <v>42</v>
      </c>
      <c r="R2249" t="s">
        <v>34</v>
      </c>
      <c r="T2249" t="s">
        <v>35</v>
      </c>
      <c r="U2249" t="s">
        <v>1540</v>
      </c>
      <c r="V2249" t="s">
        <v>151</v>
      </c>
      <c r="W2249" s="1">
        <v>45094</v>
      </c>
      <c r="X2249" s="1">
        <v>45102</v>
      </c>
      <c r="Y2249" t="s">
        <v>55</v>
      </c>
    </row>
    <row r="2250" spans="1:25">
      <c r="A2250" t="s">
        <v>5615</v>
      </c>
      <c r="B2250" t="s">
        <v>1569</v>
      </c>
      <c r="D2250">
        <v>60207</v>
      </c>
      <c r="E2250" t="s">
        <v>27</v>
      </c>
      <c r="F2250" t="s">
        <v>28</v>
      </c>
      <c r="G2250">
        <v>2023</v>
      </c>
      <c r="H2250" t="s">
        <v>29</v>
      </c>
      <c r="I2250" t="s">
        <v>30</v>
      </c>
      <c r="J2250" t="s">
        <v>5616</v>
      </c>
      <c r="K2250" t="s">
        <v>5617</v>
      </c>
      <c r="M2250">
        <v>1268633</v>
      </c>
      <c r="O2250" t="s">
        <v>32</v>
      </c>
      <c r="P2250" t="s">
        <v>33</v>
      </c>
      <c r="R2250" t="s">
        <v>34</v>
      </c>
      <c r="T2250" t="s">
        <v>174</v>
      </c>
      <c r="U2250" t="s">
        <v>175</v>
      </c>
      <c r="V2250" t="s">
        <v>5618</v>
      </c>
      <c r="W2250" s="1">
        <v>45101</v>
      </c>
      <c r="X2250" s="1">
        <v>45118</v>
      </c>
      <c r="Y2250" t="s">
        <v>55</v>
      </c>
    </row>
    <row r="2251" spans="1:25">
      <c r="A2251" t="s">
        <v>6292</v>
      </c>
      <c r="B2251" t="s">
        <v>6293</v>
      </c>
      <c r="D2251">
        <v>60232</v>
      </c>
      <c r="E2251" t="s">
        <v>27</v>
      </c>
      <c r="F2251" t="s">
        <v>28</v>
      </c>
      <c r="G2251">
        <v>2023</v>
      </c>
      <c r="H2251" t="s">
        <v>29</v>
      </c>
      <c r="I2251" t="s">
        <v>30</v>
      </c>
      <c r="J2251" t="s">
        <v>6294</v>
      </c>
      <c r="K2251" t="s">
        <v>6295</v>
      </c>
      <c r="L2251" t="s">
        <v>6295</v>
      </c>
      <c r="M2251">
        <v>1271278</v>
      </c>
      <c r="O2251" t="s">
        <v>32</v>
      </c>
      <c r="P2251" t="s">
        <v>33</v>
      </c>
      <c r="R2251" t="s">
        <v>34</v>
      </c>
      <c r="T2251" t="s">
        <v>174</v>
      </c>
      <c r="U2251" t="s">
        <v>175</v>
      </c>
      <c r="V2251" t="s">
        <v>6296</v>
      </c>
      <c r="W2251" s="1">
        <v>45101</v>
      </c>
      <c r="X2251" s="1">
        <v>45124</v>
      </c>
      <c r="Y2251" t="s">
        <v>55</v>
      </c>
    </row>
    <row r="2252" spans="1:25">
      <c r="A2252" t="s">
        <v>6297</v>
      </c>
      <c r="B2252" t="s">
        <v>6298</v>
      </c>
      <c r="C2252" t="s">
        <v>6299</v>
      </c>
      <c r="D2252">
        <v>58735</v>
      </c>
      <c r="E2252" t="s">
        <v>27</v>
      </c>
      <c r="F2252" t="s">
        <v>28</v>
      </c>
      <c r="G2252">
        <v>2023</v>
      </c>
      <c r="H2252" t="s">
        <v>29</v>
      </c>
      <c r="I2252" t="s">
        <v>30</v>
      </c>
      <c r="J2252" t="s">
        <v>6300</v>
      </c>
      <c r="K2252" t="str">
        <f>"03/04/2023 10:05 AM AEST(SW"</f>
        <v>03/04/2023 10:05 AM AEST(SW</v>
      </c>
      <c r="M2252">
        <v>1271069</v>
      </c>
      <c r="O2252" t="s">
        <v>32</v>
      </c>
      <c r="P2252" t="s">
        <v>277</v>
      </c>
      <c r="R2252" t="s">
        <v>34</v>
      </c>
      <c r="T2252" t="s">
        <v>174</v>
      </c>
      <c r="U2252" t="s">
        <v>175</v>
      </c>
      <c r="V2252" t="s">
        <v>6301</v>
      </c>
      <c r="W2252" s="1">
        <v>45097</v>
      </c>
      <c r="X2252" s="1">
        <v>45120</v>
      </c>
      <c r="Y2252" t="s">
        <v>55</v>
      </c>
    </row>
    <row r="2253" spans="1:25">
      <c r="A2253" t="s">
        <v>3059</v>
      </c>
      <c r="B2253" t="s">
        <v>4006</v>
      </c>
      <c r="D2253">
        <v>60065</v>
      </c>
      <c r="E2253" t="s">
        <v>27</v>
      </c>
      <c r="F2253" t="s">
        <v>28</v>
      </c>
      <c r="G2253">
        <v>2023</v>
      </c>
      <c r="H2253" t="s">
        <v>29</v>
      </c>
      <c r="I2253" t="s">
        <v>30</v>
      </c>
      <c r="J2253" t="s">
        <v>5616</v>
      </c>
      <c r="K2253" t="s">
        <v>5629</v>
      </c>
      <c r="M2253">
        <v>1269561</v>
      </c>
      <c r="O2253" t="s">
        <v>32</v>
      </c>
      <c r="P2253" t="s">
        <v>33</v>
      </c>
      <c r="R2253" t="s">
        <v>34</v>
      </c>
      <c r="T2253" t="s">
        <v>174</v>
      </c>
      <c r="U2253" t="s">
        <v>175</v>
      </c>
      <c r="V2253" t="s">
        <v>5630</v>
      </c>
      <c r="W2253" s="1">
        <v>45101</v>
      </c>
      <c r="X2253" s="1">
        <v>45057</v>
      </c>
      <c r="Y2253" t="s">
        <v>55</v>
      </c>
    </row>
    <row r="2254" spans="1:25">
      <c r="A2254" t="s">
        <v>6302</v>
      </c>
      <c r="B2254" t="s">
        <v>6303</v>
      </c>
      <c r="C2254" t="s">
        <v>976</v>
      </c>
      <c r="D2254">
        <v>60375</v>
      </c>
      <c r="E2254" t="s">
        <v>27</v>
      </c>
      <c r="F2254" t="s">
        <v>28</v>
      </c>
      <c r="G2254">
        <v>2023</v>
      </c>
      <c r="H2254" t="s">
        <v>29</v>
      </c>
      <c r="I2254" t="s">
        <v>30</v>
      </c>
      <c r="J2254" t="s">
        <v>6300</v>
      </c>
      <c r="K2254" t="s">
        <v>6304</v>
      </c>
      <c r="L2254" t="s">
        <v>6305</v>
      </c>
      <c r="M2254">
        <v>1079832</v>
      </c>
      <c r="O2254" t="s">
        <v>32</v>
      </c>
      <c r="P2254" t="s">
        <v>33</v>
      </c>
      <c r="R2254" t="s">
        <v>34</v>
      </c>
      <c r="T2254" t="s">
        <v>174</v>
      </c>
      <c r="U2254" t="s">
        <v>175</v>
      </c>
      <c r="V2254" t="s">
        <v>6306</v>
      </c>
      <c r="W2254" s="1">
        <v>45093</v>
      </c>
      <c r="X2254" s="1">
        <v>45088</v>
      </c>
      <c r="Y2254" t="s">
        <v>55</v>
      </c>
    </row>
    <row r="2255" spans="1:25">
      <c r="A2255" t="s">
        <v>187</v>
      </c>
      <c r="B2255" t="s">
        <v>307</v>
      </c>
      <c r="D2255">
        <v>60040</v>
      </c>
      <c r="E2255" t="s">
        <v>27</v>
      </c>
      <c r="F2255" t="s">
        <v>28</v>
      </c>
      <c r="G2255">
        <v>2023</v>
      </c>
      <c r="H2255" t="s">
        <v>29</v>
      </c>
      <c r="I2255" t="s">
        <v>30</v>
      </c>
      <c r="J2255" t="s">
        <v>6294</v>
      </c>
      <c r="K2255" t="s">
        <v>6307</v>
      </c>
      <c r="L2255" t="s">
        <v>6307</v>
      </c>
      <c r="M2255">
        <v>1173665</v>
      </c>
      <c r="O2255" t="s">
        <v>32</v>
      </c>
      <c r="P2255" t="s">
        <v>33</v>
      </c>
      <c r="R2255" t="s">
        <v>34</v>
      </c>
      <c r="T2255" t="s">
        <v>174</v>
      </c>
      <c r="U2255" t="s">
        <v>175</v>
      </c>
      <c r="V2255" t="s">
        <v>6308</v>
      </c>
      <c r="W2255" s="1">
        <v>45091</v>
      </c>
      <c r="X2255" s="1">
        <v>45127</v>
      </c>
      <c r="Y2255" t="s">
        <v>55</v>
      </c>
    </row>
    <row r="2256" spans="1:25">
      <c r="A2256" t="s">
        <v>6309</v>
      </c>
      <c r="B2256" t="s">
        <v>6310</v>
      </c>
      <c r="C2256" t="s">
        <v>6311</v>
      </c>
      <c r="D2256">
        <v>55476</v>
      </c>
      <c r="E2256" t="s">
        <v>27</v>
      </c>
      <c r="F2256" t="s">
        <v>28</v>
      </c>
      <c r="G2256">
        <v>2023</v>
      </c>
      <c r="H2256" t="s">
        <v>29</v>
      </c>
      <c r="I2256" t="s">
        <v>30</v>
      </c>
      <c r="J2256" t="s">
        <v>6312</v>
      </c>
      <c r="K2256" t="s">
        <v>6313</v>
      </c>
      <c r="L2256" t="s">
        <v>6313</v>
      </c>
      <c r="M2256">
        <v>1181854</v>
      </c>
      <c r="O2256" t="s">
        <v>32</v>
      </c>
      <c r="P2256" t="s">
        <v>33</v>
      </c>
      <c r="R2256" t="s">
        <v>34</v>
      </c>
      <c r="T2256" t="s">
        <v>174</v>
      </c>
      <c r="U2256" t="s">
        <v>175</v>
      </c>
      <c r="V2256" t="s">
        <v>6314</v>
      </c>
      <c r="W2256" s="1">
        <v>45089</v>
      </c>
      <c r="X2256" s="1">
        <v>45119</v>
      </c>
      <c r="Y2256" t="s">
        <v>55</v>
      </c>
    </row>
    <row r="2257" spans="1:25">
      <c r="A2257" t="s">
        <v>6315</v>
      </c>
      <c r="B2257" t="s">
        <v>3273</v>
      </c>
      <c r="D2257">
        <v>60212</v>
      </c>
      <c r="E2257" t="s">
        <v>27</v>
      </c>
      <c r="F2257" t="s">
        <v>28</v>
      </c>
      <c r="G2257">
        <v>2023</v>
      </c>
      <c r="H2257" t="s">
        <v>29</v>
      </c>
      <c r="I2257" t="s">
        <v>30</v>
      </c>
      <c r="J2257" t="s">
        <v>6316</v>
      </c>
      <c r="K2257" t="s">
        <v>6317</v>
      </c>
      <c r="L2257" t="s">
        <v>6318</v>
      </c>
      <c r="M2257">
        <v>1253543</v>
      </c>
      <c r="O2257" t="s">
        <v>32</v>
      </c>
      <c r="P2257" t="s">
        <v>33</v>
      </c>
      <c r="R2257" t="s">
        <v>34</v>
      </c>
      <c r="T2257" t="s">
        <v>174</v>
      </c>
      <c r="U2257" t="s">
        <v>175</v>
      </c>
      <c r="V2257" t="s">
        <v>6319</v>
      </c>
      <c r="W2257" s="1">
        <v>45100</v>
      </c>
      <c r="X2257" s="1">
        <v>45125</v>
      </c>
      <c r="Y2257" t="s">
        <v>55</v>
      </c>
    </row>
    <row r="2258" spans="1:25">
      <c r="A2258" t="s">
        <v>2245</v>
      </c>
      <c r="B2258" t="s">
        <v>2246</v>
      </c>
      <c r="C2258" t="s">
        <v>1926</v>
      </c>
      <c r="D2258">
        <v>60836</v>
      </c>
      <c r="E2258" t="s">
        <v>27</v>
      </c>
      <c r="F2258" t="s">
        <v>28</v>
      </c>
      <c r="G2258">
        <v>2023</v>
      </c>
      <c r="H2258" t="s">
        <v>29</v>
      </c>
      <c r="I2258" t="s">
        <v>30</v>
      </c>
      <c r="J2258" t="s">
        <v>5993</v>
      </c>
      <c r="K2258" t="str">
        <f>"06/06/2023 12:12 PM AEST(SW"</f>
        <v>06/06/2023 12:12 PM AEST(SW</v>
      </c>
      <c r="L2258" t="str">
        <f>"06/06/2023 12:19 PM AEST(SW"</f>
        <v>06/06/2023 12:19 PM AEST(SW</v>
      </c>
      <c r="M2258">
        <v>914898</v>
      </c>
      <c r="O2258" t="s">
        <v>32</v>
      </c>
      <c r="P2258" t="s">
        <v>2820</v>
      </c>
      <c r="R2258" t="s">
        <v>34</v>
      </c>
      <c r="T2258" t="s">
        <v>35</v>
      </c>
      <c r="U2258" t="s">
        <v>43</v>
      </c>
      <c r="V2258" t="s">
        <v>5994</v>
      </c>
      <c r="W2258" s="1">
        <v>45092</v>
      </c>
      <c r="X2258" s="1">
        <v>45122</v>
      </c>
      <c r="Y2258" t="s">
        <v>55</v>
      </c>
    </row>
    <row r="2259" spans="1:25">
      <c r="A2259" t="s">
        <v>632</v>
      </c>
      <c r="B2259" t="s">
        <v>633</v>
      </c>
      <c r="C2259" t="s">
        <v>634</v>
      </c>
      <c r="D2259">
        <v>61947</v>
      </c>
      <c r="E2259" t="s">
        <v>27</v>
      </c>
      <c r="F2259" t="s">
        <v>28</v>
      </c>
      <c r="G2259">
        <v>2023</v>
      </c>
      <c r="H2259" t="s">
        <v>29</v>
      </c>
      <c r="I2259" t="s">
        <v>30</v>
      </c>
      <c r="J2259" t="s">
        <v>6320</v>
      </c>
      <c r="K2259" t="s">
        <v>6321</v>
      </c>
      <c r="M2259">
        <v>1142770</v>
      </c>
      <c r="O2259" t="s">
        <v>32</v>
      </c>
      <c r="P2259" t="s">
        <v>61</v>
      </c>
      <c r="Q2259" t="s">
        <v>6322</v>
      </c>
      <c r="R2259" t="s">
        <v>34</v>
      </c>
      <c r="T2259" t="s">
        <v>35</v>
      </c>
      <c r="U2259" t="s">
        <v>278</v>
      </c>
      <c r="V2259" t="s">
        <v>151</v>
      </c>
      <c r="W2259" s="1">
        <v>45163</v>
      </c>
      <c r="X2259" s="1">
        <v>45182</v>
      </c>
      <c r="Y2259" t="s">
        <v>55</v>
      </c>
    </row>
    <row r="2260" spans="1:25">
      <c r="A2260" t="s">
        <v>3261</v>
      </c>
      <c r="B2260" t="s">
        <v>6323</v>
      </c>
      <c r="C2260" t="s">
        <v>6324</v>
      </c>
      <c r="D2260">
        <v>61575</v>
      </c>
      <c r="E2260" t="s">
        <v>27</v>
      </c>
      <c r="F2260" t="s">
        <v>28</v>
      </c>
      <c r="G2260">
        <v>2023</v>
      </c>
      <c r="H2260" t="s">
        <v>29</v>
      </c>
      <c r="I2260" t="s">
        <v>30</v>
      </c>
      <c r="J2260" t="s">
        <v>6325</v>
      </c>
      <c r="K2260" t="s">
        <v>6326</v>
      </c>
      <c r="L2260" t="str">
        <f>"03/07/2023 04:14 PM AEST(SW"</f>
        <v>03/07/2023 04:14 PM AEST(SW</v>
      </c>
      <c r="M2260">
        <v>987950</v>
      </c>
      <c r="O2260" t="s">
        <v>32</v>
      </c>
      <c r="P2260" t="s">
        <v>42</v>
      </c>
      <c r="R2260" t="s">
        <v>34</v>
      </c>
      <c r="T2260" t="s">
        <v>35</v>
      </c>
      <c r="U2260" t="s">
        <v>36</v>
      </c>
      <c r="V2260" t="s">
        <v>6327</v>
      </c>
      <c r="W2260" s="1">
        <v>45179</v>
      </c>
      <c r="X2260" s="1">
        <v>45191</v>
      </c>
      <c r="Y2260" t="s">
        <v>97</v>
      </c>
    </row>
    <row r="2261" spans="1:25">
      <c r="A2261" t="s">
        <v>632</v>
      </c>
      <c r="B2261" t="s">
        <v>633</v>
      </c>
      <c r="C2261" t="s">
        <v>634</v>
      </c>
      <c r="D2261">
        <v>61947</v>
      </c>
      <c r="E2261" t="s">
        <v>27</v>
      </c>
      <c r="F2261" t="s">
        <v>28</v>
      </c>
      <c r="G2261">
        <v>2023</v>
      </c>
      <c r="H2261" t="s">
        <v>29</v>
      </c>
      <c r="I2261" t="s">
        <v>30</v>
      </c>
      <c r="J2261" t="s">
        <v>6320</v>
      </c>
      <c r="K2261" t="s">
        <v>6321</v>
      </c>
      <c r="M2261">
        <v>1142770</v>
      </c>
      <c r="O2261" t="s">
        <v>32</v>
      </c>
      <c r="P2261" t="s">
        <v>61</v>
      </c>
      <c r="Q2261" t="s">
        <v>6322</v>
      </c>
      <c r="R2261" t="s">
        <v>34</v>
      </c>
      <c r="T2261" t="s">
        <v>35</v>
      </c>
      <c r="U2261" t="s">
        <v>278</v>
      </c>
      <c r="V2261" t="s">
        <v>151</v>
      </c>
      <c r="W2261" s="1">
        <v>45163</v>
      </c>
      <c r="X2261" s="1">
        <v>45182</v>
      </c>
      <c r="Y2261" t="s">
        <v>55</v>
      </c>
    </row>
    <row r="2262" spans="1:25">
      <c r="A2262" t="s">
        <v>6328</v>
      </c>
      <c r="B2262" t="s">
        <v>313</v>
      </c>
      <c r="C2262" t="s">
        <v>1779</v>
      </c>
      <c r="D2262">
        <v>60070</v>
      </c>
      <c r="E2262" t="s">
        <v>27</v>
      </c>
      <c r="F2262" t="s">
        <v>28</v>
      </c>
      <c r="G2262">
        <v>2023</v>
      </c>
      <c r="H2262" t="s">
        <v>29</v>
      </c>
      <c r="I2262" t="s">
        <v>30</v>
      </c>
      <c r="J2262" t="s">
        <v>6329</v>
      </c>
      <c r="K2262" t="s">
        <v>6330</v>
      </c>
      <c r="M2262">
        <v>1277810</v>
      </c>
      <c r="O2262" t="s">
        <v>32</v>
      </c>
      <c r="P2262" t="s">
        <v>33</v>
      </c>
      <c r="R2262" t="s">
        <v>34</v>
      </c>
      <c r="T2262" t="s">
        <v>174</v>
      </c>
      <c r="U2262" t="s">
        <v>175</v>
      </c>
      <c r="V2262" t="s">
        <v>6331</v>
      </c>
      <c r="W2262" s="1">
        <v>45081</v>
      </c>
      <c r="X2262" s="1">
        <v>45096</v>
      </c>
      <c r="Y2262" t="s">
        <v>55</v>
      </c>
    </row>
    <row r="2263" spans="1:25">
      <c r="A2263" t="s">
        <v>6328</v>
      </c>
      <c r="B2263" t="s">
        <v>313</v>
      </c>
      <c r="C2263" t="s">
        <v>1779</v>
      </c>
      <c r="D2263">
        <v>60587</v>
      </c>
      <c r="E2263" t="s">
        <v>27</v>
      </c>
      <c r="F2263" t="s">
        <v>28</v>
      </c>
      <c r="G2263">
        <v>2023</v>
      </c>
      <c r="H2263" t="s">
        <v>29</v>
      </c>
      <c r="I2263" t="s">
        <v>30</v>
      </c>
      <c r="J2263" t="s">
        <v>6332</v>
      </c>
      <c r="K2263" t="s">
        <v>6333</v>
      </c>
      <c r="M2263">
        <v>1277810</v>
      </c>
      <c r="O2263" t="s">
        <v>32</v>
      </c>
      <c r="P2263" t="s">
        <v>33</v>
      </c>
      <c r="R2263" t="s">
        <v>34</v>
      </c>
      <c r="T2263" t="s">
        <v>174</v>
      </c>
      <c r="U2263" t="s">
        <v>175</v>
      </c>
      <c r="V2263" t="s">
        <v>6331</v>
      </c>
      <c r="W2263" s="1">
        <v>45081</v>
      </c>
      <c r="X2263" s="1">
        <v>45096</v>
      </c>
      <c r="Y2263" t="s">
        <v>55</v>
      </c>
    </row>
    <row r="2264" spans="1:25">
      <c r="A2264" t="s">
        <v>64</v>
      </c>
      <c r="B2264" t="s">
        <v>5265</v>
      </c>
      <c r="C2264" t="s">
        <v>6334</v>
      </c>
      <c r="D2264">
        <v>60168</v>
      </c>
      <c r="E2264" t="s">
        <v>27</v>
      </c>
      <c r="F2264" t="s">
        <v>28</v>
      </c>
      <c r="G2264">
        <v>2023</v>
      </c>
      <c r="H2264" t="s">
        <v>29</v>
      </c>
      <c r="I2264" t="s">
        <v>30</v>
      </c>
      <c r="J2264" t="s">
        <v>6335</v>
      </c>
      <c r="K2264" t="s">
        <v>6336</v>
      </c>
      <c r="M2264">
        <v>1272629</v>
      </c>
      <c r="O2264" t="s">
        <v>32</v>
      </c>
      <c r="P2264" t="s">
        <v>33</v>
      </c>
      <c r="R2264" t="s">
        <v>34</v>
      </c>
      <c r="T2264" t="s">
        <v>174</v>
      </c>
      <c r="U2264" t="s">
        <v>175</v>
      </c>
      <c r="V2264" t="s">
        <v>715</v>
      </c>
      <c r="W2264" s="1">
        <v>45082</v>
      </c>
      <c r="X2264" s="1">
        <v>45070</v>
      </c>
      <c r="Y2264" t="s">
        <v>55</v>
      </c>
    </row>
    <row r="2265" spans="1:25">
      <c r="A2265" t="s">
        <v>64</v>
      </c>
      <c r="B2265" t="s">
        <v>5265</v>
      </c>
      <c r="C2265" t="s">
        <v>6334</v>
      </c>
      <c r="D2265">
        <v>60169</v>
      </c>
      <c r="E2265" t="s">
        <v>27</v>
      </c>
      <c r="F2265" t="s">
        <v>28</v>
      </c>
      <c r="G2265">
        <v>2023</v>
      </c>
      <c r="H2265" t="s">
        <v>29</v>
      </c>
      <c r="I2265" t="s">
        <v>30</v>
      </c>
      <c r="J2265" t="s">
        <v>6337</v>
      </c>
      <c r="K2265" t="s">
        <v>6338</v>
      </c>
      <c r="L2265" t="str">
        <f>"03/06/2023 08:01 AM AEST(SW"</f>
        <v>03/06/2023 08:01 AM AEST(SW</v>
      </c>
      <c r="M2265">
        <v>1272629</v>
      </c>
      <c r="O2265" t="s">
        <v>32</v>
      </c>
      <c r="P2265" t="s">
        <v>33</v>
      </c>
      <c r="R2265" t="s">
        <v>34</v>
      </c>
      <c r="T2265" t="s">
        <v>174</v>
      </c>
      <c r="U2265" t="s">
        <v>175</v>
      </c>
      <c r="V2265" t="s">
        <v>715</v>
      </c>
      <c r="W2265" s="1">
        <v>45082</v>
      </c>
      <c r="X2265" s="1">
        <v>45070</v>
      </c>
      <c r="Y2265" t="s">
        <v>55</v>
      </c>
    </row>
    <row r="2266" spans="1:25">
      <c r="A2266" t="s">
        <v>5945</v>
      </c>
      <c r="B2266" t="s">
        <v>5946</v>
      </c>
      <c r="C2266" t="s">
        <v>5947</v>
      </c>
      <c r="D2266">
        <v>58547</v>
      </c>
      <c r="E2266" t="s">
        <v>27</v>
      </c>
      <c r="F2266" t="s">
        <v>28</v>
      </c>
      <c r="G2266">
        <v>2023</v>
      </c>
      <c r="H2266" t="s">
        <v>29</v>
      </c>
      <c r="I2266" t="s">
        <v>30</v>
      </c>
      <c r="J2266" t="s">
        <v>5948</v>
      </c>
      <c r="K2266" t="s">
        <v>5949</v>
      </c>
      <c r="L2266" t="str">
        <f>"07/04/2023 09:56 AM AEST(SW"</f>
        <v>07/04/2023 09:56 AM AEST(SW</v>
      </c>
      <c r="M2266">
        <v>1350353</v>
      </c>
      <c r="O2266" t="s">
        <v>32</v>
      </c>
      <c r="P2266" t="s">
        <v>33</v>
      </c>
      <c r="R2266" t="s">
        <v>34</v>
      </c>
      <c r="T2266" t="s">
        <v>174</v>
      </c>
      <c r="U2266" t="s">
        <v>175</v>
      </c>
      <c r="V2266" t="s">
        <v>2167</v>
      </c>
      <c r="W2266" s="1">
        <v>45081</v>
      </c>
      <c r="X2266" s="1">
        <v>45105</v>
      </c>
      <c r="Y2266" t="s">
        <v>55</v>
      </c>
    </row>
    <row r="2267" spans="1:25">
      <c r="A2267" t="s">
        <v>6339</v>
      </c>
      <c r="B2267" t="s">
        <v>6340</v>
      </c>
      <c r="D2267">
        <v>60572</v>
      </c>
      <c r="E2267" t="s">
        <v>27</v>
      </c>
      <c r="F2267" t="s">
        <v>28</v>
      </c>
      <c r="G2267">
        <v>2023</v>
      </c>
      <c r="H2267" t="s">
        <v>29</v>
      </c>
      <c r="I2267" t="s">
        <v>30</v>
      </c>
      <c r="J2267" t="s">
        <v>6341</v>
      </c>
      <c r="K2267" t="s">
        <v>6342</v>
      </c>
      <c r="M2267">
        <v>1357729</v>
      </c>
      <c r="O2267" t="s">
        <v>32</v>
      </c>
      <c r="P2267" t="s">
        <v>33</v>
      </c>
      <c r="R2267" t="s">
        <v>34</v>
      </c>
      <c r="T2267" t="s">
        <v>174</v>
      </c>
      <c r="U2267" t="s">
        <v>175</v>
      </c>
      <c r="V2267" t="s">
        <v>6343</v>
      </c>
      <c r="W2267" s="1">
        <v>45082</v>
      </c>
      <c r="X2267" s="1">
        <v>45112</v>
      </c>
      <c r="Y2267" t="s">
        <v>55</v>
      </c>
    </row>
    <row r="2268" spans="1:25">
      <c r="A2268" t="s">
        <v>1649</v>
      </c>
      <c r="B2268" t="s">
        <v>6344</v>
      </c>
      <c r="C2268" t="s">
        <v>104</v>
      </c>
      <c r="D2268">
        <v>59968</v>
      </c>
      <c r="E2268" t="s">
        <v>27</v>
      </c>
      <c r="F2268" t="s">
        <v>28</v>
      </c>
      <c r="G2268">
        <v>2023</v>
      </c>
      <c r="H2268" t="s">
        <v>29</v>
      </c>
      <c r="I2268" t="s">
        <v>30</v>
      </c>
      <c r="J2268" t="s">
        <v>5948</v>
      </c>
      <c r="K2268" t="s">
        <v>5063</v>
      </c>
      <c r="M2268">
        <v>1357688</v>
      </c>
      <c r="O2268" t="s">
        <v>32</v>
      </c>
      <c r="P2268" t="s">
        <v>33</v>
      </c>
      <c r="R2268" t="s">
        <v>34</v>
      </c>
      <c r="T2268" t="s">
        <v>174</v>
      </c>
      <c r="U2268" t="s">
        <v>175</v>
      </c>
      <c r="V2268" t="s">
        <v>6345</v>
      </c>
      <c r="W2268" s="1">
        <v>45081</v>
      </c>
      <c r="X2268" s="1">
        <v>45126</v>
      </c>
      <c r="Y2268" t="s">
        <v>55</v>
      </c>
    </row>
    <row r="2269" spans="1:25">
      <c r="A2269" t="s">
        <v>6346</v>
      </c>
      <c r="B2269" t="s">
        <v>3179</v>
      </c>
      <c r="C2269" t="s">
        <v>6347</v>
      </c>
      <c r="D2269">
        <v>53258</v>
      </c>
      <c r="E2269" t="s">
        <v>27</v>
      </c>
      <c r="F2269" t="s">
        <v>28</v>
      </c>
      <c r="G2269">
        <v>2023</v>
      </c>
      <c r="H2269" t="s">
        <v>29</v>
      </c>
      <c r="I2269" t="s">
        <v>30</v>
      </c>
      <c r="J2269" t="s">
        <v>6348</v>
      </c>
      <c r="K2269" t="str">
        <f>"08/11/2022 02:38 PM AEST(SW"</f>
        <v>08/11/2022 02:38 PM AEST(SW</v>
      </c>
      <c r="M2269">
        <v>1144428</v>
      </c>
      <c r="O2269" t="s">
        <v>32</v>
      </c>
      <c r="P2269" t="s">
        <v>277</v>
      </c>
      <c r="R2269" t="s">
        <v>34</v>
      </c>
      <c r="T2269" t="s">
        <v>174</v>
      </c>
      <c r="U2269" t="s">
        <v>53</v>
      </c>
      <c r="V2269" t="s">
        <v>6349</v>
      </c>
      <c r="W2269" s="1">
        <v>44957</v>
      </c>
      <c r="X2269" s="1">
        <v>45108</v>
      </c>
      <c r="Y2269" t="s">
        <v>55</v>
      </c>
    </row>
    <row r="2270" spans="1:25">
      <c r="A2270" t="s">
        <v>6350</v>
      </c>
      <c r="B2270" t="s">
        <v>1041</v>
      </c>
      <c r="C2270" t="s">
        <v>6351</v>
      </c>
      <c r="D2270">
        <v>60126</v>
      </c>
      <c r="E2270" t="s">
        <v>27</v>
      </c>
      <c r="F2270" t="s">
        <v>28</v>
      </c>
      <c r="G2270">
        <v>2023</v>
      </c>
      <c r="H2270" t="s">
        <v>29</v>
      </c>
      <c r="I2270" t="s">
        <v>30</v>
      </c>
      <c r="J2270" t="s">
        <v>6352</v>
      </c>
      <c r="K2270" t="s">
        <v>6353</v>
      </c>
      <c r="L2270" t="s">
        <v>6354</v>
      </c>
      <c r="M2270">
        <v>1271151</v>
      </c>
      <c r="O2270" t="s">
        <v>32</v>
      </c>
      <c r="P2270" t="s">
        <v>33</v>
      </c>
      <c r="R2270" t="s">
        <v>34</v>
      </c>
      <c r="T2270" t="s">
        <v>174</v>
      </c>
      <c r="U2270" t="s">
        <v>175</v>
      </c>
      <c r="V2270" t="s">
        <v>1439</v>
      </c>
      <c r="W2270" s="1">
        <v>45052</v>
      </c>
      <c r="X2270" s="1">
        <v>45108</v>
      </c>
      <c r="Y2270" t="s">
        <v>55</v>
      </c>
    </row>
    <row r="2271" spans="1:25">
      <c r="A2271" t="s">
        <v>6355</v>
      </c>
      <c r="B2271" t="s">
        <v>6356</v>
      </c>
      <c r="C2271" t="s">
        <v>6357</v>
      </c>
      <c r="D2271">
        <v>60182</v>
      </c>
      <c r="E2271" t="s">
        <v>27</v>
      </c>
      <c r="F2271" t="s">
        <v>28</v>
      </c>
      <c r="G2271">
        <v>2023</v>
      </c>
      <c r="H2271" t="s">
        <v>29</v>
      </c>
      <c r="I2271" t="s">
        <v>30</v>
      </c>
      <c r="J2271" t="s">
        <v>6352</v>
      </c>
      <c r="K2271" t="s">
        <v>6358</v>
      </c>
      <c r="M2271">
        <v>1271872</v>
      </c>
      <c r="O2271" t="s">
        <v>32</v>
      </c>
      <c r="P2271" t="s">
        <v>33</v>
      </c>
      <c r="R2271" t="s">
        <v>34</v>
      </c>
      <c r="T2271" t="s">
        <v>174</v>
      </c>
      <c r="U2271" t="s">
        <v>175</v>
      </c>
      <c r="V2271" t="s">
        <v>6359</v>
      </c>
      <c r="W2271" s="1">
        <v>45082</v>
      </c>
      <c r="X2271" s="1">
        <v>45067</v>
      </c>
      <c r="Y2271" t="s">
        <v>55</v>
      </c>
    </row>
    <row r="2272" spans="1:25">
      <c r="A2272" t="s">
        <v>2145</v>
      </c>
      <c r="B2272" t="s">
        <v>2146</v>
      </c>
      <c r="C2272" t="s">
        <v>1033</v>
      </c>
      <c r="D2272">
        <v>58009</v>
      </c>
      <c r="E2272" t="s">
        <v>27</v>
      </c>
      <c r="F2272" t="s">
        <v>28</v>
      </c>
      <c r="G2272">
        <v>2023</v>
      </c>
      <c r="H2272" t="s">
        <v>29</v>
      </c>
      <c r="I2272" t="s">
        <v>30</v>
      </c>
      <c r="J2272" t="s">
        <v>6360</v>
      </c>
      <c r="K2272" t="s">
        <v>6361</v>
      </c>
      <c r="M2272">
        <v>1319903</v>
      </c>
      <c r="O2272" t="s">
        <v>32</v>
      </c>
      <c r="P2272" t="s">
        <v>68</v>
      </c>
      <c r="R2272" t="s">
        <v>34</v>
      </c>
      <c r="T2272" t="s">
        <v>52</v>
      </c>
      <c r="U2272" t="s">
        <v>175</v>
      </c>
      <c r="V2272" t="s">
        <v>2148</v>
      </c>
      <c r="W2272" s="1">
        <v>45079</v>
      </c>
      <c r="X2272" s="1">
        <v>45093</v>
      </c>
      <c r="Y2272" t="s">
        <v>55</v>
      </c>
    </row>
    <row r="2273" spans="1:25">
      <c r="A2273" t="s">
        <v>2145</v>
      </c>
      <c r="B2273" t="s">
        <v>2146</v>
      </c>
      <c r="C2273" t="s">
        <v>1033</v>
      </c>
      <c r="D2273">
        <v>59371</v>
      </c>
      <c r="E2273" t="s">
        <v>27</v>
      </c>
      <c r="F2273" t="s">
        <v>28</v>
      </c>
      <c r="G2273">
        <v>2023</v>
      </c>
      <c r="H2273" t="s">
        <v>29</v>
      </c>
      <c r="I2273" t="s">
        <v>30</v>
      </c>
      <c r="J2273" t="s">
        <v>6362</v>
      </c>
      <c r="K2273" t="s">
        <v>6363</v>
      </c>
      <c r="L2273" t="str">
        <f>"01/05/2023 09:30 AM AEST(SW"</f>
        <v>01/05/2023 09:30 AM AEST(SW</v>
      </c>
      <c r="M2273">
        <v>1319903</v>
      </c>
      <c r="O2273" t="s">
        <v>32</v>
      </c>
      <c r="P2273" t="s">
        <v>68</v>
      </c>
      <c r="R2273" t="s">
        <v>34</v>
      </c>
      <c r="T2273" t="s">
        <v>52</v>
      </c>
      <c r="U2273" t="s">
        <v>175</v>
      </c>
      <c r="V2273" t="s">
        <v>2148</v>
      </c>
      <c r="W2273" s="1">
        <v>45079</v>
      </c>
      <c r="X2273" s="1">
        <v>45093</v>
      </c>
      <c r="Y2273" t="s">
        <v>55</v>
      </c>
    </row>
    <row r="2274" spans="1:25">
      <c r="A2274" t="s">
        <v>6364</v>
      </c>
      <c r="B2274" t="s">
        <v>6365</v>
      </c>
      <c r="C2274" t="s">
        <v>6366</v>
      </c>
      <c r="D2274">
        <v>57251</v>
      </c>
      <c r="E2274" t="s">
        <v>27</v>
      </c>
      <c r="F2274" t="s">
        <v>28</v>
      </c>
      <c r="G2274">
        <v>2023</v>
      </c>
      <c r="H2274" t="s">
        <v>29</v>
      </c>
      <c r="I2274" t="s">
        <v>30</v>
      </c>
      <c r="J2274" t="s">
        <v>6367</v>
      </c>
      <c r="K2274" t="s">
        <v>6368</v>
      </c>
      <c r="L2274" t="s">
        <v>6369</v>
      </c>
      <c r="M2274">
        <v>1272576</v>
      </c>
      <c r="O2274" t="s">
        <v>32</v>
      </c>
      <c r="P2274" t="s">
        <v>33</v>
      </c>
      <c r="R2274" t="s">
        <v>34</v>
      </c>
      <c r="T2274" t="s">
        <v>174</v>
      </c>
      <c r="U2274" t="s">
        <v>175</v>
      </c>
      <c r="V2274" t="s">
        <v>2234</v>
      </c>
      <c r="W2274" s="1">
        <v>45080</v>
      </c>
      <c r="X2274" s="1">
        <v>45112</v>
      </c>
      <c r="Y2274" t="s">
        <v>55</v>
      </c>
    </row>
    <row r="2275" spans="1:25">
      <c r="A2275" t="s">
        <v>1860</v>
      </c>
      <c r="B2275" t="s">
        <v>4986</v>
      </c>
      <c r="C2275" t="s">
        <v>6370</v>
      </c>
      <c r="D2275">
        <v>55514</v>
      </c>
      <c r="E2275" t="s">
        <v>27</v>
      </c>
      <c r="F2275" t="s">
        <v>28</v>
      </c>
      <c r="G2275">
        <v>2023</v>
      </c>
      <c r="H2275" t="s">
        <v>29</v>
      </c>
      <c r="I2275" t="s">
        <v>30</v>
      </c>
      <c r="J2275" t="s">
        <v>6371</v>
      </c>
      <c r="K2275" t="s">
        <v>6372</v>
      </c>
      <c r="L2275" t="s">
        <v>6373</v>
      </c>
      <c r="M2275">
        <v>1357768</v>
      </c>
      <c r="O2275" t="s">
        <v>32</v>
      </c>
      <c r="P2275" t="s">
        <v>33</v>
      </c>
      <c r="R2275" t="s">
        <v>34</v>
      </c>
      <c r="T2275" t="s">
        <v>174</v>
      </c>
      <c r="U2275" t="s">
        <v>175</v>
      </c>
      <c r="V2275" t="s">
        <v>715</v>
      </c>
      <c r="W2275" s="1">
        <v>45082</v>
      </c>
      <c r="X2275" s="1">
        <v>45114</v>
      </c>
      <c r="Y2275" t="s">
        <v>55</v>
      </c>
    </row>
    <row r="2276" spans="1:25">
      <c r="A2276" t="s">
        <v>934</v>
      </c>
      <c r="B2276" t="s">
        <v>6374</v>
      </c>
      <c r="C2276" t="s">
        <v>6375</v>
      </c>
      <c r="D2276">
        <v>57551</v>
      </c>
      <c r="E2276" t="s">
        <v>27</v>
      </c>
      <c r="F2276" t="s">
        <v>28</v>
      </c>
      <c r="G2276">
        <v>2023</v>
      </c>
      <c r="H2276" t="s">
        <v>29</v>
      </c>
      <c r="I2276" t="s">
        <v>30</v>
      </c>
      <c r="J2276" t="s">
        <v>6376</v>
      </c>
      <c r="K2276" t="s">
        <v>6377</v>
      </c>
      <c r="M2276">
        <v>1272213</v>
      </c>
      <c r="O2276" t="s">
        <v>32</v>
      </c>
      <c r="P2276" t="s">
        <v>33</v>
      </c>
      <c r="R2276" t="s">
        <v>34</v>
      </c>
      <c r="T2276" t="s">
        <v>174</v>
      </c>
      <c r="U2276" t="s">
        <v>175</v>
      </c>
      <c r="V2276" t="s">
        <v>715</v>
      </c>
      <c r="W2276" s="1">
        <v>45082</v>
      </c>
      <c r="X2276" s="1">
        <v>45101</v>
      </c>
      <c r="Y2276" t="s">
        <v>55</v>
      </c>
    </row>
    <row r="2277" spans="1:25">
      <c r="A2277" t="s">
        <v>934</v>
      </c>
      <c r="B2277" t="s">
        <v>6374</v>
      </c>
      <c r="C2277" t="s">
        <v>6375</v>
      </c>
      <c r="D2277">
        <v>57552</v>
      </c>
      <c r="E2277" t="s">
        <v>27</v>
      </c>
      <c r="F2277" t="s">
        <v>28</v>
      </c>
      <c r="G2277">
        <v>2023</v>
      </c>
      <c r="H2277" t="s">
        <v>29</v>
      </c>
      <c r="I2277" t="s">
        <v>30</v>
      </c>
      <c r="J2277" t="s">
        <v>6376</v>
      </c>
      <c r="K2277" t="str">
        <f>"02/03/2023 07:26 PM AEST(SW"</f>
        <v>02/03/2023 07:26 PM AEST(SW</v>
      </c>
      <c r="M2277">
        <v>1272213</v>
      </c>
      <c r="O2277" t="s">
        <v>32</v>
      </c>
      <c r="P2277" t="s">
        <v>33</v>
      </c>
      <c r="R2277" t="s">
        <v>34</v>
      </c>
      <c r="T2277" t="s">
        <v>174</v>
      </c>
      <c r="U2277" t="s">
        <v>175</v>
      </c>
      <c r="V2277" t="s">
        <v>715</v>
      </c>
      <c r="W2277" s="1">
        <v>45082</v>
      </c>
      <c r="X2277" s="1">
        <v>45101</v>
      </c>
      <c r="Y2277" t="s">
        <v>55</v>
      </c>
    </row>
    <row r="2278" spans="1:25">
      <c r="A2278" t="s">
        <v>6378</v>
      </c>
      <c r="B2278" t="s">
        <v>6379</v>
      </c>
      <c r="D2278">
        <v>57915</v>
      </c>
      <c r="E2278" t="s">
        <v>27</v>
      </c>
      <c r="F2278" t="s">
        <v>28</v>
      </c>
      <c r="G2278">
        <v>2023</v>
      </c>
      <c r="H2278" t="s">
        <v>29</v>
      </c>
      <c r="I2278" t="s">
        <v>30</v>
      </c>
      <c r="J2278" t="s">
        <v>6360</v>
      </c>
      <c r="K2278" t="s">
        <v>6380</v>
      </c>
      <c r="L2278" t="s">
        <v>6381</v>
      </c>
      <c r="M2278">
        <v>1310728</v>
      </c>
      <c r="O2278" t="s">
        <v>32</v>
      </c>
      <c r="P2278" t="s">
        <v>68</v>
      </c>
      <c r="R2278" t="s">
        <v>34</v>
      </c>
      <c r="T2278" t="s">
        <v>52</v>
      </c>
      <c r="U2278" t="s">
        <v>175</v>
      </c>
      <c r="V2278" t="s">
        <v>2148</v>
      </c>
      <c r="W2278" s="1">
        <v>45079</v>
      </c>
      <c r="X2278" s="1">
        <v>45002</v>
      </c>
      <c r="Y2278" t="s">
        <v>55</v>
      </c>
    </row>
    <row r="2279" spans="1:25">
      <c r="A2279" t="s">
        <v>6382</v>
      </c>
      <c r="B2279" t="s">
        <v>2471</v>
      </c>
      <c r="C2279" t="s">
        <v>6383</v>
      </c>
      <c r="D2279">
        <v>60254</v>
      </c>
      <c r="E2279" t="s">
        <v>27</v>
      </c>
      <c r="F2279" t="s">
        <v>28</v>
      </c>
      <c r="G2279">
        <v>2023</v>
      </c>
      <c r="H2279" t="s">
        <v>29</v>
      </c>
      <c r="I2279" t="s">
        <v>30</v>
      </c>
      <c r="J2279" t="s">
        <v>6384</v>
      </c>
      <c r="K2279" t="s">
        <v>6385</v>
      </c>
      <c r="M2279">
        <v>1357488</v>
      </c>
      <c r="O2279" t="s">
        <v>32</v>
      </c>
      <c r="P2279" t="s">
        <v>33</v>
      </c>
      <c r="R2279" t="s">
        <v>34</v>
      </c>
      <c r="T2279" t="s">
        <v>174</v>
      </c>
      <c r="U2279" t="s">
        <v>175</v>
      </c>
      <c r="V2279" t="s">
        <v>715</v>
      </c>
      <c r="W2279" s="1">
        <v>45081</v>
      </c>
      <c r="X2279" s="1">
        <v>45078</v>
      </c>
      <c r="Y2279" t="s">
        <v>55</v>
      </c>
    </row>
    <row r="2280" spans="1:25">
      <c r="A2280" t="s">
        <v>6382</v>
      </c>
      <c r="B2280" t="s">
        <v>2471</v>
      </c>
      <c r="C2280" t="s">
        <v>6383</v>
      </c>
      <c r="D2280">
        <v>60255</v>
      </c>
      <c r="E2280" t="s">
        <v>27</v>
      </c>
      <c r="F2280" t="s">
        <v>28</v>
      </c>
      <c r="G2280">
        <v>2023</v>
      </c>
      <c r="H2280" t="s">
        <v>29</v>
      </c>
      <c r="I2280" t="s">
        <v>30</v>
      </c>
      <c r="J2280" t="s">
        <v>6384</v>
      </c>
      <c r="K2280" t="s">
        <v>6386</v>
      </c>
      <c r="M2280">
        <v>1357488</v>
      </c>
      <c r="O2280" t="s">
        <v>32</v>
      </c>
      <c r="P2280" t="s">
        <v>33</v>
      </c>
      <c r="R2280" t="s">
        <v>34</v>
      </c>
      <c r="T2280" t="s">
        <v>174</v>
      </c>
      <c r="U2280" t="s">
        <v>175</v>
      </c>
      <c r="V2280" t="s">
        <v>715</v>
      </c>
      <c r="W2280" s="1">
        <v>45081</v>
      </c>
      <c r="X2280" s="1">
        <v>45078</v>
      </c>
      <c r="Y2280" t="s">
        <v>55</v>
      </c>
    </row>
    <row r="2281" spans="1:25">
      <c r="A2281" t="s">
        <v>6387</v>
      </c>
      <c r="B2281" t="s">
        <v>6388</v>
      </c>
      <c r="C2281" t="s">
        <v>6389</v>
      </c>
      <c r="D2281">
        <v>60414</v>
      </c>
      <c r="E2281" t="s">
        <v>27</v>
      </c>
      <c r="F2281" t="s">
        <v>28</v>
      </c>
      <c r="G2281">
        <v>2023</v>
      </c>
      <c r="H2281" t="s">
        <v>29</v>
      </c>
      <c r="I2281" t="s">
        <v>30</v>
      </c>
      <c r="J2281" t="s">
        <v>6390</v>
      </c>
      <c r="K2281" t="s">
        <v>6391</v>
      </c>
      <c r="M2281">
        <v>1356363</v>
      </c>
      <c r="O2281" t="s">
        <v>32</v>
      </c>
      <c r="P2281" t="s">
        <v>33</v>
      </c>
      <c r="R2281" t="s">
        <v>34</v>
      </c>
      <c r="T2281" t="s">
        <v>174</v>
      </c>
      <c r="U2281" t="s">
        <v>175</v>
      </c>
      <c r="V2281" t="s">
        <v>6392</v>
      </c>
      <c r="W2281" s="1">
        <v>45081</v>
      </c>
      <c r="X2281" s="1">
        <v>45130</v>
      </c>
      <c r="Y2281" t="s">
        <v>55</v>
      </c>
    </row>
    <row r="2282" spans="1:25">
      <c r="A2282" t="s">
        <v>6393</v>
      </c>
      <c r="B2282" t="s">
        <v>603</v>
      </c>
      <c r="C2282" t="s">
        <v>6394</v>
      </c>
      <c r="D2282">
        <v>57847</v>
      </c>
      <c r="E2282" t="s">
        <v>27</v>
      </c>
      <c r="F2282" t="s">
        <v>28</v>
      </c>
      <c r="G2282">
        <v>2023</v>
      </c>
      <c r="H2282" t="s">
        <v>29</v>
      </c>
      <c r="I2282" t="s">
        <v>30</v>
      </c>
      <c r="J2282" t="s">
        <v>6395</v>
      </c>
      <c r="K2282" t="s">
        <v>6396</v>
      </c>
      <c r="L2282" t="s">
        <v>6396</v>
      </c>
      <c r="M2282">
        <v>1272937</v>
      </c>
      <c r="O2282" t="s">
        <v>32</v>
      </c>
      <c r="P2282" t="s">
        <v>33</v>
      </c>
      <c r="R2282" t="s">
        <v>34</v>
      </c>
      <c r="T2282" t="s">
        <v>174</v>
      </c>
      <c r="U2282" t="s">
        <v>175</v>
      </c>
      <c r="V2282" t="s">
        <v>2167</v>
      </c>
      <c r="W2282" s="1">
        <v>45081</v>
      </c>
      <c r="X2282" s="1">
        <v>45108</v>
      </c>
      <c r="Y2282" t="s">
        <v>55</v>
      </c>
    </row>
    <row r="2283" spans="1:25">
      <c r="A2283" t="s">
        <v>5611</v>
      </c>
      <c r="B2283" t="s">
        <v>1016</v>
      </c>
      <c r="D2283">
        <v>60132</v>
      </c>
      <c r="E2283" t="s">
        <v>27</v>
      </c>
      <c r="F2283" t="s">
        <v>28</v>
      </c>
      <c r="G2283">
        <v>2023</v>
      </c>
      <c r="H2283" t="s">
        <v>29</v>
      </c>
      <c r="I2283" t="s">
        <v>30</v>
      </c>
      <c r="J2283" t="s">
        <v>6397</v>
      </c>
      <c r="K2283" t="s">
        <v>6398</v>
      </c>
      <c r="M2283">
        <v>1146384</v>
      </c>
      <c r="O2283" t="s">
        <v>32</v>
      </c>
      <c r="P2283" t="s">
        <v>33</v>
      </c>
      <c r="R2283" t="s">
        <v>34</v>
      </c>
      <c r="T2283" t="s">
        <v>174</v>
      </c>
      <c r="U2283" t="s">
        <v>175</v>
      </c>
      <c r="V2283" t="s">
        <v>2167</v>
      </c>
      <c r="W2283" s="1">
        <v>45082</v>
      </c>
      <c r="X2283" s="1">
        <v>45153</v>
      </c>
      <c r="Y2283" t="s">
        <v>55</v>
      </c>
    </row>
    <row r="2284" spans="1:25">
      <c r="A2284" t="s">
        <v>6399</v>
      </c>
      <c r="B2284" t="s">
        <v>446</v>
      </c>
      <c r="C2284" t="s">
        <v>603</v>
      </c>
      <c r="D2284">
        <v>60365</v>
      </c>
      <c r="E2284" t="s">
        <v>27</v>
      </c>
      <c r="F2284" t="s">
        <v>28</v>
      </c>
      <c r="G2284">
        <v>2023</v>
      </c>
      <c r="H2284" t="s">
        <v>29</v>
      </c>
      <c r="I2284" t="s">
        <v>30</v>
      </c>
      <c r="J2284" t="s">
        <v>6400</v>
      </c>
      <c r="K2284" t="s">
        <v>6401</v>
      </c>
      <c r="M2284">
        <v>1178415</v>
      </c>
      <c r="O2284" t="s">
        <v>32</v>
      </c>
      <c r="P2284" t="s">
        <v>33</v>
      </c>
      <c r="R2284" t="s">
        <v>34</v>
      </c>
      <c r="T2284" t="s">
        <v>174</v>
      </c>
      <c r="U2284" t="s">
        <v>175</v>
      </c>
      <c r="V2284" t="s">
        <v>6402</v>
      </c>
      <c r="W2284" s="1">
        <v>45079</v>
      </c>
      <c r="X2284" s="1">
        <v>45106</v>
      </c>
      <c r="Y2284" t="s">
        <v>55</v>
      </c>
    </row>
    <row r="2285" spans="1:25">
      <c r="A2285" t="s">
        <v>326</v>
      </c>
      <c r="B2285" t="s">
        <v>846</v>
      </c>
      <c r="C2285" t="s">
        <v>1010</v>
      </c>
      <c r="D2285">
        <v>60129</v>
      </c>
      <c r="E2285" t="s">
        <v>27</v>
      </c>
      <c r="F2285" t="s">
        <v>28</v>
      </c>
      <c r="G2285">
        <v>2023</v>
      </c>
      <c r="H2285" t="s">
        <v>29</v>
      </c>
      <c r="I2285" t="s">
        <v>30</v>
      </c>
      <c r="J2285" t="s">
        <v>6403</v>
      </c>
      <c r="K2285" t="s">
        <v>6404</v>
      </c>
      <c r="M2285">
        <v>1302051</v>
      </c>
      <c r="O2285" t="s">
        <v>32</v>
      </c>
      <c r="P2285" t="s">
        <v>33</v>
      </c>
      <c r="R2285" t="s">
        <v>34</v>
      </c>
      <c r="T2285" t="s">
        <v>174</v>
      </c>
      <c r="U2285" t="s">
        <v>175</v>
      </c>
      <c r="V2285" t="s">
        <v>6405</v>
      </c>
      <c r="W2285" s="1">
        <v>45082</v>
      </c>
      <c r="X2285" s="1">
        <v>45114</v>
      </c>
      <c r="Y2285" t="s">
        <v>211</v>
      </c>
    </row>
    <row r="2286" spans="1:25">
      <c r="A2286" t="s">
        <v>326</v>
      </c>
      <c r="B2286" t="s">
        <v>6406</v>
      </c>
      <c r="C2286" t="s">
        <v>104</v>
      </c>
      <c r="D2286">
        <v>59582</v>
      </c>
      <c r="E2286" t="s">
        <v>27</v>
      </c>
      <c r="F2286" t="s">
        <v>28</v>
      </c>
      <c r="G2286">
        <v>2023</v>
      </c>
      <c r="H2286" t="s">
        <v>29</v>
      </c>
      <c r="I2286" t="s">
        <v>30</v>
      </c>
      <c r="J2286" t="s">
        <v>6407</v>
      </c>
      <c r="K2286" t="str">
        <f>"02/05/2023 10:55 AM AEST(SW"</f>
        <v>02/05/2023 10:55 AM AEST(SW</v>
      </c>
      <c r="L2286" t="str">
        <f>"02/05/2023 10:55 AM AEST(SW"</f>
        <v>02/05/2023 10:55 AM AEST(SW</v>
      </c>
      <c r="M2286">
        <v>1357689</v>
      </c>
      <c r="O2286" t="s">
        <v>32</v>
      </c>
      <c r="P2286" t="s">
        <v>33</v>
      </c>
      <c r="R2286" t="s">
        <v>34</v>
      </c>
      <c r="T2286" t="s">
        <v>174</v>
      </c>
      <c r="U2286" t="s">
        <v>175</v>
      </c>
      <c r="V2286" t="s">
        <v>2167</v>
      </c>
      <c r="W2286" s="1">
        <v>45080</v>
      </c>
      <c r="X2286" s="1">
        <v>45101</v>
      </c>
      <c r="Y2286" t="s">
        <v>55</v>
      </c>
    </row>
    <row r="2287" spans="1:25">
      <c r="A2287" t="s">
        <v>6408</v>
      </c>
      <c r="B2287" t="s">
        <v>6409</v>
      </c>
      <c r="C2287" t="s">
        <v>6410</v>
      </c>
      <c r="D2287">
        <v>55639</v>
      </c>
      <c r="E2287" t="s">
        <v>27</v>
      </c>
      <c r="F2287" t="s">
        <v>28</v>
      </c>
      <c r="G2287">
        <v>2023</v>
      </c>
      <c r="H2287" t="s">
        <v>29</v>
      </c>
      <c r="I2287" t="s">
        <v>30</v>
      </c>
      <c r="J2287" t="s">
        <v>6384</v>
      </c>
      <c r="K2287" t="s">
        <v>6411</v>
      </c>
      <c r="L2287" t="str">
        <f>"03/04/2023 08:24 AM AEST(SW"</f>
        <v>03/04/2023 08:24 AM AEST(SW</v>
      </c>
      <c r="M2287">
        <v>1272936</v>
      </c>
      <c r="O2287" t="s">
        <v>32</v>
      </c>
      <c r="P2287" t="s">
        <v>33</v>
      </c>
      <c r="R2287" t="s">
        <v>34</v>
      </c>
      <c r="T2287" t="s">
        <v>174</v>
      </c>
      <c r="U2287" t="s">
        <v>175</v>
      </c>
      <c r="V2287" t="s">
        <v>715</v>
      </c>
      <c r="W2287" s="1">
        <v>45082</v>
      </c>
      <c r="X2287" s="1">
        <v>44946</v>
      </c>
      <c r="Y2287" t="s">
        <v>55</v>
      </c>
    </row>
    <row r="2288" spans="1:25">
      <c r="A2288" t="s">
        <v>6408</v>
      </c>
      <c r="B2288" t="s">
        <v>6409</v>
      </c>
      <c r="C2288" t="s">
        <v>6410</v>
      </c>
      <c r="D2288">
        <v>58032</v>
      </c>
      <c r="E2288" t="s">
        <v>27</v>
      </c>
      <c r="F2288" t="s">
        <v>28</v>
      </c>
      <c r="G2288">
        <v>2023</v>
      </c>
      <c r="H2288" t="s">
        <v>29</v>
      </c>
      <c r="I2288" t="s">
        <v>30</v>
      </c>
      <c r="J2288" t="s">
        <v>6384</v>
      </c>
      <c r="K2288" t="s">
        <v>6412</v>
      </c>
      <c r="M2288">
        <v>1272936</v>
      </c>
      <c r="O2288" t="s">
        <v>32</v>
      </c>
      <c r="P2288" t="s">
        <v>33</v>
      </c>
      <c r="R2288" t="s">
        <v>34</v>
      </c>
      <c r="T2288" t="s">
        <v>52</v>
      </c>
      <c r="U2288" t="s">
        <v>175</v>
      </c>
      <c r="V2288" t="s">
        <v>715</v>
      </c>
      <c r="W2288" s="1">
        <v>45082</v>
      </c>
      <c r="X2288" s="1">
        <v>45005</v>
      </c>
      <c r="Y2288" t="s">
        <v>55</v>
      </c>
    </row>
    <row r="2289" spans="1:25">
      <c r="A2289" t="s">
        <v>6413</v>
      </c>
      <c r="B2289" t="s">
        <v>5534</v>
      </c>
      <c r="C2289" t="s">
        <v>405</v>
      </c>
      <c r="D2289">
        <v>60151</v>
      </c>
      <c r="E2289" t="s">
        <v>27</v>
      </c>
      <c r="F2289" t="s">
        <v>28</v>
      </c>
      <c r="G2289">
        <v>2023</v>
      </c>
      <c r="H2289" t="s">
        <v>29</v>
      </c>
      <c r="I2289" t="s">
        <v>30</v>
      </c>
      <c r="J2289" t="s">
        <v>6332</v>
      </c>
      <c r="K2289" t="s">
        <v>6414</v>
      </c>
      <c r="M2289">
        <v>1357519</v>
      </c>
      <c r="O2289" t="s">
        <v>32</v>
      </c>
      <c r="P2289" t="s">
        <v>33</v>
      </c>
      <c r="R2289" t="s">
        <v>34</v>
      </c>
      <c r="T2289" t="s">
        <v>174</v>
      </c>
      <c r="U2289" t="s">
        <v>175</v>
      </c>
      <c r="V2289" t="s">
        <v>715</v>
      </c>
      <c r="W2289" s="1">
        <v>45081</v>
      </c>
      <c r="X2289" s="1">
        <v>45099</v>
      </c>
      <c r="Y2289" t="s">
        <v>55</v>
      </c>
    </row>
    <row r="2290" spans="1:25">
      <c r="A2290" t="s">
        <v>6415</v>
      </c>
      <c r="B2290" t="s">
        <v>6416</v>
      </c>
      <c r="C2290" t="s">
        <v>6417</v>
      </c>
      <c r="D2290">
        <v>60138</v>
      </c>
      <c r="E2290" t="s">
        <v>27</v>
      </c>
      <c r="F2290" t="s">
        <v>28</v>
      </c>
      <c r="G2290">
        <v>2023</v>
      </c>
      <c r="H2290" t="s">
        <v>29</v>
      </c>
      <c r="I2290" t="s">
        <v>30</v>
      </c>
      <c r="J2290" t="s">
        <v>6376</v>
      </c>
      <c r="K2290" t="s">
        <v>6418</v>
      </c>
      <c r="M2290">
        <v>1053676</v>
      </c>
      <c r="O2290" t="s">
        <v>32</v>
      </c>
      <c r="P2290" t="s">
        <v>131</v>
      </c>
      <c r="R2290" t="s">
        <v>34</v>
      </c>
      <c r="T2290" t="s">
        <v>174</v>
      </c>
      <c r="U2290" t="s">
        <v>2704</v>
      </c>
      <c r="V2290" t="s">
        <v>1439</v>
      </c>
      <c r="W2290" s="1">
        <v>45082</v>
      </c>
      <c r="X2290" s="1">
        <v>45107</v>
      </c>
      <c r="Y2290" t="s">
        <v>55</v>
      </c>
    </row>
    <row r="2291" spans="1:25">
      <c r="A2291" t="s">
        <v>6419</v>
      </c>
      <c r="B2291" t="s">
        <v>1724</v>
      </c>
      <c r="C2291" t="s">
        <v>307</v>
      </c>
      <c r="D2291">
        <v>57927</v>
      </c>
      <c r="E2291" t="s">
        <v>27</v>
      </c>
      <c r="F2291" t="s">
        <v>28</v>
      </c>
      <c r="G2291">
        <v>2023</v>
      </c>
      <c r="H2291" t="s">
        <v>29</v>
      </c>
      <c r="I2291" t="s">
        <v>30</v>
      </c>
      <c r="J2291" t="s">
        <v>6352</v>
      </c>
      <c r="K2291" t="s">
        <v>6420</v>
      </c>
      <c r="L2291" t="s">
        <v>6420</v>
      </c>
      <c r="M2291">
        <v>1170253</v>
      </c>
      <c r="O2291" t="s">
        <v>32</v>
      </c>
      <c r="P2291" t="s">
        <v>33</v>
      </c>
      <c r="R2291" t="s">
        <v>34</v>
      </c>
      <c r="T2291" t="s">
        <v>174</v>
      </c>
      <c r="U2291" t="s">
        <v>175</v>
      </c>
      <c r="V2291" t="s">
        <v>6421</v>
      </c>
      <c r="W2291" s="1">
        <v>45082</v>
      </c>
      <c r="X2291" s="1">
        <v>45098</v>
      </c>
      <c r="Y2291" t="s">
        <v>55</v>
      </c>
    </row>
    <row r="2292" spans="1:25">
      <c r="A2292" t="s">
        <v>6422</v>
      </c>
      <c r="B2292" t="s">
        <v>3273</v>
      </c>
      <c r="C2292" t="s">
        <v>57</v>
      </c>
      <c r="D2292">
        <v>60275</v>
      </c>
      <c r="E2292" t="s">
        <v>27</v>
      </c>
      <c r="F2292" t="s">
        <v>28</v>
      </c>
      <c r="G2292">
        <v>2023</v>
      </c>
      <c r="H2292" t="s">
        <v>29</v>
      </c>
      <c r="I2292" t="s">
        <v>30</v>
      </c>
      <c r="J2292" t="s">
        <v>6376</v>
      </c>
      <c r="K2292" t="s">
        <v>6423</v>
      </c>
      <c r="M2292">
        <v>1357415</v>
      </c>
      <c r="O2292" t="s">
        <v>32</v>
      </c>
      <c r="P2292" t="s">
        <v>33</v>
      </c>
      <c r="R2292" t="s">
        <v>34</v>
      </c>
      <c r="T2292" t="s">
        <v>174</v>
      </c>
      <c r="U2292" t="s">
        <v>175</v>
      </c>
      <c r="V2292" t="s">
        <v>6424</v>
      </c>
      <c r="W2292" s="1">
        <v>45082</v>
      </c>
      <c r="X2292" s="1">
        <v>45111</v>
      </c>
      <c r="Y2292" t="s">
        <v>55</v>
      </c>
    </row>
    <row r="2293" spans="1:25">
      <c r="A2293" t="s">
        <v>6425</v>
      </c>
      <c r="B2293" t="s">
        <v>1752</v>
      </c>
      <c r="C2293" t="s">
        <v>2707</v>
      </c>
      <c r="D2293">
        <v>58943</v>
      </c>
      <c r="E2293" t="s">
        <v>27</v>
      </c>
      <c r="F2293" t="s">
        <v>28</v>
      </c>
      <c r="G2293">
        <v>2023</v>
      </c>
      <c r="H2293" t="s">
        <v>29</v>
      </c>
      <c r="I2293" t="s">
        <v>30</v>
      </c>
      <c r="J2293" t="s">
        <v>6426</v>
      </c>
      <c r="K2293" t="s">
        <v>6427</v>
      </c>
      <c r="M2293">
        <v>1172209</v>
      </c>
      <c r="O2293" t="s">
        <v>32</v>
      </c>
      <c r="P2293" t="s">
        <v>33</v>
      </c>
      <c r="R2293" t="s">
        <v>34</v>
      </c>
      <c r="T2293" t="s">
        <v>174</v>
      </c>
      <c r="U2293" t="s">
        <v>175</v>
      </c>
      <c r="V2293" t="s">
        <v>715</v>
      </c>
      <c r="W2293" s="1">
        <v>45081</v>
      </c>
      <c r="X2293" s="1">
        <v>45105</v>
      </c>
      <c r="Y2293" t="s">
        <v>55</v>
      </c>
    </row>
    <row r="2294" spans="1:25">
      <c r="A2294" t="s">
        <v>6428</v>
      </c>
      <c r="B2294" t="s">
        <v>6429</v>
      </c>
      <c r="C2294" t="s">
        <v>149</v>
      </c>
      <c r="D2294">
        <v>60390</v>
      </c>
      <c r="E2294" t="s">
        <v>27</v>
      </c>
      <c r="F2294" t="s">
        <v>28</v>
      </c>
      <c r="G2294">
        <v>2023</v>
      </c>
      <c r="H2294" t="s">
        <v>29</v>
      </c>
      <c r="I2294" t="s">
        <v>30</v>
      </c>
      <c r="J2294" t="s">
        <v>6329</v>
      </c>
      <c r="K2294" t="s">
        <v>6430</v>
      </c>
      <c r="M2294">
        <v>1270640</v>
      </c>
      <c r="O2294" t="s">
        <v>32</v>
      </c>
      <c r="P2294" t="s">
        <v>33</v>
      </c>
      <c r="R2294" t="s">
        <v>34</v>
      </c>
      <c r="T2294" t="s">
        <v>174</v>
      </c>
      <c r="U2294" t="s">
        <v>175</v>
      </c>
      <c r="V2294" t="s">
        <v>1439</v>
      </c>
      <c r="W2294" s="1">
        <v>45051</v>
      </c>
      <c r="X2294" s="1">
        <v>45065</v>
      </c>
      <c r="Y2294" t="s">
        <v>55</v>
      </c>
    </row>
    <row r="2295" spans="1:25">
      <c r="A2295" t="s">
        <v>6431</v>
      </c>
      <c r="B2295" t="s">
        <v>6432</v>
      </c>
      <c r="D2295">
        <v>60856</v>
      </c>
      <c r="E2295" t="s">
        <v>27</v>
      </c>
      <c r="F2295" t="s">
        <v>28</v>
      </c>
      <c r="G2295">
        <v>2023</v>
      </c>
      <c r="H2295" t="s">
        <v>29</v>
      </c>
      <c r="I2295" t="s">
        <v>30</v>
      </c>
      <c r="J2295" t="s">
        <v>6433</v>
      </c>
      <c r="K2295" t="str">
        <f>"06/06/2023 09:42 PM AEST(SW"</f>
        <v>06/06/2023 09:42 PM AEST(SW</v>
      </c>
      <c r="M2295">
        <v>1269035</v>
      </c>
      <c r="O2295" t="s">
        <v>32</v>
      </c>
      <c r="P2295" t="s">
        <v>33</v>
      </c>
      <c r="R2295" t="s">
        <v>34</v>
      </c>
      <c r="T2295" t="s">
        <v>174</v>
      </c>
      <c r="U2295" t="s">
        <v>680</v>
      </c>
      <c r="V2295" t="s">
        <v>6434</v>
      </c>
      <c r="W2295" s="1">
        <v>45104</v>
      </c>
      <c r="X2295" s="1">
        <v>45138</v>
      </c>
      <c r="Y2295" t="s">
        <v>55</v>
      </c>
    </row>
    <row r="2296" spans="1:25">
      <c r="A2296" t="s">
        <v>6431</v>
      </c>
      <c r="B2296" t="s">
        <v>6432</v>
      </c>
      <c r="D2296">
        <v>60857</v>
      </c>
      <c r="E2296" t="s">
        <v>27</v>
      </c>
      <c r="F2296" t="s">
        <v>28</v>
      </c>
      <c r="G2296">
        <v>2023</v>
      </c>
      <c r="H2296" t="s">
        <v>29</v>
      </c>
      <c r="I2296" t="s">
        <v>30</v>
      </c>
      <c r="J2296" t="s">
        <v>6435</v>
      </c>
      <c r="K2296" t="str">
        <f>"06/06/2023 09:50 PM AEST(SW"</f>
        <v>06/06/2023 09:50 PM AEST(SW</v>
      </c>
      <c r="L2296" t="str">
        <f>"06/06/2023 09:54 PM AEST(SW"</f>
        <v>06/06/2023 09:54 PM AEST(SW</v>
      </c>
      <c r="M2296">
        <v>1269035</v>
      </c>
      <c r="O2296" t="s">
        <v>32</v>
      </c>
      <c r="P2296" t="s">
        <v>33</v>
      </c>
      <c r="R2296" t="s">
        <v>34</v>
      </c>
      <c r="T2296" t="s">
        <v>174</v>
      </c>
      <c r="U2296" t="s">
        <v>680</v>
      </c>
      <c r="V2296" t="s">
        <v>6434</v>
      </c>
      <c r="W2296" s="1">
        <v>45104</v>
      </c>
      <c r="X2296" s="1">
        <v>45138</v>
      </c>
      <c r="Y2296" t="s">
        <v>55</v>
      </c>
    </row>
    <row r="2297" spans="1:25">
      <c r="A2297" t="s">
        <v>6431</v>
      </c>
      <c r="B2297" t="s">
        <v>6432</v>
      </c>
      <c r="D2297">
        <v>60858</v>
      </c>
      <c r="E2297" t="s">
        <v>27</v>
      </c>
      <c r="F2297" t="s">
        <v>28</v>
      </c>
      <c r="G2297">
        <v>2023</v>
      </c>
      <c r="H2297" t="s">
        <v>29</v>
      </c>
      <c r="I2297" t="s">
        <v>30</v>
      </c>
      <c r="J2297" t="s">
        <v>6435</v>
      </c>
      <c r="K2297" t="str">
        <f>"06/06/2023 10:09 PM AEST(SW"</f>
        <v>06/06/2023 10:09 PM AEST(SW</v>
      </c>
      <c r="M2297">
        <v>1269035</v>
      </c>
      <c r="O2297" t="s">
        <v>32</v>
      </c>
      <c r="P2297" t="s">
        <v>33</v>
      </c>
      <c r="R2297" t="s">
        <v>34</v>
      </c>
      <c r="T2297" t="s">
        <v>174</v>
      </c>
      <c r="U2297" t="s">
        <v>680</v>
      </c>
      <c r="V2297" t="s">
        <v>6434</v>
      </c>
      <c r="W2297" s="1">
        <v>45104</v>
      </c>
      <c r="X2297" s="1">
        <v>45138</v>
      </c>
      <c r="Y2297" t="s">
        <v>55</v>
      </c>
    </row>
    <row r="2298" spans="1:25">
      <c r="A2298" t="s">
        <v>6436</v>
      </c>
      <c r="B2298" t="s">
        <v>6437</v>
      </c>
      <c r="C2298" t="s">
        <v>6438</v>
      </c>
      <c r="D2298">
        <v>58012</v>
      </c>
      <c r="E2298" t="s">
        <v>27</v>
      </c>
      <c r="F2298" t="s">
        <v>28</v>
      </c>
      <c r="G2298">
        <v>2023</v>
      </c>
      <c r="H2298" t="s">
        <v>29</v>
      </c>
      <c r="I2298" t="s">
        <v>30</v>
      </c>
      <c r="J2298" t="s">
        <v>6439</v>
      </c>
      <c r="K2298" t="s">
        <v>6440</v>
      </c>
      <c r="L2298" t="s">
        <v>6441</v>
      </c>
      <c r="M2298">
        <v>1313800</v>
      </c>
      <c r="O2298" t="s">
        <v>32</v>
      </c>
      <c r="P2298" t="s">
        <v>68</v>
      </c>
      <c r="R2298" t="s">
        <v>34</v>
      </c>
      <c r="T2298" t="s">
        <v>52</v>
      </c>
      <c r="U2298" t="s">
        <v>175</v>
      </c>
      <c r="V2298" t="s">
        <v>6442</v>
      </c>
      <c r="W2298" s="1">
        <v>45079</v>
      </c>
      <c r="X2298" s="1">
        <v>45110</v>
      </c>
      <c r="Y2298" t="s">
        <v>204</v>
      </c>
    </row>
    <row r="2299" spans="1:25">
      <c r="A2299" t="s">
        <v>5019</v>
      </c>
      <c r="B2299" t="s">
        <v>3295</v>
      </c>
      <c r="C2299" t="s">
        <v>1048</v>
      </c>
      <c r="D2299">
        <v>60136</v>
      </c>
      <c r="E2299" t="s">
        <v>27</v>
      </c>
      <c r="F2299" t="s">
        <v>28</v>
      </c>
      <c r="G2299">
        <v>2023</v>
      </c>
      <c r="H2299" t="s">
        <v>29</v>
      </c>
      <c r="I2299" t="s">
        <v>30</v>
      </c>
      <c r="J2299" t="s">
        <v>5932</v>
      </c>
      <c r="K2299" t="s">
        <v>5933</v>
      </c>
      <c r="L2299" t="str">
        <f>"03/06/2023 12:05 AM AEST(SW"</f>
        <v>03/06/2023 12:05 AM AEST(SW</v>
      </c>
      <c r="M2299">
        <v>1357588</v>
      </c>
      <c r="O2299" t="s">
        <v>32</v>
      </c>
      <c r="P2299" t="s">
        <v>33</v>
      </c>
      <c r="R2299" t="s">
        <v>34</v>
      </c>
      <c r="T2299" t="s">
        <v>174</v>
      </c>
      <c r="U2299" t="s">
        <v>175</v>
      </c>
      <c r="V2299" t="s">
        <v>715</v>
      </c>
      <c r="W2299" s="1">
        <v>45083</v>
      </c>
      <c r="X2299" s="1">
        <v>45111</v>
      </c>
      <c r="Y2299" t="s">
        <v>55</v>
      </c>
    </row>
    <row r="2300" spans="1:25">
      <c r="A2300" t="s">
        <v>6443</v>
      </c>
      <c r="B2300" t="s">
        <v>6444</v>
      </c>
      <c r="C2300" t="s">
        <v>6445</v>
      </c>
      <c r="D2300">
        <v>57297</v>
      </c>
      <c r="E2300" t="s">
        <v>27</v>
      </c>
      <c r="F2300" t="s">
        <v>28</v>
      </c>
      <c r="G2300">
        <v>2023</v>
      </c>
      <c r="H2300" t="s">
        <v>29</v>
      </c>
      <c r="I2300" t="s">
        <v>30</v>
      </c>
      <c r="J2300" t="s">
        <v>6332</v>
      </c>
      <c r="K2300" t="s">
        <v>6446</v>
      </c>
      <c r="L2300" t="s">
        <v>6447</v>
      </c>
      <c r="M2300">
        <v>1272252</v>
      </c>
      <c r="O2300" t="s">
        <v>32</v>
      </c>
      <c r="P2300" t="s">
        <v>33</v>
      </c>
      <c r="R2300" t="s">
        <v>34</v>
      </c>
      <c r="T2300" t="s">
        <v>174</v>
      </c>
      <c r="U2300" t="s">
        <v>175</v>
      </c>
      <c r="V2300" t="s">
        <v>2167</v>
      </c>
      <c r="W2300" s="1">
        <v>45081</v>
      </c>
      <c r="X2300" s="1">
        <v>45126</v>
      </c>
      <c r="Y2300" t="s">
        <v>55</v>
      </c>
    </row>
    <row r="2301" spans="1:25">
      <c r="A2301" t="s">
        <v>6448</v>
      </c>
      <c r="B2301" t="s">
        <v>1779</v>
      </c>
      <c r="D2301">
        <v>60219</v>
      </c>
      <c r="E2301" t="s">
        <v>27</v>
      </c>
      <c r="F2301" t="s">
        <v>28</v>
      </c>
      <c r="G2301">
        <v>2023</v>
      </c>
      <c r="H2301" t="s">
        <v>29</v>
      </c>
      <c r="I2301" t="s">
        <v>30</v>
      </c>
      <c r="J2301" t="s">
        <v>6449</v>
      </c>
      <c r="K2301" t="s">
        <v>6450</v>
      </c>
      <c r="L2301" t="s">
        <v>6450</v>
      </c>
      <c r="M2301">
        <v>1272821</v>
      </c>
      <c r="O2301" t="s">
        <v>32</v>
      </c>
      <c r="P2301" t="s">
        <v>33</v>
      </c>
      <c r="R2301" t="s">
        <v>34</v>
      </c>
      <c r="T2301" t="s">
        <v>174</v>
      </c>
      <c r="U2301" t="s">
        <v>175</v>
      </c>
      <c r="V2301" t="s">
        <v>2167</v>
      </c>
      <c r="W2301" s="1">
        <v>45083</v>
      </c>
      <c r="X2301" s="1">
        <v>45098</v>
      </c>
      <c r="Y2301" t="s">
        <v>55</v>
      </c>
    </row>
    <row r="2302" spans="1:25">
      <c r="A2302" t="s">
        <v>5934</v>
      </c>
      <c r="B2302" t="s">
        <v>5935</v>
      </c>
      <c r="C2302" t="s">
        <v>313</v>
      </c>
      <c r="D2302">
        <v>58745</v>
      </c>
      <c r="E2302" t="s">
        <v>27</v>
      </c>
      <c r="F2302" t="s">
        <v>28</v>
      </c>
      <c r="G2302">
        <v>2023</v>
      </c>
      <c r="H2302" t="s">
        <v>29</v>
      </c>
      <c r="I2302" t="s">
        <v>30</v>
      </c>
      <c r="J2302" t="s">
        <v>5936</v>
      </c>
      <c r="K2302" t="str">
        <f>"03/04/2023 07:37 PM AEST(SW"</f>
        <v>03/04/2023 07:37 PM AEST(SW</v>
      </c>
      <c r="L2302" t="s">
        <v>5937</v>
      </c>
      <c r="M2302">
        <v>1357719</v>
      </c>
      <c r="O2302" t="s">
        <v>32</v>
      </c>
      <c r="P2302" t="s">
        <v>33</v>
      </c>
      <c r="R2302" t="s">
        <v>34</v>
      </c>
      <c r="T2302" t="s">
        <v>174</v>
      </c>
      <c r="U2302" t="s">
        <v>175</v>
      </c>
      <c r="V2302" t="s">
        <v>2167</v>
      </c>
      <c r="W2302" s="1">
        <v>45081</v>
      </c>
      <c r="X2302" s="1">
        <v>45107</v>
      </c>
      <c r="Y2302" t="s">
        <v>55</v>
      </c>
    </row>
    <row r="2303" spans="1:25">
      <c r="A2303" t="s">
        <v>6451</v>
      </c>
      <c r="B2303" t="s">
        <v>3421</v>
      </c>
      <c r="C2303" t="s">
        <v>6452</v>
      </c>
      <c r="D2303">
        <v>57851</v>
      </c>
      <c r="E2303" t="s">
        <v>27</v>
      </c>
      <c r="F2303" t="s">
        <v>28</v>
      </c>
      <c r="G2303">
        <v>2023</v>
      </c>
      <c r="H2303" t="s">
        <v>29</v>
      </c>
      <c r="I2303" t="s">
        <v>30</v>
      </c>
      <c r="J2303" t="s">
        <v>6376</v>
      </c>
      <c r="K2303" t="s">
        <v>6453</v>
      </c>
      <c r="L2303" t="s">
        <v>6453</v>
      </c>
      <c r="M2303">
        <v>1263717</v>
      </c>
      <c r="O2303" t="s">
        <v>32</v>
      </c>
      <c r="P2303" t="s">
        <v>33</v>
      </c>
      <c r="R2303" t="s">
        <v>34</v>
      </c>
      <c r="T2303" t="s">
        <v>174</v>
      </c>
      <c r="U2303" t="s">
        <v>175</v>
      </c>
      <c r="V2303" t="s">
        <v>2167</v>
      </c>
      <c r="W2303" s="1">
        <v>45082</v>
      </c>
      <c r="X2303" s="1">
        <v>45112</v>
      </c>
      <c r="Y2303" t="s">
        <v>55</v>
      </c>
    </row>
    <row r="2304" spans="1:25">
      <c r="A2304" t="s">
        <v>6454</v>
      </c>
      <c r="B2304" t="s">
        <v>6455</v>
      </c>
      <c r="C2304" t="s">
        <v>104</v>
      </c>
      <c r="D2304">
        <v>57905</v>
      </c>
      <c r="E2304" t="s">
        <v>27</v>
      </c>
      <c r="F2304" t="s">
        <v>28</v>
      </c>
      <c r="G2304">
        <v>2023</v>
      </c>
      <c r="H2304" t="s">
        <v>29</v>
      </c>
      <c r="I2304" t="s">
        <v>30</v>
      </c>
      <c r="J2304" t="s">
        <v>6352</v>
      </c>
      <c r="K2304" t="s">
        <v>6456</v>
      </c>
      <c r="M2304">
        <v>1170766</v>
      </c>
      <c r="O2304" t="s">
        <v>32</v>
      </c>
      <c r="P2304" t="s">
        <v>33</v>
      </c>
      <c r="R2304" t="s">
        <v>34</v>
      </c>
      <c r="T2304" t="s">
        <v>174</v>
      </c>
      <c r="U2304" t="s">
        <v>2704</v>
      </c>
      <c r="V2304" t="s">
        <v>1439</v>
      </c>
      <c r="W2304" s="1">
        <v>45082</v>
      </c>
      <c r="X2304" s="1">
        <v>45098</v>
      </c>
      <c r="Y2304" t="s">
        <v>55</v>
      </c>
    </row>
    <row r="2305" spans="1:25">
      <c r="A2305" t="s">
        <v>6457</v>
      </c>
      <c r="B2305" t="s">
        <v>6458</v>
      </c>
      <c r="C2305" t="s">
        <v>6459</v>
      </c>
      <c r="D2305">
        <v>58429</v>
      </c>
      <c r="E2305" t="s">
        <v>27</v>
      </c>
      <c r="F2305" t="s">
        <v>28</v>
      </c>
      <c r="G2305">
        <v>2023</v>
      </c>
      <c r="H2305" t="s">
        <v>29</v>
      </c>
      <c r="I2305" t="s">
        <v>30</v>
      </c>
      <c r="J2305" t="s">
        <v>6460</v>
      </c>
      <c r="K2305" t="s">
        <v>6461</v>
      </c>
      <c r="L2305" t="str">
        <f>"04/04/2023 07:32 AM AEST(SW"</f>
        <v>04/04/2023 07:32 AM AEST(SW</v>
      </c>
      <c r="M2305">
        <v>1082133</v>
      </c>
      <c r="O2305" t="s">
        <v>32</v>
      </c>
      <c r="P2305" t="s">
        <v>68</v>
      </c>
      <c r="R2305" t="s">
        <v>34</v>
      </c>
      <c r="T2305" t="s">
        <v>52</v>
      </c>
      <c r="U2305" t="s">
        <v>175</v>
      </c>
      <c r="V2305" t="s">
        <v>6462</v>
      </c>
      <c r="W2305" s="1">
        <v>45079</v>
      </c>
      <c r="X2305" s="1">
        <v>45126</v>
      </c>
      <c r="Y2305" t="s">
        <v>55</v>
      </c>
    </row>
    <row r="2306" spans="1:25">
      <c r="A2306" t="s">
        <v>6463</v>
      </c>
      <c r="B2306" t="s">
        <v>78</v>
      </c>
      <c r="D2306">
        <v>59368</v>
      </c>
      <c r="E2306" t="s">
        <v>27</v>
      </c>
      <c r="F2306" t="s">
        <v>28</v>
      </c>
      <c r="G2306">
        <v>2023</v>
      </c>
      <c r="H2306" t="s">
        <v>29</v>
      </c>
      <c r="I2306" t="s">
        <v>30</v>
      </c>
      <c r="J2306" t="s">
        <v>6464</v>
      </c>
      <c r="K2306" t="s">
        <v>6465</v>
      </c>
      <c r="L2306" t="s">
        <v>6466</v>
      </c>
      <c r="M2306">
        <v>1263723</v>
      </c>
      <c r="O2306" t="s">
        <v>32</v>
      </c>
      <c r="P2306" t="s">
        <v>33</v>
      </c>
      <c r="R2306" t="s">
        <v>34</v>
      </c>
      <c r="T2306" t="s">
        <v>174</v>
      </c>
      <c r="U2306" t="s">
        <v>175</v>
      </c>
      <c r="V2306" t="s">
        <v>715</v>
      </c>
      <c r="W2306" s="1">
        <v>45080</v>
      </c>
      <c r="X2306" s="1">
        <v>45126</v>
      </c>
      <c r="Y2306" t="s">
        <v>55</v>
      </c>
    </row>
    <row r="2307" spans="1:25">
      <c r="A2307" t="s">
        <v>6467</v>
      </c>
      <c r="B2307" t="s">
        <v>47</v>
      </c>
      <c r="C2307" t="s">
        <v>467</v>
      </c>
      <c r="D2307">
        <v>57308</v>
      </c>
      <c r="E2307" t="s">
        <v>27</v>
      </c>
      <c r="F2307" t="s">
        <v>28</v>
      </c>
      <c r="G2307">
        <v>2023</v>
      </c>
      <c r="H2307" t="s">
        <v>29</v>
      </c>
      <c r="I2307" t="s">
        <v>30</v>
      </c>
      <c r="J2307" t="s">
        <v>5948</v>
      </c>
      <c r="K2307" t="s">
        <v>6468</v>
      </c>
      <c r="M2307">
        <v>1168798</v>
      </c>
      <c r="O2307" t="s">
        <v>32</v>
      </c>
      <c r="P2307" t="s">
        <v>33</v>
      </c>
      <c r="R2307" t="s">
        <v>34</v>
      </c>
      <c r="T2307" t="s">
        <v>174</v>
      </c>
      <c r="U2307" t="s">
        <v>175</v>
      </c>
      <c r="V2307" t="s">
        <v>6469</v>
      </c>
      <c r="W2307" s="1">
        <v>45082</v>
      </c>
      <c r="X2307" s="1">
        <v>45096</v>
      </c>
      <c r="Y2307" t="s">
        <v>55</v>
      </c>
    </row>
    <row r="2308" spans="1:25">
      <c r="A2308" t="s">
        <v>4308</v>
      </c>
      <c r="B2308" t="s">
        <v>3369</v>
      </c>
      <c r="D2308">
        <v>59354</v>
      </c>
      <c r="E2308" t="s">
        <v>27</v>
      </c>
      <c r="F2308" t="s">
        <v>28</v>
      </c>
      <c r="G2308">
        <v>2023</v>
      </c>
      <c r="H2308" t="s">
        <v>29</v>
      </c>
      <c r="I2308" t="s">
        <v>30</v>
      </c>
      <c r="J2308" t="s">
        <v>6470</v>
      </c>
      <c r="K2308" t="s">
        <v>6471</v>
      </c>
      <c r="L2308" t="str">
        <f>"07/05/2023 06:48 PM AEST(SW"</f>
        <v>07/05/2023 06:48 PM AEST(SW</v>
      </c>
      <c r="M2308">
        <v>1272893</v>
      </c>
      <c r="O2308" t="s">
        <v>32</v>
      </c>
      <c r="P2308" t="s">
        <v>33</v>
      </c>
      <c r="R2308" t="s">
        <v>34</v>
      </c>
      <c r="T2308" t="s">
        <v>174</v>
      </c>
      <c r="U2308" t="s">
        <v>175</v>
      </c>
      <c r="V2308" t="s">
        <v>2167</v>
      </c>
      <c r="W2308" s="1">
        <v>45080</v>
      </c>
      <c r="X2308" s="1">
        <v>45111</v>
      </c>
      <c r="Y2308" t="s">
        <v>55</v>
      </c>
    </row>
    <row r="2309" spans="1:25">
      <c r="A2309" t="s">
        <v>6472</v>
      </c>
      <c r="B2309" t="s">
        <v>6473</v>
      </c>
      <c r="C2309" t="s">
        <v>1119</v>
      </c>
      <c r="D2309">
        <v>55508</v>
      </c>
      <c r="E2309" t="s">
        <v>27</v>
      </c>
      <c r="F2309" t="s">
        <v>28</v>
      </c>
      <c r="G2309">
        <v>2023</v>
      </c>
      <c r="H2309" t="s">
        <v>29</v>
      </c>
      <c r="I2309" t="s">
        <v>30</v>
      </c>
      <c r="J2309" t="s">
        <v>6474</v>
      </c>
      <c r="K2309" t="s">
        <v>6475</v>
      </c>
      <c r="L2309" t="s">
        <v>6475</v>
      </c>
      <c r="M2309">
        <v>756606</v>
      </c>
      <c r="O2309" t="s">
        <v>32</v>
      </c>
      <c r="P2309" t="s">
        <v>878</v>
      </c>
      <c r="R2309" t="s">
        <v>34</v>
      </c>
      <c r="T2309" t="s">
        <v>174</v>
      </c>
      <c r="U2309" t="s">
        <v>680</v>
      </c>
      <c r="V2309" t="s">
        <v>2126</v>
      </c>
      <c r="W2309" s="1">
        <v>44980</v>
      </c>
      <c r="X2309" s="1">
        <v>44990</v>
      </c>
      <c r="Y2309" t="s">
        <v>55</v>
      </c>
    </row>
    <row r="2310" spans="1:25">
      <c r="A2310" t="s">
        <v>6476</v>
      </c>
      <c r="B2310" t="s">
        <v>6477</v>
      </c>
      <c r="D2310">
        <v>55729</v>
      </c>
      <c r="E2310" t="s">
        <v>27</v>
      </c>
      <c r="F2310" t="s">
        <v>28</v>
      </c>
      <c r="G2310">
        <v>2023</v>
      </c>
      <c r="H2310" t="s">
        <v>29</v>
      </c>
      <c r="I2310" t="s">
        <v>30</v>
      </c>
      <c r="J2310" t="s">
        <v>6474</v>
      </c>
      <c r="K2310" t="s">
        <v>6478</v>
      </c>
      <c r="L2310" t="s">
        <v>6479</v>
      </c>
      <c r="M2310">
        <v>1357474</v>
      </c>
      <c r="O2310" t="s">
        <v>32</v>
      </c>
      <c r="P2310" t="s">
        <v>878</v>
      </c>
      <c r="R2310" t="s">
        <v>34</v>
      </c>
      <c r="T2310" t="s">
        <v>174</v>
      </c>
      <c r="U2310" t="s">
        <v>680</v>
      </c>
      <c r="V2310" t="s">
        <v>2126</v>
      </c>
      <c r="W2310" s="1">
        <v>44981</v>
      </c>
      <c r="X2310" s="1">
        <v>44990</v>
      </c>
      <c r="Y2310" t="s">
        <v>211</v>
      </c>
    </row>
    <row r="2311" spans="1:25">
      <c r="A2311" t="s">
        <v>6480</v>
      </c>
      <c r="B2311" t="s">
        <v>206</v>
      </c>
      <c r="C2311" t="s">
        <v>1557</v>
      </c>
      <c r="D2311">
        <v>59859</v>
      </c>
      <c r="E2311" t="s">
        <v>27</v>
      </c>
      <c r="F2311" t="s">
        <v>28</v>
      </c>
      <c r="G2311">
        <v>2023</v>
      </c>
      <c r="H2311" t="s">
        <v>29</v>
      </c>
      <c r="I2311" t="s">
        <v>30</v>
      </c>
      <c r="J2311" t="s">
        <v>6481</v>
      </c>
      <c r="K2311" t="s">
        <v>6482</v>
      </c>
      <c r="M2311">
        <v>992445</v>
      </c>
      <c r="O2311" t="s">
        <v>32</v>
      </c>
      <c r="P2311" t="s">
        <v>61</v>
      </c>
      <c r="Q2311" t="s">
        <v>6483</v>
      </c>
      <c r="R2311" t="s">
        <v>34</v>
      </c>
      <c r="T2311" t="s">
        <v>52</v>
      </c>
      <c r="U2311" t="s">
        <v>261</v>
      </c>
      <c r="V2311" t="s">
        <v>426</v>
      </c>
      <c r="W2311" s="1">
        <v>45087</v>
      </c>
      <c r="X2311" s="1">
        <v>45116</v>
      </c>
      <c r="Y2311" t="s">
        <v>55</v>
      </c>
    </row>
    <row r="2312" spans="1:25">
      <c r="A2312" t="s">
        <v>5622</v>
      </c>
      <c r="B2312" t="s">
        <v>6031</v>
      </c>
      <c r="D2312">
        <v>61920</v>
      </c>
      <c r="E2312" t="s">
        <v>27</v>
      </c>
      <c r="F2312" t="s">
        <v>28</v>
      </c>
      <c r="G2312">
        <v>2023</v>
      </c>
      <c r="H2312" t="s">
        <v>29</v>
      </c>
      <c r="I2312" t="s">
        <v>30</v>
      </c>
      <c r="J2312" t="s">
        <v>6015</v>
      </c>
      <c r="K2312" t="s">
        <v>6033</v>
      </c>
      <c r="M2312">
        <v>1234450</v>
      </c>
      <c r="O2312" t="s">
        <v>32</v>
      </c>
      <c r="P2312" t="s">
        <v>33</v>
      </c>
      <c r="R2312" t="s">
        <v>34</v>
      </c>
      <c r="T2312" t="s">
        <v>52</v>
      </c>
      <c r="U2312" t="s">
        <v>650</v>
      </c>
      <c r="V2312" t="s">
        <v>6026</v>
      </c>
      <c r="W2312" s="1">
        <v>45178</v>
      </c>
      <c r="X2312" s="1">
        <v>45195</v>
      </c>
      <c r="Y2312" t="s">
        <v>133</v>
      </c>
    </row>
    <row r="2313" spans="1:25">
      <c r="A2313" t="s">
        <v>6484</v>
      </c>
      <c r="B2313" t="s">
        <v>268</v>
      </c>
      <c r="D2313">
        <v>60629</v>
      </c>
      <c r="E2313" t="s">
        <v>27</v>
      </c>
      <c r="F2313" t="s">
        <v>28</v>
      </c>
      <c r="G2313">
        <v>2023</v>
      </c>
      <c r="H2313" t="s">
        <v>29</v>
      </c>
      <c r="I2313" t="s">
        <v>30</v>
      </c>
      <c r="J2313" t="s">
        <v>6485</v>
      </c>
      <c r="K2313" t="str">
        <f>"01/06/2023 11:03 AM AEST(SW"</f>
        <v>01/06/2023 11:03 AM AEST(SW</v>
      </c>
      <c r="M2313">
        <v>1198623</v>
      </c>
      <c r="O2313" t="s">
        <v>32</v>
      </c>
      <c r="P2313" t="s">
        <v>878</v>
      </c>
      <c r="R2313" t="s">
        <v>34</v>
      </c>
      <c r="T2313" t="s">
        <v>52</v>
      </c>
      <c r="U2313" t="s">
        <v>1540</v>
      </c>
      <c r="V2313" t="s">
        <v>6486</v>
      </c>
      <c r="W2313" s="1">
        <v>45085</v>
      </c>
      <c r="X2313" s="1">
        <v>45102</v>
      </c>
      <c r="Y2313" t="s">
        <v>55</v>
      </c>
    </row>
    <row r="2314" spans="1:25">
      <c r="A2314" t="s">
        <v>1443</v>
      </c>
      <c r="B2314" t="s">
        <v>6487</v>
      </c>
      <c r="D2314">
        <v>55537</v>
      </c>
      <c r="E2314" t="s">
        <v>27</v>
      </c>
      <c r="F2314" t="s">
        <v>28</v>
      </c>
      <c r="G2314">
        <v>2023</v>
      </c>
      <c r="H2314" t="s">
        <v>29</v>
      </c>
      <c r="I2314" t="s">
        <v>30</v>
      </c>
      <c r="J2314" t="s">
        <v>6474</v>
      </c>
      <c r="K2314" t="s">
        <v>6488</v>
      </c>
      <c r="M2314">
        <v>1263765</v>
      </c>
      <c r="O2314" t="s">
        <v>32</v>
      </c>
      <c r="P2314" t="s">
        <v>878</v>
      </c>
      <c r="R2314" t="s">
        <v>34</v>
      </c>
      <c r="T2314" t="s">
        <v>174</v>
      </c>
      <c r="U2314" t="s">
        <v>680</v>
      </c>
      <c r="V2314" t="s">
        <v>2126</v>
      </c>
      <c r="W2314" s="1">
        <v>44980</v>
      </c>
      <c r="X2314" s="1">
        <v>44990</v>
      </c>
      <c r="Y2314" t="s">
        <v>55</v>
      </c>
    </row>
    <row r="2315" spans="1:25">
      <c r="A2315" t="s">
        <v>6489</v>
      </c>
      <c r="B2315" t="s">
        <v>6490</v>
      </c>
      <c r="C2315" t="s">
        <v>6491</v>
      </c>
      <c r="D2315">
        <v>55730</v>
      </c>
      <c r="E2315" t="s">
        <v>27</v>
      </c>
      <c r="F2315" t="s">
        <v>28</v>
      </c>
      <c r="G2315">
        <v>2023</v>
      </c>
      <c r="H2315" t="s">
        <v>29</v>
      </c>
      <c r="I2315" t="s">
        <v>30</v>
      </c>
      <c r="J2315" t="s">
        <v>6492</v>
      </c>
      <c r="K2315" t="s">
        <v>6493</v>
      </c>
      <c r="M2315">
        <v>1171204</v>
      </c>
      <c r="O2315" t="s">
        <v>32</v>
      </c>
      <c r="P2315" t="s">
        <v>878</v>
      </c>
      <c r="R2315" t="s">
        <v>34</v>
      </c>
      <c r="T2315" t="s">
        <v>174</v>
      </c>
      <c r="U2315" t="s">
        <v>680</v>
      </c>
      <c r="V2315" t="s">
        <v>2126</v>
      </c>
      <c r="W2315" s="1">
        <v>44981</v>
      </c>
      <c r="X2315" s="1">
        <v>44962</v>
      </c>
      <c r="Y2315" t="s">
        <v>55</v>
      </c>
    </row>
    <row r="2316" spans="1:25">
      <c r="A2316" t="s">
        <v>1835</v>
      </c>
      <c r="B2316" t="s">
        <v>6494</v>
      </c>
      <c r="D2316">
        <v>61110</v>
      </c>
      <c r="E2316" t="s">
        <v>27</v>
      </c>
      <c r="F2316" t="s">
        <v>28</v>
      </c>
      <c r="G2316">
        <v>2023</v>
      </c>
      <c r="H2316" t="s">
        <v>29</v>
      </c>
      <c r="I2316" t="s">
        <v>30</v>
      </c>
      <c r="J2316" t="s">
        <v>6495</v>
      </c>
      <c r="K2316" t="s">
        <v>6496</v>
      </c>
      <c r="L2316" t="s">
        <v>6496</v>
      </c>
      <c r="O2316" t="s">
        <v>32</v>
      </c>
      <c r="P2316" t="s">
        <v>61</v>
      </c>
      <c r="Q2316" t="s">
        <v>249</v>
      </c>
      <c r="R2316" t="s">
        <v>34</v>
      </c>
      <c r="T2316" t="s">
        <v>35</v>
      </c>
      <c r="U2316" t="s">
        <v>298</v>
      </c>
      <c r="V2316" t="s">
        <v>151</v>
      </c>
      <c r="W2316" s="1">
        <v>45101</v>
      </c>
      <c r="X2316" s="1">
        <v>45108</v>
      </c>
      <c r="Y2316" t="s">
        <v>55</v>
      </c>
    </row>
    <row r="2317" spans="1:25">
      <c r="A2317" t="s">
        <v>4149</v>
      </c>
      <c r="B2317" t="s">
        <v>3715</v>
      </c>
      <c r="C2317" t="s">
        <v>349</v>
      </c>
      <c r="D2317">
        <v>58810</v>
      </c>
      <c r="E2317" t="s">
        <v>27</v>
      </c>
      <c r="F2317" t="s">
        <v>28</v>
      </c>
      <c r="G2317">
        <v>2023</v>
      </c>
      <c r="H2317" t="s">
        <v>29</v>
      </c>
      <c r="I2317" t="s">
        <v>30</v>
      </c>
      <c r="J2317" t="s">
        <v>6497</v>
      </c>
      <c r="K2317" t="str">
        <f>"05/04/2023 09:03 AM AEST(SW"</f>
        <v>05/04/2023 09:03 AM AEST(SW</v>
      </c>
      <c r="L2317" t="str">
        <f>"05/04/2023 09:03 AM AEST(SW"</f>
        <v>05/04/2023 09:03 AM AEST(SW</v>
      </c>
      <c r="M2317">
        <v>1046747</v>
      </c>
      <c r="O2317" t="s">
        <v>32</v>
      </c>
      <c r="P2317" t="s">
        <v>42</v>
      </c>
      <c r="R2317" t="s">
        <v>34</v>
      </c>
      <c r="T2317" t="s">
        <v>35</v>
      </c>
      <c r="U2317" t="s">
        <v>193</v>
      </c>
      <c r="V2317" t="s">
        <v>151</v>
      </c>
      <c r="W2317" s="1">
        <v>45023</v>
      </c>
      <c r="X2317" s="1">
        <v>45040</v>
      </c>
      <c r="Y2317" t="s">
        <v>615</v>
      </c>
    </row>
    <row r="2318" spans="1:25">
      <c r="A2318" t="s">
        <v>6498</v>
      </c>
      <c r="B2318" t="s">
        <v>6499</v>
      </c>
      <c r="D2318">
        <v>59843</v>
      </c>
      <c r="E2318" t="s">
        <v>27</v>
      </c>
      <c r="F2318" t="s">
        <v>28</v>
      </c>
      <c r="G2318">
        <v>2023</v>
      </c>
      <c r="H2318" t="s">
        <v>29</v>
      </c>
      <c r="I2318" t="s">
        <v>30</v>
      </c>
      <c r="J2318" t="s">
        <v>6500</v>
      </c>
      <c r="K2318" t="str">
        <f>"09/05/2023 02:17 PM AEST(SW"</f>
        <v>09/05/2023 02:17 PM AEST(SW</v>
      </c>
      <c r="L2318" t="str">
        <f>"09/05/2023 02:17 PM AEST(SW"</f>
        <v>09/05/2023 02:17 PM AEST(SW</v>
      </c>
      <c r="M2318">
        <v>1148693</v>
      </c>
      <c r="O2318" t="s">
        <v>32</v>
      </c>
      <c r="P2318" t="s">
        <v>33</v>
      </c>
      <c r="R2318" t="s">
        <v>34</v>
      </c>
      <c r="T2318" t="s">
        <v>52</v>
      </c>
      <c r="U2318" t="s">
        <v>298</v>
      </c>
      <c r="V2318" t="s">
        <v>810</v>
      </c>
      <c r="W2318" s="1">
        <v>45192</v>
      </c>
      <c r="X2318" s="1">
        <v>45266</v>
      </c>
      <c r="Y2318" t="s">
        <v>55</v>
      </c>
    </row>
    <row r="2319" spans="1:25">
      <c r="A2319" t="s">
        <v>6501</v>
      </c>
      <c r="B2319" t="s">
        <v>6502</v>
      </c>
      <c r="C2319" t="s">
        <v>6503</v>
      </c>
      <c r="D2319">
        <v>61122</v>
      </c>
      <c r="E2319" t="s">
        <v>27</v>
      </c>
      <c r="F2319" t="s">
        <v>28</v>
      </c>
      <c r="G2319">
        <v>2023</v>
      </c>
      <c r="H2319" t="s">
        <v>29</v>
      </c>
      <c r="I2319" t="s">
        <v>30</v>
      </c>
      <c r="J2319" t="s">
        <v>6504</v>
      </c>
      <c r="K2319" t="s">
        <v>6505</v>
      </c>
      <c r="M2319">
        <v>903832</v>
      </c>
      <c r="O2319" t="s">
        <v>32</v>
      </c>
      <c r="P2319" t="s">
        <v>695</v>
      </c>
      <c r="R2319" t="s">
        <v>34</v>
      </c>
      <c r="T2319" t="s">
        <v>35</v>
      </c>
      <c r="U2319" t="s">
        <v>1540</v>
      </c>
      <c r="V2319" t="s">
        <v>2076</v>
      </c>
      <c r="W2319" s="1">
        <v>45093</v>
      </c>
      <c r="X2319" s="1">
        <v>45118</v>
      </c>
      <c r="Y2319" t="s">
        <v>6506</v>
      </c>
    </row>
    <row r="2320" spans="1:25">
      <c r="A2320" t="s">
        <v>5995</v>
      </c>
      <c r="B2320" t="s">
        <v>5996</v>
      </c>
      <c r="C2320" t="s">
        <v>5997</v>
      </c>
      <c r="D2320">
        <v>60544</v>
      </c>
      <c r="E2320" t="s">
        <v>27</v>
      </c>
      <c r="F2320" t="s">
        <v>28</v>
      </c>
      <c r="G2320">
        <v>2023</v>
      </c>
      <c r="H2320" t="s">
        <v>29</v>
      </c>
      <c r="I2320" t="s">
        <v>30</v>
      </c>
      <c r="J2320" t="s">
        <v>5998</v>
      </c>
      <c r="K2320" t="s">
        <v>5999</v>
      </c>
      <c r="M2320">
        <v>1303133</v>
      </c>
      <c r="O2320" t="s">
        <v>32</v>
      </c>
      <c r="P2320" t="s">
        <v>33</v>
      </c>
      <c r="R2320" t="s">
        <v>34</v>
      </c>
      <c r="T2320" t="s">
        <v>52</v>
      </c>
      <c r="U2320" t="s">
        <v>650</v>
      </c>
      <c r="V2320" t="s">
        <v>6000</v>
      </c>
      <c r="W2320" s="1">
        <v>45177</v>
      </c>
      <c r="X2320" s="1">
        <v>45199</v>
      </c>
      <c r="Y2320" t="s">
        <v>55</v>
      </c>
    </row>
    <row r="2321" spans="1:25">
      <c r="A2321" t="s">
        <v>4162</v>
      </c>
      <c r="B2321" t="s">
        <v>2942</v>
      </c>
      <c r="C2321" t="s">
        <v>4163</v>
      </c>
      <c r="D2321">
        <v>61691</v>
      </c>
      <c r="E2321" t="s">
        <v>27</v>
      </c>
      <c r="F2321" t="s">
        <v>28</v>
      </c>
      <c r="G2321">
        <v>2023</v>
      </c>
      <c r="H2321" t="s">
        <v>29</v>
      </c>
      <c r="I2321" t="s">
        <v>30</v>
      </c>
      <c r="J2321" t="s">
        <v>6507</v>
      </c>
      <c r="K2321" t="str">
        <f>"03/07/2023 07:46 AM AEST(SW"</f>
        <v>03/07/2023 07:46 AM AEST(SW</v>
      </c>
      <c r="M2321">
        <v>1272869</v>
      </c>
      <c r="O2321" t="s">
        <v>32</v>
      </c>
      <c r="P2321" t="s">
        <v>277</v>
      </c>
      <c r="R2321" t="s">
        <v>34</v>
      </c>
      <c r="T2321" t="s">
        <v>174</v>
      </c>
      <c r="U2321" t="s">
        <v>680</v>
      </c>
      <c r="V2321" t="s">
        <v>6508</v>
      </c>
      <c r="W2321" s="1">
        <v>45118</v>
      </c>
      <c r="X2321" s="1">
        <v>45322</v>
      </c>
      <c r="Y2321" t="s">
        <v>55</v>
      </c>
    </row>
    <row r="2322" spans="1:25">
      <c r="A2322" t="s">
        <v>6509</v>
      </c>
      <c r="B2322" t="s">
        <v>1211</v>
      </c>
      <c r="C2322" t="s">
        <v>2164</v>
      </c>
      <c r="D2322">
        <v>60821</v>
      </c>
      <c r="E2322" t="s">
        <v>27</v>
      </c>
      <c r="F2322" t="s">
        <v>28</v>
      </c>
      <c r="G2322">
        <v>2023</v>
      </c>
      <c r="H2322" t="s">
        <v>29</v>
      </c>
      <c r="I2322" t="s">
        <v>30</v>
      </c>
      <c r="J2322" t="s">
        <v>6510</v>
      </c>
      <c r="K2322" t="str">
        <f>"05/06/2023 04:08 PM AEST(SW"</f>
        <v>05/06/2023 04:08 PM AEST(SW</v>
      </c>
      <c r="M2322">
        <v>1272840</v>
      </c>
      <c r="O2322" t="s">
        <v>32</v>
      </c>
      <c r="P2322" t="s">
        <v>33</v>
      </c>
      <c r="R2322" t="s">
        <v>34</v>
      </c>
      <c r="T2322" t="s">
        <v>174</v>
      </c>
      <c r="U2322" t="s">
        <v>175</v>
      </c>
      <c r="V2322" t="s">
        <v>6511</v>
      </c>
      <c r="W2322" s="1">
        <v>45090</v>
      </c>
      <c r="X2322" s="1">
        <v>45108</v>
      </c>
      <c r="Y2322" t="s">
        <v>55</v>
      </c>
    </row>
    <row r="2323" spans="1:25">
      <c r="A2323" t="s">
        <v>6512</v>
      </c>
      <c r="B2323" t="s">
        <v>1683</v>
      </c>
      <c r="D2323">
        <v>60851</v>
      </c>
      <c r="E2323" t="s">
        <v>27</v>
      </c>
      <c r="F2323" t="s">
        <v>28</v>
      </c>
      <c r="G2323">
        <v>2023</v>
      </c>
      <c r="H2323" t="s">
        <v>29</v>
      </c>
      <c r="I2323" t="s">
        <v>30</v>
      </c>
      <c r="J2323" t="s">
        <v>6513</v>
      </c>
      <c r="K2323" t="str">
        <f>"06/06/2023 06:33 PM AEST(SW"</f>
        <v>06/06/2023 06:33 PM AEST(SW</v>
      </c>
      <c r="M2323">
        <v>1253537</v>
      </c>
      <c r="O2323" t="s">
        <v>32</v>
      </c>
      <c r="P2323" t="s">
        <v>33</v>
      </c>
      <c r="R2323" t="s">
        <v>34</v>
      </c>
      <c r="T2323" t="s">
        <v>174</v>
      </c>
      <c r="U2323" t="s">
        <v>175</v>
      </c>
      <c r="V2323" t="s">
        <v>5926</v>
      </c>
      <c r="W2323" s="1">
        <v>45103</v>
      </c>
      <c r="X2323" s="1">
        <v>45138</v>
      </c>
      <c r="Y2323" t="s">
        <v>55</v>
      </c>
    </row>
    <row r="2324" spans="1:25">
      <c r="A2324" t="s">
        <v>526</v>
      </c>
      <c r="B2324" t="s">
        <v>6514</v>
      </c>
      <c r="C2324" t="s">
        <v>6515</v>
      </c>
      <c r="D2324">
        <v>61008</v>
      </c>
      <c r="E2324" t="s">
        <v>27</v>
      </c>
      <c r="F2324" t="s">
        <v>28</v>
      </c>
      <c r="G2324">
        <v>2023</v>
      </c>
      <c r="H2324" t="s">
        <v>29</v>
      </c>
      <c r="I2324" t="s">
        <v>30</v>
      </c>
      <c r="J2324" t="s">
        <v>6516</v>
      </c>
      <c r="K2324" t="s">
        <v>6517</v>
      </c>
      <c r="M2324">
        <v>1268681</v>
      </c>
      <c r="O2324" t="s">
        <v>32</v>
      </c>
      <c r="P2324" t="s">
        <v>277</v>
      </c>
      <c r="R2324" t="s">
        <v>34</v>
      </c>
      <c r="T2324" t="s">
        <v>174</v>
      </c>
      <c r="U2324" t="s">
        <v>680</v>
      </c>
      <c r="V2324" t="s">
        <v>2126</v>
      </c>
      <c r="W2324" s="1">
        <v>45104</v>
      </c>
      <c r="X2324" s="1">
        <v>45273</v>
      </c>
      <c r="Y2324" t="s">
        <v>55</v>
      </c>
    </row>
    <row r="2325" spans="1:25">
      <c r="A2325" t="s">
        <v>632</v>
      </c>
      <c r="B2325" t="s">
        <v>633</v>
      </c>
      <c r="C2325" t="s">
        <v>634</v>
      </c>
      <c r="D2325">
        <v>61947</v>
      </c>
      <c r="E2325" t="s">
        <v>27</v>
      </c>
      <c r="F2325" t="s">
        <v>28</v>
      </c>
      <c r="G2325">
        <v>2023</v>
      </c>
      <c r="H2325" t="s">
        <v>29</v>
      </c>
      <c r="I2325" t="s">
        <v>30</v>
      </c>
      <c r="J2325" t="s">
        <v>6320</v>
      </c>
      <c r="K2325" t="s">
        <v>6321</v>
      </c>
      <c r="M2325">
        <v>1142770</v>
      </c>
      <c r="O2325" t="s">
        <v>32</v>
      </c>
      <c r="P2325" t="s">
        <v>61</v>
      </c>
      <c r="Q2325" t="s">
        <v>6322</v>
      </c>
      <c r="R2325" t="s">
        <v>34</v>
      </c>
      <c r="T2325" t="s">
        <v>35</v>
      </c>
      <c r="U2325" t="s">
        <v>278</v>
      </c>
      <c r="V2325" t="s">
        <v>151</v>
      </c>
      <c r="W2325" s="1">
        <v>45163</v>
      </c>
      <c r="X2325" s="1">
        <v>45182</v>
      </c>
      <c r="Y2325" t="s">
        <v>55</v>
      </c>
    </row>
    <row r="2326" spans="1:25">
      <c r="A2326" t="s">
        <v>6518</v>
      </c>
      <c r="B2326" t="s">
        <v>3295</v>
      </c>
      <c r="D2326">
        <v>60817</v>
      </c>
      <c r="E2326" t="s">
        <v>27</v>
      </c>
      <c r="F2326" t="s">
        <v>28</v>
      </c>
      <c r="G2326">
        <v>2023</v>
      </c>
      <c r="H2326" t="s">
        <v>29</v>
      </c>
      <c r="I2326" t="s">
        <v>30</v>
      </c>
      <c r="J2326" t="s">
        <v>6519</v>
      </c>
      <c r="K2326" t="str">
        <f>"05/06/2023 03:38 PM AEST(SW"</f>
        <v>05/06/2023 03:38 PM AEST(SW</v>
      </c>
      <c r="L2326" t="str">
        <f>"09/06/2023 03:19 PM AEST(SW"</f>
        <v>09/06/2023 03:19 PM AEST(SW</v>
      </c>
      <c r="M2326">
        <v>1253575</v>
      </c>
      <c r="O2326" t="s">
        <v>32</v>
      </c>
      <c r="P2326" t="s">
        <v>33</v>
      </c>
      <c r="R2326" t="s">
        <v>34</v>
      </c>
      <c r="T2326" t="s">
        <v>174</v>
      </c>
      <c r="U2326" t="s">
        <v>175</v>
      </c>
      <c r="V2326" t="s">
        <v>5926</v>
      </c>
      <c r="W2326" s="1">
        <v>45120</v>
      </c>
      <c r="X2326" s="1">
        <v>45138</v>
      </c>
      <c r="Y2326" t="s">
        <v>55</v>
      </c>
    </row>
    <row r="2327" spans="1:25">
      <c r="A2327" t="s">
        <v>6520</v>
      </c>
      <c r="B2327" t="s">
        <v>1320</v>
      </c>
      <c r="C2327" t="s">
        <v>1669</v>
      </c>
      <c r="D2327">
        <v>60818</v>
      </c>
      <c r="E2327" t="s">
        <v>27</v>
      </c>
      <c r="F2327" t="s">
        <v>28</v>
      </c>
      <c r="G2327">
        <v>2023</v>
      </c>
      <c r="H2327" t="s">
        <v>29</v>
      </c>
      <c r="I2327" t="s">
        <v>30</v>
      </c>
      <c r="J2327" t="s">
        <v>6519</v>
      </c>
      <c r="K2327" t="str">
        <f>"05/06/2023 03:53 PM AEST(SW"</f>
        <v>05/06/2023 03:53 PM AEST(SW</v>
      </c>
      <c r="M2327">
        <v>1253488</v>
      </c>
      <c r="O2327" t="s">
        <v>32</v>
      </c>
      <c r="P2327" t="s">
        <v>33</v>
      </c>
      <c r="R2327" t="s">
        <v>34</v>
      </c>
      <c r="T2327" t="s">
        <v>174</v>
      </c>
      <c r="U2327" t="s">
        <v>175</v>
      </c>
      <c r="V2327" t="s">
        <v>6521</v>
      </c>
      <c r="W2327" s="1">
        <v>45120</v>
      </c>
      <c r="X2327" s="1">
        <v>45138</v>
      </c>
      <c r="Y2327" t="s">
        <v>55</v>
      </c>
    </row>
    <row r="2328" spans="1:25">
      <c r="A2328" t="s">
        <v>859</v>
      </c>
      <c r="B2328" t="s">
        <v>4750</v>
      </c>
      <c r="D2328">
        <v>61290</v>
      </c>
      <c r="E2328" t="s">
        <v>27</v>
      </c>
      <c r="F2328" t="s">
        <v>28</v>
      </c>
      <c r="G2328">
        <v>2023</v>
      </c>
      <c r="H2328" t="s">
        <v>29</v>
      </c>
      <c r="I2328" t="s">
        <v>30</v>
      </c>
      <c r="J2328" t="s">
        <v>6522</v>
      </c>
      <c r="K2328" t="s">
        <v>6523</v>
      </c>
      <c r="M2328">
        <v>1352199</v>
      </c>
      <c r="O2328" t="s">
        <v>32</v>
      </c>
      <c r="P2328" t="s">
        <v>33</v>
      </c>
      <c r="R2328" t="s">
        <v>34</v>
      </c>
      <c r="T2328" t="s">
        <v>174</v>
      </c>
      <c r="U2328" t="s">
        <v>53</v>
      </c>
      <c r="V2328" t="s">
        <v>730</v>
      </c>
      <c r="W2328" s="1">
        <v>45114</v>
      </c>
      <c r="X2328" s="1">
        <v>45140</v>
      </c>
      <c r="Y2328" t="s">
        <v>55</v>
      </c>
    </row>
    <row r="2329" spans="1:25">
      <c r="A2329" t="s">
        <v>6524</v>
      </c>
      <c r="B2329" t="s">
        <v>307</v>
      </c>
      <c r="C2329" t="s">
        <v>1069</v>
      </c>
      <c r="D2329">
        <v>60846</v>
      </c>
      <c r="E2329" t="s">
        <v>27</v>
      </c>
      <c r="F2329" t="s">
        <v>28</v>
      </c>
      <c r="G2329">
        <v>2023</v>
      </c>
      <c r="H2329" t="s">
        <v>29</v>
      </c>
      <c r="I2329" t="s">
        <v>30</v>
      </c>
      <c r="J2329" t="s">
        <v>6525</v>
      </c>
      <c r="K2329" t="str">
        <f>"06/06/2023 04:42 PM AEST(SW"</f>
        <v>06/06/2023 04:42 PM AEST(SW</v>
      </c>
      <c r="M2329">
        <v>1081778</v>
      </c>
      <c r="O2329" t="s">
        <v>32</v>
      </c>
      <c r="P2329" t="s">
        <v>33</v>
      </c>
      <c r="R2329" t="s">
        <v>34</v>
      </c>
      <c r="T2329" t="s">
        <v>174</v>
      </c>
      <c r="U2329" t="s">
        <v>175</v>
      </c>
      <c r="V2329" t="s">
        <v>6526</v>
      </c>
      <c r="W2329" s="1">
        <v>45117</v>
      </c>
      <c r="X2329" s="1">
        <v>45136</v>
      </c>
      <c r="Y2329" t="s">
        <v>55</v>
      </c>
    </row>
    <row r="2330" spans="1:25">
      <c r="A2330" t="s">
        <v>326</v>
      </c>
      <c r="B2330" t="s">
        <v>6527</v>
      </c>
      <c r="C2330" t="s">
        <v>6528</v>
      </c>
      <c r="D2330">
        <v>61352</v>
      </c>
      <c r="E2330" t="s">
        <v>27</v>
      </c>
      <c r="F2330" t="s">
        <v>28</v>
      </c>
      <c r="G2330">
        <v>2023</v>
      </c>
      <c r="H2330" t="s">
        <v>29</v>
      </c>
      <c r="I2330" t="s">
        <v>30</v>
      </c>
      <c r="J2330" t="s">
        <v>6529</v>
      </c>
      <c r="K2330" t="s">
        <v>6530</v>
      </c>
      <c r="M2330">
        <v>1236186</v>
      </c>
      <c r="O2330" t="s">
        <v>32</v>
      </c>
      <c r="P2330" t="s">
        <v>42</v>
      </c>
      <c r="R2330" t="s">
        <v>34</v>
      </c>
      <c r="T2330" t="s">
        <v>35</v>
      </c>
      <c r="U2330" t="s">
        <v>36</v>
      </c>
      <c r="V2330" t="s">
        <v>3816</v>
      </c>
      <c r="W2330" s="1">
        <v>45101</v>
      </c>
      <c r="X2330" s="1">
        <v>45122</v>
      </c>
      <c r="Y2330" t="s">
        <v>220</v>
      </c>
    </row>
    <row r="2331" spans="1:25">
      <c r="A2331" t="s">
        <v>1693</v>
      </c>
      <c r="B2331" t="s">
        <v>6531</v>
      </c>
      <c r="C2331" t="s">
        <v>1066</v>
      </c>
      <c r="D2331">
        <v>60887</v>
      </c>
      <c r="E2331" t="s">
        <v>27</v>
      </c>
      <c r="F2331" t="s">
        <v>28</v>
      </c>
      <c r="G2331">
        <v>2023</v>
      </c>
      <c r="H2331" t="s">
        <v>29</v>
      </c>
      <c r="I2331" t="s">
        <v>30</v>
      </c>
      <c r="J2331" t="s">
        <v>6532</v>
      </c>
      <c r="K2331" t="str">
        <f>"08/06/2023 12:09 AM AEST(SW"</f>
        <v>08/06/2023 12:09 AM AEST(SW</v>
      </c>
      <c r="M2331">
        <v>1272554</v>
      </c>
      <c r="O2331" t="s">
        <v>32</v>
      </c>
      <c r="P2331" t="s">
        <v>33</v>
      </c>
      <c r="R2331" t="s">
        <v>34</v>
      </c>
      <c r="T2331" t="s">
        <v>174</v>
      </c>
      <c r="U2331" t="s">
        <v>175</v>
      </c>
      <c r="V2331" t="s">
        <v>6526</v>
      </c>
      <c r="W2331" s="1">
        <v>45120</v>
      </c>
      <c r="X2331" s="1">
        <v>45138</v>
      </c>
      <c r="Y2331" t="s">
        <v>55</v>
      </c>
    </row>
    <row r="2332" spans="1:25">
      <c r="A2332" t="s">
        <v>6533</v>
      </c>
      <c r="B2332" t="s">
        <v>47</v>
      </c>
      <c r="C2332" t="s">
        <v>6534</v>
      </c>
      <c r="D2332">
        <v>60612</v>
      </c>
      <c r="E2332" t="s">
        <v>27</v>
      </c>
      <c r="F2332" t="s">
        <v>28</v>
      </c>
      <c r="G2332">
        <v>2023</v>
      </c>
      <c r="H2332" t="s">
        <v>29</v>
      </c>
      <c r="I2332" t="s">
        <v>30</v>
      </c>
      <c r="J2332" t="s">
        <v>6535</v>
      </c>
      <c r="K2332" t="s">
        <v>6536</v>
      </c>
      <c r="L2332" t="s">
        <v>6537</v>
      </c>
      <c r="M2332">
        <v>758857</v>
      </c>
      <c r="O2332" t="s">
        <v>32</v>
      </c>
      <c r="P2332" t="s">
        <v>371</v>
      </c>
      <c r="R2332" t="s">
        <v>34</v>
      </c>
      <c r="T2332" t="s">
        <v>52</v>
      </c>
      <c r="U2332" t="s">
        <v>579</v>
      </c>
      <c r="V2332" t="s">
        <v>115</v>
      </c>
      <c r="W2332" s="1">
        <v>45078</v>
      </c>
      <c r="X2332" s="1">
        <v>45118</v>
      </c>
      <c r="Y2332" t="s">
        <v>55</v>
      </c>
    </row>
    <row r="2333" spans="1:25">
      <c r="A2333" t="s">
        <v>3353</v>
      </c>
      <c r="B2333" t="s">
        <v>3354</v>
      </c>
      <c r="D2333">
        <v>61019</v>
      </c>
      <c r="E2333" t="s">
        <v>27</v>
      </c>
      <c r="F2333" t="s">
        <v>28</v>
      </c>
      <c r="G2333">
        <v>2023</v>
      </c>
      <c r="H2333" t="s">
        <v>29</v>
      </c>
      <c r="I2333" t="s">
        <v>30</v>
      </c>
      <c r="J2333" t="s">
        <v>6538</v>
      </c>
      <c r="K2333" t="s">
        <v>6539</v>
      </c>
      <c r="M2333">
        <v>1053780</v>
      </c>
      <c r="O2333" t="s">
        <v>32</v>
      </c>
      <c r="P2333" t="s">
        <v>68</v>
      </c>
      <c r="R2333" t="s">
        <v>34</v>
      </c>
      <c r="T2333" t="s">
        <v>35</v>
      </c>
      <c r="U2333" t="s">
        <v>1578</v>
      </c>
      <c r="V2333" t="s">
        <v>115</v>
      </c>
      <c r="W2333" s="1">
        <v>45093</v>
      </c>
      <c r="X2333" s="1">
        <v>45116</v>
      </c>
      <c r="Y2333" t="s">
        <v>204</v>
      </c>
    </row>
    <row r="2334" spans="1:25">
      <c r="A2334" t="s">
        <v>6540</v>
      </c>
      <c r="B2334" t="s">
        <v>573</v>
      </c>
      <c r="C2334" t="s">
        <v>6541</v>
      </c>
      <c r="D2334">
        <v>60814</v>
      </c>
      <c r="E2334" t="s">
        <v>27</v>
      </c>
      <c r="F2334" t="s">
        <v>28</v>
      </c>
      <c r="G2334">
        <v>2023</v>
      </c>
      <c r="H2334" t="s">
        <v>29</v>
      </c>
      <c r="I2334" t="s">
        <v>30</v>
      </c>
      <c r="J2334" t="s">
        <v>6542</v>
      </c>
      <c r="K2334" t="str">
        <f>"05/06/2023 02:59 PM AEST(SW"</f>
        <v>05/06/2023 02:59 PM AEST(SW</v>
      </c>
      <c r="M2334">
        <v>1253437</v>
      </c>
      <c r="O2334" t="s">
        <v>32</v>
      </c>
      <c r="P2334" t="s">
        <v>33</v>
      </c>
      <c r="R2334" t="s">
        <v>34</v>
      </c>
      <c r="T2334" t="s">
        <v>174</v>
      </c>
      <c r="U2334" t="s">
        <v>175</v>
      </c>
      <c r="V2334" t="s">
        <v>6526</v>
      </c>
      <c r="W2334" s="1">
        <v>45104</v>
      </c>
      <c r="X2334" s="1">
        <v>45137</v>
      </c>
      <c r="Y2334" t="s">
        <v>55</v>
      </c>
    </row>
    <row r="2335" spans="1:25">
      <c r="A2335" t="s">
        <v>6543</v>
      </c>
      <c r="B2335" t="s">
        <v>6544</v>
      </c>
      <c r="C2335" t="s">
        <v>6545</v>
      </c>
      <c r="D2335">
        <v>60815</v>
      </c>
      <c r="E2335" t="s">
        <v>27</v>
      </c>
      <c r="F2335" t="s">
        <v>28</v>
      </c>
      <c r="G2335">
        <v>2023</v>
      </c>
      <c r="H2335" t="s">
        <v>29</v>
      </c>
      <c r="I2335" t="s">
        <v>30</v>
      </c>
      <c r="J2335" t="s">
        <v>6546</v>
      </c>
      <c r="K2335" t="str">
        <f>"05/06/2023 03:12 PM AEST(SW"</f>
        <v>05/06/2023 03:12 PM AEST(SW</v>
      </c>
      <c r="M2335">
        <v>1263454</v>
      </c>
      <c r="O2335" t="s">
        <v>32</v>
      </c>
      <c r="P2335" t="s">
        <v>33</v>
      </c>
      <c r="R2335" t="s">
        <v>34</v>
      </c>
      <c r="T2335" t="s">
        <v>174</v>
      </c>
      <c r="U2335" t="s">
        <v>175</v>
      </c>
      <c r="V2335" t="s">
        <v>5926</v>
      </c>
      <c r="W2335" s="1">
        <v>45121</v>
      </c>
      <c r="X2335" s="1">
        <v>45136</v>
      </c>
      <c r="Y2335" t="s">
        <v>55</v>
      </c>
    </row>
    <row r="2336" spans="1:25">
      <c r="A2336" t="s">
        <v>2312</v>
      </c>
      <c r="B2336" t="s">
        <v>1866</v>
      </c>
      <c r="D2336">
        <v>59612</v>
      </c>
      <c r="E2336" t="s">
        <v>27</v>
      </c>
      <c r="F2336" t="s">
        <v>28</v>
      </c>
      <c r="G2336">
        <v>2023</v>
      </c>
      <c r="H2336" t="s">
        <v>29</v>
      </c>
      <c r="I2336" t="s">
        <v>30</v>
      </c>
      <c r="J2336" t="s">
        <v>6547</v>
      </c>
      <c r="K2336" t="str">
        <f>"02/05/2023 06:54 PM AEST(SW"</f>
        <v>02/05/2023 06:54 PM AEST(SW</v>
      </c>
      <c r="L2336" t="s">
        <v>6548</v>
      </c>
      <c r="M2336">
        <v>1315968</v>
      </c>
      <c r="O2336" t="s">
        <v>32</v>
      </c>
      <c r="P2336" t="s">
        <v>33</v>
      </c>
      <c r="R2336" t="s">
        <v>34</v>
      </c>
      <c r="T2336" t="s">
        <v>52</v>
      </c>
      <c r="U2336" t="s">
        <v>650</v>
      </c>
      <c r="V2336" t="s">
        <v>1101</v>
      </c>
      <c r="W2336" s="1">
        <v>45140</v>
      </c>
      <c r="X2336" s="1">
        <v>45157</v>
      </c>
      <c r="Y2336" t="s">
        <v>55</v>
      </c>
    </row>
    <row r="2337" spans="1:25">
      <c r="A2337" t="s">
        <v>6549</v>
      </c>
      <c r="B2337" t="s">
        <v>1861</v>
      </c>
      <c r="C2337" t="s">
        <v>861</v>
      </c>
      <c r="D2337">
        <v>60367</v>
      </c>
      <c r="E2337" t="s">
        <v>27</v>
      </c>
      <c r="F2337" t="s">
        <v>28</v>
      </c>
      <c r="G2337">
        <v>2023</v>
      </c>
      <c r="H2337" t="s">
        <v>29</v>
      </c>
      <c r="I2337" t="s">
        <v>30</v>
      </c>
      <c r="J2337" t="s">
        <v>6550</v>
      </c>
      <c r="K2337" t="s">
        <v>6551</v>
      </c>
      <c r="M2337">
        <v>1306964</v>
      </c>
      <c r="O2337" t="s">
        <v>32</v>
      </c>
      <c r="P2337" t="s">
        <v>86</v>
      </c>
      <c r="R2337" t="s">
        <v>34</v>
      </c>
      <c r="T2337" t="s">
        <v>52</v>
      </c>
      <c r="U2337" t="s">
        <v>650</v>
      </c>
      <c r="V2337" t="s">
        <v>1101</v>
      </c>
      <c r="W2337" s="1">
        <v>45144</v>
      </c>
      <c r="X2337" s="1">
        <v>45158</v>
      </c>
      <c r="Y2337" t="s">
        <v>55</v>
      </c>
    </row>
    <row r="2338" spans="1:25">
      <c r="A2338" t="s">
        <v>6552</v>
      </c>
      <c r="B2338" t="s">
        <v>57</v>
      </c>
      <c r="D2338">
        <v>59801</v>
      </c>
      <c r="E2338" t="s">
        <v>27</v>
      </c>
      <c r="F2338" t="s">
        <v>28</v>
      </c>
      <c r="G2338">
        <v>2023</v>
      </c>
      <c r="H2338" t="s">
        <v>29</v>
      </c>
      <c r="I2338" t="s">
        <v>30</v>
      </c>
      <c r="J2338" t="s">
        <v>6553</v>
      </c>
      <c r="K2338" t="str">
        <f>"08/05/2023 04:46 PM AEST(SW"</f>
        <v>08/05/2023 04:46 PM AEST(SW</v>
      </c>
      <c r="L2338" t="s">
        <v>6554</v>
      </c>
      <c r="M2338">
        <v>1332552</v>
      </c>
      <c r="O2338" t="s">
        <v>32</v>
      </c>
      <c r="P2338" t="s">
        <v>86</v>
      </c>
      <c r="R2338" t="s">
        <v>34</v>
      </c>
      <c r="T2338" t="s">
        <v>52</v>
      </c>
      <c r="U2338" t="s">
        <v>650</v>
      </c>
      <c r="V2338" t="s">
        <v>6555</v>
      </c>
      <c r="W2338" s="1">
        <v>45143</v>
      </c>
      <c r="X2338" s="1">
        <v>45158</v>
      </c>
      <c r="Y2338" t="s">
        <v>55</v>
      </c>
    </row>
    <row r="2339" spans="1:25">
      <c r="A2339" t="s">
        <v>6556</v>
      </c>
      <c r="B2339" t="s">
        <v>6557</v>
      </c>
      <c r="C2339" t="s">
        <v>6558</v>
      </c>
      <c r="D2339">
        <v>59404</v>
      </c>
      <c r="E2339" t="s">
        <v>27</v>
      </c>
      <c r="F2339" t="s">
        <v>28</v>
      </c>
      <c r="G2339">
        <v>2023</v>
      </c>
      <c r="H2339" t="s">
        <v>29</v>
      </c>
      <c r="I2339" t="s">
        <v>30</v>
      </c>
      <c r="J2339" t="s">
        <v>6559</v>
      </c>
      <c r="K2339" t="s">
        <v>6560</v>
      </c>
      <c r="M2339">
        <v>1126358</v>
      </c>
      <c r="O2339" t="s">
        <v>32</v>
      </c>
      <c r="P2339" t="s">
        <v>86</v>
      </c>
      <c r="R2339" t="s">
        <v>34</v>
      </c>
      <c r="T2339" t="s">
        <v>52</v>
      </c>
      <c r="U2339" t="s">
        <v>650</v>
      </c>
      <c r="V2339" t="s">
        <v>3739</v>
      </c>
      <c r="W2339" s="1">
        <v>45143</v>
      </c>
      <c r="X2339" s="1">
        <v>45157</v>
      </c>
      <c r="Y2339" t="s">
        <v>140</v>
      </c>
    </row>
    <row r="2340" spans="1:25">
      <c r="A2340" t="s">
        <v>6561</v>
      </c>
      <c r="B2340" t="s">
        <v>6562</v>
      </c>
      <c r="C2340" t="s">
        <v>307</v>
      </c>
      <c r="D2340">
        <v>55524</v>
      </c>
      <c r="E2340" t="s">
        <v>27</v>
      </c>
      <c r="F2340" t="s">
        <v>28</v>
      </c>
      <c r="G2340">
        <v>2023</v>
      </c>
      <c r="H2340" t="s">
        <v>29</v>
      </c>
      <c r="I2340" t="s">
        <v>30</v>
      </c>
      <c r="J2340" t="s">
        <v>6563</v>
      </c>
      <c r="K2340" t="s">
        <v>6564</v>
      </c>
      <c r="L2340" t="s">
        <v>6564</v>
      </c>
      <c r="M2340">
        <v>1272191</v>
      </c>
      <c r="O2340" t="s">
        <v>32</v>
      </c>
      <c r="P2340" t="s">
        <v>878</v>
      </c>
      <c r="R2340" t="s">
        <v>34</v>
      </c>
      <c r="T2340" t="s">
        <v>174</v>
      </c>
      <c r="U2340" t="s">
        <v>680</v>
      </c>
      <c r="V2340" t="s">
        <v>2126</v>
      </c>
      <c r="W2340" s="1">
        <v>44977</v>
      </c>
      <c r="X2340" s="1">
        <v>44985</v>
      </c>
      <c r="Y2340" t="s">
        <v>211</v>
      </c>
    </row>
    <row r="2341" spans="1:25">
      <c r="A2341" t="s">
        <v>6565</v>
      </c>
      <c r="B2341" t="s">
        <v>6566</v>
      </c>
      <c r="D2341">
        <v>59433</v>
      </c>
      <c r="E2341" t="s">
        <v>27</v>
      </c>
      <c r="F2341" t="s">
        <v>28</v>
      </c>
      <c r="G2341">
        <v>2023</v>
      </c>
      <c r="H2341" t="s">
        <v>29</v>
      </c>
      <c r="I2341" t="s">
        <v>30</v>
      </c>
      <c r="J2341" t="s">
        <v>6567</v>
      </c>
      <c r="K2341" t="s">
        <v>6568</v>
      </c>
      <c r="M2341">
        <v>1074011</v>
      </c>
      <c r="O2341" t="s">
        <v>32</v>
      </c>
      <c r="P2341" t="s">
        <v>695</v>
      </c>
      <c r="R2341" t="s">
        <v>34</v>
      </c>
      <c r="T2341" t="s">
        <v>52</v>
      </c>
      <c r="U2341" t="s">
        <v>650</v>
      </c>
      <c r="V2341" t="s">
        <v>1666</v>
      </c>
      <c r="W2341" s="1">
        <v>45140</v>
      </c>
      <c r="X2341" s="1">
        <v>45159</v>
      </c>
      <c r="Y2341" t="s">
        <v>133</v>
      </c>
    </row>
    <row r="2342" spans="1:25">
      <c r="A2342" t="s">
        <v>326</v>
      </c>
      <c r="B2342" t="s">
        <v>6569</v>
      </c>
      <c r="C2342" t="s">
        <v>6570</v>
      </c>
      <c r="D2342">
        <v>49620</v>
      </c>
      <c r="E2342" t="s">
        <v>27</v>
      </c>
      <c r="F2342" t="s">
        <v>28</v>
      </c>
      <c r="G2342">
        <v>2023</v>
      </c>
      <c r="H2342" t="s">
        <v>29</v>
      </c>
      <c r="I2342" t="s">
        <v>30</v>
      </c>
      <c r="J2342" t="s">
        <v>6571</v>
      </c>
      <c r="K2342" t="s">
        <v>6572</v>
      </c>
      <c r="L2342" t="s">
        <v>6572</v>
      </c>
      <c r="M2342">
        <v>913496</v>
      </c>
      <c r="O2342" t="s">
        <v>32</v>
      </c>
      <c r="P2342" t="s">
        <v>33</v>
      </c>
      <c r="R2342" t="s">
        <v>34</v>
      </c>
      <c r="T2342" t="s">
        <v>52</v>
      </c>
      <c r="U2342" t="s">
        <v>298</v>
      </c>
      <c r="V2342" t="s">
        <v>810</v>
      </c>
      <c r="W2342" s="1">
        <v>44931</v>
      </c>
      <c r="X2342" s="1">
        <v>44950</v>
      </c>
      <c r="Y2342" t="s">
        <v>55</v>
      </c>
    </row>
    <row r="2343" spans="1:25">
      <c r="A2343" t="s">
        <v>657</v>
      </c>
      <c r="B2343" t="s">
        <v>3449</v>
      </c>
      <c r="D2343">
        <v>49626</v>
      </c>
      <c r="E2343" t="s">
        <v>27</v>
      </c>
      <c r="F2343" t="s">
        <v>28</v>
      </c>
      <c r="G2343">
        <v>2023</v>
      </c>
      <c r="H2343" t="s">
        <v>29</v>
      </c>
      <c r="I2343" t="s">
        <v>30</v>
      </c>
      <c r="J2343" t="s">
        <v>6573</v>
      </c>
      <c r="K2343" t="s">
        <v>6574</v>
      </c>
      <c r="L2343" t="s">
        <v>6575</v>
      </c>
      <c r="M2343">
        <v>915739</v>
      </c>
      <c r="O2343" t="s">
        <v>32</v>
      </c>
      <c r="P2343" t="s">
        <v>33</v>
      </c>
      <c r="R2343" t="s">
        <v>34</v>
      </c>
      <c r="T2343" t="s">
        <v>52</v>
      </c>
      <c r="U2343" t="s">
        <v>298</v>
      </c>
      <c r="V2343" t="s">
        <v>810</v>
      </c>
      <c r="W2343" s="1">
        <v>44931</v>
      </c>
      <c r="X2343" s="1">
        <v>44950</v>
      </c>
      <c r="Y2343" t="s">
        <v>55</v>
      </c>
    </row>
    <row r="2344" spans="1:25">
      <c r="A2344" t="s">
        <v>6576</v>
      </c>
      <c r="B2344" t="s">
        <v>6577</v>
      </c>
      <c r="D2344">
        <v>61413</v>
      </c>
      <c r="E2344" t="s">
        <v>27</v>
      </c>
      <c r="F2344" t="s">
        <v>28</v>
      </c>
      <c r="G2344">
        <v>2023</v>
      </c>
      <c r="H2344" t="s">
        <v>29</v>
      </c>
      <c r="I2344" t="s">
        <v>30</v>
      </c>
      <c r="J2344" t="s">
        <v>6578</v>
      </c>
      <c r="K2344" t="s">
        <v>6579</v>
      </c>
      <c r="L2344" t="s">
        <v>6579</v>
      </c>
      <c r="M2344">
        <v>1237667</v>
      </c>
      <c r="O2344" t="s">
        <v>32</v>
      </c>
      <c r="P2344" t="s">
        <v>33</v>
      </c>
      <c r="R2344" t="s">
        <v>34</v>
      </c>
      <c r="T2344" t="s">
        <v>52</v>
      </c>
      <c r="U2344" t="s">
        <v>298</v>
      </c>
      <c r="V2344" t="s">
        <v>810</v>
      </c>
      <c r="W2344" s="1">
        <v>45268</v>
      </c>
      <c r="X2344" s="1">
        <v>45299</v>
      </c>
      <c r="Y2344" t="s">
        <v>55</v>
      </c>
    </row>
    <row r="2345" spans="1:25">
      <c r="A2345" t="s">
        <v>1829</v>
      </c>
      <c r="B2345" t="s">
        <v>1830</v>
      </c>
      <c r="C2345" t="s">
        <v>1831</v>
      </c>
      <c r="D2345">
        <v>58456</v>
      </c>
      <c r="E2345" t="s">
        <v>27</v>
      </c>
      <c r="F2345" t="s">
        <v>28</v>
      </c>
      <c r="G2345">
        <v>2023</v>
      </c>
      <c r="H2345" t="s">
        <v>29</v>
      </c>
      <c r="I2345" t="s">
        <v>30</v>
      </c>
      <c r="J2345" t="s">
        <v>6580</v>
      </c>
      <c r="K2345" t="s">
        <v>6581</v>
      </c>
      <c r="M2345">
        <v>821959</v>
      </c>
      <c r="O2345" t="s">
        <v>32</v>
      </c>
      <c r="P2345" t="s">
        <v>86</v>
      </c>
      <c r="R2345" t="s">
        <v>34</v>
      </c>
      <c r="T2345" t="s">
        <v>52</v>
      </c>
      <c r="U2345" t="s">
        <v>87</v>
      </c>
      <c r="V2345" t="s">
        <v>465</v>
      </c>
      <c r="W2345" s="1">
        <v>45025</v>
      </c>
      <c r="X2345" s="1">
        <v>45079</v>
      </c>
      <c r="Y2345" t="s">
        <v>1834</v>
      </c>
    </row>
    <row r="2346" spans="1:25">
      <c r="A2346" t="s">
        <v>1829</v>
      </c>
      <c r="B2346" t="s">
        <v>1830</v>
      </c>
      <c r="C2346" t="s">
        <v>1831</v>
      </c>
      <c r="D2346">
        <v>61901</v>
      </c>
      <c r="E2346" t="s">
        <v>27</v>
      </c>
      <c r="F2346" t="s">
        <v>28</v>
      </c>
      <c r="G2346">
        <v>2023</v>
      </c>
      <c r="H2346" t="s">
        <v>29</v>
      </c>
      <c r="I2346" t="s">
        <v>30</v>
      </c>
      <c r="J2346" t="s">
        <v>6582</v>
      </c>
      <c r="K2346" t="s">
        <v>6583</v>
      </c>
      <c r="M2346">
        <v>821959</v>
      </c>
      <c r="O2346" t="s">
        <v>32</v>
      </c>
      <c r="P2346" t="s">
        <v>86</v>
      </c>
      <c r="R2346" t="s">
        <v>34</v>
      </c>
      <c r="T2346" t="s">
        <v>52</v>
      </c>
      <c r="U2346" t="s">
        <v>87</v>
      </c>
      <c r="V2346" t="s">
        <v>88</v>
      </c>
      <c r="W2346" s="1">
        <v>45135</v>
      </c>
      <c r="X2346" s="1">
        <v>45163</v>
      </c>
      <c r="Y2346" t="s">
        <v>1834</v>
      </c>
    </row>
    <row r="2347" spans="1:25">
      <c r="A2347" t="s">
        <v>6584</v>
      </c>
      <c r="B2347" t="s">
        <v>2978</v>
      </c>
      <c r="D2347">
        <v>60637</v>
      </c>
      <c r="E2347" t="s">
        <v>27</v>
      </c>
      <c r="F2347" t="s">
        <v>28</v>
      </c>
      <c r="G2347">
        <v>2023</v>
      </c>
      <c r="H2347" t="s">
        <v>29</v>
      </c>
      <c r="I2347" t="s">
        <v>30</v>
      </c>
      <c r="J2347" t="s">
        <v>6585</v>
      </c>
      <c r="K2347" t="str">
        <f>"01/06/2023 12:30 PM AEST(SW"</f>
        <v>01/06/2023 12:30 PM AEST(SW</v>
      </c>
      <c r="M2347">
        <v>1081904</v>
      </c>
      <c r="O2347" t="s">
        <v>32</v>
      </c>
      <c r="P2347" t="s">
        <v>33</v>
      </c>
      <c r="R2347" t="s">
        <v>34</v>
      </c>
      <c r="T2347" t="s">
        <v>174</v>
      </c>
      <c r="U2347" t="s">
        <v>680</v>
      </c>
      <c r="V2347" t="s">
        <v>3593</v>
      </c>
      <c r="W2347" s="1">
        <v>45099</v>
      </c>
      <c r="X2347" s="1">
        <v>45133</v>
      </c>
      <c r="Y2347" t="s">
        <v>55</v>
      </c>
    </row>
    <row r="2348" spans="1:25">
      <c r="A2348" t="s">
        <v>6586</v>
      </c>
      <c r="B2348" t="s">
        <v>6587</v>
      </c>
      <c r="D2348">
        <v>61722</v>
      </c>
      <c r="E2348" t="s">
        <v>27</v>
      </c>
      <c r="F2348" t="s">
        <v>28</v>
      </c>
      <c r="G2348">
        <v>2023</v>
      </c>
      <c r="H2348" t="s">
        <v>29</v>
      </c>
      <c r="I2348" t="s">
        <v>30</v>
      </c>
      <c r="J2348" t="s">
        <v>6588</v>
      </c>
      <c r="K2348" t="str">
        <f>"05/07/2023 03:21 PM AEST(SW"</f>
        <v>05/07/2023 03:21 PM AEST(SW</v>
      </c>
      <c r="L2348" t="str">
        <f>"05/07/2023 03:21 PM AEST(SW"</f>
        <v>05/07/2023 03:21 PM AEST(SW</v>
      </c>
      <c r="M2348">
        <v>1152655</v>
      </c>
      <c r="O2348" t="s">
        <v>32</v>
      </c>
      <c r="P2348" t="s">
        <v>42</v>
      </c>
      <c r="R2348" t="s">
        <v>34</v>
      </c>
      <c r="T2348" t="s">
        <v>35</v>
      </c>
      <c r="U2348" t="s">
        <v>1578</v>
      </c>
      <c r="V2348" t="s">
        <v>3346</v>
      </c>
      <c r="W2348" s="1">
        <v>45166</v>
      </c>
      <c r="X2348" s="1">
        <v>45176</v>
      </c>
      <c r="Y2348" t="s">
        <v>204</v>
      </c>
    </row>
    <row r="2349" spans="1:25">
      <c r="A2349" t="s">
        <v>6586</v>
      </c>
      <c r="B2349" t="s">
        <v>6587</v>
      </c>
      <c r="D2349">
        <v>61723</v>
      </c>
      <c r="E2349" t="s">
        <v>27</v>
      </c>
      <c r="F2349" t="s">
        <v>28</v>
      </c>
      <c r="G2349">
        <v>2023</v>
      </c>
      <c r="H2349" t="s">
        <v>29</v>
      </c>
      <c r="I2349" t="s">
        <v>30</v>
      </c>
      <c r="J2349" t="s">
        <v>6589</v>
      </c>
      <c r="K2349" t="str">
        <f>"05/07/2023 03:37 PM AEST(SW"</f>
        <v>05/07/2023 03:37 PM AEST(SW</v>
      </c>
      <c r="L2349" t="str">
        <f>"05/07/2023 03:37 PM AEST(SW"</f>
        <v>05/07/2023 03:37 PM AEST(SW</v>
      </c>
      <c r="M2349">
        <v>1152655</v>
      </c>
      <c r="O2349" t="s">
        <v>32</v>
      </c>
      <c r="P2349" t="s">
        <v>42</v>
      </c>
      <c r="R2349" t="s">
        <v>34</v>
      </c>
      <c r="T2349" t="s">
        <v>35</v>
      </c>
      <c r="U2349" t="s">
        <v>1578</v>
      </c>
      <c r="V2349" t="s">
        <v>3346</v>
      </c>
      <c r="W2349" s="1">
        <v>45166</v>
      </c>
      <c r="X2349" s="1">
        <v>45176</v>
      </c>
      <c r="Y2349" t="s">
        <v>204</v>
      </c>
    </row>
    <row r="2350" spans="1:25">
      <c r="A2350" t="s">
        <v>6590</v>
      </c>
      <c r="B2350" t="s">
        <v>6591</v>
      </c>
      <c r="D2350">
        <v>61669</v>
      </c>
      <c r="E2350" t="s">
        <v>27</v>
      </c>
      <c r="F2350" t="s">
        <v>28</v>
      </c>
      <c r="G2350">
        <v>2023</v>
      </c>
      <c r="H2350" t="s">
        <v>29</v>
      </c>
      <c r="I2350" t="s">
        <v>30</v>
      </c>
      <c r="J2350" t="s">
        <v>6592</v>
      </c>
      <c r="K2350" t="s">
        <v>6593</v>
      </c>
      <c r="O2350" t="s">
        <v>32</v>
      </c>
      <c r="P2350" t="s">
        <v>695</v>
      </c>
      <c r="R2350" t="s">
        <v>34</v>
      </c>
      <c r="T2350" t="s">
        <v>52</v>
      </c>
      <c r="U2350" t="s">
        <v>43</v>
      </c>
      <c r="V2350" t="s">
        <v>115</v>
      </c>
      <c r="W2350" s="1">
        <v>45107</v>
      </c>
      <c r="X2350" s="1">
        <v>45131</v>
      </c>
      <c r="Y2350" t="s">
        <v>55</v>
      </c>
    </row>
    <row r="2351" spans="1:25">
      <c r="A2351" t="s">
        <v>6594</v>
      </c>
      <c r="B2351" t="s">
        <v>6595</v>
      </c>
      <c r="D2351">
        <v>60962</v>
      </c>
      <c r="E2351" t="s">
        <v>27</v>
      </c>
      <c r="F2351" t="s">
        <v>28</v>
      </c>
      <c r="G2351">
        <v>2023</v>
      </c>
      <c r="H2351" t="s">
        <v>29</v>
      </c>
      <c r="I2351" t="s">
        <v>30</v>
      </c>
      <c r="J2351" t="s">
        <v>6596</v>
      </c>
      <c r="K2351" t="s">
        <v>6597</v>
      </c>
      <c r="M2351">
        <v>1028937</v>
      </c>
      <c r="O2351" t="s">
        <v>32</v>
      </c>
      <c r="P2351" t="s">
        <v>42</v>
      </c>
      <c r="R2351" t="s">
        <v>34</v>
      </c>
      <c r="T2351" t="s">
        <v>35</v>
      </c>
      <c r="U2351" t="s">
        <v>869</v>
      </c>
      <c r="V2351" t="s">
        <v>6598</v>
      </c>
      <c r="W2351" s="1">
        <v>45103</v>
      </c>
      <c r="X2351" s="1">
        <v>45123</v>
      </c>
      <c r="Y2351" t="s">
        <v>2807</v>
      </c>
    </row>
    <row r="2352" spans="1:25">
      <c r="A2352" t="s">
        <v>6599</v>
      </c>
      <c r="B2352" t="s">
        <v>268</v>
      </c>
      <c r="C2352" t="s">
        <v>78</v>
      </c>
      <c r="D2352">
        <v>61005</v>
      </c>
      <c r="E2352" t="s">
        <v>27</v>
      </c>
      <c r="F2352" t="s">
        <v>28</v>
      </c>
      <c r="G2352">
        <v>2023</v>
      </c>
      <c r="H2352" t="s">
        <v>29</v>
      </c>
      <c r="I2352" t="s">
        <v>30</v>
      </c>
      <c r="J2352" t="s">
        <v>6600</v>
      </c>
      <c r="K2352" t="s">
        <v>6601</v>
      </c>
      <c r="M2352">
        <v>831922</v>
      </c>
      <c r="O2352" t="s">
        <v>32</v>
      </c>
      <c r="P2352" t="s">
        <v>42</v>
      </c>
      <c r="R2352" t="s">
        <v>34</v>
      </c>
      <c r="T2352" t="s">
        <v>35</v>
      </c>
      <c r="U2352" t="s">
        <v>43</v>
      </c>
      <c r="V2352" t="s">
        <v>158</v>
      </c>
      <c r="W2352" s="1">
        <v>45106</v>
      </c>
      <c r="X2352" s="1">
        <v>45139</v>
      </c>
      <c r="Y2352" t="s">
        <v>55</v>
      </c>
    </row>
    <row r="2353" spans="1:25">
      <c r="A2353" t="s">
        <v>6602</v>
      </c>
      <c r="B2353" t="s">
        <v>323</v>
      </c>
      <c r="D2353">
        <v>55207</v>
      </c>
      <c r="E2353" t="s">
        <v>27</v>
      </c>
      <c r="F2353" t="s">
        <v>28</v>
      </c>
      <c r="G2353">
        <v>2023</v>
      </c>
      <c r="H2353" t="s">
        <v>29</v>
      </c>
      <c r="I2353" t="s">
        <v>30</v>
      </c>
      <c r="J2353" t="s">
        <v>6603</v>
      </c>
      <c r="K2353" t="s">
        <v>5107</v>
      </c>
      <c r="M2353">
        <v>1273667</v>
      </c>
      <c r="O2353" t="s">
        <v>32</v>
      </c>
      <c r="P2353" t="s">
        <v>277</v>
      </c>
      <c r="R2353" t="s">
        <v>34</v>
      </c>
      <c r="T2353" t="s">
        <v>174</v>
      </c>
      <c r="U2353" t="s">
        <v>53</v>
      </c>
      <c r="V2353" t="s">
        <v>6604</v>
      </c>
      <c r="W2353" s="1">
        <v>44930</v>
      </c>
      <c r="X2353" s="1">
        <v>45127</v>
      </c>
      <c r="Y2353" t="s">
        <v>55</v>
      </c>
    </row>
    <row r="2354" spans="1:25">
      <c r="A2354" t="s">
        <v>2696</v>
      </c>
      <c r="B2354" t="s">
        <v>2697</v>
      </c>
      <c r="C2354" t="s">
        <v>57</v>
      </c>
      <c r="D2354">
        <v>59417</v>
      </c>
      <c r="E2354" t="s">
        <v>27</v>
      </c>
      <c r="F2354" t="s">
        <v>28</v>
      </c>
      <c r="G2354">
        <v>2023</v>
      </c>
      <c r="H2354" t="s">
        <v>29</v>
      </c>
      <c r="I2354" t="s">
        <v>30</v>
      </c>
      <c r="J2354" t="s">
        <v>6605</v>
      </c>
      <c r="K2354" t="s">
        <v>6606</v>
      </c>
      <c r="L2354" t="s">
        <v>6607</v>
      </c>
      <c r="M2354">
        <v>694704</v>
      </c>
      <c r="O2354" t="s">
        <v>32</v>
      </c>
      <c r="P2354" t="s">
        <v>68</v>
      </c>
      <c r="R2354" t="s">
        <v>34</v>
      </c>
      <c r="T2354" t="s">
        <v>35</v>
      </c>
      <c r="U2354" t="s">
        <v>43</v>
      </c>
      <c r="V2354" t="s">
        <v>158</v>
      </c>
      <c r="W2354" s="1">
        <v>45059</v>
      </c>
      <c r="X2354" s="1">
        <v>45075</v>
      </c>
      <c r="Y2354" t="s">
        <v>55</v>
      </c>
    </row>
    <row r="2355" spans="1:25">
      <c r="A2355" t="s">
        <v>6484</v>
      </c>
      <c r="B2355" t="s">
        <v>268</v>
      </c>
      <c r="D2355">
        <v>60629</v>
      </c>
      <c r="E2355" t="s">
        <v>27</v>
      </c>
      <c r="F2355" t="s">
        <v>28</v>
      </c>
      <c r="G2355">
        <v>2023</v>
      </c>
      <c r="H2355" t="s">
        <v>29</v>
      </c>
      <c r="I2355" t="s">
        <v>30</v>
      </c>
      <c r="J2355" t="s">
        <v>6485</v>
      </c>
      <c r="K2355" t="str">
        <f>"01/06/2023 11:03 AM AEST(SW"</f>
        <v>01/06/2023 11:03 AM AEST(SW</v>
      </c>
      <c r="M2355">
        <v>1198623</v>
      </c>
      <c r="O2355" t="s">
        <v>32</v>
      </c>
      <c r="P2355" t="s">
        <v>878</v>
      </c>
      <c r="R2355" t="s">
        <v>34</v>
      </c>
      <c r="T2355" t="s">
        <v>52</v>
      </c>
      <c r="U2355" t="s">
        <v>1540</v>
      </c>
      <c r="V2355" t="s">
        <v>6486</v>
      </c>
      <c r="W2355" s="1">
        <v>45085</v>
      </c>
      <c r="X2355" s="1">
        <v>45102</v>
      </c>
      <c r="Y2355" t="s">
        <v>55</v>
      </c>
    </row>
    <row r="2356" spans="1:25">
      <c r="A2356" t="s">
        <v>6608</v>
      </c>
      <c r="B2356" t="s">
        <v>6609</v>
      </c>
      <c r="C2356" t="s">
        <v>6610</v>
      </c>
      <c r="D2356">
        <v>60872</v>
      </c>
      <c r="E2356" t="s">
        <v>27</v>
      </c>
      <c r="F2356" t="s">
        <v>28</v>
      </c>
      <c r="G2356">
        <v>2023</v>
      </c>
      <c r="H2356" t="s">
        <v>29</v>
      </c>
      <c r="I2356" t="s">
        <v>30</v>
      </c>
      <c r="J2356" t="s">
        <v>6611</v>
      </c>
      <c r="K2356" t="str">
        <f>"07/06/2023 01:43 PM AEST(SW"</f>
        <v>07/06/2023 01:43 PM AEST(SW</v>
      </c>
      <c r="L2356" t="s">
        <v>6612</v>
      </c>
      <c r="M2356">
        <v>832873</v>
      </c>
      <c r="O2356" t="s">
        <v>32</v>
      </c>
      <c r="P2356" t="s">
        <v>61</v>
      </c>
      <c r="Q2356" t="s">
        <v>6613</v>
      </c>
      <c r="R2356" t="s">
        <v>34</v>
      </c>
      <c r="T2356" t="s">
        <v>52</v>
      </c>
      <c r="U2356" t="s">
        <v>36</v>
      </c>
      <c r="V2356" t="s">
        <v>2874</v>
      </c>
      <c r="W2356" s="1">
        <v>45108</v>
      </c>
      <c r="X2356" s="1">
        <v>45116</v>
      </c>
      <c r="Y2356" t="s">
        <v>55</v>
      </c>
    </row>
    <row r="2357" spans="1:25">
      <c r="A2357" t="s">
        <v>2936</v>
      </c>
      <c r="B2357" t="s">
        <v>3369</v>
      </c>
      <c r="C2357" t="s">
        <v>1033</v>
      </c>
      <c r="D2357">
        <v>61682</v>
      </c>
      <c r="E2357" t="s">
        <v>27</v>
      </c>
      <c r="F2357" t="s">
        <v>28</v>
      </c>
      <c r="G2357">
        <v>2023</v>
      </c>
      <c r="H2357" t="s">
        <v>29</v>
      </c>
      <c r="I2357" t="s">
        <v>30</v>
      </c>
      <c r="J2357" t="s">
        <v>6614</v>
      </c>
      <c r="K2357" t="str">
        <f>"01/07/2023 11:44 AM AEST(SW"</f>
        <v>01/07/2023 11:44 AM AEST(SW</v>
      </c>
      <c r="M2357">
        <v>1163448</v>
      </c>
      <c r="O2357" t="s">
        <v>32</v>
      </c>
      <c r="P2357" t="s">
        <v>277</v>
      </c>
      <c r="R2357" t="s">
        <v>32</v>
      </c>
      <c r="S2357" t="s">
        <v>32</v>
      </c>
      <c r="T2357" t="s">
        <v>174</v>
      </c>
      <c r="U2357" t="s">
        <v>53</v>
      </c>
      <c r="V2357" t="s">
        <v>6124</v>
      </c>
      <c r="W2357" s="1">
        <v>45111</v>
      </c>
      <c r="X2357" s="1">
        <v>45493</v>
      </c>
      <c r="Y2357" t="s">
        <v>55</v>
      </c>
    </row>
    <row r="2358" spans="1:25">
      <c r="A2358" t="s">
        <v>6615</v>
      </c>
      <c r="B2358" t="s">
        <v>6616</v>
      </c>
      <c r="D2358">
        <v>60120</v>
      </c>
      <c r="E2358" t="s">
        <v>27</v>
      </c>
      <c r="F2358" t="s">
        <v>28</v>
      </c>
      <c r="G2358">
        <v>2023</v>
      </c>
      <c r="H2358" t="s">
        <v>29</v>
      </c>
      <c r="I2358" t="s">
        <v>30</v>
      </c>
      <c r="J2358" t="s">
        <v>6617</v>
      </c>
      <c r="K2358" t="s">
        <v>6618</v>
      </c>
      <c r="M2358">
        <v>1060618</v>
      </c>
      <c r="O2358" t="s">
        <v>32</v>
      </c>
      <c r="P2358" t="s">
        <v>68</v>
      </c>
      <c r="R2358" t="s">
        <v>34</v>
      </c>
      <c r="T2358" t="s">
        <v>35</v>
      </c>
      <c r="U2358" t="s">
        <v>43</v>
      </c>
      <c r="V2358" t="s">
        <v>6619</v>
      </c>
      <c r="W2358" s="1">
        <v>45164</v>
      </c>
      <c r="X2358" s="1">
        <v>45171</v>
      </c>
      <c r="Y2358" t="s">
        <v>6620</v>
      </c>
    </row>
    <row r="2359" spans="1:25">
      <c r="A2359" t="s">
        <v>251</v>
      </c>
      <c r="B2359" t="s">
        <v>72</v>
      </c>
      <c r="C2359" t="s">
        <v>2581</v>
      </c>
      <c r="D2359">
        <v>60198</v>
      </c>
      <c r="E2359" t="s">
        <v>27</v>
      </c>
      <c r="F2359" t="s">
        <v>28</v>
      </c>
      <c r="G2359">
        <v>2023</v>
      </c>
      <c r="H2359" t="s">
        <v>29</v>
      </c>
      <c r="I2359" t="s">
        <v>30</v>
      </c>
      <c r="J2359" t="s">
        <v>6621</v>
      </c>
      <c r="K2359" t="s">
        <v>6622</v>
      </c>
      <c r="M2359">
        <v>871337</v>
      </c>
      <c r="O2359" t="s">
        <v>32</v>
      </c>
      <c r="P2359" t="s">
        <v>42</v>
      </c>
      <c r="R2359" t="s">
        <v>34</v>
      </c>
      <c r="T2359" t="s">
        <v>35</v>
      </c>
      <c r="U2359" t="s">
        <v>278</v>
      </c>
      <c r="V2359" t="s">
        <v>6623</v>
      </c>
      <c r="W2359" s="1">
        <v>45090</v>
      </c>
      <c r="X2359" s="1">
        <v>45133</v>
      </c>
      <c r="Y2359" t="s">
        <v>55</v>
      </c>
    </row>
    <row r="2360" spans="1:25">
      <c r="A2360" t="s">
        <v>6624</v>
      </c>
      <c r="B2360" t="s">
        <v>323</v>
      </c>
      <c r="C2360" t="s">
        <v>2317</v>
      </c>
      <c r="D2360">
        <v>60865</v>
      </c>
      <c r="E2360" t="s">
        <v>27</v>
      </c>
      <c r="F2360" t="s">
        <v>28</v>
      </c>
      <c r="G2360">
        <v>2023</v>
      </c>
      <c r="H2360" t="s">
        <v>29</v>
      </c>
      <c r="I2360" t="s">
        <v>30</v>
      </c>
      <c r="J2360" t="s">
        <v>6625</v>
      </c>
      <c r="K2360" t="str">
        <f>"07/06/2023 10:10 AM AEST(SW"</f>
        <v>07/06/2023 10:10 AM AEST(SW</v>
      </c>
      <c r="M2360">
        <v>1279165</v>
      </c>
      <c r="O2360" t="s">
        <v>32</v>
      </c>
      <c r="P2360" t="s">
        <v>33</v>
      </c>
      <c r="R2360" t="s">
        <v>34</v>
      </c>
      <c r="T2360" t="s">
        <v>174</v>
      </c>
      <c r="U2360" t="s">
        <v>2704</v>
      </c>
      <c r="V2360" t="s">
        <v>6626</v>
      </c>
      <c r="W2360" s="1">
        <v>45095</v>
      </c>
      <c r="X2360" s="1">
        <v>45127</v>
      </c>
      <c r="Y2360" t="s">
        <v>55</v>
      </c>
    </row>
    <row r="2361" spans="1:25">
      <c r="A2361" t="s">
        <v>6624</v>
      </c>
      <c r="B2361" t="s">
        <v>323</v>
      </c>
      <c r="C2361" t="s">
        <v>2317</v>
      </c>
      <c r="D2361">
        <v>60866</v>
      </c>
      <c r="E2361" t="s">
        <v>27</v>
      </c>
      <c r="F2361" t="s">
        <v>28</v>
      </c>
      <c r="G2361">
        <v>2023</v>
      </c>
      <c r="H2361" t="s">
        <v>29</v>
      </c>
      <c r="I2361" t="s">
        <v>30</v>
      </c>
      <c r="J2361" t="s">
        <v>6625</v>
      </c>
      <c r="K2361" t="str">
        <f>"07/06/2023 10:21 AM AEST(SW"</f>
        <v>07/06/2023 10:21 AM AEST(SW</v>
      </c>
      <c r="L2361" t="str">
        <f>"07/06/2023 10:29 AM AEST(SW"</f>
        <v>07/06/2023 10:29 AM AEST(SW</v>
      </c>
      <c r="M2361">
        <v>1279165</v>
      </c>
      <c r="O2361" t="s">
        <v>32</v>
      </c>
      <c r="P2361" t="s">
        <v>33</v>
      </c>
      <c r="R2361" t="s">
        <v>34</v>
      </c>
      <c r="T2361" t="s">
        <v>174</v>
      </c>
      <c r="U2361" t="s">
        <v>2704</v>
      </c>
      <c r="V2361" t="s">
        <v>6627</v>
      </c>
      <c r="W2361" s="1">
        <v>45095</v>
      </c>
      <c r="X2361" s="1">
        <v>45127</v>
      </c>
      <c r="Y2361" t="s">
        <v>55</v>
      </c>
    </row>
    <row r="2362" spans="1:25">
      <c r="A2362" t="s">
        <v>6586</v>
      </c>
      <c r="B2362" t="s">
        <v>6587</v>
      </c>
      <c r="D2362">
        <v>61722</v>
      </c>
      <c r="E2362" t="s">
        <v>27</v>
      </c>
      <c r="F2362" t="s">
        <v>28</v>
      </c>
      <c r="G2362">
        <v>2023</v>
      </c>
      <c r="H2362" t="s">
        <v>29</v>
      </c>
      <c r="I2362" t="s">
        <v>30</v>
      </c>
      <c r="J2362" t="s">
        <v>6588</v>
      </c>
      <c r="K2362" t="str">
        <f>"05/07/2023 03:21 PM AEST(SW"</f>
        <v>05/07/2023 03:21 PM AEST(SW</v>
      </c>
      <c r="L2362" t="str">
        <f>"05/07/2023 03:21 PM AEST(SW"</f>
        <v>05/07/2023 03:21 PM AEST(SW</v>
      </c>
      <c r="M2362">
        <v>1152655</v>
      </c>
      <c r="O2362" t="s">
        <v>32</v>
      </c>
      <c r="P2362" t="s">
        <v>42</v>
      </c>
      <c r="R2362" t="s">
        <v>34</v>
      </c>
      <c r="T2362" t="s">
        <v>35</v>
      </c>
      <c r="U2362" t="s">
        <v>1578</v>
      </c>
      <c r="V2362" t="s">
        <v>3346</v>
      </c>
      <c r="W2362" s="1">
        <v>45166</v>
      </c>
      <c r="X2362" s="1">
        <v>45176</v>
      </c>
      <c r="Y2362" t="s">
        <v>204</v>
      </c>
    </row>
    <row r="2363" spans="1:25">
      <c r="A2363" t="s">
        <v>6586</v>
      </c>
      <c r="B2363" t="s">
        <v>6587</v>
      </c>
      <c r="D2363">
        <v>61723</v>
      </c>
      <c r="E2363" t="s">
        <v>27</v>
      </c>
      <c r="F2363" t="s">
        <v>28</v>
      </c>
      <c r="G2363">
        <v>2023</v>
      </c>
      <c r="H2363" t="s">
        <v>29</v>
      </c>
      <c r="I2363" t="s">
        <v>30</v>
      </c>
      <c r="J2363" t="s">
        <v>6589</v>
      </c>
      <c r="K2363" t="str">
        <f>"05/07/2023 03:37 PM AEST(SW"</f>
        <v>05/07/2023 03:37 PM AEST(SW</v>
      </c>
      <c r="L2363" t="str">
        <f>"05/07/2023 03:37 PM AEST(SW"</f>
        <v>05/07/2023 03:37 PM AEST(SW</v>
      </c>
      <c r="M2363">
        <v>1152655</v>
      </c>
      <c r="O2363" t="s">
        <v>32</v>
      </c>
      <c r="P2363" t="s">
        <v>42</v>
      </c>
      <c r="R2363" t="s">
        <v>34</v>
      </c>
      <c r="T2363" t="s">
        <v>35</v>
      </c>
      <c r="U2363" t="s">
        <v>1578</v>
      </c>
      <c r="V2363" t="s">
        <v>3346</v>
      </c>
      <c r="W2363" s="1">
        <v>45166</v>
      </c>
      <c r="X2363" s="1">
        <v>45176</v>
      </c>
      <c r="Y2363" t="s">
        <v>204</v>
      </c>
    </row>
    <row r="2364" spans="1:25">
      <c r="A2364" t="s">
        <v>251</v>
      </c>
      <c r="B2364" t="s">
        <v>72</v>
      </c>
      <c r="C2364" t="s">
        <v>2581</v>
      </c>
      <c r="D2364">
        <v>60198</v>
      </c>
      <c r="E2364" t="s">
        <v>27</v>
      </c>
      <c r="F2364" t="s">
        <v>28</v>
      </c>
      <c r="G2364">
        <v>2023</v>
      </c>
      <c r="H2364" t="s">
        <v>29</v>
      </c>
      <c r="I2364" t="s">
        <v>30</v>
      </c>
      <c r="J2364" t="s">
        <v>6621</v>
      </c>
      <c r="K2364" t="s">
        <v>6622</v>
      </c>
      <c r="M2364">
        <v>871337</v>
      </c>
      <c r="O2364" t="s">
        <v>32</v>
      </c>
      <c r="P2364" t="s">
        <v>42</v>
      </c>
      <c r="R2364" t="s">
        <v>34</v>
      </c>
      <c r="T2364" t="s">
        <v>35</v>
      </c>
      <c r="U2364" t="s">
        <v>278</v>
      </c>
      <c r="V2364" t="s">
        <v>6623</v>
      </c>
      <c r="W2364" s="1">
        <v>45090</v>
      </c>
      <c r="X2364" s="1">
        <v>45133</v>
      </c>
      <c r="Y2364" t="s">
        <v>55</v>
      </c>
    </row>
    <row r="2365" spans="1:25">
      <c r="A2365" t="s">
        <v>6628</v>
      </c>
      <c r="B2365" t="s">
        <v>2246</v>
      </c>
      <c r="C2365" t="s">
        <v>57</v>
      </c>
      <c r="D2365">
        <v>61926</v>
      </c>
      <c r="E2365" t="s">
        <v>27</v>
      </c>
      <c r="F2365" t="s">
        <v>28</v>
      </c>
      <c r="G2365">
        <v>2023</v>
      </c>
      <c r="H2365" t="s">
        <v>29</v>
      </c>
      <c r="I2365" t="s">
        <v>30</v>
      </c>
      <c r="J2365" t="s">
        <v>6629</v>
      </c>
      <c r="K2365" t="s">
        <v>6630</v>
      </c>
      <c r="L2365" t="s">
        <v>6630</v>
      </c>
      <c r="M2365">
        <v>1311688</v>
      </c>
      <c r="O2365" t="s">
        <v>32</v>
      </c>
      <c r="P2365" t="s">
        <v>631</v>
      </c>
      <c r="R2365" t="s">
        <v>34</v>
      </c>
      <c r="T2365" t="s">
        <v>35</v>
      </c>
      <c r="U2365" t="s">
        <v>278</v>
      </c>
      <c r="V2365" t="s">
        <v>6631</v>
      </c>
      <c r="W2365" s="1">
        <v>45152</v>
      </c>
      <c r="X2365" s="1">
        <v>45176</v>
      </c>
      <c r="Y2365" t="s">
        <v>55</v>
      </c>
    </row>
    <row r="2366" spans="1:25">
      <c r="A2366" t="s">
        <v>6632</v>
      </c>
      <c r="B2366" t="s">
        <v>1016</v>
      </c>
      <c r="C2366" t="s">
        <v>6633</v>
      </c>
      <c r="D2366">
        <v>61002</v>
      </c>
      <c r="E2366" t="s">
        <v>27</v>
      </c>
      <c r="F2366" t="s">
        <v>28</v>
      </c>
      <c r="G2366">
        <v>2023</v>
      </c>
      <c r="H2366" t="s">
        <v>29</v>
      </c>
      <c r="I2366" t="s">
        <v>30</v>
      </c>
      <c r="J2366" t="s">
        <v>6634</v>
      </c>
      <c r="K2366" t="s">
        <v>6635</v>
      </c>
      <c r="M2366">
        <v>1271401</v>
      </c>
      <c r="O2366" t="s">
        <v>32</v>
      </c>
      <c r="P2366" t="s">
        <v>33</v>
      </c>
      <c r="R2366" t="s">
        <v>34</v>
      </c>
      <c r="T2366" t="s">
        <v>174</v>
      </c>
      <c r="U2366" t="s">
        <v>53</v>
      </c>
      <c r="V2366" t="s">
        <v>6636</v>
      </c>
      <c r="W2366" s="1">
        <v>45091</v>
      </c>
      <c r="X2366" s="1">
        <v>45125</v>
      </c>
      <c r="Y2366" t="s">
        <v>55</v>
      </c>
    </row>
    <row r="2367" spans="1:25">
      <c r="A2367" t="s">
        <v>4779</v>
      </c>
      <c r="B2367" t="s">
        <v>981</v>
      </c>
      <c r="C2367" t="s">
        <v>4780</v>
      </c>
      <c r="D2367">
        <v>60948</v>
      </c>
      <c r="E2367" t="s">
        <v>27</v>
      </c>
      <c r="F2367" t="s">
        <v>28</v>
      </c>
      <c r="G2367">
        <v>2023</v>
      </c>
      <c r="H2367" t="s">
        <v>29</v>
      </c>
      <c r="I2367" t="s">
        <v>30</v>
      </c>
      <c r="J2367" t="s">
        <v>6637</v>
      </c>
      <c r="K2367" t="s">
        <v>6638</v>
      </c>
      <c r="L2367" t="s">
        <v>6639</v>
      </c>
      <c r="M2367">
        <v>761751</v>
      </c>
      <c r="O2367" t="s">
        <v>32</v>
      </c>
      <c r="P2367" t="s">
        <v>86</v>
      </c>
      <c r="R2367" t="s">
        <v>34</v>
      </c>
      <c r="T2367" t="s">
        <v>52</v>
      </c>
      <c r="U2367" t="s">
        <v>261</v>
      </c>
      <c r="V2367" t="s">
        <v>262</v>
      </c>
      <c r="W2367" s="1">
        <v>45129</v>
      </c>
      <c r="X2367" s="1">
        <v>45141</v>
      </c>
      <c r="Y2367" t="s">
        <v>55</v>
      </c>
    </row>
    <row r="2368" spans="1:25">
      <c r="A2368" t="s">
        <v>6640</v>
      </c>
      <c r="B2368" t="s">
        <v>6641</v>
      </c>
      <c r="D2368">
        <v>60838</v>
      </c>
      <c r="E2368" t="s">
        <v>27</v>
      </c>
      <c r="F2368" t="s">
        <v>28</v>
      </c>
      <c r="G2368">
        <v>2023</v>
      </c>
      <c r="H2368" t="s">
        <v>29</v>
      </c>
      <c r="I2368" t="s">
        <v>30</v>
      </c>
      <c r="J2368" t="s">
        <v>6642</v>
      </c>
      <c r="K2368" t="str">
        <f>"06/06/2023 12:39 PM AEST(SW"</f>
        <v>06/06/2023 12:39 PM AEST(SW</v>
      </c>
      <c r="M2368">
        <v>1314013</v>
      </c>
      <c r="O2368" t="s">
        <v>32</v>
      </c>
      <c r="P2368" t="s">
        <v>33</v>
      </c>
      <c r="R2368" t="s">
        <v>34</v>
      </c>
      <c r="T2368" t="s">
        <v>52</v>
      </c>
      <c r="U2368" t="s">
        <v>650</v>
      </c>
      <c r="V2368" t="s">
        <v>6000</v>
      </c>
      <c r="W2368" s="1">
        <v>45175</v>
      </c>
      <c r="X2368" s="1">
        <v>45202</v>
      </c>
      <c r="Y2368" t="s">
        <v>55</v>
      </c>
    </row>
    <row r="2369" spans="1:25">
      <c r="A2369" t="s">
        <v>5627</v>
      </c>
      <c r="B2369" t="s">
        <v>6643</v>
      </c>
      <c r="D2369">
        <v>61638</v>
      </c>
      <c r="E2369" t="s">
        <v>27</v>
      </c>
      <c r="F2369" t="s">
        <v>28</v>
      </c>
      <c r="G2369">
        <v>2023</v>
      </c>
      <c r="H2369" t="s">
        <v>29</v>
      </c>
      <c r="I2369" t="s">
        <v>30</v>
      </c>
      <c r="J2369" t="s">
        <v>6644</v>
      </c>
      <c r="K2369" t="s">
        <v>6645</v>
      </c>
      <c r="M2369">
        <v>1332750</v>
      </c>
      <c r="O2369" t="s">
        <v>32</v>
      </c>
      <c r="P2369" t="s">
        <v>277</v>
      </c>
      <c r="R2369" t="s">
        <v>32</v>
      </c>
      <c r="S2369" t="s">
        <v>32</v>
      </c>
      <c r="T2369" t="s">
        <v>52</v>
      </c>
      <c r="U2369" t="s">
        <v>53</v>
      </c>
      <c r="V2369" t="s">
        <v>6646</v>
      </c>
      <c r="W2369" s="1">
        <v>45165</v>
      </c>
      <c r="X2369" s="1">
        <v>45165</v>
      </c>
      <c r="Y2369" t="s">
        <v>133</v>
      </c>
    </row>
    <row r="2370" spans="1:25">
      <c r="A2370" t="s">
        <v>6647</v>
      </c>
      <c r="B2370" t="s">
        <v>4959</v>
      </c>
      <c r="C2370" t="s">
        <v>6648</v>
      </c>
      <c r="D2370">
        <v>58576</v>
      </c>
      <c r="E2370" t="s">
        <v>27</v>
      </c>
      <c r="F2370" t="s">
        <v>28</v>
      </c>
      <c r="G2370">
        <v>2023</v>
      </c>
      <c r="H2370" t="s">
        <v>29</v>
      </c>
      <c r="I2370" t="s">
        <v>30</v>
      </c>
      <c r="J2370" t="s">
        <v>6649</v>
      </c>
      <c r="K2370" t="s">
        <v>6650</v>
      </c>
      <c r="M2370">
        <v>1270114</v>
      </c>
      <c r="O2370" t="s">
        <v>32</v>
      </c>
      <c r="P2370" t="s">
        <v>33</v>
      </c>
      <c r="R2370" t="s">
        <v>34</v>
      </c>
      <c r="T2370" t="s">
        <v>174</v>
      </c>
      <c r="U2370" t="s">
        <v>53</v>
      </c>
      <c r="V2370" t="s">
        <v>6651</v>
      </c>
      <c r="W2370" s="1">
        <v>45103</v>
      </c>
      <c r="X2370" s="1">
        <v>45128</v>
      </c>
      <c r="Y2370" t="s">
        <v>55</v>
      </c>
    </row>
    <row r="2371" spans="1:25">
      <c r="A2371" t="s">
        <v>6647</v>
      </c>
      <c r="B2371" t="s">
        <v>4959</v>
      </c>
      <c r="C2371" t="s">
        <v>6648</v>
      </c>
      <c r="D2371">
        <v>58577</v>
      </c>
      <c r="E2371" t="s">
        <v>27</v>
      </c>
      <c r="F2371" t="s">
        <v>28</v>
      </c>
      <c r="G2371">
        <v>2023</v>
      </c>
      <c r="H2371" t="s">
        <v>29</v>
      </c>
      <c r="I2371" t="s">
        <v>30</v>
      </c>
      <c r="J2371" t="s">
        <v>6652</v>
      </c>
      <c r="K2371" t="s">
        <v>6653</v>
      </c>
      <c r="M2371">
        <v>1270114</v>
      </c>
      <c r="O2371" t="s">
        <v>32</v>
      </c>
      <c r="P2371" t="s">
        <v>33</v>
      </c>
      <c r="R2371" t="s">
        <v>34</v>
      </c>
      <c r="T2371" t="s">
        <v>174</v>
      </c>
      <c r="U2371" t="s">
        <v>53</v>
      </c>
      <c r="V2371" t="s">
        <v>6651</v>
      </c>
      <c r="W2371" s="1">
        <v>45103</v>
      </c>
      <c r="X2371" s="1">
        <v>45129</v>
      </c>
      <c r="Y2371" t="s">
        <v>55</v>
      </c>
    </row>
    <row r="2372" spans="1:25">
      <c r="A2372" t="s">
        <v>1478</v>
      </c>
      <c r="B2372" t="s">
        <v>449</v>
      </c>
      <c r="D2372">
        <v>61635</v>
      </c>
      <c r="E2372" t="s">
        <v>27</v>
      </c>
      <c r="F2372" t="s">
        <v>28</v>
      </c>
      <c r="G2372">
        <v>2023</v>
      </c>
      <c r="H2372" t="s">
        <v>29</v>
      </c>
      <c r="I2372" t="s">
        <v>30</v>
      </c>
      <c r="J2372" t="s">
        <v>6644</v>
      </c>
      <c r="K2372" t="s">
        <v>6654</v>
      </c>
      <c r="M2372">
        <v>1360239</v>
      </c>
      <c r="O2372" t="s">
        <v>32</v>
      </c>
      <c r="P2372" t="s">
        <v>277</v>
      </c>
      <c r="R2372" t="s">
        <v>34</v>
      </c>
      <c r="T2372" t="s">
        <v>52</v>
      </c>
      <c r="U2372" t="s">
        <v>53</v>
      </c>
      <c r="V2372" t="s">
        <v>6655</v>
      </c>
      <c r="W2372" s="1">
        <v>45165</v>
      </c>
      <c r="X2372" s="1">
        <v>45287</v>
      </c>
      <c r="Y2372" t="s">
        <v>133</v>
      </c>
    </row>
    <row r="2373" spans="1:25">
      <c r="A2373" t="s">
        <v>6656</v>
      </c>
      <c r="B2373" t="s">
        <v>2920</v>
      </c>
      <c r="C2373" t="s">
        <v>6657</v>
      </c>
      <c r="D2373">
        <v>61226</v>
      </c>
      <c r="E2373" t="s">
        <v>27</v>
      </c>
      <c r="F2373" t="s">
        <v>28</v>
      </c>
      <c r="G2373">
        <v>2023</v>
      </c>
      <c r="H2373" t="s">
        <v>29</v>
      </c>
      <c r="I2373" t="s">
        <v>30</v>
      </c>
      <c r="J2373" t="s">
        <v>6658</v>
      </c>
      <c r="K2373" t="s">
        <v>6659</v>
      </c>
      <c r="M2373">
        <v>1356690</v>
      </c>
      <c r="O2373" t="s">
        <v>32</v>
      </c>
      <c r="P2373" t="s">
        <v>33</v>
      </c>
      <c r="R2373" t="s">
        <v>34</v>
      </c>
      <c r="T2373" t="s">
        <v>174</v>
      </c>
      <c r="U2373" t="s">
        <v>53</v>
      </c>
      <c r="V2373" t="s">
        <v>6660</v>
      </c>
      <c r="W2373" s="1">
        <v>45100</v>
      </c>
      <c r="X2373" s="1">
        <v>45097</v>
      </c>
      <c r="Y2373" t="s">
        <v>55</v>
      </c>
    </row>
    <row r="2374" spans="1:25">
      <c r="A2374" t="s">
        <v>6599</v>
      </c>
      <c r="B2374" t="s">
        <v>268</v>
      </c>
      <c r="C2374" t="s">
        <v>78</v>
      </c>
      <c r="D2374">
        <v>61005</v>
      </c>
      <c r="E2374" t="s">
        <v>27</v>
      </c>
      <c r="F2374" t="s">
        <v>28</v>
      </c>
      <c r="G2374">
        <v>2023</v>
      </c>
      <c r="H2374" t="s">
        <v>29</v>
      </c>
      <c r="I2374" t="s">
        <v>30</v>
      </c>
      <c r="J2374" t="s">
        <v>6600</v>
      </c>
      <c r="K2374" t="s">
        <v>6601</v>
      </c>
      <c r="M2374">
        <v>831922</v>
      </c>
      <c r="O2374" t="s">
        <v>32</v>
      </c>
      <c r="P2374" t="s">
        <v>42</v>
      </c>
      <c r="R2374" t="s">
        <v>34</v>
      </c>
      <c r="T2374" t="s">
        <v>35</v>
      </c>
      <c r="U2374" t="s">
        <v>43</v>
      </c>
      <c r="V2374" t="s">
        <v>158</v>
      </c>
      <c r="W2374" s="1">
        <v>45106</v>
      </c>
      <c r="X2374" s="1">
        <v>45139</v>
      </c>
      <c r="Y2374" t="s">
        <v>55</v>
      </c>
    </row>
    <row r="2375" spans="1:25">
      <c r="A2375" t="s">
        <v>246</v>
      </c>
      <c r="B2375" t="s">
        <v>247</v>
      </c>
      <c r="C2375" t="s">
        <v>248</v>
      </c>
      <c r="D2375">
        <v>59555</v>
      </c>
      <c r="E2375" t="s">
        <v>27</v>
      </c>
      <c r="F2375" t="s">
        <v>28</v>
      </c>
      <c r="G2375">
        <v>2023</v>
      </c>
      <c r="H2375" t="s">
        <v>29</v>
      </c>
      <c r="I2375" t="s">
        <v>30</v>
      </c>
      <c r="J2375" t="s">
        <v>6661</v>
      </c>
      <c r="K2375" t="str">
        <f>"01/05/2023 01:16 PM AEST(SW"</f>
        <v>01/05/2023 01:16 PM AEST(SW</v>
      </c>
      <c r="L2375" t="str">
        <f>"04/05/2023 05:42 PM AEST(SW"</f>
        <v>04/05/2023 05:42 PM AEST(SW</v>
      </c>
      <c r="M2375">
        <v>296292</v>
      </c>
      <c r="O2375" t="s">
        <v>32</v>
      </c>
      <c r="P2375" t="s">
        <v>61</v>
      </c>
      <c r="Q2375" t="s">
        <v>249</v>
      </c>
      <c r="R2375" t="s">
        <v>34</v>
      </c>
      <c r="T2375" t="s">
        <v>35</v>
      </c>
      <c r="U2375" t="s">
        <v>43</v>
      </c>
      <c r="V2375" t="s">
        <v>115</v>
      </c>
      <c r="W2375" s="1">
        <v>45050</v>
      </c>
      <c r="X2375" s="1">
        <v>45069</v>
      </c>
      <c r="Y2375" t="s">
        <v>55</v>
      </c>
    </row>
    <row r="2376" spans="1:25">
      <c r="A2376" t="s">
        <v>6662</v>
      </c>
      <c r="B2376" t="s">
        <v>57</v>
      </c>
      <c r="C2376" t="s">
        <v>6432</v>
      </c>
      <c r="D2376">
        <v>59501</v>
      </c>
      <c r="E2376" t="s">
        <v>27</v>
      </c>
      <c r="F2376" t="s">
        <v>28</v>
      </c>
      <c r="G2376">
        <v>2023</v>
      </c>
      <c r="H2376" t="s">
        <v>29</v>
      </c>
      <c r="I2376" t="s">
        <v>30</v>
      </c>
      <c r="J2376" t="s">
        <v>6663</v>
      </c>
      <c r="K2376" t="s">
        <v>6664</v>
      </c>
      <c r="L2376" t="str">
        <f>"07/05/2023 10:54 AM AEST(SW"</f>
        <v>07/05/2023 10:54 AM AEST(SW</v>
      </c>
      <c r="M2376">
        <v>1110883</v>
      </c>
      <c r="O2376" t="s">
        <v>32</v>
      </c>
      <c r="P2376" t="s">
        <v>695</v>
      </c>
      <c r="R2376" t="s">
        <v>34</v>
      </c>
      <c r="T2376" t="s">
        <v>52</v>
      </c>
      <c r="U2376" t="s">
        <v>1540</v>
      </c>
      <c r="V2376" t="s">
        <v>6665</v>
      </c>
      <c r="W2376" s="1">
        <v>45078</v>
      </c>
      <c r="X2376" s="1">
        <v>45095</v>
      </c>
      <c r="Y2376" t="s">
        <v>55</v>
      </c>
    </row>
    <row r="2377" spans="1:25">
      <c r="A2377" t="s">
        <v>6628</v>
      </c>
      <c r="B2377" t="s">
        <v>2246</v>
      </c>
      <c r="C2377" t="s">
        <v>57</v>
      </c>
      <c r="D2377">
        <v>61926</v>
      </c>
      <c r="E2377" t="s">
        <v>27</v>
      </c>
      <c r="F2377" t="s">
        <v>28</v>
      </c>
      <c r="G2377">
        <v>2023</v>
      </c>
      <c r="H2377" t="s">
        <v>29</v>
      </c>
      <c r="I2377" t="s">
        <v>30</v>
      </c>
      <c r="J2377" t="s">
        <v>6629</v>
      </c>
      <c r="K2377" t="s">
        <v>6630</v>
      </c>
      <c r="L2377" t="s">
        <v>6630</v>
      </c>
      <c r="M2377">
        <v>1311688</v>
      </c>
      <c r="O2377" t="s">
        <v>32</v>
      </c>
      <c r="P2377" t="s">
        <v>631</v>
      </c>
      <c r="R2377" t="s">
        <v>34</v>
      </c>
      <c r="T2377" t="s">
        <v>35</v>
      </c>
      <c r="U2377" t="s">
        <v>278</v>
      </c>
      <c r="V2377" t="s">
        <v>6631</v>
      </c>
      <c r="W2377" s="1">
        <v>45152</v>
      </c>
      <c r="X2377" s="1">
        <v>45176</v>
      </c>
      <c r="Y2377" t="s">
        <v>55</v>
      </c>
    </row>
    <row r="2378" spans="1:25">
      <c r="A2378" t="s">
        <v>6666</v>
      </c>
      <c r="B2378" t="s">
        <v>313</v>
      </c>
      <c r="D2378">
        <v>60997</v>
      </c>
      <c r="E2378" t="s">
        <v>27</v>
      </c>
      <c r="F2378" t="s">
        <v>28</v>
      </c>
      <c r="G2378">
        <v>2023</v>
      </c>
      <c r="H2378" t="s">
        <v>29</v>
      </c>
      <c r="I2378" t="s">
        <v>30</v>
      </c>
      <c r="J2378" t="s">
        <v>6667</v>
      </c>
      <c r="K2378" t="s">
        <v>6668</v>
      </c>
      <c r="M2378">
        <v>957571</v>
      </c>
      <c r="O2378" t="s">
        <v>32</v>
      </c>
      <c r="P2378" t="s">
        <v>42</v>
      </c>
      <c r="R2378" t="s">
        <v>34</v>
      </c>
      <c r="T2378" t="s">
        <v>35</v>
      </c>
      <c r="U2378" t="s">
        <v>87</v>
      </c>
      <c r="V2378" t="s">
        <v>6669</v>
      </c>
      <c r="W2378" s="1">
        <v>45112</v>
      </c>
      <c r="X2378" s="1">
        <v>45123</v>
      </c>
      <c r="Y2378" t="s">
        <v>6670</v>
      </c>
    </row>
    <row r="2379" spans="1:25">
      <c r="A2379" t="s">
        <v>3377</v>
      </c>
      <c r="B2379" t="s">
        <v>3378</v>
      </c>
      <c r="C2379" t="s">
        <v>3379</v>
      </c>
      <c r="D2379">
        <v>57828</v>
      </c>
      <c r="E2379" t="s">
        <v>27</v>
      </c>
      <c r="F2379" t="s">
        <v>28</v>
      </c>
      <c r="G2379">
        <v>2023</v>
      </c>
      <c r="H2379" t="s">
        <v>29</v>
      </c>
      <c r="I2379" t="s">
        <v>30</v>
      </c>
      <c r="J2379" t="s">
        <v>6671</v>
      </c>
      <c r="K2379" t="s">
        <v>6672</v>
      </c>
      <c r="M2379">
        <v>1277409</v>
      </c>
      <c r="O2379" t="s">
        <v>32</v>
      </c>
      <c r="P2379" t="s">
        <v>33</v>
      </c>
      <c r="R2379" t="s">
        <v>34</v>
      </c>
      <c r="T2379" t="s">
        <v>174</v>
      </c>
      <c r="U2379" t="s">
        <v>53</v>
      </c>
      <c r="V2379" t="s">
        <v>6673</v>
      </c>
      <c r="W2379" s="1">
        <v>45087</v>
      </c>
      <c r="X2379" s="1">
        <v>45122</v>
      </c>
      <c r="Y2379" t="s">
        <v>55</v>
      </c>
    </row>
    <row r="2380" spans="1:25">
      <c r="A2380" t="s">
        <v>6674</v>
      </c>
      <c r="B2380" t="s">
        <v>171</v>
      </c>
      <c r="C2380" t="s">
        <v>6675</v>
      </c>
      <c r="D2380">
        <v>58084</v>
      </c>
      <c r="E2380" t="s">
        <v>27</v>
      </c>
      <c r="F2380" t="s">
        <v>28</v>
      </c>
      <c r="G2380">
        <v>2023</v>
      </c>
      <c r="H2380" t="s">
        <v>29</v>
      </c>
      <c r="I2380" t="s">
        <v>30</v>
      </c>
      <c r="J2380" t="s">
        <v>6671</v>
      </c>
      <c r="K2380" t="s">
        <v>6676</v>
      </c>
      <c r="M2380">
        <v>1172509</v>
      </c>
      <c r="O2380" t="s">
        <v>32</v>
      </c>
      <c r="P2380" t="s">
        <v>33</v>
      </c>
      <c r="R2380" t="s">
        <v>34</v>
      </c>
      <c r="T2380" t="s">
        <v>174</v>
      </c>
      <c r="U2380" t="s">
        <v>53</v>
      </c>
      <c r="V2380" t="s">
        <v>6677</v>
      </c>
      <c r="W2380" s="1">
        <v>45087</v>
      </c>
      <c r="X2380" s="1">
        <v>45130</v>
      </c>
      <c r="Y2380" t="s">
        <v>55</v>
      </c>
    </row>
    <row r="2381" spans="1:25">
      <c r="A2381" t="s">
        <v>6632</v>
      </c>
      <c r="B2381" t="s">
        <v>1016</v>
      </c>
      <c r="C2381" t="s">
        <v>6633</v>
      </c>
      <c r="D2381">
        <v>60601</v>
      </c>
      <c r="E2381" t="s">
        <v>27</v>
      </c>
      <c r="F2381" t="s">
        <v>28</v>
      </c>
      <c r="G2381">
        <v>2023</v>
      </c>
      <c r="H2381" t="s">
        <v>29</v>
      </c>
      <c r="I2381" t="s">
        <v>30</v>
      </c>
      <c r="J2381" t="s">
        <v>6678</v>
      </c>
      <c r="K2381" t="s">
        <v>6679</v>
      </c>
      <c r="M2381">
        <v>1271401</v>
      </c>
      <c r="O2381" t="s">
        <v>32</v>
      </c>
      <c r="P2381" t="s">
        <v>33</v>
      </c>
      <c r="R2381" t="s">
        <v>34</v>
      </c>
      <c r="T2381" t="s">
        <v>174</v>
      </c>
      <c r="U2381" t="s">
        <v>53</v>
      </c>
      <c r="V2381" t="s">
        <v>6636</v>
      </c>
      <c r="W2381" s="1">
        <v>45104</v>
      </c>
      <c r="X2381" s="1">
        <v>45121</v>
      </c>
      <c r="Y2381" t="s">
        <v>55</v>
      </c>
    </row>
    <row r="2382" spans="1:25">
      <c r="A2382" t="s">
        <v>6680</v>
      </c>
      <c r="B2382" t="s">
        <v>603</v>
      </c>
      <c r="C2382" t="s">
        <v>6681</v>
      </c>
      <c r="D2382">
        <v>60617</v>
      </c>
      <c r="E2382" t="s">
        <v>27</v>
      </c>
      <c r="F2382" t="s">
        <v>28</v>
      </c>
      <c r="G2382">
        <v>2023</v>
      </c>
      <c r="H2382" t="s">
        <v>29</v>
      </c>
      <c r="I2382" t="s">
        <v>30</v>
      </c>
      <c r="J2382" t="s">
        <v>6649</v>
      </c>
      <c r="K2382" t="s">
        <v>6682</v>
      </c>
      <c r="M2382">
        <v>1363348</v>
      </c>
      <c r="O2382" t="s">
        <v>32</v>
      </c>
      <c r="P2382" t="s">
        <v>33</v>
      </c>
      <c r="R2382" t="s">
        <v>34</v>
      </c>
      <c r="T2382" t="s">
        <v>174</v>
      </c>
      <c r="U2382" t="s">
        <v>53</v>
      </c>
      <c r="V2382" t="s">
        <v>6683</v>
      </c>
      <c r="W2382" s="1">
        <v>45095</v>
      </c>
      <c r="X2382" s="1">
        <v>45134</v>
      </c>
      <c r="Y2382" t="s">
        <v>55</v>
      </c>
    </row>
    <row r="2383" spans="1:25">
      <c r="A2383" t="s">
        <v>6684</v>
      </c>
      <c r="B2383" t="s">
        <v>6685</v>
      </c>
      <c r="D2383">
        <v>59017</v>
      </c>
      <c r="E2383" t="s">
        <v>27</v>
      </c>
      <c r="F2383" t="s">
        <v>28</v>
      </c>
      <c r="G2383">
        <v>2023</v>
      </c>
      <c r="H2383" t="s">
        <v>29</v>
      </c>
      <c r="I2383" t="s">
        <v>30</v>
      </c>
      <c r="J2383" t="s">
        <v>6686</v>
      </c>
      <c r="K2383" t="s">
        <v>6687</v>
      </c>
      <c r="M2383">
        <v>1263647</v>
      </c>
      <c r="O2383" t="s">
        <v>32</v>
      </c>
      <c r="P2383" t="s">
        <v>33</v>
      </c>
      <c r="R2383" t="s">
        <v>34</v>
      </c>
      <c r="T2383" t="s">
        <v>174</v>
      </c>
      <c r="U2383" t="s">
        <v>53</v>
      </c>
      <c r="V2383" t="s">
        <v>3376</v>
      </c>
      <c r="W2383" s="1">
        <v>45102</v>
      </c>
      <c r="X2383" s="1">
        <v>45124</v>
      </c>
      <c r="Y2383" t="s">
        <v>55</v>
      </c>
    </row>
    <row r="2384" spans="1:25">
      <c r="A2384" t="s">
        <v>6688</v>
      </c>
      <c r="B2384" t="s">
        <v>6689</v>
      </c>
      <c r="C2384" t="s">
        <v>4486</v>
      </c>
      <c r="D2384">
        <v>60883</v>
      </c>
      <c r="E2384" t="s">
        <v>27</v>
      </c>
      <c r="F2384" t="s">
        <v>28</v>
      </c>
      <c r="G2384">
        <v>2023</v>
      </c>
      <c r="H2384" t="s">
        <v>29</v>
      </c>
      <c r="I2384" t="s">
        <v>30</v>
      </c>
      <c r="J2384" t="s">
        <v>6690</v>
      </c>
      <c r="K2384" t="str">
        <f>"07/06/2023 08:36 PM AEST(SW"</f>
        <v>07/06/2023 08:36 PM AEST(SW</v>
      </c>
      <c r="M2384">
        <v>1355230</v>
      </c>
      <c r="O2384" t="s">
        <v>32</v>
      </c>
      <c r="P2384" t="s">
        <v>33</v>
      </c>
      <c r="R2384" t="s">
        <v>34</v>
      </c>
      <c r="T2384" t="s">
        <v>174</v>
      </c>
      <c r="U2384" t="s">
        <v>53</v>
      </c>
      <c r="V2384" t="s">
        <v>730</v>
      </c>
      <c r="W2384" s="1">
        <v>45102</v>
      </c>
      <c r="X2384" s="1">
        <v>45129</v>
      </c>
      <c r="Y2384" t="s">
        <v>55</v>
      </c>
    </row>
    <row r="2385" spans="1:25">
      <c r="A2385" t="s">
        <v>6647</v>
      </c>
      <c r="B2385" t="s">
        <v>4959</v>
      </c>
      <c r="C2385" t="s">
        <v>6648</v>
      </c>
      <c r="D2385">
        <v>58576</v>
      </c>
      <c r="E2385" t="s">
        <v>27</v>
      </c>
      <c r="F2385" t="s">
        <v>28</v>
      </c>
      <c r="G2385">
        <v>2023</v>
      </c>
      <c r="H2385" t="s">
        <v>29</v>
      </c>
      <c r="I2385" t="s">
        <v>30</v>
      </c>
      <c r="J2385" t="s">
        <v>6649</v>
      </c>
      <c r="K2385" t="s">
        <v>6650</v>
      </c>
      <c r="M2385">
        <v>1270114</v>
      </c>
      <c r="O2385" t="s">
        <v>32</v>
      </c>
      <c r="P2385" t="s">
        <v>33</v>
      </c>
      <c r="R2385" t="s">
        <v>34</v>
      </c>
      <c r="T2385" t="s">
        <v>174</v>
      </c>
      <c r="U2385" t="s">
        <v>53</v>
      </c>
      <c r="V2385" t="s">
        <v>6651</v>
      </c>
      <c r="W2385" s="1">
        <v>45103</v>
      </c>
      <c r="X2385" s="1">
        <v>45128</v>
      </c>
      <c r="Y2385" t="s">
        <v>55</v>
      </c>
    </row>
    <row r="2386" spans="1:25">
      <c r="A2386" t="s">
        <v>6647</v>
      </c>
      <c r="B2386" t="s">
        <v>4959</v>
      </c>
      <c r="C2386" t="s">
        <v>6648</v>
      </c>
      <c r="D2386">
        <v>58577</v>
      </c>
      <c r="E2386" t="s">
        <v>27</v>
      </c>
      <c r="F2386" t="s">
        <v>28</v>
      </c>
      <c r="G2386">
        <v>2023</v>
      </c>
      <c r="H2386" t="s">
        <v>29</v>
      </c>
      <c r="I2386" t="s">
        <v>30</v>
      </c>
      <c r="J2386" t="s">
        <v>6652</v>
      </c>
      <c r="K2386" t="s">
        <v>6653</v>
      </c>
      <c r="M2386">
        <v>1270114</v>
      </c>
      <c r="O2386" t="s">
        <v>32</v>
      </c>
      <c r="P2386" t="s">
        <v>33</v>
      </c>
      <c r="R2386" t="s">
        <v>34</v>
      </c>
      <c r="T2386" t="s">
        <v>174</v>
      </c>
      <c r="U2386" t="s">
        <v>53</v>
      </c>
      <c r="V2386" t="s">
        <v>6651</v>
      </c>
      <c r="W2386" s="1">
        <v>45103</v>
      </c>
      <c r="X2386" s="1">
        <v>45129</v>
      </c>
      <c r="Y2386" t="s">
        <v>55</v>
      </c>
    </row>
    <row r="2387" spans="1:25">
      <c r="A2387" t="s">
        <v>6691</v>
      </c>
      <c r="B2387" t="s">
        <v>2246</v>
      </c>
      <c r="C2387" t="s">
        <v>861</v>
      </c>
      <c r="D2387">
        <v>57668</v>
      </c>
      <c r="E2387" t="s">
        <v>27</v>
      </c>
      <c r="F2387" t="s">
        <v>28</v>
      </c>
      <c r="G2387">
        <v>2023</v>
      </c>
      <c r="H2387" t="s">
        <v>29</v>
      </c>
      <c r="I2387" t="s">
        <v>30</v>
      </c>
      <c r="J2387" t="s">
        <v>6690</v>
      </c>
      <c r="K2387" t="str">
        <f>"08/06/2023 12:39 PM AEST(SW"</f>
        <v>08/06/2023 12:39 PM AEST(SW</v>
      </c>
      <c r="L2387" t="str">
        <f>"08/06/2023 12:40 PM AEST(SW"</f>
        <v>08/06/2023 12:40 PM AEST(SW</v>
      </c>
      <c r="M2387">
        <v>1129248</v>
      </c>
      <c r="O2387" t="s">
        <v>32</v>
      </c>
      <c r="P2387" t="s">
        <v>33</v>
      </c>
      <c r="R2387" t="s">
        <v>34</v>
      </c>
      <c r="T2387" t="s">
        <v>174</v>
      </c>
      <c r="U2387" t="s">
        <v>53</v>
      </c>
      <c r="V2387" t="s">
        <v>6692</v>
      </c>
      <c r="W2387" s="1">
        <v>45102</v>
      </c>
      <c r="X2387" s="1">
        <v>45100</v>
      </c>
      <c r="Y2387" t="s">
        <v>55</v>
      </c>
    </row>
    <row r="2388" spans="1:25">
      <c r="A2388" t="s">
        <v>657</v>
      </c>
      <c r="B2388" t="s">
        <v>6693</v>
      </c>
      <c r="D2388">
        <v>61178</v>
      </c>
      <c r="E2388" t="s">
        <v>27</v>
      </c>
      <c r="F2388" t="s">
        <v>28</v>
      </c>
      <c r="G2388">
        <v>2023</v>
      </c>
      <c r="H2388" t="s">
        <v>29</v>
      </c>
      <c r="I2388" t="s">
        <v>30</v>
      </c>
      <c r="J2388" t="s">
        <v>6671</v>
      </c>
      <c r="K2388" t="s">
        <v>6694</v>
      </c>
      <c r="L2388" t="s">
        <v>6695</v>
      </c>
      <c r="M2388">
        <v>1350267</v>
      </c>
      <c r="O2388" t="s">
        <v>32</v>
      </c>
      <c r="P2388" t="s">
        <v>33</v>
      </c>
      <c r="R2388" t="s">
        <v>34</v>
      </c>
      <c r="T2388" t="s">
        <v>174</v>
      </c>
      <c r="U2388" t="s">
        <v>53</v>
      </c>
      <c r="V2388" t="s">
        <v>6696</v>
      </c>
      <c r="W2388" s="1">
        <v>45104</v>
      </c>
      <c r="X2388" s="1">
        <v>45120</v>
      </c>
      <c r="Y2388" t="s">
        <v>55</v>
      </c>
    </row>
    <row r="2389" spans="1:25">
      <c r="A2389" t="s">
        <v>6697</v>
      </c>
      <c r="B2389" t="s">
        <v>242</v>
      </c>
      <c r="C2389" t="s">
        <v>6698</v>
      </c>
      <c r="D2389">
        <v>61063</v>
      </c>
      <c r="E2389" t="s">
        <v>27</v>
      </c>
      <c r="F2389" t="s">
        <v>28</v>
      </c>
      <c r="G2389">
        <v>2023</v>
      </c>
      <c r="H2389" t="s">
        <v>29</v>
      </c>
      <c r="I2389" t="s">
        <v>30</v>
      </c>
      <c r="J2389" t="s">
        <v>6652</v>
      </c>
      <c r="K2389" t="s">
        <v>6699</v>
      </c>
      <c r="M2389">
        <v>1083040</v>
      </c>
      <c r="O2389" t="s">
        <v>32</v>
      </c>
      <c r="P2389" t="s">
        <v>33</v>
      </c>
      <c r="R2389" t="s">
        <v>34</v>
      </c>
      <c r="T2389" t="s">
        <v>174</v>
      </c>
      <c r="U2389" t="s">
        <v>53</v>
      </c>
      <c r="V2389" t="s">
        <v>6700</v>
      </c>
      <c r="W2389" s="1">
        <v>45102</v>
      </c>
      <c r="X2389" s="1">
        <v>45140</v>
      </c>
      <c r="Y2389" t="s">
        <v>55</v>
      </c>
    </row>
    <row r="2390" spans="1:25">
      <c r="A2390" t="s">
        <v>6656</v>
      </c>
      <c r="B2390" t="s">
        <v>2920</v>
      </c>
      <c r="C2390" t="s">
        <v>6657</v>
      </c>
      <c r="D2390">
        <v>61226</v>
      </c>
      <c r="E2390" t="s">
        <v>27</v>
      </c>
      <c r="F2390" t="s">
        <v>28</v>
      </c>
      <c r="G2390">
        <v>2023</v>
      </c>
      <c r="H2390" t="s">
        <v>29</v>
      </c>
      <c r="I2390" t="s">
        <v>30</v>
      </c>
      <c r="J2390" t="s">
        <v>6658</v>
      </c>
      <c r="K2390" t="s">
        <v>6659</v>
      </c>
      <c r="M2390">
        <v>1356690</v>
      </c>
      <c r="O2390" t="s">
        <v>32</v>
      </c>
      <c r="P2390" t="s">
        <v>33</v>
      </c>
      <c r="R2390" t="s">
        <v>34</v>
      </c>
      <c r="T2390" t="s">
        <v>174</v>
      </c>
      <c r="U2390" t="s">
        <v>53</v>
      </c>
      <c r="V2390" t="s">
        <v>6660</v>
      </c>
      <c r="W2390" s="1">
        <v>45100</v>
      </c>
      <c r="X2390" s="1">
        <v>45097</v>
      </c>
      <c r="Y2390" t="s">
        <v>55</v>
      </c>
    </row>
    <row r="2391" spans="1:25">
      <c r="A2391" t="s">
        <v>6701</v>
      </c>
      <c r="B2391" t="s">
        <v>6702</v>
      </c>
      <c r="C2391" t="s">
        <v>3856</v>
      </c>
      <c r="D2391">
        <v>59812</v>
      </c>
      <c r="E2391" t="s">
        <v>27</v>
      </c>
      <c r="F2391" t="s">
        <v>28</v>
      </c>
      <c r="G2391">
        <v>2023</v>
      </c>
      <c r="H2391" t="s">
        <v>29</v>
      </c>
      <c r="I2391" t="s">
        <v>30</v>
      </c>
      <c r="J2391" t="s">
        <v>6703</v>
      </c>
      <c r="K2391" t="s">
        <v>6704</v>
      </c>
      <c r="M2391">
        <v>1171299</v>
      </c>
      <c r="O2391" t="s">
        <v>32</v>
      </c>
      <c r="P2391" t="s">
        <v>33</v>
      </c>
      <c r="R2391" t="s">
        <v>34</v>
      </c>
      <c r="T2391" t="s">
        <v>174</v>
      </c>
      <c r="U2391" t="s">
        <v>53</v>
      </c>
      <c r="V2391" t="s">
        <v>6705</v>
      </c>
      <c r="W2391" s="1">
        <v>45102</v>
      </c>
      <c r="X2391" s="1">
        <v>45129</v>
      </c>
      <c r="Y2391" t="s">
        <v>55</v>
      </c>
    </row>
    <row r="2392" spans="1:25">
      <c r="A2392" t="s">
        <v>6706</v>
      </c>
      <c r="B2392" t="s">
        <v>472</v>
      </c>
      <c r="C2392" t="s">
        <v>6707</v>
      </c>
      <c r="D2392">
        <v>61379</v>
      </c>
      <c r="E2392" t="s">
        <v>27</v>
      </c>
      <c r="F2392" t="s">
        <v>28</v>
      </c>
      <c r="G2392">
        <v>2023</v>
      </c>
      <c r="H2392" t="s">
        <v>29</v>
      </c>
      <c r="I2392" t="s">
        <v>30</v>
      </c>
      <c r="J2392" t="s">
        <v>6678</v>
      </c>
      <c r="K2392" t="s">
        <v>6708</v>
      </c>
      <c r="M2392">
        <v>1272225</v>
      </c>
      <c r="O2392" t="s">
        <v>32</v>
      </c>
      <c r="P2392" t="s">
        <v>33</v>
      </c>
      <c r="R2392" t="s">
        <v>34</v>
      </c>
      <c r="T2392" t="s">
        <v>174</v>
      </c>
      <c r="U2392" t="s">
        <v>53</v>
      </c>
      <c r="V2392" t="s">
        <v>6709</v>
      </c>
      <c r="W2392" s="1">
        <v>45103</v>
      </c>
      <c r="X2392" s="1">
        <v>45122</v>
      </c>
      <c r="Y2392" t="s">
        <v>55</v>
      </c>
    </row>
    <row r="2393" spans="1:25">
      <c r="A2393" t="s">
        <v>6710</v>
      </c>
      <c r="B2393" t="s">
        <v>142</v>
      </c>
      <c r="C2393" t="s">
        <v>3408</v>
      </c>
      <c r="D2393">
        <v>60628</v>
      </c>
      <c r="E2393" t="s">
        <v>27</v>
      </c>
      <c r="F2393" t="s">
        <v>28</v>
      </c>
      <c r="G2393">
        <v>2023</v>
      </c>
      <c r="H2393" t="s">
        <v>29</v>
      </c>
      <c r="I2393" t="s">
        <v>30</v>
      </c>
      <c r="J2393" t="s">
        <v>6649</v>
      </c>
      <c r="K2393" t="str">
        <f>"03/06/2023 05:34 PM AEST(SW"</f>
        <v>03/06/2023 05:34 PM AEST(SW</v>
      </c>
      <c r="M2393">
        <v>1355221</v>
      </c>
      <c r="O2393" t="s">
        <v>32</v>
      </c>
      <c r="P2393" t="s">
        <v>33</v>
      </c>
      <c r="R2393" t="s">
        <v>34</v>
      </c>
      <c r="T2393" t="s">
        <v>174</v>
      </c>
      <c r="U2393" t="s">
        <v>53</v>
      </c>
      <c r="V2393" t="s">
        <v>730</v>
      </c>
      <c r="W2393" s="1">
        <v>45099</v>
      </c>
      <c r="X2393" s="1">
        <v>45126</v>
      </c>
      <c r="Y2393" t="s">
        <v>55</v>
      </c>
    </row>
    <row r="2394" spans="1:25">
      <c r="A2394" t="s">
        <v>6711</v>
      </c>
      <c r="B2394" t="s">
        <v>3379</v>
      </c>
      <c r="C2394" t="s">
        <v>2471</v>
      </c>
      <c r="D2394">
        <v>61232</v>
      </c>
      <c r="E2394" t="s">
        <v>27</v>
      </c>
      <c r="F2394" t="s">
        <v>28</v>
      </c>
      <c r="G2394">
        <v>2023</v>
      </c>
      <c r="H2394" t="s">
        <v>29</v>
      </c>
      <c r="I2394" t="s">
        <v>30</v>
      </c>
      <c r="J2394" t="s">
        <v>6649</v>
      </c>
      <c r="K2394" t="s">
        <v>6712</v>
      </c>
      <c r="M2394">
        <v>1224878</v>
      </c>
      <c r="O2394" t="s">
        <v>32</v>
      </c>
      <c r="P2394" t="s">
        <v>33</v>
      </c>
      <c r="R2394" t="s">
        <v>34</v>
      </c>
      <c r="T2394" t="s">
        <v>174</v>
      </c>
      <c r="U2394" t="s">
        <v>53</v>
      </c>
      <c r="V2394" t="s">
        <v>6713</v>
      </c>
      <c r="W2394" s="1">
        <v>45097</v>
      </c>
      <c r="X2394" s="1">
        <v>45146</v>
      </c>
      <c r="Y2394" t="s">
        <v>55</v>
      </c>
    </row>
    <row r="2395" spans="1:25">
      <c r="A2395" t="s">
        <v>3136</v>
      </c>
      <c r="B2395" t="s">
        <v>3137</v>
      </c>
      <c r="D2395">
        <v>59002</v>
      </c>
      <c r="E2395" t="s">
        <v>27</v>
      </c>
      <c r="F2395" t="s">
        <v>28</v>
      </c>
      <c r="G2395">
        <v>2023</v>
      </c>
      <c r="H2395" t="s">
        <v>29</v>
      </c>
      <c r="I2395" t="s">
        <v>30</v>
      </c>
      <c r="J2395" t="s">
        <v>6649</v>
      </c>
      <c r="K2395" t="s">
        <v>6714</v>
      </c>
      <c r="L2395" t="str">
        <f>"07/06/2023 04:11 PM AEST(SW"</f>
        <v>07/06/2023 04:11 PM AEST(SW</v>
      </c>
      <c r="M2395">
        <v>1270982</v>
      </c>
      <c r="O2395" t="s">
        <v>32</v>
      </c>
      <c r="P2395" t="s">
        <v>33</v>
      </c>
      <c r="R2395" t="s">
        <v>34</v>
      </c>
      <c r="T2395" t="s">
        <v>174</v>
      </c>
      <c r="U2395" t="s">
        <v>53</v>
      </c>
      <c r="V2395" t="s">
        <v>6715</v>
      </c>
      <c r="W2395" s="1">
        <v>45086</v>
      </c>
      <c r="X2395" s="1">
        <v>45130</v>
      </c>
      <c r="Y2395" t="s">
        <v>55</v>
      </c>
    </row>
    <row r="2396" spans="1:25">
      <c r="A2396" t="s">
        <v>6565</v>
      </c>
      <c r="B2396" t="s">
        <v>1779</v>
      </c>
      <c r="D2396">
        <v>60384</v>
      </c>
      <c r="E2396" t="s">
        <v>27</v>
      </c>
      <c r="F2396" t="s">
        <v>28</v>
      </c>
      <c r="G2396">
        <v>2023</v>
      </c>
      <c r="H2396" t="s">
        <v>29</v>
      </c>
      <c r="I2396" t="s">
        <v>30</v>
      </c>
      <c r="J2396" t="s">
        <v>6690</v>
      </c>
      <c r="K2396" t="s">
        <v>6716</v>
      </c>
      <c r="M2396">
        <v>1172112</v>
      </c>
      <c r="O2396" t="s">
        <v>32</v>
      </c>
      <c r="P2396" t="s">
        <v>33</v>
      </c>
      <c r="R2396" t="s">
        <v>34</v>
      </c>
      <c r="T2396" t="s">
        <v>174</v>
      </c>
      <c r="U2396" t="s">
        <v>53</v>
      </c>
      <c r="V2396" t="s">
        <v>3054</v>
      </c>
      <c r="W2396" s="1">
        <v>45102</v>
      </c>
      <c r="X2396" s="1">
        <v>45129</v>
      </c>
      <c r="Y2396" t="s">
        <v>55</v>
      </c>
    </row>
    <row r="2397" spans="1:25">
      <c r="A2397" t="s">
        <v>6717</v>
      </c>
      <c r="B2397" t="s">
        <v>1066</v>
      </c>
      <c r="C2397" t="s">
        <v>104</v>
      </c>
      <c r="D2397">
        <v>59373</v>
      </c>
      <c r="E2397" t="s">
        <v>27</v>
      </c>
      <c r="F2397" t="s">
        <v>28</v>
      </c>
      <c r="G2397">
        <v>2023</v>
      </c>
      <c r="H2397" t="s">
        <v>29</v>
      </c>
      <c r="I2397" t="s">
        <v>30</v>
      </c>
      <c r="J2397" t="s">
        <v>6718</v>
      </c>
      <c r="K2397" t="s">
        <v>6719</v>
      </c>
      <c r="M2397">
        <v>696597</v>
      </c>
      <c r="O2397" t="s">
        <v>32</v>
      </c>
      <c r="P2397" t="s">
        <v>371</v>
      </c>
      <c r="R2397" t="s">
        <v>34</v>
      </c>
      <c r="T2397" t="s">
        <v>35</v>
      </c>
      <c r="U2397" t="s">
        <v>43</v>
      </c>
      <c r="V2397" t="s">
        <v>151</v>
      </c>
      <c r="W2397" s="1">
        <v>45042</v>
      </c>
      <c r="X2397" s="1">
        <v>45055</v>
      </c>
      <c r="Y2397" t="s">
        <v>55</v>
      </c>
    </row>
    <row r="2398" spans="1:25">
      <c r="A2398" t="s">
        <v>6717</v>
      </c>
      <c r="B2398" t="s">
        <v>1066</v>
      </c>
      <c r="C2398" t="s">
        <v>104</v>
      </c>
      <c r="D2398">
        <v>60893</v>
      </c>
      <c r="E2398" t="s">
        <v>27</v>
      </c>
      <c r="F2398" t="s">
        <v>28</v>
      </c>
      <c r="G2398">
        <v>2023</v>
      </c>
      <c r="H2398" t="s">
        <v>29</v>
      </c>
      <c r="I2398" t="s">
        <v>30</v>
      </c>
      <c r="J2398" t="s">
        <v>6720</v>
      </c>
      <c r="K2398" t="s">
        <v>6721</v>
      </c>
      <c r="M2398">
        <v>696597</v>
      </c>
      <c r="O2398" t="s">
        <v>32</v>
      </c>
      <c r="P2398" t="s">
        <v>371</v>
      </c>
      <c r="R2398" t="s">
        <v>34</v>
      </c>
      <c r="T2398" t="s">
        <v>35</v>
      </c>
      <c r="U2398" t="s">
        <v>43</v>
      </c>
      <c r="V2398" t="s">
        <v>75</v>
      </c>
      <c r="W2398" s="1">
        <v>45121</v>
      </c>
      <c r="X2398" s="1">
        <v>45212</v>
      </c>
      <c r="Y2398" t="s">
        <v>55</v>
      </c>
    </row>
    <row r="2399" spans="1:25">
      <c r="A2399" t="s">
        <v>6722</v>
      </c>
      <c r="B2399" t="s">
        <v>518</v>
      </c>
      <c r="D2399">
        <v>61791</v>
      </c>
      <c r="E2399" t="s">
        <v>27</v>
      </c>
      <c r="F2399" t="s">
        <v>28</v>
      </c>
      <c r="G2399">
        <v>2023</v>
      </c>
      <c r="H2399" t="s">
        <v>29</v>
      </c>
      <c r="I2399" t="s">
        <v>30</v>
      </c>
      <c r="J2399" t="s">
        <v>6723</v>
      </c>
      <c r="K2399" t="s">
        <v>6724</v>
      </c>
      <c r="M2399">
        <v>1132502</v>
      </c>
      <c r="O2399" t="s">
        <v>32</v>
      </c>
      <c r="P2399" t="s">
        <v>371</v>
      </c>
      <c r="R2399" t="s">
        <v>34</v>
      </c>
      <c r="T2399" t="s">
        <v>35</v>
      </c>
      <c r="U2399" t="s">
        <v>43</v>
      </c>
      <c r="V2399" t="s">
        <v>6725</v>
      </c>
      <c r="W2399" s="1">
        <v>45119</v>
      </c>
      <c r="X2399" s="1">
        <v>45126</v>
      </c>
      <c r="Y2399" t="s">
        <v>615</v>
      </c>
    </row>
    <row r="2400" spans="1:25">
      <c r="A2400" t="s">
        <v>6722</v>
      </c>
      <c r="B2400" t="s">
        <v>518</v>
      </c>
      <c r="D2400">
        <v>57788</v>
      </c>
      <c r="E2400" t="s">
        <v>27</v>
      </c>
      <c r="F2400" t="s">
        <v>28</v>
      </c>
      <c r="G2400">
        <v>2023</v>
      </c>
      <c r="H2400" t="s">
        <v>29</v>
      </c>
      <c r="I2400" t="s">
        <v>30</v>
      </c>
      <c r="J2400" t="s">
        <v>6726</v>
      </c>
      <c r="K2400" t="s">
        <v>6727</v>
      </c>
      <c r="M2400">
        <v>1132502</v>
      </c>
      <c r="O2400" t="s">
        <v>32</v>
      </c>
      <c r="P2400" t="s">
        <v>371</v>
      </c>
      <c r="R2400" t="s">
        <v>34</v>
      </c>
      <c r="T2400" t="s">
        <v>35</v>
      </c>
      <c r="U2400" t="s">
        <v>43</v>
      </c>
      <c r="V2400" t="s">
        <v>115</v>
      </c>
      <c r="W2400" s="1">
        <v>45037</v>
      </c>
      <c r="X2400" s="1">
        <v>45051</v>
      </c>
      <c r="Y2400" t="s">
        <v>615</v>
      </c>
    </row>
    <row r="2401" spans="1:25">
      <c r="A2401" t="s">
        <v>2747</v>
      </c>
      <c r="B2401" t="s">
        <v>268</v>
      </c>
      <c r="C2401" t="s">
        <v>2748</v>
      </c>
      <c r="D2401">
        <v>59744</v>
      </c>
      <c r="E2401" t="s">
        <v>27</v>
      </c>
      <c r="F2401" t="s">
        <v>28</v>
      </c>
      <c r="G2401">
        <v>2023</v>
      </c>
      <c r="H2401" t="s">
        <v>29</v>
      </c>
      <c r="I2401" t="s">
        <v>30</v>
      </c>
      <c r="J2401" t="s">
        <v>6728</v>
      </c>
      <c r="K2401" t="str">
        <f>"08/05/2023 10:31 AM AEST(SW"</f>
        <v>08/05/2023 10:31 AM AEST(SW</v>
      </c>
      <c r="M2401">
        <v>1080958</v>
      </c>
      <c r="O2401" t="s">
        <v>32</v>
      </c>
      <c r="P2401" t="s">
        <v>371</v>
      </c>
      <c r="R2401" t="s">
        <v>34</v>
      </c>
      <c r="T2401" t="s">
        <v>52</v>
      </c>
      <c r="U2401" t="s">
        <v>53</v>
      </c>
      <c r="V2401" t="s">
        <v>6729</v>
      </c>
      <c r="W2401" s="1">
        <v>45088</v>
      </c>
      <c r="X2401" s="1">
        <v>45090</v>
      </c>
      <c r="Y2401" t="s">
        <v>55</v>
      </c>
    </row>
    <row r="2402" spans="1:25">
      <c r="A2402" t="s">
        <v>526</v>
      </c>
      <c r="B2402" t="s">
        <v>5540</v>
      </c>
      <c r="D2402">
        <v>59414</v>
      </c>
      <c r="E2402" t="s">
        <v>27</v>
      </c>
      <c r="F2402" t="s">
        <v>28</v>
      </c>
      <c r="G2402">
        <v>2023</v>
      </c>
      <c r="H2402" t="s">
        <v>29</v>
      </c>
      <c r="I2402" t="s">
        <v>30</v>
      </c>
      <c r="J2402" t="s">
        <v>6730</v>
      </c>
      <c r="K2402" t="s">
        <v>6731</v>
      </c>
      <c r="M2402">
        <v>1173489</v>
      </c>
      <c r="O2402" t="s">
        <v>32</v>
      </c>
      <c r="P2402" t="s">
        <v>371</v>
      </c>
      <c r="R2402" t="s">
        <v>34</v>
      </c>
      <c r="T2402" t="s">
        <v>174</v>
      </c>
      <c r="U2402" t="s">
        <v>53</v>
      </c>
      <c r="V2402" t="s">
        <v>6732</v>
      </c>
      <c r="W2402" s="1">
        <v>45092</v>
      </c>
      <c r="X2402" s="1">
        <v>45116</v>
      </c>
      <c r="Y2402" t="s">
        <v>55</v>
      </c>
    </row>
    <row r="2403" spans="1:25">
      <c r="A2403" t="s">
        <v>1608</v>
      </c>
      <c r="B2403" t="s">
        <v>6733</v>
      </c>
      <c r="C2403" t="s">
        <v>6734</v>
      </c>
      <c r="D2403">
        <v>59692</v>
      </c>
      <c r="E2403" t="s">
        <v>27</v>
      </c>
      <c r="F2403" t="s">
        <v>28</v>
      </c>
      <c r="G2403">
        <v>2023</v>
      </c>
      <c r="H2403" t="s">
        <v>29</v>
      </c>
      <c r="I2403" t="s">
        <v>30</v>
      </c>
      <c r="J2403" t="s">
        <v>6735</v>
      </c>
      <c r="K2403" t="str">
        <f>"05/05/2023 02:06 PM AEST(SW"</f>
        <v>05/05/2023 02:06 PM AEST(SW</v>
      </c>
      <c r="L2403" t="str">
        <f>"05/05/2023 02:07 PM AEST(SW"</f>
        <v>05/05/2023 02:07 PM AEST(SW</v>
      </c>
      <c r="M2403">
        <v>1340670</v>
      </c>
      <c r="O2403" t="s">
        <v>32</v>
      </c>
      <c r="P2403" t="s">
        <v>371</v>
      </c>
      <c r="R2403" t="s">
        <v>34</v>
      </c>
      <c r="T2403" t="s">
        <v>52</v>
      </c>
      <c r="U2403" t="s">
        <v>53</v>
      </c>
      <c r="V2403" t="s">
        <v>6736</v>
      </c>
      <c r="W2403" s="1">
        <v>45114</v>
      </c>
      <c r="X2403" s="1">
        <v>45138</v>
      </c>
      <c r="Y2403" t="s">
        <v>55</v>
      </c>
    </row>
    <row r="2404" spans="1:25">
      <c r="A2404" t="s">
        <v>6737</v>
      </c>
      <c r="B2404" t="s">
        <v>6738</v>
      </c>
      <c r="C2404" t="s">
        <v>1045</v>
      </c>
      <c r="D2404">
        <v>59365</v>
      </c>
      <c r="E2404" t="s">
        <v>27</v>
      </c>
      <c r="F2404" t="s">
        <v>28</v>
      </c>
      <c r="G2404">
        <v>2023</v>
      </c>
      <c r="H2404" t="s">
        <v>29</v>
      </c>
      <c r="I2404" t="s">
        <v>30</v>
      </c>
      <c r="J2404" t="s">
        <v>6739</v>
      </c>
      <c r="K2404" t="s">
        <v>6740</v>
      </c>
      <c r="M2404">
        <v>1269399</v>
      </c>
      <c r="O2404" t="s">
        <v>32</v>
      </c>
      <c r="P2404" t="s">
        <v>371</v>
      </c>
      <c r="R2404" t="s">
        <v>34</v>
      </c>
      <c r="T2404" t="s">
        <v>174</v>
      </c>
      <c r="U2404" t="s">
        <v>53</v>
      </c>
      <c r="V2404" t="s">
        <v>3069</v>
      </c>
      <c r="W2404" s="1">
        <v>45090</v>
      </c>
      <c r="X2404" s="1">
        <v>45116</v>
      </c>
      <c r="Y2404" t="s">
        <v>55</v>
      </c>
    </row>
    <row r="2405" spans="1:25">
      <c r="A2405" t="s">
        <v>6741</v>
      </c>
      <c r="B2405" t="s">
        <v>6742</v>
      </c>
      <c r="C2405" t="s">
        <v>57</v>
      </c>
      <c r="D2405">
        <v>59951</v>
      </c>
      <c r="E2405" t="s">
        <v>27</v>
      </c>
      <c r="F2405" t="s">
        <v>28</v>
      </c>
      <c r="G2405">
        <v>2023</v>
      </c>
      <c r="H2405" t="s">
        <v>29</v>
      </c>
      <c r="I2405" t="s">
        <v>30</v>
      </c>
      <c r="J2405" t="s">
        <v>6743</v>
      </c>
      <c r="K2405" t="s">
        <v>6744</v>
      </c>
      <c r="M2405">
        <v>1472751</v>
      </c>
      <c r="O2405" t="s">
        <v>32</v>
      </c>
      <c r="P2405" t="s">
        <v>371</v>
      </c>
      <c r="R2405" t="s">
        <v>34</v>
      </c>
      <c r="T2405" t="s">
        <v>174</v>
      </c>
      <c r="U2405" t="s">
        <v>53</v>
      </c>
      <c r="V2405" t="s">
        <v>3069</v>
      </c>
      <c r="W2405" s="1">
        <v>45087</v>
      </c>
      <c r="X2405" s="1">
        <v>45115</v>
      </c>
      <c r="Y2405" t="s">
        <v>55</v>
      </c>
    </row>
    <row r="2406" spans="1:25">
      <c r="A2406" t="s">
        <v>1188</v>
      </c>
      <c r="B2406" t="s">
        <v>6745</v>
      </c>
      <c r="D2406">
        <v>59956</v>
      </c>
      <c r="E2406" t="s">
        <v>27</v>
      </c>
      <c r="F2406" t="s">
        <v>28</v>
      </c>
      <c r="G2406">
        <v>2023</v>
      </c>
      <c r="H2406" t="s">
        <v>29</v>
      </c>
      <c r="I2406" t="s">
        <v>30</v>
      </c>
      <c r="J2406" t="s">
        <v>6746</v>
      </c>
      <c r="K2406" t="s">
        <v>6747</v>
      </c>
      <c r="M2406">
        <v>1415873</v>
      </c>
      <c r="O2406" t="s">
        <v>32</v>
      </c>
      <c r="P2406" t="s">
        <v>371</v>
      </c>
      <c r="R2406" t="s">
        <v>34</v>
      </c>
      <c r="T2406" t="s">
        <v>174</v>
      </c>
      <c r="U2406" t="s">
        <v>53</v>
      </c>
      <c r="V2406" t="s">
        <v>6748</v>
      </c>
      <c r="W2406" s="1">
        <v>45117</v>
      </c>
      <c r="X2406" s="1">
        <v>45135</v>
      </c>
      <c r="Y2406" t="s">
        <v>55</v>
      </c>
    </row>
    <row r="2407" spans="1:25">
      <c r="A2407" t="s">
        <v>1188</v>
      </c>
      <c r="B2407" t="s">
        <v>6745</v>
      </c>
      <c r="D2407">
        <v>59984</v>
      </c>
      <c r="E2407" t="s">
        <v>27</v>
      </c>
      <c r="F2407" t="s">
        <v>28</v>
      </c>
      <c r="G2407">
        <v>2023</v>
      </c>
      <c r="H2407" t="s">
        <v>29</v>
      </c>
      <c r="I2407" t="s">
        <v>30</v>
      </c>
      <c r="J2407" t="s">
        <v>6749</v>
      </c>
      <c r="K2407" t="s">
        <v>6750</v>
      </c>
      <c r="M2407">
        <v>1415873</v>
      </c>
      <c r="O2407" t="s">
        <v>32</v>
      </c>
      <c r="P2407" t="s">
        <v>371</v>
      </c>
      <c r="R2407" t="s">
        <v>34</v>
      </c>
      <c r="T2407" t="s">
        <v>174</v>
      </c>
      <c r="U2407" t="s">
        <v>53</v>
      </c>
      <c r="V2407" t="s">
        <v>6751</v>
      </c>
      <c r="W2407" s="1">
        <v>45115</v>
      </c>
      <c r="X2407" s="1">
        <v>45139</v>
      </c>
      <c r="Y2407" t="s">
        <v>55</v>
      </c>
    </row>
    <row r="2408" spans="1:25">
      <c r="A2408" t="s">
        <v>6752</v>
      </c>
      <c r="B2408" t="s">
        <v>313</v>
      </c>
      <c r="C2408" t="s">
        <v>405</v>
      </c>
      <c r="D2408">
        <v>59367</v>
      </c>
      <c r="E2408" t="s">
        <v>27</v>
      </c>
      <c r="F2408" t="s">
        <v>28</v>
      </c>
      <c r="G2408">
        <v>2023</v>
      </c>
      <c r="H2408" t="s">
        <v>29</v>
      </c>
      <c r="I2408" t="s">
        <v>30</v>
      </c>
      <c r="J2408" t="s">
        <v>6739</v>
      </c>
      <c r="K2408" t="s">
        <v>6753</v>
      </c>
      <c r="L2408" t="str">
        <f>"07/05/2023 11:30 AM AEST(SW"</f>
        <v>07/05/2023 11:30 AM AEST(SW</v>
      </c>
      <c r="M2408">
        <v>1271941</v>
      </c>
      <c r="O2408" t="s">
        <v>32</v>
      </c>
      <c r="P2408" t="s">
        <v>371</v>
      </c>
      <c r="R2408" t="s">
        <v>34</v>
      </c>
      <c r="T2408" t="s">
        <v>174</v>
      </c>
      <c r="U2408" t="s">
        <v>53</v>
      </c>
      <c r="V2408" t="s">
        <v>3069</v>
      </c>
      <c r="W2408" s="1">
        <v>45090</v>
      </c>
      <c r="X2408" s="1">
        <v>45116</v>
      </c>
      <c r="Y2408" t="s">
        <v>55</v>
      </c>
    </row>
    <row r="2409" spans="1:25">
      <c r="A2409" t="s">
        <v>6754</v>
      </c>
      <c r="B2409" t="s">
        <v>1455</v>
      </c>
      <c r="C2409" t="s">
        <v>48</v>
      </c>
      <c r="D2409">
        <v>59842</v>
      </c>
      <c r="E2409" t="s">
        <v>27</v>
      </c>
      <c r="F2409" t="s">
        <v>28</v>
      </c>
      <c r="G2409">
        <v>2023</v>
      </c>
      <c r="H2409" t="s">
        <v>29</v>
      </c>
      <c r="I2409" t="s">
        <v>30</v>
      </c>
      <c r="J2409" t="s">
        <v>6755</v>
      </c>
      <c r="K2409" t="str">
        <f>"09/05/2023 01:50 PM AEST(SW"</f>
        <v>09/05/2023 01:50 PM AEST(SW</v>
      </c>
      <c r="M2409">
        <v>698804</v>
      </c>
      <c r="O2409" t="s">
        <v>32</v>
      </c>
      <c r="P2409" t="s">
        <v>371</v>
      </c>
      <c r="R2409" t="s">
        <v>34</v>
      </c>
      <c r="T2409" t="s">
        <v>35</v>
      </c>
      <c r="U2409" t="s">
        <v>53</v>
      </c>
      <c r="V2409" t="s">
        <v>151</v>
      </c>
      <c r="W2409" s="1">
        <v>45079</v>
      </c>
      <c r="X2409" s="1">
        <v>45079</v>
      </c>
      <c r="Y2409" t="s">
        <v>55</v>
      </c>
    </row>
    <row r="2410" spans="1:25">
      <c r="A2410" t="s">
        <v>6756</v>
      </c>
      <c r="B2410" t="s">
        <v>6757</v>
      </c>
      <c r="D2410">
        <v>59331</v>
      </c>
      <c r="E2410" t="s">
        <v>27</v>
      </c>
      <c r="F2410" t="s">
        <v>28</v>
      </c>
      <c r="G2410">
        <v>2023</v>
      </c>
      <c r="H2410" t="s">
        <v>29</v>
      </c>
      <c r="I2410" t="s">
        <v>30</v>
      </c>
      <c r="J2410" t="s">
        <v>6758</v>
      </c>
      <c r="K2410" t="s">
        <v>6759</v>
      </c>
      <c r="L2410" t="s">
        <v>6760</v>
      </c>
      <c r="M2410">
        <v>1355817</v>
      </c>
      <c r="O2410" t="s">
        <v>32</v>
      </c>
      <c r="P2410" t="s">
        <v>371</v>
      </c>
      <c r="R2410" t="s">
        <v>34</v>
      </c>
      <c r="T2410" t="s">
        <v>174</v>
      </c>
      <c r="U2410" t="s">
        <v>53</v>
      </c>
      <c r="V2410" t="s">
        <v>730</v>
      </c>
      <c r="W2410" s="1">
        <v>45083</v>
      </c>
      <c r="X2410" s="1">
        <v>45151</v>
      </c>
      <c r="Y2410" t="s">
        <v>55</v>
      </c>
    </row>
    <row r="2411" spans="1:25">
      <c r="A2411" t="s">
        <v>1227</v>
      </c>
      <c r="B2411" t="s">
        <v>6761</v>
      </c>
      <c r="C2411" t="s">
        <v>6762</v>
      </c>
      <c r="D2411">
        <v>59554</v>
      </c>
      <c r="E2411" t="s">
        <v>27</v>
      </c>
      <c r="F2411" t="s">
        <v>28</v>
      </c>
      <c r="G2411">
        <v>2023</v>
      </c>
      <c r="H2411" t="s">
        <v>29</v>
      </c>
      <c r="I2411" t="s">
        <v>30</v>
      </c>
      <c r="J2411" t="s">
        <v>6763</v>
      </c>
      <c r="K2411" t="str">
        <f>"02/05/2023 03:09 PM AEST(SW"</f>
        <v>02/05/2023 03:09 PM AEST(SW</v>
      </c>
      <c r="M2411">
        <v>1171652</v>
      </c>
      <c r="O2411" t="s">
        <v>32</v>
      </c>
      <c r="P2411" t="s">
        <v>371</v>
      </c>
      <c r="R2411" t="s">
        <v>34</v>
      </c>
      <c r="T2411" t="s">
        <v>174</v>
      </c>
      <c r="U2411" t="s">
        <v>53</v>
      </c>
      <c r="V2411" t="s">
        <v>730</v>
      </c>
      <c r="W2411" s="1">
        <v>45112</v>
      </c>
      <c r="X2411" s="1">
        <v>45163</v>
      </c>
      <c r="Y2411" t="s">
        <v>55</v>
      </c>
    </row>
    <row r="2412" spans="1:25">
      <c r="A2412" t="s">
        <v>6764</v>
      </c>
      <c r="B2412" t="s">
        <v>6765</v>
      </c>
      <c r="C2412" t="s">
        <v>78</v>
      </c>
      <c r="D2412">
        <v>59486</v>
      </c>
      <c r="E2412" t="s">
        <v>27</v>
      </c>
      <c r="F2412" t="s">
        <v>28</v>
      </c>
      <c r="G2412">
        <v>2023</v>
      </c>
      <c r="H2412" t="s">
        <v>29</v>
      </c>
      <c r="I2412" t="s">
        <v>30</v>
      </c>
      <c r="J2412" t="s">
        <v>6766</v>
      </c>
      <c r="K2412" t="s">
        <v>6767</v>
      </c>
      <c r="L2412" t="str">
        <f>"01/05/2023 08:15 AM AEST(SW"</f>
        <v>01/05/2023 08:15 AM AEST(SW</v>
      </c>
      <c r="M2412">
        <v>1357841</v>
      </c>
      <c r="O2412" t="s">
        <v>32</v>
      </c>
      <c r="P2412" t="s">
        <v>371</v>
      </c>
      <c r="R2412" t="s">
        <v>34</v>
      </c>
      <c r="T2412" t="s">
        <v>174</v>
      </c>
      <c r="U2412" t="s">
        <v>53</v>
      </c>
      <c r="V2412" t="s">
        <v>6768</v>
      </c>
      <c r="W2412" s="1">
        <v>45088</v>
      </c>
      <c r="X2412" s="1">
        <v>45117</v>
      </c>
      <c r="Y2412" t="s">
        <v>55</v>
      </c>
    </row>
    <row r="2413" spans="1:25">
      <c r="A2413" t="s">
        <v>567</v>
      </c>
      <c r="B2413" t="s">
        <v>326</v>
      </c>
      <c r="C2413" t="s">
        <v>5282</v>
      </c>
      <c r="D2413">
        <v>59864</v>
      </c>
      <c r="E2413" t="s">
        <v>27</v>
      </c>
      <c r="F2413" t="s">
        <v>28</v>
      </c>
      <c r="G2413">
        <v>2023</v>
      </c>
      <c r="H2413" t="s">
        <v>29</v>
      </c>
      <c r="I2413" t="s">
        <v>30</v>
      </c>
      <c r="J2413" t="s">
        <v>6755</v>
      </c>
      <c r="K2413" t="str">
        <f>"09/05/2023 08:04 PM AEST(SW"</f>
        <v>09/05/2023 08:04 PM AEST(SW</v>
      </c>
      <c r="M2413">
        <v>920252</v>
      </c>
      <c r="O2413" t="s">
        <v>32</v>
      </c>
      <c r="P2413" t="s">
        <v>371</v>
      </c>
      <c r="R2413" t="s">
        <v>34</v>
      </c>
      <c r="T2413" t="s">
        <v>35</v>
      </c>
      <c r="U2413" t="s">
        <v>53</v>
      </c>
      <c r="V2413" t="s">
        <v>6769</v>
      </c>
      <c r="W2413" s="1">
        <v>45079</v>
      </c>
      <c r="X2413" s="1">
        <v>45121</v>
      </c>
      <c r="Y2413" t="s">
        <v>55</v>
      </c>
    </row>
    <row r="2414" spans="1:25">
      <c r="A2414" t="s">
        <v>6770</v>
      </c>
      <c r="B2414" t="s">
        <v>5678</v>
      </c>
      <c r="D2414">
        <v>58470</v>
      </c>
      <c r="E2414" t="s">
        <v>27</v>
      </c>
      <c r="F2414" t="s">
        <v>28</v>
      </c>
      <c r="G2414">
        <v>2023</v>
      </c>
      <c r="H2414" t="s">
        <v>29</v>
      </c>
      <c r="I2414" t="s">
        <v>30</v>
      </c>
      <c r="J2414" t="s">
        <v>6771</v>
      </c>
      <c r="K2414" t="s">
        <v>6772</v>
      </c>
      <c r="L2414" t="s">
        <v>6772</v>
      </c>
      <c r="M2414">
        <v>887608</v>
      </c>
      <c r="O2414" t="s">
        <v>32</v>
      </c>
      <c r="P2414" t="s">
        <v>61</v>
      </c>
      <c r="Q2414" t="s">
        <v>6773</v>
      </c>
      <c r="R2414" t="s">
        <v>34</v>
      </c>
      <c r="T2414" t="s">
        <v>35</v>
      </c>
      <c r="U2414" t="s">
        <v>36</v>
      </c>
      <c r="V2414" t="s">
        <v>6774</v>
      </c>
      <c r="W2414" s="1">
        <v>45072</v>
      </c>
      <c r="X2414" s="1">
        <v>45086</v>
      </c>
      <c r="Y2414" t="s">
        <v>133</v>
      </c>
    </row>
    <row r="2415" spans="1:25">
      <c r="A2415" t="s">
        <v>1527</v>
      </c>
      <c r="B2415" t="s">
        <v>861</v>
      </c>
      <c r="D2415">
        <v>60415</v>
      </c>
      <c r="E2415" t="s">
        <v>27</v>
      </c>
      <c r="F2415" t="s">
        <v>28</v>
      </c>
      <c r="G2415">
        <v>2023</v>
      </c>
      <c r="H2415" t="s">
        <v>29</v>
      </c>
      <c r="I2415" t="s">
        <v>30</v>
      </c>
      <c r="J2415" t="s">
        <v>6775</v>
      </c>
      <c r="K2415" t="s">
        <v>6776</v>
      </c>
      <c r="M2415">
        <v>1176954</v>
      </c>
      <c r="O2415" t="s">
        <v>32</v>
      </c>
      <c r="P2415" t="s">
        <v>68</v>
      </c>
      <c r="R2415" t="s">
        <v>34</v>
      </c>
      <c r="T2415" t="s">
        <v>35</v>
      </c>
      <c r="U2415" t="s">
        <v>1578</v>
      </c>
      <c r="V2415" t="s">
        <v>115</v>
      </c>
      <c r="W2415" s="1">
        <v>45099</v>
      </c>
      <c r="X2415" s="1">
        <v>45150</v>
      </c>
      <c r="Y2415" t="s">
        <v>2807</v>
      </c>
    </row>
    <row r="2416" spans="1:25">
      <c r="A2416" t="s">
        <v>6777</v>
      </c>
      <c r="B2416" t="s">
        <v>6778</v>
      </c>
      <c r="D2416">
        <v>61899</v>
      </c>
      <c r="E2416" t="s">
        <v>27</v>
      </c>
      <c r="F2416" t="s">
        <v>28</v>
      </c>
      <c r="G2416">
        <v>2023</v>
      </c>
      <c r="H2416" t="s">
        <v>29</v>
      </c>
      <c r="I2416" t="s">
        <v>30</v>
      </c>
      <c r="J2416" t="s">
        <v>6779</v>
      </c>
      <c r="K2416" t="s">
        <v>6780</v>
      </c>
      <c r="M2416">
        <v>911811</v>
      </c>
      <c r="O2416" t="s">
        <v>32</v>
      </c>
      <c r="P2416" t="s">
        <v>631</v>
      </c>
      <c r="R2416" t="s">
        <v>34</v>
      </c>
      <c r="T2416" t="s">
        <v>35</v>
      </c>
      <c r="U2416" t="s">
        <v>43</v>
      </c>
      <c r="V2416" t="s">
        <v>96</v>
      </c>
      <c r="W2416" s="1">
        <v>45138</v>
      </c>
      <c r="X2416" s="1">
        <v>45171</v>
      </c>
      <c r="Y2416" t="s">
        <v>55</v>
      </c>
    </row>
    <row r="2417" spans="1:25">
      <c r="A2417" t="s">
        <v>6594</v>
      </c>
      <c r="B2417" t="s">
        <v>6595</v>
      </c>
      <c r="D2417">
        <v>60962</v>
      </c>
      <c r="E2417" t="s">
        <v>27</v>
      </c>
      <c r="F2417" t="s">
        <v>28</v>
      </c>
      <c r="G2417">
        <v>2023</v>
      </c>
      <c r="H2417" t="s">
        <v>29</v>
      </c>
      <c r="I2417" t="s">
        <v>30</v>
      </c>
      <c r="J2417" t="s">
        <v>6596</v>
      </c>
      <c r="K2417" t="s">
        <v>6597</v>
      </c>
      <c r="M2417">
        <v>1028937</v>
      </c>
      <c r="O2417" t="s">
        <v>32</v>
      </c>
      <c r="P2417" t="s">
        <v>42</v>
      </c>
      <c r="R2417" t="s">
        <v>34</v>
      </c>
      <c r="T2417" t="s">
        <v>35</v>
      </c>
      <c r="U2417" t="s">
        <v>869</v>
      </c>
      <c r="V2417" t="s">
        <v>6598</v>
      </c>
      <c r="W2417" s="1">
        <v>45103</v>
      </c>
      <c r="X2417" s="1">
        <v>45123</v>
      </c>
      <c r="Y2417" t="s">
        <v>2807</v>
      </c>
    </row>
    <row r="2418" spans="1:25">
      <c r="A2418" t="s">
        <v>1546</v>
      </c>
      <c r="B2418" t="s">
        <v>4086</v>
      </c>
      <c r="C2418" t="s">
        <v>6781</v>
      </c>
      <c r="D2418">
        <v>59442</v>
      </c>
      <c r="E2418" t="s">
        <v>27</v>
      </c>
      <c r="F2418" t="s">
        <v>28</v>
      </c>
      <c r="G2418">
        <v>2023</v>
      </c>
      <c r="H2418" t="s">
        <v>29</v>
      </c>
      <c r="I2418" t="s">
        <v>30</v>
      </c>
      <c r="J2418" t="s">
        <v>6782</v>
      </c>
      <c r="K2418" t="s">
        <v>6783</v>
      </c>
      <c r="L2418" t="str">
        <f>"06/06/2023 01:39 PM AEST(SW"</f>
        <v>06/06/2023 01:39 PM AEST(SW</v>
      </c>
      <c r="M2418">
        <v>1080333</v>
      </c>
      <c r="O2418" t="s">
        <v>32</v>
      </c>
      <c r="P2418" t="s">
        <v>33</v>
      </c>
      <c r="R2418" t="s">
        <v>34</v>
      </c>
      <c r="T2418" t="s">
        <v>174</v>
      </c>
      <c r="U2418" t="s">
        <v>680</v>
      </c>
      <c r="V2418" t="s">
        <v>6434</v>
      </c>
      <c r="W2418" s="1">
        <v>45103</v>
      </c>
      <c r="X2418" s="1">
        <v>45138</v>
      </c>
      <c r="Y2418" t="s">
        <v>55</v>
      </c>
    </row>
    <row r="2419" spans="1:25">
      <c r="A2419" t="s">
        <v>526</v>
      </c>
      <c r="B2419" t="s">
        <v>6514</v>
      </c>
      <c r="C2419" t="s">
        <v>6515</v>
      </c>
      <c r="D2419">
        <v>61008</v>
      </c>
      <c r="E2419" t="s">
        <v>27</v>
      </c>
      <c r="F2419" t="s">
        <v>28</v>
      </c>
      <c r="G2419">
        <v>2023</v>
      </c>
      <c r="H2419" t="s">
        <v>29</v>
      </c>
      <c r="I2419" t="s">
        <v>30</v>
      </c>
      <c r="J2419" t="s">
        <v>6516</v>
      </c>
      <c r="K2419" t="s">
        <v>6517</v>
      </c>
      <c r="M2419">
        <v>1268681</v>
      </c>
      <c r="O2419" t="s">
        <v>32</v>
      </c>
      <c r="P2419" t="s">
        <v>277</v>
      </c>
      <c r="R2419" t="s">
        <v>34</v>
      </c>
      <c r="T2419" t="s">
        <v>174</v>
      </c>
      <c r="U2419" t="s">
        <v>680</v>
      </c>
      <c r="V2419" t="s">
        <v>2126</v>
      </c>
      <c r="W2419" s="1">
        <v>45104</v>
      </c>
      <c r="X2419" s="1">
        <v>45273</v>
      </c>
      <c r="Y2419" t="s">
        <v>55</v>
      </c>
    </row>
    <row r="2420" spans="1:25">
      <c r="A2420" t="s">
        <v>251</v>
      </c>
      <c r="B2420" t="s">
        <v>72</v>
      </c>
      <c r="C2420" t="s">
        <v>2581</v>
      </c>
      <c r="D2420">
        <v>60198</v>
      </c>
      <c r="E2420" t="s">
        <v>27</v>
      </c>
      <c r="F2420" t="s">
        <v>28</v>
      </c>
      <c r="G2420">
        <v>2023</v>
      </c>
      <c r="H2420" t="s">
        <v>29</v>
      </c>
      <c r="I2420" t="s">
        <v>30</v>
      </c>
      <c r="J2420" t="s">
        <v>6621</v>
      </c>
      <c r="K2420" t="s">
        <v>6622</v>
      </c>
      <c r="M2420">
        <v>871337</v>
      </c>
      <c r="O2420" t="s">
        <v>32</v>
      </c>
      <c r="P2420" t="s">
        <v>42</v>
      </c>
      <c r="R2420" t="s">
        <v>34</v>
      </c>
      <c r="T2420" t="s">
        <v>35</v>
      </c>
      <c r="U2420" t="s">
        <v>278</v>
      </c>
      <c r="V2420" t="s">
        <v>6623</v>
      </c>
      <c r="W2420" s="1">
        <v>45090</v>
      </c>
      <c r="X2420" s="1">
        <v>45133</v>
      </c>
      <c r="Y2420" t="s">
        <v>55</v>
      </c>
    </row>
    <row r="2421" spans="1:25">
      <c r="A2421" t="s">
        <v>6784</v>
      </c>
      <c r="B2421" t="s">
        <v>812</v>
      </c>
      <c r="C2421" t="s">
        <v>6785</v>
      </c>
      <c r="D2421">
        <v>59653</v>
      </c>
      <c r="E2421" t="s">
        <v>27</v>
      </c>
      <c r="F2421" t="s">
        <v>28</v>
      </c>
      <c r="G2421">
        <v>2023</v>
      </c>
      <c r="H2421" t="s">
        <v>29</v>
      </c>
      <c r="I2421" t="s">
        <v>30</v>
      </c>
      <c r="J2421" t="s">
        <v>6782</v>
      </c>
      <c r="K2421" t="str">
        <f>"04/05/2023 01:30 PM AEST(SW"</f>
        <v>04/05/2023 01:30 PM AEST(SW</v>
      </c>
      <c r="M2421">
        <v>1174709</v>
      </c>
      <c r="O2421" t="s">
        <v>32</v>
      </c>
      <c r="P2421" t="s">
        <v>33</v>
      </c>
      <c r="R2421" t="s">
        <v>34</v>
      </c>
      <c r="T2421" t="s">
        <v>174</v>
      </c>
      <c r="U2421" t="s">
        <v>680</v>
      </c>
      <c r="V2421" t="s">
        <v>6434</v>
      </c>
      <c r="W2421" s="1">
        <v>45104</v>
      </c>
      <c r="X2421" s="1">
        <v>45154</v>
      </c>
      <c r="Y2421" t="s">
        <v>55</v>
      </c>
    </row>
    <row r="2422" spans="1:25">
      <c r="A2422" t="s">
        <v>6786</v>
      </c>
      <c r="B2422" t="s">
        <v>6787</v>
      </c>
      <c r="C2422" t="s">
        <v>3136</v>
      </c>
      <c r="D2422">
        <v>59500</v>
      </c>
      <c r="E2422" t="s">
        <v>27</v>
      </c>
      <c r="F2422" t="s">
        <v>28</v>
      </c>
      <c r="G2422">
        <v>2023</v>
      </c>
      <c r="H2422" t="s">
        <v>29</v>
      </c>
      <c r="I2422" t="s">
        <v>30</v>
      </c>
      <c r="J2422" t="s">
        <v>6782</v>
      </c>
      <c r="K2422" t="s">
        <v>6788</v>
      </c>
      <c r="L2422" t="s">
        <v>6788</v>
      </c>
      <c r="M2422">
        <v>1269107</v>
      </c>
      <c r="O2422" t="s">
        <v>32</v>
      </c>
      <c r="P2422" t="s">
        <v>33</v>
      </c>
      <c r="R2422" t="s">
        <v>34</v>
      </c>
      <c r="T2422" t="s">
        <v>174</v>
      </c>
      <c r="U2422" t="s">
        <v>680</v>
      </c>
      <c r="V2422" t="s">
        <v>6434</v>
      </c>
      <c r="W2422" s="1">
        <v>45102</v>
      </c>
      <c r="X2422" s="1">
        <v>45131</v>
      </c>
      <c r="Y2422" t="s">
        <v>55</v>
      </c>
    </row>
    <row r="2423" spans="1:25">
      <c r="A2423" t="s">
        <v>6789</v>
      </c>
      <c r="B2423" t="s">
        <v>553</v>
      </c>
      <c r="C2423" t="s">
        <v>323</v>
      </c>
      <c r="D2423">
        <v>61062</v>
      </c>
      <c r="E2423" t="s">
        <v>27</v>
      </c>
      <c r="F2423" t="s">
        <v>28</v>
      </c>
      <c r="G2423">
        <v>2023</v>
      </c>
      <c r="H2423" t="s">
        <v>29</v>
      </c>
      <c r="I2423" t="s">
        <v>30</v>
      </c>
      <c r="J2423" t="s">
        <v>6790</v>
      </c>
      <c r="K2423" t="s">
        <v>6791</v>
      </c>
      <c r="L2423" t="s">
        <v>6792</v>
      </c>
      <c r="M2423">
        <v>1270616</v>
      </c>
      <c r="O2423" t="s">
        <v>32</v>
      </c>
      <c r="P2423" t="s">
        <v>33</v>
      </c>
      <c r="R2423" t="s">
        <v>34</v>
      </c>
      <c r="T2423" t="s">
        <v>174</v>
      </c>
      <c r="U2423" t="s">
        <v>680</v>
      </c>
      <c r="V2423" t="s">
        <v>6793</v>
      </c>
      <c r="W2423" s="1">
        <v>45102</v>
      </c>
      <c r="X2423" s="1">
        <v>45128</v>
      </c>
      <c r="Y2423" t="s">
        <v>55</v>
      </c>
    </row>
    <row r="2424" spans="1:25">
      <c r="A2424" t="s">
        <v>6794</v>
      </c>
      <c r="B2424" t="s">
        <v>6795</v>
      </c>
      <c r="D2424">
        <v>61699</v>
      </c>
      <c r="E2424" t="s">
        <v>27</v>
      </c>
      <c r="F2424" t="s">
        <v>28</v>
      </c>
      <c r="G2424">
        <v>2023</v>
      </c>
      <c r="H2424" t="s">
        <v>29</v>
      </c>
      <c r="I2424" t="s">
        <v>30</v>
      </c>
      <c r="J2424" t="s">
        <v>6796</v>
      </c>
      <c r="K2424" t="str">
        <f>"03/07/2023 03:28 PM AEST(SW"</f>
        <v>03/07/2023 03:28 PM AEST(SW</v>
      </c>
      <c r="L2424" t="str">
        <f>"03/07/2023 03:29 PM AEST(SW"</f>
        <v>03/07/2023 03:29 PM AEST(SW</v>
      </c>
      <c r="O2424" t="s">
        <v>32</v>
      </c>
      <c r="P2424" t="s">
        <v>42</v>
      </c>
      <c r="R2424" t="s">
        <v>34</v>
      </c>
      <c r="T2424" t="s">
        <v>35</v>
      </c>
      <c r="U2424" t="s">
        <v>43</v>
      </c>
      <c r="V2424" t="s">
        <v>115</v>
      </c>
      <c r="W2424" s="1">
        <v>45114</v>
      </c>
      <c r="X2424" s="1">
        <v>45135</v>
      </c>
      <c r="Y2424" t="s">
        <v>55</v>
      </c>
    </row>
    <row r="2425" spans="1:25">
      <c r="A2425" t="s">
        <v>5955</v>
      </c>
      <c r="B2425" t="s">
        <v>5956</v>
      </c>
      <c r="C2425" t="s">
        <v>563</v>
      </c>
      <c r="D2425">
        <v>60862</v>
      </c>
      <c r="E2425" t="s">
        <v>27</v>
      </c>
      <c r="F2425" t="s">
        <v>28</v>
      </c>
      <c r="G2425">
        <v>2023</v>
      </c>
      <c r="H2425" t="s">
        <v>29</v>
      </c>
      <c r="I2425" t="s">
        <v>30</v>
      </c>
      <c r="J2425" t="s">
        <v>5963</v>
      </c>
      <c r="K2425" t="str">
        <f>"04/07/2023 09:04 PM AEST(SW"</f>
        <v>04/07/2023 09:04 PM AEST(SW</v>
      </c>
      <c r="M2425">
        <v>1160476</v>
      </c>
      <c r="O2425" t="s">
        <v>32</v>
      </c>
      <c r="P2425" t="s">
        <v>33</v>
      </c>
      <c r="R2425" t="s">
        <v>34</v>
      </c>
      <c r="T2425" t="s">
        <v>52</v>
      </c>
      <c r="U2425" t="s">
        <v>175</v>
      </c>
      <c r="V2425" t="s">
        <v>5959</v>
      </c>
      <c r="W2425" s="1">
        <v>45113</v>
      </c>
      <c r="X2425" s="1">
        <v>45230</v>
      </c>
      <c r="Y2425" t="s">
        <v>55</v>
      </c>
    </row>
    <row r="2426" spans="1:25">
      <c r="A2426" t="s">
        <v>6797</v>
      </c>
      <c r="B2426" t="s">
        <v>6798</v>
      </c>
      <c r="D2426">
        <v>57415</v>
      </c>
      <c r="E2426" t="s">
        <v>27</v>
      </c>
      <c r="F2426" t="s">
        <v>28</v>
      </c>
      <c r="G2426">
        <v>2023</v>
      </c>
      <c r="H2426" t="s">
        <v>29</v>
      </c>
      <c r="I2426" t="s">
        <v>30</v>
      </c>
      <c r="J2426" t="s">
        <v>6799</v>
      </c>
      <c r="K2426" t="s">
        <v>6800</v>
      </c>
      <c r="M2426">
        <v>1313929</v>
      </c>
      <c r="O2426" t="s">
        <v>32</v>
      </c>
      <c r="P2426" t="s">
        <v>42</v>
      </c>
      <c r="R2426" t="s">
        <v>34</v>
      </c>
      <c r="T2426" t="s">
        <v>35</v>
      </c>
      <c r="U2426" t="s">
        <v>1578</v>
      </c>
      <c r="V2426" t="s">
        <v>6801</v>
      </c>
      <c r="W2426" s="1">
        <v>45027</v>
      </c>
      <c r="X2426" s="1">
        <v>45037</v>
      </c>
      <c r="Y2426" t="s">
        <v>204</v>
      </c>
    </row>
    <row r="2427" spans="1:25">
      <c r="A2427" t="s">
        <v>6797</v>
      </c>
      <c r="B2427" t="s">
        <v>6798</v>
      </c>
      <c r="D2427">
        <v>57434</v>
      </c>
      <c r="E2427" t="s">
        <v>27</v>
      </c>
      <c r="F2427" t="s">
        <v>28</v>
      </c>
      <c r="G2427">
        <v>2023</v>
      </c>
      <c r="H2427" t="s">
        <v>29</v>
      </c>
      <c r="I2427" t="s">
        <v>30</v>
      </c>
      <c r="J2427" t="s">
        <v>6802</v>
      </c>
      <c r="K2427" t="s">
        <v>6803</v>
      </c>
      <c r="M2427">
        <v>1313929</v>
      </c>
      <c r="O2427" t="s">
        <v>32</v>
      </c>
      <c r="P2427" t="s">
        <v>42</v>
      </c>
      <c r="R2427" t="s">
        <v>34</v>
      </c>
      <c r="T2427" t="s">
        <v>35</v>
      </c>
      <c r="U2427" t="s">
        <v>1578</v>
      </c>
      <c r="V2427" t="s">
        <v>6804</v>
      </c>
      <c r="W2427" s="1">
        <v>45027</v>
      </c>
      <c r="X2427" s="1">
        <v>45037</v>
      </c>
      <c r="Y2427" t="s">
        <v>204</v>
      </c>
    </row>
    <row r="2428" spans="1:25">
      <c r="A2428" t="s">
        <v>6805</v>
      </c>
      <c r="B2428" t="s">
        <v>6806</v>
      </c>
      <c r="C2428" t="s">
        <v>6807</v>
      </c>
      <c r="D2428">
        <v>59300</v>
      </c>
      <c r="E2428" t="s">
        <v>27</v>
      </c>
      <c r="F2428" t="s">
        <v>28</v>
      </c>
      <c r="G2428">
        <v>2023</v>
      </c>
      <c r="H2428" t="s">
        <v>29</v>
      </c>
      <c r="I2428" t="s">
        <v>30</v>
      </c>
      <c r="J2428" t="s">
        <v>6808</v>
      </c>
      <c r="K2428" t="s">
        <v>6809</v>
      </c>
      <c r="L2428" t="s">
        <v>6810</v>
      </c>
      <c r="M2428">
        <v>1193106</v>
      </c>
      <c r="O2428" t="s">
        <v>32</v>
      </c>
      <c r="P2428" t="s">
        <v>33</v>
      </c>
      <c r="R2428" t="s">
        <v>34</v>
      </c>
      <c r="T2428" t="s">
        <v>174</v>
      </c>
      <c r="U2428" t="s">
        <v>680</v>
      </c>
      <c r="V2428" t="s">
        <v>6434</v>
      </c>
      <c r="W2428" s="1">
        <v>45104</v>
      </c>
      <c r="X2428" s="1">
        <v>45121</v>
      </c>
      <c r="Y2428" t="s">
        <v>204</v>
      </c>
    </row>
    <row r="2429" spans="1:25">
      <c r="A2429" t="s">
        <v>6811</v>
      </c>
      <c r="B2429" t="s">
        <v>1056</v>
      </c>
      <c r="C2429" t="s">
        <v>113</v>
      </c>
      <c r="D2429">
        <v>61371</v>
      </c>
      <c r="E2429" t="s">
        <v>27</v>
      </c>
      <c r="F2429" t="s">
        <v>28</v>
      </c>
      <c r="G2429">
        <v>2023</v>
      </c>
      <c r="H2429" t="s">
        <v>29</v>
      </c>
      <c r="I2429" t="s">
        <v>30</v>
      </c>
      <c r="J2429" t="s">
        <v>6782</v>
      </c>
      <c r="K2429" t="s">
        <v>6812</v>
      </c>
      <c r="M2429">
        <v>1265951</v>
      </c>
      <c r="O2429" t="s">
        <v>32</v>
      </c>
      <c r="P2429" t="s">
        <v>33</v>
      </c>
      <c r="R2429" t="s">
        <v>34</v>
      </c>
      <c r="T2429" t="s">
        <v>174</v>
      </c>
      <c r="U2429" t="s">
        <v>680</v>
      </c>
      <c r="V2429" t="s">
        <v>6434</v>
      </c>
      <c r="W2429" s="1">
        <v>45105</v>
      </c>
      <c r="X2429" s="1">
        <v>45120</v>
      </c>
      <c r="Y2429" t="s">
        <v>55</v>
      </c>
    </row>
    <row r="2430" spans="1:25">
      <c r="A2430" t="s">
        <v>1146</v>
      </c>
      <c r="B2430" t="s">
        <v>6813</v>
      </c>
      <c r="D2430">
        <v>60454</v>
      </c>
      <c r="E2430" t="s">
        <v>27</v>
      </c>
      <c r="F2430" t="s">
        <v>28</v>
      </c>
      <c r="G2430">
        <v>2023</v>
      </c>
      <c r="H2430" t="s">
        <v>29</v>
      </c>
      <c r="I2430" t="s">
        <v>30</v>
      </c>
      <c r="J2430" t="s">
        <v>6814</v>
      </c>
      <c r="K2430" t="s">
        <v>6815</v>
      </c>
      <c r="L2430" t="s">
        <v>6816</v>
      </c>
      <c r="M2430">
        <v>1079642</v>
      </c>
      <c r="O2430" t="s">
        <v>32</v>
      </c>
      <c r="P2430" t="s">
        <v>33</v>
      </c>
      <c r="R2430" t="s">
        <v>34</v>
      </c>
      <c r="T2430" t="s">
        <v>174</v>
      </c>
      <c r="U2430" t="s">
        <v>680</v>
      </c>
      <c r="V2430" t="s">
        <v>6434</v>
      </c>
      <c r="W2430" s="1">
        <v>45105</v>
      </c>
      <c r="X2430" s="1">
        <v>45140</v>
      </c>
      <c r="Y2430" t="s">
        <v>55</v>
      </c>
    </row>
    <row r="2431" spans="1:25">
      <c r="A2431" t="s">
        <v>2557</v>
      </c>
      <c r="B2431" t="s">
        <v>6817</v>
      </c>
      <c r="D2431">
        <v>59588</v>
      </c>
      <c r="E2431" t="s">
        <v>27</v>
      </c>
      <c r="F2431" t="s">
        <v>28</v>
      </c>
      <c r="G2431">
        <v>2023</v>
      </c>
      <c r="H2431" t="s">
        <v>29</v>
      </c>
      <c r="I2431" t="s">
        <v>30</v>
      </c>
      <c r="J2431" t="s">
        <v>6782</v>
      </c>
      <c r="K2431" t="str">
        <f>"02/05/2023 12:36 PM AEST(SW"</f>
        <v>02/05/2023 12:36 PM AEST(SW</v>
      </c>
      <c r="L2431" t="str">
        <f>"02/05/2023 12:37 PM AEST(SW"</f>
        <v>02/05/2023 12:37 PM AEST(SW</v>
      </c>
      <c r="M2431">
        <v>1283602</v>
      </c>
      <c r="O2431" t="s">
        <v>32</v>
      </c>
      <c r="P2431" t="s">
        <v>33</v>
      </c>
      <c r="R2431" t="s">
        <v>34</v>
      </c>
      <c r="T2431" t="s">
        <v>174</v>
      </c>
      <c r="U2431" t="s">
        <v>680</v>
      </c>
      <c r="V2431" t="s">
        <v>6434</v>
      </c>
      <c r="W2431" s="1">
        <v>45104</v>
      </c>
      <c r="X2431" s="1">
        <v>45134</v>
      </c>
      <c r="Y2431" t="s">
        <v>220</v>
      </c>
    </row>
    <row r="2432" spans="1:25">
      <c r="A2432" t="s">
        <v>958</v>
      </c>
      <c r="B2432" t="s">
        <v>6818</v>
      </c>
      <c r="D2432">
        <v>60173</v>
      </c>
      <c r="E2432" t="s">
        <v>27</v>
      </c>
      <c r="F2432" t="s">
        <v>28</v>
      </c>
      <c r="G2432">
        <v>2023</v>
      </c>
      <c r="H2432" t="s">
        <v>29</v>
      </c>
      <c r="I2432" t="s">
        <v>30</v>
      </c>
      <c r="J2432" t="s">
        <v>6819</v>
      </c>
      <c r="K2432" t="s">
        <v>6820</v>
      </c>
      <c r="L2432" t="s">
        <v>6821</v>
      </c>
      <c r="M2432">
        <v>1172950</v>
      </c>
      <c r="O2432" t="s">
        <v>32</v>
      </c>
      <c r="P2432" t="s">
        <v>33</v>
      </c>
      <c r="R2432" t="s">
        <v>34</v>
      </c>
      <c r="T2432" t="s">
        <v>174</v>
      </c>
      <c r="U2432" t="s">
        <v>680</v>
      </c>
      <c r="V2432" t="s">
        <v>6434</v>
      </c>
      <c r="W2432" s="1">
        <v>45104</v>
      </c>
      <c r="X2432" s="1">
        <v>45143</v>
      </c>
      <c r="Y2432" t="s">
        <v>55</v>
      </c>
    </row>
    <row r="2433" spans="1:25">
      <c r="A2433" t="s">
        <v>326</v>
      </c>
      <c r="B2433" t="s">
        <v>846</v>
      </c>
      <c r="C2433" t="s">
        <v>1010</v>
      </c>
      <c r="D2433">
        <v>60129</v>
      </c>
      <c r="E2433" t="s">
        <v>27</v>
      </c>
      <c r="F2433" t="s">
        <v>28</v>
      </c>
      <c r="G2433">
        <v>2023</v>
      </c>
      <c r="H2433" t="s">
        <v>29</v>
      </c>
      <c r="I2433" t="s">
        <v>30</v>
      </c>
      <c r="J2433" t="s">
        <v>6403</v>
      </c>
      <c r="K2433" t="s">
        <v>6404</v>
      </c>
      <c r="M2433">
        <v>1302051</v>
      </c>
      <c r="O2433" t="s">
        <v>32</v>
      </c>
      <c r="P2433" t="s">
        <v>33</v>
      </c>
      <c r="R2433" t="s">
        <v>34</v>
      </c>
      <c r="T2433" t="s">
        <v>174</v>
      </c>
      <c r="U2433" t="s">
        <v>175</v>
      </c>
      <c r="V2433" t="s">
        <v>6405</v>
      </c>
      <c r="W2433" s="1">
        <v>45082</v>
      </c>
      <c r="X2433" s="1">
        <v>45114</v>
      </c>
      <c r="Y2433" t="s">
        <v>211</v>
      </c>
    </row>
    <row r="2434" spans="1:25">
      <c r="A2434" t="s">
        <v>326</v>
      </c>
      <c r="B2434" t="s">
        <v>6527</v>
      </c>
      <c r="C2434" t="s">
        <v>6528</v>
      </c>
      <c r="D2434">
        <v>61352</v>
      </c>
      <c r="E2434" t="s">
        <v>27</v>
      </c>
      <c r="F2434" t="s">
        <v>28</v>
      </c>
      <c r="G2434">
        <v>2023</v>
      </c>
      <c r="H2434" t="s">
        <v>29</v>
      </c>
      <c r="I2434" t="s">
        <v>30</v>
      </c>
      <c r="J2434" t="s">
        <v>6529</v>
      </c>
      <c r="K2434" t="s">
        <v>6530</v>
      </c>
      <c r="M2434">
        <v>1236186</v>
      </c>
      <c r="O2434" t="s">
        <v>32</v>
      </c>
      <c r="P2434" t="s">
        <v>42</v>
      </c>
      <c r="R2434" t="s">
        <v>34</v>
      </c>
      <c r="T2434" t="s">
        <v>35</v>
      </c>
      <c r="U2434" t="s">
        <v>36</v>
      </c>
      <c r="V2434" t="s">
        <v>3816</v>
      </c>
      <c r="W2434" s="1">
        <v>45101</v>
      </c>
      <c r="X2434" s="1">
        <v>45122</v>
      </c>
      <c r="Y2434" t="s">
        <v>220</v>
      </c>
    </row>
    <row r="2435" spans="1:25">
      <c r="A2435" t="s">
        <v>326</v>
      </c>
      <c r="B2435" t="s">
        <v>6822</v>
      </c>
      <c r="D2435">
        <v>60977</v>
      </c>
      <c r="E2435" t="s">
        <v>27</v>
      </c>
      <c r="F2435" t="s">
        <v>28</v>
      </c>
      <c r="G2435">
        <v>2023</v>
      </c>
      <c r="H2435" t="s">
        <v>29</v>
      </c>
      <c r="I2435" t="s">
        <v>30</v>
      </c>
      <c r="J2435" t="s">
        <v>6782</v>
      </c>
      <c r="K2435" t="s">
        <v>6823</v>
      </c>
      <c r="M2435">
        <v>1267943</v>
      </c>
      <c r="O2435" t="s">
        <v>32</v>
      </c>
      <c r="P2435" t="s">
        <v>277</v>
      </c>
      <c r="R2435" t="s">
        <v>34</v>
      </c>
      <c r="T2435" t="s">
        <v>174</v>
      </c>
      <c r="U2435" t="s">
        <v>680</v>
      </c>
      <c r="V2435" t="s">
        <v>6824</v>
      </c>
      <c r="W2435" s="1">
        <v>45100</v>
      </c>
      <c r="X2435" s="1">
        <v>45126</v>
      </c>
      <c r="Y2435" t="s">
        <v>220</v>
      </c>
    </row>
    <row r="2436" spans="1:25">
      <c r="A2436" t="s">
        <v>6825</v>
      </c>
      <c r="B2436" t="s">
        <v>6826</v>
      </c>
      <c r="D2436">
        <v>58695</v>
      </c>
      <c r="E2436" t="s">
        <v>27</v>
      </c>
      <c r="F2436" t="s">
        <v>28</v>
      </c>
      <c r="G2436">
        <v>2023</v>
      </c>
      <c r="H2436" t="s">
        <v>29</v>
      </c>
      <c r="I2436" t="s">
        <v>30</v>
      </c>
      <c r="J2436" t="s">
        <v>6782</v>
      </c>
      <c r="K2436" t="str">
        <f>"01/04/2023 03:26 PM AEST(SW"</f>
        <v>01/04/2023 03:26 PM AEST(SW</v>
      </c>
      <c r="L2436" t="str">
        <f>"05/04/2023 06:02 PM AEST(SW"</f>
        <v>05/04/2023 06:02 PM AEST(SW</v>
      </c>
      <c r="M2436">
        <v>1202236</v>
      </c>
      <c r="O2436" t="s">
        <v>32</v>
      </c>
      <c r="P2436" t="s">
        <v>33</v>
      </c>
      <c r="R2436" t="s">
        <v>34</v>
      </c>
      <c r="T2436" t="s">
        <v>174</v>
      </c>
      <c r="U2436" t="s">
        <v>680</v>
      </c>
      <c r="V2436" t="s">
        <v>2126</v>
      </c>
      <c r="W2436" s="1">
        <v>45105</v>
      </c>
      <c r="X2436" s="1">
        <v>45120</v>
      </c>
      <c r="Y2436" t="s">
        <v>220</v>
      </c>
    </row>
    <row r="2437" spans="1:25">
      <c r="A2437" t="s">
        <v>6431</v>
      </c>
      <c r="B2437" t="s">
        <v>6432</v>
      </c>
      <c r="D2437">
        <v>60856</v>
      </c>
      <c r="E2437" t="s">
        <v>27</v>
      </c>
      <c r="F2437" t="s">
        <v>28</v>
      </c>
      <c r="G2437">
        <v>2023</v>
      </c>
      <c r="H2437" t="s">
        <v>29</v>
      </c>
      <c r="I2437" t="s">
        <v>30</v>
      </c>
      <c r="J2437" t="s">
        <v>6433</v>
      </c>
      <c r="K2437" t="str">
        <f>"06/06/2023 09:42 PM AEST(SW"</f>
        <v>06/06/2023 09:42 PM AEST(SW</v>
      </c>
      <c r="M2437">
        <v>1269035</v>
      </c>
      <c r="O2437" t="s">
        <v>32</v>
      </c>
      <c r="P2437" t="s">
        <v>33</v>
      </c>
      <c r="R2437" t="s">
        <v>34</v>
      </c>
      <c r="T2437" t="s">
        <v>174</v>
      </c>
      <c r="U2437" t="s">
        <v>680</v>
      </c>
      <c r="V2437" t="s">
        <v>6434</v>
      </c>
      <c r="W2437" s="1">
        <v>45104</v>
      </c>
      <c r="X2437" s="1">
        <v>45138</v>
      </c>
      <c r="Y2437" t="s">
        <v>55</v>
      </c>
    </row>
    <row r="2438" spans="1:25">
      <c r="A2438" t="s">
        <v>6431</v>
      </c>
      <c r="B2438" t="s">
        <v>6432</v>
      </c>
      <c r="D2438">
        <v>60857</v>
      </c>
      <c r="E2438" t="s">
        <v>27</v>
      </c>
      <c r="F2438" t="s">
        <v>28</v>
      </c>
      <c r="G2438">
        <v>2023</v>
      </c>
      <c r="H2438" t="s">
        <v>29</v>
      </c>
      <c r="I2438" t="s">
        <v>30</v>
      </c>
      <c r="J2438" t="s">
        <v>6435</v>
      </c>
      <c r="K2438" t="str">
        <f>"06/06/2023 09:50 PM AEST(SW"</f>
        <v>06/06/2023 09:50 PM AEST(SW</v>
      </c>
      <c r="L2438" t="str">
        <f>"06/06/2023 09:54 PM AEST(SW"</f>
        <v>06/06/2023 09:54 PM AEST(SW</v>
      </c>
      <c r="M2438">
        <v>1269035</v>
      </c>
      <c r="O2438" t="s">
        <v>32</v>
      </c>
      <c r="P2438" t="s">
        <v>33</v>
      </c>
      <c r="R2438" t="s">
        <v>34</v>
      </c>
      <c r="T2438" t="s">
        <v>174</v>
      </c>
      <c r="U2438" t="s">
        <v>680</v>
      </c>
      <c r="V2438" t="s">
        <v>6434</v>
      </c>
      <c r="W2438" s="1">
        <v>45104</v>
      </c>
      <c r="X2438" s="1">
        <v>45138</v>
      </c>
      <c r="Y2438" t="s">
        <v>55</v>
      </c>
    </row>
    <row r="2439" spans="1:25">
      <c r="A2439" t="s">
        <v>6431</v>
      </c>
      <c r="B2439" t="s">
        <v>6432</v>
      </c>
      <c r="D2439">
        <v>60858</v>
      </c>
      <c r="E2439" t="s">
        <v>27</v>
      </c>
      <c r="F2439" t="s">
        <v>28</v>
      </c>
      <c r="G2439">
        <v>2023</v>
      </c>
      <c r="H2439" t="s">
        <v>29</v>
      </c>
      <c r="I2439" t="s">
        <v>30</v>
      </c>
      <c r="J2439" t="s">
        <v>6435</v>
      </c>
      <c r="K2439" t="str">
        <f>"06/06/2023 10:09 PM AEST(SW"</f>
        <v>06/06/2023 10:09 PM AEST(SW</v>
      </c>
      <c r="M2439">
        <v>1269035</v>
      </c>
      <c r="O2439" t="s">
        <v>32</v>
      </c>
      <c r="P2439" t="s">
        <v>33</v>
      </c>
      <c r="R2439" t="s">
        <v>34</v>
      </c>
      <c r="T2439" t="s">
        <v>174</v>
      </c>
      <c r="U2439" t="s">
        <v>680</v>
      </c>
      <c r="V2439" t="s">
        <v>6434</v>
      </c>
      <c r="W2439" s="1">
        <v>45104</v>
      </c>
      <c r="X2439" s="1">
        <v>45138</v>
      </c>
      <c r="Y2439" t="s">
        <v>55</v>
      </c>
    </row>
    <row r="2440" spans="1:25">
      <c r="A2440" t="s">
        <v>674</v>
      </c>
      <c r="B2440" t="s">
        <v>6827</v>
      </c>
      <c r="D2440">
        <v>59266</v>
      </c>
      <c r="E2440" t="s">
        <v>27</v>
      </c>
      <c r="F2440" t="s">
        <v>28</v>
      </c>
      <c r="G2440">
        <v>2023</v>
      </c>
      <c r="H2440" t="s">
        <v>29</v>
      </c>
      <c r="I2440" t="s">
        <v>30</v>
      </c>
      <c r="J2440" t="s">
        <v>6782</v>
      </c>
      <c r="K2440" t="s">
        <v>6828</v>
      </c>
      <c r="M2440">
        <v>1255396</v>
      </c>
      <c r="O2440" t="s">
        <v>32</v>
      </c>
      <c r="P2440" t="s">
        <v>33</v>
      </c>
      <c r="R2440" t="s">
        <v>34</v>
      </c>
      <c r="T2440" t="s">
        <v>174</v>
      </c>
      <c r="U2440" t="s">
        <v>680</v>
      </c>
      <c r="V2440" t="s">
        <v>6434</v>
      </c>
      <c r="W2440" s="1">
        <v>45103</v>
      </c>
      <c r="X2440" s="1">
        <v>45139</v>
      </c>
      <c r="Y2440" t="s">
        <v>97</v>
      </c>
    </row>
    <row r="2441" spans="1:25">
      <c r="A2441" t="s">
        <v>5986</v>
      </c>
      <c r="B2441" t="s">
        <v>323</v>
      </c>
      <c r="C2441" t="s">
        <v>5987</v>
      </c>
      <c r="D2441">
        <v>60148</v>
      </c>
      <c r="E2441" t="s">
        <v>27</v>
      </c>
      <c r="F2441" t="s">
        <v>28</v>
      </c>
      <c r="G2441">
        <v>2023</v>
      </c>
      <c r="H2441" t="s">
        <v>29</v>
      </c>
      <c r="I2441" t="s">
        <v>30</v>
      </c>
      <c r="J2441" t="s">
        <v>5988</v>
      </c>
      <c r="K2441" t="s">
        <v>5989</v>
      </c>
      <c r="M2441">
        <v>911202</v>
      </c>
      <c r="O2441" t="s">
        <v>32</v>
      </c>
      <c r="P2441" t="s">
        <v>42</v>
      </c>
      <c r="R2441" t="s">
        <v>34</v>
      </c>
      <c r="T2441" t="s">
        <v>35</v>
      </c>
      <c r="U2441" t="s">
        <v>43</v>
      </c>
      <c r="V2441" t="s">
        <v>3265</v>
      </c>
      <c r="W2441" s="1">
        <v>45065</v>
      </c>
      <c r="X2441" s="1">
        <v>45112</v>
      </c>
      <c r="Y2441" t="s">
        <v>55</v>
      </c>
    </row>
    <row r="2442" spans="1:25">
      <c r="A2442" t="s">
        <v>6829</v>
      </c>
      <c r="B2442" t="s">
        <v>6830</v>
      </c>
      <c r="D2442">
        <v>59736</v>
      </c>
      <c r="E2442" t="s">
        <v>27</v>
      </c>
      <c r="F2442" t="s">
        <v>28</v>
      </c>
      <c r="G2442">
        <v>2023</v>
      </c>
      <c r="H2442" t="s">
        <v>29</v>
      </c>
      <c r="I2442" t="s">
        <v>30</v>
      </c>
      <c r="J2442" t="s">
        <v>6831</v>
      </c>
      <c r="K2442" t="str">
        <f>"07/05/2023 10:14 PM AEST(SW"</f>
        <v>07/05/2023 10:14 PM AEST(SW</v>
      </c>
      <c r="M2442">
        <v>1274593</v>
      </c>
      <c r="O2442" t="s">
        <v>32</v>
      </c>
      <c r="P2442" t="s">
        <v>33</v>
      </c>
      <c r="R2442" t="s">
        <v>34</v>
      </c>
      <c r="T2442" t="s">
        <v>174</v>
      </c>
      <c r="U2442" t="s">
        <v>680</v>
      </c>
      <c r="V2442" t="s">
        <v>6434</v>
      </c>
      <c r="W2442" s="1">
        <v>45102</v>
      </c>
      <c r="X2442" s="1">
        <v>45130</v>
      </c>
      <c r="Y2442" t="s">
        <v>123</v>
      </c>
    </row>
    <row r="2443" spans="1:25">
      <c r="A2443" t="s">
        <v>1702</v>
      </c>
      <c r="B2443" t="s">
        <v>6832</v>
      </c>
      <c r="D2443">
        <v>58756</v>
      </c>
      <c r="E2443" t="s">
        <v>27</v>
      </c>
      <c r="F2443" t="s">
        <v>28</v>
      </c>
      <c r="G2443">
        <v>2023</v>
      </c>
      <c r="H2443" t="s">
        <v>29</v>
      </c>
      <c r="I2443" t="s">
        <v>30</v>
      </c>
      <c r="J2443" t="s">
        <v>6782</v>
      </c>
      <c r="K2443" t="str">
        <f>"04/04/2023 08:49 PM AEST(SW"</f>
        <v>04/04/2023 08:49 PM AEST(SW</v>
      </c>
      <c r="M2443">
        <v>1157193</v>
      </c>
      <c r="O2443" t="s">
        <v>32</v>
      </c>
      <c r="P2443" t="s">
        <v>33</v>
      </c>
      <c r="R2443" t="s">
        <v>34</v>
      </c>
      <c r="T2443" t="s">
        <v>174</v>
      </c>
      <c r="U2443" t="s">
        <v>680</v>
      </c>
      <c r="V2443" t="s">
        <v>6833</v>
      </c>
      <c r="W2443" s="1">
        <v>45104</v>
      </c>
      <c r="X2443" s="1">
        <v>45091</v>
      </c>
      <c r="Y2443" t="s">
        <v>97</v>
      </c>
    </row>
    <row r="2444" spans="1:25">
      <c r="A2444" t="s">
        <v>5990</v>
      </c>
      <c r="B2444" t="s">
        <v>5991</v>
      </c>
      <c r="D2444">
        <v>59628</v>
      </c>
      <c r="E2444" t="s">
        <v>27</v>
      </c>
      <c r="F2444" t="s">
        <v>28</v>
      </c>
      <c r="G2444">
        <v>2023</v>
      </c>
      <c r="H2444" t="s">
        <v>29</v>
      </c>
      <c r="I2444" t="s">
        <v>30</v>
      </c>
      <c r="J2444" t="s">
        <v>5992</v>
      </c>
      <c r="K2444" t="str">
        <f>"04/05/2023 05:23 PM AEST(SW"</f>
        <v>04/05/2023 05:23 PM AEST(SW</v>
      </c>
      <c r="M2444">
        <v>1233222</v>
      </c>
      <c r="O2444" t="s">
        <v>32</v>
      </c>
      <c r="P2444" t="s">
        <v>42</v>
      </c>
      <c r="R2444" t="s">
        <v>34</v>
      </c>
      <c r="T2444" t="s">
        <v>35</v>
      </c>
      <c r="U2444" t="s">
        <v>278</v>
      </c>
      <c r="V2444" t="s">
        <v>151</v>
      </c>
      <c r="W2444" s="1">
        <v>45095</v>
      </c>
      <c r="X2444" s="1">
        <v>45100</v>
      </c>
      <c r="Y2444" t="s">
        <v>55</v>
      </c>
    </row>
    <row r="2445" spans="1:25">
      <c r="A2445" t="s">
        <v>6834</v>
      </c>
      <c r="B2445" t="s">
        <v>6835</v>
      </c>
      <c r="D2445">
        <v>60250</v>
      </c>
      <c r="E2445" t="s">
        <v>27</v>
      </c>
      <c r="F2445" t="s">
        <v>28</v>
      </c>
      <c r="G2445">
        <v>2023</v>
      </c>
      <c r="H2445" t="s">
        <v>29</v>
      </c>
      <c r="I2445" t="s">
        <v>30</v>
      </c>
      <c r="J2445" t="s">
        <v>6836</v>
      </c>
      <c r="K2445" t="s">
        <v>6837</v>
      </c>
      <c r="M2445">
        <v>855977</v>
      </c>
      <c r="O2445" t="s">
        <v>32</v>
      </c>
      <c r="P2445" t="s">
        <v>42</v>
      </c>
      <c r="R2445" t="s">
        <v>34</v>
      </c>
      <c r="T2445" t="s">
        <v>35</v>
      </c>
      <c r="U2445" t="s">
        <v>36</v>
      </c>
      <c r="V2445" t="s">
        <v>6838</v>
      </c>
      <c r="W2445" s="1">
        <v>45100</v>
      </c>
      <c r="X2445" s="1">
        <v>45116</v>
      </c>
      <c r="Y2445" t="s">
        <v>133</v>
      </c>
    </row>
    <row r="2446" spans="1:25">
      <c r="A2446" t="s">
        <v>3627</v>
      </c>
      <c r="B2446" t="s">
        <v>65</v>
      </c>
      <c r="D2446">
        <v>59173</v>
      </c>
      <c r="E2446" t="s">
        <v>27</v>
      </c>
      <c r="F2446" t="s">
        <v>28</v>
      </c>
      <c r="G2446">
        <v>2023</v>
      </c>
      <c r="H2446" t="s">
        <v>29</v>
      </c>
      <c r="I2446" t="s">
        <v>30</v>
      </c>
      <c r="J2446" t="s">
        <v>6782</v>
      </c>
      <c r="K2446" t="str">
        <f>"01/05/2023 07:02 AM AEST(SW"</f>
        <v>01/05/2023 07:02 AM AEST(SW</v>
      </c>
      <c r="L2446" t="str">
        <f>"01/05/2023 07:03 AM AEST(SW"</f>
        <v>01/05/2023 07:03 AM AEST(SW</v>
      </c>
      <c r="M2446">
        <v>1263924</v>
      </c>
      <c r="O2446" t="s">
        <v>32</v>
      </c>
      <c r="P2446" t="s">
        <v>33</v>
      </c>
      <c r="R2446" t="s">
        <v>34</v>
      </c>
      <c r="T2446" t="s">
        <v>174</v>
      </c>
      <c r="U2446" t="s">
        <v>680</v>
      </c>
      <c r="V2446" t="s">
        <v>6434</v>
      </c>
      <c r="W2446" s="1">
        <v>45102</v>
      </c>
      <c r="X2446" s="1">
        <v>45132</v>
      </c>
      <c r="Y2446" t="s">
        <v>55</v>
      </c>
    </row>
    <row r="2447" spans="1:25">
      <c r="A2447" t="s">
        <v>6839</v>
      </c>
      <c r="B2447" t="s">
        <v>4880</v>
      </c>
      <c r="C2447" t="s">
        <v>358</v>
      </c>
      <c r="D2447">
        <v>61788</v>
      </c>
      <c r="E2447" t="s">
        <v>27</v>
      </c>
      <c r="F2447" t="s">
        <v>28</v>
      </c>
      <c r="G2447">
        <v>2023</v>
      </c>
      <c r="H2447" t="s">
        <v>29</v>
      </c>
      <c r="I2447" t="s">
        <v>30</v>
      </c>
      <c r="J2447" t="s">
        <v>6840</v>
      </c>
      <c r="K2447" t="s">
        <v>6841</v>
      </c>
      <c r="M2447">
        <v>1384117</v>
      </c>
      <c r="O2447" t="s">
        <v>32</v>
      </c>
      <c r="P2447" t="s">
        <v>145</v>
      </c>
      <c r="R2447" t="s">
        <v>34</v>
      </c>
      <c r="T2447" t="s">
        <v>52</v>
      </c>
      <c r="U2447" t="s">
        <v>1578</v>
      </c>
      <c r="V2447" t="s">
        <v>3820</v>
      </c>
      <c r="W2447" s="1">
        <v>45120</v>
      </c>
      <c r="X2447" s="1">
        <v>45216</v>
      </c>
      <c r="Y2447" t="s">
        <v>55</v>
      </c>
    </row>
    <row r="2448" spans="1:25">
      <c r="A2448" t="s">
        <v>6431</v>
      </c>
      <c r="B2448" t="s">
        <v>6432</v>
      </c>
      <c r="D2448">
        <v>60856</v>
      </c>
      <c r="E2448" t="s">
        <v>27</v>
      </c>
      <c r="F2448" t="s">
        <v>28</v>
      </c>
      <c r="G2448">
        <v>2023</v>
      </c>
      <c r="H2448" t="s">
        <v>29</v>
      </c>
      <c r="I2448" t="s">
        <v>30</v>
      </c>
      <c r="J2448" t="s">
        <v>6433</v>
      </c>
      <c r="K2448" t="str">
        <f>"06/06/2023 09:42 PM AEST(SW"</f>
        <v>06/06/2023 09:42 PM AEST(SW</v>
      </c>
      <c r="M2448">
        <v>1269035</v>
      </c>
      <c r="O2448" t="s">
        <v>32</v>
      </c>
      <c r="P2448" t="s">
        <v>33</v>
      </c>
      <c r="R2448" t="s">
        <v>34</v>
      </c>
      <c r="T2448" t="s">
        <v>174</v>
      </c>
      <c r="U2448" t="s">
        <v>680</v>
      </c>
      <c r="V2448" t="s">
        <v>6434</v>
      </c>
      <c r="W2448" s="1">
        <v>45104</v>
      </c>
      <c r="X2448" s="1">
        <v>45138</v>
      </c>
      <c r="Y2448" t="s">
        <v>55</v>
      </c>
    </row>
    <row r="2449" spans="1:25">
      <c r="A2449" t="s">
        <v>6431</v>
      </c>
      <c r="B2449" t="s">
        <v>6432</v>
      </c>
      <c r="D2449">
        <v>60857</v>
      </c>
      <c r="E2449" t="s">
        <v>27</v>
      </c>
      <c r="F2449" t="s">
        <v>28</v>
      </c>
      <c r="G2449">
        <v>2023</v>
      </c>
      <c r="H2449" t="s">
        <v>29</v>
      </c>
      <c r="I2449" t="s">
        <v>30</v>
      </c>
      <c r="J2449" t="s">
        <v>6435</v>
      </c>
      <c r="K2449" t="str">
        <f>"06/06/2023 09:50 PM AEST(SW"</f>
        <v>06/06/2023 09:50 PM AEST(SW</v>
      </c>
      <c r="L2449" t="str">
        <f>"06/06/2023 09:54 PM AEST(SW"</f>
        <v>06/06/2023 09:54 PM AEST(SW</v>
      </c>
      <c r="M2449">
        <v>1269035</v>
      </c>
      <c r="O2449" t="s">
        <v>32</v>
      </c>
      <c r="P2449" t="s">
        <v>33</v>
      </c>
      <c r="R2449" t="s">
        <v>34</v>
      </c>
      <c r="T2449" t="s">
        <v>174</v>
      </c>
      <c r="U2449" t="s">
        <v>680</v>
      </c>
      <c r="V2449" t="s">
        <v>6434</v>
      </c>
      <c r="W2449" s="1">
        <v>45104</v>
      </c>
      <c r="X2449" s="1">
        <v>45138</v>
      </c>
      <c r="Y2449" t="s">
        <v>55</v>
      </c>
    </row>
    <row r="2450" spans="1:25">
      <c r="A2450" t="s">
        <v>6431</v>
      </c>
      <c r="B2450" t="s">
        <v>6432</v>
      </c>
      <c r="D2450">
        <v>60858</v>
      </c>
      <c r="E2450" t="s">
        <v>27</v>
      </c>
      <c r="F2450" t="s">
        <v>28</v>
      </c>
      <c r="G2450">
        <v>2023</v>
      </c>
      <c r="H2450" t="s">
        <v>29</v>
      </c>
      <c r="I2450" t="s">
        <v>30</v>
      </c>
      <c r="J2450" t="s">
        <v>6435</v>
      </c>
      <c r="K2450" t="str">
        <f>"06/06/2023 10:09 PM AEST(SW"</f>
        <v>06/06/2023 10:09 PM AEST(SW</v>
      </c>
      <c r="M2450">
        <v>1269035</v>
      </c>
      <c r="O2450" t="s">
        <v>32</v>
      </c>
      <c r="P2450" t="s">
        <v>33</v>
      </c>
      <c r="R2450" t="s">
        <v>34</v>
      </c>
      <c r="T2450" t="s">
        <v>174</v>
      </c>
      <c r="U2450" t="s">
        <v>680</v>
      </c>
      <c r="V2450" t="s">
        <v>6434</v>
      </c>
      <c r="W2450" s="1">
        <v>45104</v>
      </c>
      <c r="X2450" s="1">
        <v>45138</v>
      </c>
      <c r="Y2450" t="s">
        <v>55</v>
      </c>
    </row>
    <row r="2451" spans="1:25">
      <c r="A2451" t="s">
        <v>39</v>
      </c>
      <c r="B2451" t="s">
        <v>40</v>
      </c>
      <c r="D2451">
        <v>61615</v>
      </c>
      <c r="E2451" t="s">
        <v>27</v>
      </c>
      <c r="F2451" t="s">
        <v>28</v>
      </c>
      <c r="G2451">
        <v>2023</v>
      </c>
      <c r="H2451" t="s">
        <v>29</v>
      </c>
      <c r="I2451" t="s">
        <v>30</v>
      </c>
      <c r="J2451" t="s">
        <v>6842</v>
      </c>
      <c r="K2451" t="s">
        <v>6843</v>
      </c>
      <c r="M2451">
        <v>1243694</v>
      </c>
      <c r="O2451" t="s">
        <v>32</v>
      </c>
      <c r="P2451" t="s">
        <v>42</v>
      </c>
      <c r="R2451" t="s">
        <v>34</v>
      </c>
      <c r="T2451" t="s">
        <v>35</v>
      </c>
      <c r="U2451" t="s">
        <v>43</v>
      </c>
      <c r="V2451" t="s">
        <v>6844</v>
      </c>
      <c r="W2451" s="1">
        <v>45108</v>
      </c>
      <c r="X2451" s="1">
        <v>45144</v>
      </c>
      <c r="Y2451" t="s">
        <v>45</v>
      </c>
    </row>
    <row r="2452" spans="1:25">
      <c r="A2452" t="s">
        <v>6845</v>
      </c>
      <c r="B2452" t="s">
        <v>6846</v>
      </c>
      <c r="C2452" t="s">
        <v>6847</v>
      </c>
      <c r="D2452">
        <v>59943</v>
      </c>
      <c r="E2452" t="s">
        <v>27</v>
      </c>
      <c r="F2452" t="s">
        <v>28</v>
      </c>
      <c r="G2452">
        <v>2023</v>
      </c>
      <c r="H2452" t="s">
        <v>29</v>
      </c>
      <c r="I2452" t="s">
        <v>30</v>
      </c>
      <c r="J2452" t="s">
        <v>6848</v>
      </c>
      <c r="K2452" t="s">
        <v>6849</v>
      </c>
      <c r="L2452" t="s">
        <v>6850</v>
      </c>
      <c r="M2452">
        <v>1288362</v>
      </c>
      <c r="O2452" t="s">
        <v>32</v>
      </c>
      <c r="P2452" t="s">
        <v>42</v>
      </c>
      <c r="R2452" t="s">
        <v>34</v>
      </c>
      <c r="T2452" t="s">
        <v>35</v>
      </c>
      <c r="U2452" t="s">
        <v>43</v>
      </c>
      <c r="V2452" t="s">
        <v>115</v>
      </c>
      <c r="W2452" s="1">
        <v>45074</v>
      </c>
      <c r="X2452" s="1">
        <v>45072</v>
      </c>
      <c r="Y2452" t="s">
        <v>55</v>
      </c>
    </row>
    <row r="2453" spans="1:25">
      <c r="A2453" t="s">
        <v>6431</v>
      </c>
      <c r="B2453" t="s">
        <v>6432</v>
      </c>
      <c r="D2453">
        <v>60858</v>
      </c>
      <c r="E2453" t="s">
        <v>27</v>
      </c>
      <c r="F2453" t="s">
        <v>28</v>
      </c>
      <c r="G2453">
        <v>2023</v>
      </c>
      <c r="H2453" t="s">
        <v>29</v>
      </c>
      <c r="I2453" t="s">
        <v>30</v>
      </c>
      <c r="J2453" t="s">
        <v>6435</v>
      </c>
      <c r="K2453" t="str">
        <f>"06/06/2023 10:09 PM AEST(SW"</f>
        <v>06/06/2023 10:09 PM AEST(SW</v>
      </c>
      <c r="M2453">
        <v>1269035</v>
      </c>
      <c r="O2453" t="s">
        <v>32</v>
      </c>
      <c r="P2453" t="s">
        <v>33</v>
      </c>
      <c r="R2453" t="s">
        <v>34</v>
      </c>
      <c r="T2453" t="s">
        <v>174</v>
      </c>
      <c r="U2453" t="s">
        <v>680</v>
      </c>
      <c r="V2453" t="s">
        <v>6434</v>
      </c>
      <c r="W2453" s="1">
        <v>45104</v>
      </c>
      <c r="X2453" s="1">
        <v>45138</v>
      </c>
      <c r="Y2453" t="s">
        <v>55</v>
      </c>
    </row>
    <row r="2454" spans="1:25">
      <c r="A2454" t="s">
        <v>3813</v>
      </c>
      <c r="B2454" t="s">
        <v>136</v>
      </c>
      <c r="D2454">
        <v>60825</v>
      </c>
      <c r="E2454" t="s">
        <v>27</v>
      </c>
      <c r="F2454" t="s">
        <v>28</v>
      </c>
      <c r="G2454">
        <v>2023</v>
      </c>
      <c r="H2454" t="s">
        <v>29</v>
      </c>
      <c r="I2454" t="s">
        <v>30</v>
      </c>
      <c r="J2454" t="s">
        <v>5980</v>
      </c>
      <c r="K2454" t="str">
        <f>"05/06/2023 05:29 PM AEST(SW"</f>
        <v>05/06/2023 05:29 PM AEST(SW</v>
      </c>
      <c r="L2454" t="s">
        <v>5981</v>
      </c>
      <c r="M2454">
        <v>712184</v>
      </c>
      <c r="O2454" t="s">
        <v>32</v>
      </c>
      <c r="P2454" t="s">
        <v>42</v>
      </c>
      <c r="R2454" t="s">
        <v>34</v>
      </c>
      <c r="T2454" t="s">
        <v>35</v>
      </c>
      <c r="U2454" t="s">
        <v>36</v>
      </c>
      <c r="V2454" t="s">
        <v>5982</v>
      </c>
      <c r="W2454" s="1">
        <v>45107</v>
      </c>
      <c r="X2454" s="1">
        <v>45132</v>
      </c>
      <c r="Y2454" t="s">
        <v>133</v>
      </c>
    </row>
    <row r="2455" spans="1:25">
      <c r="A2455" t="s">
        <v>6851</v>
      </c>
      <c r="B2455" t="s">
        <v>6852</v>
      </c>
      <c r="D2455">
        <v>52666</v>
      </c>
      <c r="E2455" t="s">
        <v>27</v>
      </c>
      <c r="F2455" t="s">
        <v>28</v>
      </c>
      <c r="G2455">
        <v>2023</v>
      </c>
      <c r="H2455" t="s">
        <v>29</v>
      </c>
      <c r="I2455" t="s">
        <v>30</v>
      </c>
      <c r="J2455" t="s">
        <v>6853</v>
      </c>
      <c r="K2455" t="s">
        <v>6854</v>
      </c>
      <c r="L2455" t="s">
        <v>6855</v>
      </c>
      <c r="M2455">
        <v>832040</v>
      </c>
      <c r="O2455" t="s">
        <v>32</v>
      </c>
      <c r="P2455" t="s">
        <v>33</v>
      </c>
      <c r="R2455" t="s">
        <v>34</v>
      </c>
      <c r="T2455" t="s">
        <v>52</v>
      </c>
      <c r="U2455" t="s">
        <v>298</v>
      </c>
      <c r="V2455" t="s">
        <v>810</v>
      </c>
      <c r="W2455" s="1">
        <v>44905</v>
      </c>
      <c r="X2455" s="1">
        <v>44948</v>
      </c>
      <c r="Y2455" t="s">
        <v>55</v>
      </c>
    </row>
    <row r="2456" spans="1:25">
      <c r="A2456" t="s">
        <v>1932</v>
      </c>
      <c r="B2456" t="s">
        <v>1157</v>
      </c>
      <c r="D2456">
        <v>61853</v>
      </c>
      <c r="E2456" t="s">
        <v>27</v>
      </c>
      <c r="F2456" t="s">
        <v>28</v>
      </c>
      <c r="G2456">
        <v>2023</v>
      </c>
      <c r="H2456" t="s">
        <v>29</v>
      </c>
      <c r="I2456" t="s">
        <v>30</v>
      </c>
      <c r="J2456" t="s">
        <v>6856</v>
      </c>
      <c r="K2456" t="s">
        <v>6857</v>
      </c>
      <c r="L2456" t="s">
        <v>6858</v>
      </c>
      <c r="M2456">
        <v>973514</v>
      </c>
      <c r="O2456" t="s">
        <v>32</v>
      </c>
      <c r="P2456" t="s">
        <v>68</v>
      </c>
      <c r="R2456" t="s">
        <v>34</v>
      </c>
      <c r="T2456" t="s">
        <v>35</v>
      </c>
      <c r="U2456" t="s">
        <v>680</v>
      </c>
      <c r="V2456" t="s">
        <v>6859</v>
      </c>
      <c r="W2456" s="1">
        <v>45167</v>
      </c>
      <c r="X2456" s="1">
        <v>45186</v>
      </c>
      <c r="Y2456" t="s">
        <v>133</v>
      </c>
    </row>
    <row r="2457" spans="1:25">
      <c r="A2457" t="s">
        <v>1188</v>
      </c>
      <c r="B2457" t="s">
        <v>1668</v>
      </c>
      <c r="C2457" t="s">
        <v>6860</v>
      </c>
      <c r="D2457">
        <v>58133</v>
      </c>
      <c r="E2457" t="s">
        <v>27</v>
      </c>
      <c r="F2457" t="s">
        <v>28</v>
      </c>
      <c r="G2457">
        <v>2023</v>
      </c>
      <c r="H2457" t="s">
        <v>29</v>
      </c>
      <c r="I2457" t="s">
        <v>30</v>
      </c>
      <c r="J2457" t="s">
        <v>6861</v>
      </c>
      <c r="K2457" t="str">
        <f>"02/04/2023 09:17 PM AEST(SW"</f>
        <v>02/04/2023 09:17 PM AEST(SW</v>
      </c>
      <c r="L2457" t="str">
        <f>"04/04/2023 01:07 PM AEST(SW"</f>
        <v>04/04/2023 01:07 PM AEST(SW</v>
      </c>
      <c r="M2457">
        <v>776061</v>
      </c>
      <c r="O2457" t="s">
        <v>32</v>
      </c>
      <c r="P2457" t="s">
        <v>61</v>
      </c>
      <c r="Q2457" t="s">
        <v>6862</v>
      </c>
      <c r="R2457" t="s">
        <v>34</v>
      </c>
      <c r="T2457" t="s">
        <v>35</v>
      </c>
      <c r="U2457" t="s">
        <v>278</v>
      </c>
      <c r="V2457" t="s">
        <v>6142</v>
      </c>
      <c r="W2457" s="1">
        <v>45021</v>
      </c>
      <c r="X2457" s="1">
        <v>45223</v>
      </c>
      <c r="Y2457" t="s">
        <v>55</v>
      </c>
    </row>
    <row r="2458" spans="1:25">
      <c r="A2458" t="s">
        <v>246</v>
      </c>
      <c r="B2458" t="s">
        <v>247</v>
      </c>
      <c r="C2458" t="s">
        <v>248</v>
      </c>
      <c r="D2458">
        <v>59555</v>
      </c>
      <c r="E2458" t="s">
        <v>27</v>
      </c>
      <c r="F2458" t="s">
        <v>28</v>
      </c>
      <c r="G2458">
        <v>2023</v>
      </c>
      <c r="H2458" t="s">
        <v>29</v>
      </c>
      <c r="I2458" t="s">
        <v>30</v>
      </c>
      <c r="J2458" t="s">
        <v>6661</v>
      </c>
      <c r="K2458" t="str">
        <f>"01/05/2023 01:16 PM AEST(SW"</f>
        <v>01/05/2023 01:16 PM AEST(SW</v>
      </c>
      <c r="L2458" t="str">
        <f>"04/05/2023 05:42 PM AEST(SW"</f>
        <v>04/05/2023 05:42 PM AEST(SW</v>
      </c>
      <c r="M2458">
        <v>296292</v>
      </c>
      <c r="O2458" t="s">
        <v>32</v>
      </c>
      <c r="P2458" t="s">
        <v>61</v>
      </c>
      <c r="Q2458" t="s">
        <v>249</v>
      </c>
      <c r="R2458" t="s">
        <v>34</v>
      </c>
      <c r="T2458" t="s">
        <v>35</v>
      </c>
      <c r="U2458" t="s">
        <v>43</v>
      </c>
      <c r="V2458" t="s">
        <v>115</v>
      </c>
      <c r="W2458" s="1">
        <v>45050</v>
      </c>
      <c r="X2458" s="1">
        <v>45069</v>
      </c>
      <c r="Y2458" t="s">
        <v>55</v>
      </c>
    </row>
    <row r="2459" spans="1:25">
      <c r="A2459" t="s">
        <v>6863</v>
      </c>
      <c r="B2459" t="s">
        <v>6864</v>
      </c>
      <c r="D2459">
        <v>55432</v>
      </c>
      <c r="E2459" t="s">
        <v>27</v>
      </c>
      <c r="F2459" t="s">
        <v>28</v>
      </c>
      <c r="G2459">
        <v>2023</v>
      </c>
      <c r="H2459" t="s">
        <v>29</v>
      </c>
      <c r="I2459" t="s">
        <v>30</v>
      </c>
      <c r="J2459" t="s">
        <v>6865</v>
      </c>
      <c r="K2459" t="s">
        <v>6866</v>
      </c>
      <c r="L2459" t="str">
        <f>"07/01/2023 09:10 AM AEST(SW"</f>
        <v>07/01/2023 09:10 AM AEST(SW</v>
      </c>
      <c r="M2459">
        <v>1065381</v>
      </c>
      <c r="O2459" t="s">
        <v>32</v>
      </c>
      <c r="P2459" t="s">
        <v>2820</v>
      </c>
      <c r="R2459" t="s">
        <v>34</v>
      </c>
      <c r="T2459" t="s">
        <v>35</v>
      </c>
      <c r="U2459" t="s">
        <v>1578</v>
      </c>
      <c r="V2459" t="s">
        <v>6867</v>
      </c>
      <c r="W2459" s="1">
        <v>44985</v>
      </c>
      <c r="X2459" s="1">
        <v>45088</v>
      </c>
      <c r="Y2459" t="s">
        <v>204</v>
      </c>
    </row>
    <row r="2460" spans="1:25">
      <c r="A2460" t="s">
        <v>3976</v>
      </c>
      <c r="B2460" t="s">
        <v>424</v>
      </c>
      <c r="C2460" t="s">
        <v>3644</v>
      </c>
      <c r="D2460">
        <v>60217</v>
      </c>
      <c r="E2460" t="s">
        <v>27</v>
      </c>
      <c r="F2460" t="s">
        <v>28</v>
      </c>
      <c r="G2460">
        <v>2023</v>
      </c>
      <c r="H2460" t="s">
        <v>29</v>
      </c>
      <c r="I2460" t="s">
        <v>30</v>
      </c>
      <c r="J2460" t="s">
        <v>6868</v>
      </c>
      <c r="K2460" t="s">
        <v>6869</v>
      </c>
      <c r="M2460">
        <v>696214</v>
      </c>
      <c r="O2460" t="s">
        <v>32</v>
      </c>
      <c r="P2460" t="s">
        <v>42</v>
      </c>
      <c r="R2460" t="s">
        <v>34</v>
      </c>
      <c r="T2460" t="s">
        <v>52</v>
      </c>
      <c r="U2460" t="s">
        <v>869</v>
      </c>
      <c r="V2460" t="s">
        <v>115</v>
      </c>
      <c r="W2460" s="1">
        <v>45067</v>
      </c>
      <c r="X2460" s="1">
        <v>45080</v>
      </c>
      <c r="Y2460" t="s">
        <v>55</v>
      </c>
    </row>
    <row r="2461" spans="1:25">
      <c r="A2461" t="s">
        <v>2797</v>
      </c>
      <c r="B2461" t="s">
        <v>2798</v>
      </c>
      <c r="C2461" t="s">
        <v>2799</v>
      </c>
      <c r="D2461">
        <v>57805</v>
      </c>
      <c r="E2461" t="s">
        <v>27</v>
      </c>
      <c r="F2461" t="s">
        <v>28</v>
      </c>
      <c r="G2461">
        <v>2023</v>
      </c>
      <c r="H2461" t="s">
        <v>29</v>
      </c>
      <c r="I2461" t="s">
        <v>30</v>
      </c>
      <c r="J2461" t="s">
        <v>6870</v>
      </c>
      <c r="K2461" t="s">
        <v>6871</v>
      </c>
      <c r="M2461">
        <v>696117</v>
      </c>
      <c r="O2461" t="s">
        <v>32</v>
      </c>
      <c r="P2461" t="s">
        <v>695</v>
      </c>
      <c r="R2461" t="s">
        <v>34</v>
      </c>
      <c r="T2461" t="s">
        <v>52</v>
      </c>
      <c r="U2461" t="s">
        <v>43</v>
      </c>
      <c r="V2461" t="s">
        <v>75</v>
      </c>
      <c r="W2461" s="1">
        <v>44999</v>
      </c>
      <c r="X2461" s="1">
        <v>45154</v>
      </c>
      <c r="Y2461" t="s">
        <v>55</v>
      </c>
    </row>
    <row r="2462" spans="1:25">
      <c r="A2462" t="s">
        <v>6797</v>
      </c>
      <c r="B2462" t="s">
        <v>6798</v>
      </c>
      <c r="D2462">
        <v>57415</v>
      </c>
      <c r="E2462" t="s">
        <v>27</v>
      </c>
      <c r="F2462" t="s">
        <v>28</v>
      </c>
      <c r="G2462">
        <v>2023</v>
      </c>
      <c r="H2462" t="s">
        <v>29</v>
      </c>
      <c r="I2462" t="s">
        <v>30</v>
      </c>
      <c r="J2462" t="s">
        <v>6799</v>
      </c>
      <c r="K2462" t="s">
        <v>6800</v>
      </c>
      <c r="M2462">
        <v>1313929</v>
      </c>
      <c r="O2462" t="s">
        <v>32</v>
      </c>
      <c r="P2462" t="s">
        <v>42</v>
      </c>
      <c r="R2462" t="s">
        <v>34</v>
      </c>
      <c r="T2462" t="s">
        <v>35</v>
      </c>
      <c r="U2462" t="s">
        <v>1578</v>
      </c>
      <c r="V2462" t="s">
        <v>6801</v>
      </c>
      <c r="W2462" s="1">
        <v>45027</v>
      </c>
      <c r="X2462" s="1">
        <v>45037</v>
      </c>
      <c r="Y2462" t="s">
        <v>204</v>
      </c>
    </row>
    <row r="2463" spans="1:25">
      <c r="A2463" t="s">
        <v>6797</v>
      </c>
      <c r="B2463" t="s">
        <v>6798</v>
      </c>
      <c r="D2463">
        <v>57434</v>
      </c>
      <c r="E2463" t="s">
        <v>27</v>
      </c>
      <c r="F2463" t="s">
        <v>28</v>
      </c>
      <c r="G2463">
        <v>2023</v>
      </c>
      <c r="H2463" t="s">
        <v>29</v>
      </c>
      <c r="I2463" t="s">
        <v>30</v>
      </c>
      <c r="J2463" t="s">
        <v>6802</v>
      </c>
      <c r="K2463" t="s">
        <v>6803</v>
      </c>
      <c r="M2463">
        <v>1313929</v>
      </c>
      <c r="O2463" t="s">
        <v>32</v>
      </c>
      <c r="P2463" t="s">
        <v>42</v>
      </c>
      <c r="R2463" t="s">
        <v>34</v>
      </c>
      <c r="T2463" t="s">
        <v>35</v>
      </c>
      <c r="U2463" t="s">
        <v>1578</v>
      </c>
      <c r="V2463" t="s">
        <v>6804</v>
      </c>
      <c r="W2463" s="1">
        <v>45027</v>
      </c>
      <c r="X2463" s="1">
        <v>45037</v>
      </c>
      <c r="Y2463" t="s">
        <v>204</v>
      </c>
    </row>
    <row r="2464" spans="1:25">
      <c r="A2464" t="s">
        <v>5986</v>
      </c>
      <c r="B2464" t="s">
        <v>323</v>
      </c>
      <c r="C2464" t="s">
        <v>5987</v>
      </c>
      <c r="D2464">
        <v>60148</v>
      </c>
      <c r="E2464" t="s">
        <v>27</v>
      </c>
      <c r="F2464" t="s">
        <v>28</v>
      </c>
      <c r="G2464">
        <v>2023</v>
      </c>
      <c r="H2464" t="s">
        <v>29</v>
      </c>
      <c r="I2464" t="s">
        <v>30</v>
      </c>
      <c r="J2464" t="s">
        <v>5988</v>
      </c>
      <c r="K2464" t="s">
        <v>5989</v>
      </c>
      <c r="M2464">
        <v>911202</v>
      </c>
      <c r="O2464" t="s">
        <v>32</v>
      </c>
      <c r="P2464" t="s">
        <v>42</v>
      </c>
      <c r="R2464" t="s">
        <v>34</v>
      </c>
      <c r="T2464" t="s">
        <v>35</v>
      </c>
      <c r="U2464" t="s">
        <v>43</v>
      </c>
      <c r="V2464" t="s">
        <v>3265</v>
      </c>
      <c r="W2464" s="1">
        <v>45065</v>
      </c>
      <c r="X2464" s="1">
        <v>45112</v>
      </c>
      <c r="Y2464" t="s">
        <v>55</v>
      </c>
    </row>
    <row r="2465" spans="1:25">
      <c r="A2465" t="s">
        <v>3976</v>
      </c>
      <c r="B2465" t="s">
        <v>424</v>
      </c>
      <c r="C2465" t="s">
        <v>3644</v>
      </c>
      <c r="D2465">
        <v>60217</v>
      </c>
      <c r="E2465" t="s">
        <v>27</v>
      </c>
      <c r="F2465" t="s">
        <v>28</v>
      </c>
      <c r="G2465">
        <v>2023</v>
      </c>
      <c r="H2465" t="s">
        <v>29</v>
      </c>
      <c r="I2465" t="s">
        <v>30</v>
      </c>
      <c r="J2465" t="s">
        <v>6868</v>
      </c>
      <c r="K2465" t="s">
        <v>6869</v>
      </c>
      <c r="M2465">
        <v>696214</v>
      </c>
      <c r="O2465" t="s">
        <v>32</v>
      </c>
      <c r="P2465" t="s">
        <v>42</v>
      </c>
      <c r="R2465" t="s">
        <v>34</v>
      </c>
      <c r="T2465" t="s">
        <v>52</v>
      </c>
      <c r="U2465" t="s">
        <v>869</v>
      </c>
      <c r="V2465" t="s">
        <v>115</v>
      </c>
      <c r="W2465" s="1">
        <v>45067</v>
      </c>
      <c r="X2465" s="1">
        <v>45080</v>
      </c>
      <c r="Y2465" t="s">
        <v>55</v>
      </c>
    </row>
    <row r="2466" spans="1:25">
      <c r="A2466" t="s">
        <v>6872</v>
      </c>
      <c r="B2466" t="s">
        <v>6873</v>
      </c>
      <c r="D2466">
        <v>59695</v>
      </c>
      <c r="E2466" t="s">
        <v>27</v>
      </c>
      <c r="F2466" t="s">
        <v>28</v>
      </c>
      <c r="G2466">
        <v>2023</v>
      </c>
      <c r="H2466" t="s">
        <v>29</v>
      </c>
      <c r="I2466" t="s">
        <v>30</v>
      </c>
      <c r="J2466" t="s">
        <v>6874</v>
      </c>
      <c r="K2466" t="str">
        <f>"05/05/2023 03:49 PM AEST(SW"</f>
        <v>05/05/2023 03:49 PM AEST(SW</v>
      </c>
      <c r="M2466">
        <v>1108074</v>
      </c>
      <c r="O2466" t="s">
        <v>32</v>
      </c>
      <c r="P2466" t="s">
        <v>42</v>
      </c>
      <c r="R2466" t="s">
        <v>34</v>
      </c>
      <c r="T2466" t="s">
        <v>35</v>
      </c>
      <c r="U2466" t="s">
        <v>1578</v>
      </c>
      <c r="V2466" t="s">
        <v>115</v>
      </c>
      <c r="W2466" s="1">
        <v>45107</v>
      </c>
      <c r="X2466" s="1">
        <v>45127</v>
      </c>
      <c r="Y2466" t="s">
        <v>204</v>
      </c>
    </row>
    <row r="2467" spans="1:25">
      <c r="A2467" t="s">
        <v>224</v>
      </c>
      <c r="B2467" t="s">
        <v>225</v>
      </c>
      <c r="D2467">
        <v>59467</v>
      </c>
      <c r="E2467" t="s">
        <v>27</v>
      </c>
      <c r="F2467" t="s">
        <v>28</v>
      </c>
      <c r="G2467">
        <v>2023</v>
      </c>
      <c r="H2467" t="s">
        <v>29</v>
      </c>
      <c r="I2467" t="s">
        <v>30</v>
      </c>
      <c r="J2467" t="s">
        <v>6875</v>
      </c>
      <c r="K2467" t="s">
        <v>6876</v>
      </c>
      <c r="L2467" t="s">
        <v>6876</v>
      </c>
      <c r="O2467" t="s">
        <v>32</v>
      </c>
      <c r="P2467" t="s">
        <v>631</v>
      </c>
      <c r="R2467" t="s">
        <v>34</v>
      </c>
      <c r="T2467" t="s">
        <v>52</v>
      </c>
      <c r="U2467" t="s">
        <v>43</v>
      </c>
      <c r="V2467" t="s">
        <v>1303</v>
      </c>
      <c r="W2467" s="1">
        <v>45082</v>
      </c>
      <c r="X2467" s="1">
        <v>45108</v>
      </c>
      <c r="Y2467" t="s">
        <v>55</v>
      </c>
    </row>
    <row r="2468" spans="1:25">
      <c r="A2468" t="s">
        <v>224</v>
      </c>
      <c r="B2468" t="s">
        <v>225</v>
      </c>
      <c r="D2468">
        <v>59610</v>
      </c>
      <c r="E2468" t="s">
        <v>27</v>
      </c>
      <c r="F2468" t="s">
        <v>28</v>
      </c>
      <c r="G2468">
        <v>2023</v>
      </c>
      <c r="H2468" t="s">
        <v>29</v>
      </c>
      <c r="I2468" t="s">
        <v>30</v>
      </c>
      <c r="J2468" t="s">
        <v>6875</v>
      </c>
      <c r="K2468" t="str">
        <f>"02/05/2023 06:32 PM AEST(SW"</f>
        <v>02/05/2023 06:32 PM AEST(SW</v>
      </c>
      <c r="M2468">
        <v>1130108</v>
      </c>
      <c r="O2468" t="s">
        <v>32</v>
      </c>
      <c r="P2468" t="s">
        <v>631</v>
      </c>
      <c r="R2468" t="s">
        <v>34</v>
      </c>
      <c r="T2468" t="s">
        <v>52</v>
      </c>
      <c r="U2468" t="s">
        <v>43</v>
      </c>
      <c r="V2468" t="s">
        <v>115</v>
      </c>
      <c r="W2468" s="1">
        <v>45089</v>
      </c>
      <c r="X2468" s="1">
        <v>45109</v>
      </c>
      <c r="Y2468" t="s">
        <v>204</v>
      </c>
    </row>
    <row r="2469" spans="1:25">
      <c r="A2469" t="s">
        <v>240</v>
      </c>
      <c r="B2469" t="s">
        <v>241</v>
      </c>
      <c r="C2469" t="s">
        <v>242</v>
      </c>
      <c r="D2469">
        <v>60710</v>
      </c>
      <c r="E2469" t="s">
        <v>27</v>
      </c>
      <c r="F2469" t="s">
        <v>28</v>
      </c>
      <c r="G2469">
        <v>2023</v>
      </c>
      <c r="H2469" t="s">
        <v>29</v>
      </c>
      <c r="I2469" t="s">
        <v>30</v>
      </c>
      <c r="J2469" t="s">
        <v>6877</v>
      </c>
      <c r="K2469" t="str">
        <f>"05/06/2023 10:19 AM AEST(SW"</f>
        <v>05/06/2023 10:19 AM AEST(SW</v>
      </c>
      <c r="L2469" t="str">
        <f>"06/06/2023 06:45 AM AEST(SW"</f>
        <v>06/06/2023 06:45 AM AEST(SW</v>
      </c>
      <c r="M2469">
        <v>1311880</v>
      </c>
      <c r="O2469" t="s">
        <v>32</v>
      </c>
      <c r="P2469" t="s">
        <v>42</v>
      </c>
      <c r="R2469" t="s">
        <v>34</v>
      </c>
      <c r="T2469" t="s">
        <v>35</v>
      </c>
      <c r="U2469" t="s">
        <v>43</v>
      </c>
      <c r="V2469" t="s">
        <v>244</v>
      </c>
      <c r="W2469" s="1">
        <v>45082</v>
      </c>
      <c r="X2469" s="1">
        <v>45120</v>
      </c>
      <c r="Y2469" t="s">
        <v>245</v>
      </c>
    </row>
    <row r="2470" spans="1:25">
      <c r="A2470" t="s">
        <v>6878</v>
      </c>
      <c r="B2470" t="s">
        <v>4282</v>
      </c>
      <c r="D2470">
        <v>61508</v>
      </c>
      <c r="E2470" t="s">
        <v>27</v>
      </c>
      <c r="F2470" t="s">
        <v>28</v>
      </c>
      <c r="G2470">
        <v>2023</v>
      </c>
      <c r="H2470" t="s">
        <v>29</v>
      </c>
      <c r="I2470" t="s">
        <v>30</v>
      </c>
      <c r="J2470" t="s">
        <v>6879</v>
      </c>
      <c r="K2470" t="s">
        <v>6880</v>
      </c>
      <c r="M2470">
        <v>911246</v>
      </c>
      <c r="O2470" t="s">
        <v>32</v>
      </c>
      <c r="P2470" t="s">
        <v>145</v>
      </c>
      <c r="R2470" t="s">
        <v>34</v>
      </c>
      <c r="T2470" t="s">
        <v>52</v>
      </c>
      <c r="U2470" t="s">
        <v>43</v>
      </c>
      <c r="V2470" t="s">
        <v>6881</v>
      </c>
      <c r="W2470" s="1">
        <v>45117</v>
      </c>
      <c r="X2470" s="1">
        <v>45248</v>
      </c>
      <c r="Y2470" t="s">
        <v>55</v>
      </c>
    </row>
    <row r="2471" spans="1:25">
      <c r="A2471" t="s">
        <v>6599</v>
      </c>
      <c r="B2471" t="s">
        <v>268</v>
      </c>
      <c r="C2471" t="s">
        <v>78</v>
      </c>
      <c r="D2471">
        <v>61005</v>
      </c>
      <c r="E2471" t="s">
        <v>27</v>
      </c>
      <c r="F2471" t="s">
        <v>28</v>
      </c>
      <c r="G2471">
        <v>2023</v>
      </c>
      <c r="H2471" t="s">
        <v>29</v>
      </c>
      <c r="I2471" t="s">
        <v>30</v>
      </c>
      <c r="J2471" t="s">
        <v>6600</v>
      </c>
      <c r="K2471" t="s">
        <v>6601</v>
      </c>
      <c r="M2471">
        <v>831922</v>
      </c>
      <c r="O2471" t="s">
        <v>32</v>
      </c>
      <c r="P2471" t="s">
        <v>42</v>
      </c>
      <c r="R2471" t="s">
        <v>34</v>
      </c>
      <c r="T2471" t="s">
        <v>35</v>
      </c>
      <c r="U2471" t="s">
        <v>43</v>
      </c>
      <c r="V2471" t="s">
        <v>158</v>
      </c>
      <c r="W2471" s="1">
        <v>45106</v>
      </c>
      <c r="X2471" s="1">
        <v>45139</v>
      </c>
      <c r="Y2471" t="s">
        <v>55</v>
      </c>
    </row>
    <row r="2472" spans="1:25">
      <c r="A2472" t="s">
        <v>6431</v>
      </c>
      <c r="B2472" t="s">
        <v>6432</v>
      </c>
      <c r="D2472">
        <v>60856</v>
      </c>
      <c r="E2472" t="s">
        <v>27</v>
      </c>
      <c r="F2472" t="s">
        <v>28</v>
      </c>
      <c r="G2472">
        <v>2023</v>
      </c>
      <c r="H2472" t="s">
        <v>29</v>
      </c>
      <c r="I2472" t="s">
        <v>30</v>
      </c>
      <c r="J2472" t="s">
        <v>6433</v>
      </c>
      <c r="K2472" t="str">
        <f>"06/06/2023 09:42 PM AEST(SW"</f>
        <v>06/06/2023 09:42 PM AEST(SW</v>
      </c>
      <c r="M2472">
        <v>1269035</v>
      </c>
      <c r="O2472" t="s">
        <v>32</v>
      </c>
      <c r="P2472" t="s">
        <v>33</v>
      </c>
      <c r="R2472" t="s">
        <v>34</v>
      </c>
      <c r="T2472" t="s">
        <v>174</v>
      </c>
      <c r="U2472" t="s">
        <v>680</v>
      </c>
      <c r="V2472" t="s">
        <v>6434</v>
      </c>
      <c r="W2472" s="1">
        <v>45104</v>
      </c>
      <c r="X2472" s="1">
        <v>45138</v>
      </c>
      <c r="Y2472" t="s">
        <v>55</v>
      </c>
    </row>
    <row r="2473" spans="1:25">
      <c r="A2473" t="s">
        <v>6431</v>
      </c>
      <c r="B2473" t="s">
        <v>6432</v>
      </c>
      <c r="D2473">
        <v>60857</v>
      </c>
      <c r="E2473" t="s">
        <v>27</v>
      </c>
      <c r="F2473" t="s">
        <v>28</v>
      </c>
      <c r="G2473">
        <v>2023</v>
      </c>
      <c r="H2473" t="s">
        <v>29</v>
      </c>
      <c r="I2473" t="s">
        <v>30</v>
      </c>
      <c r="J2473" t="s">
        <v>6435</v>
      </c>
      <c r="K2473" t="str">
        <f>"06/06/2023 09:50 PM AEST(SW"</f>
        <v>06/06/2023 09:50 PM AEST(SW</v>
      </c>
      <c r="L2473" t="str">
        <f>"06/06/2023 09:54 PM AEST(SW"</f>
        <v>06/06/2023 09:54 PM AEST(SW</v>
      </c>
      <c r="M2473">
        <v>1269035</v>
      </c>
      <c r="O2473" t="s">
        <v>32</v>
      </c>
      <c r="P2473" t="s">
        <v>33</v>
      </c>
      <c r="R2473" t="s">
        <v>34</v>
      </c>
      <c r="T2473" t="s">
        <v>174</v>
      </c>
      <c r="U2473" t="s">
        <v>680</v>
      </c>
      <c r="V2473" t="s">
        <v>6434</v>
      </c>
      <c r="W2473" s="1">
        <v>45104</v>
      </c>
      <c r="X2473" s="1">
        <v>45138</v>
      </c>
      <c r="Y2473" t="s">
        <v>55</v>
      </c>
    </row>
    <row r="2474" spans="1:25">
      <c r="A2474" t="s">
        <v>6431</v>
      </c>
      <c r="B2474" t="s">
        <v>6432</v>
      </c>
      <c r="D2474">
        <v>60858</v>
      </c>
      <c r="E2474" t="s">
        <v>27</v>
      </c>
      <c r="F2474" t="s">
        <v>28</v>
      </c>
      <c r="G2474">
        <v>2023</v>
      </c>
      <c r="H2474" t="s">
        <v>29</v>
      </c>
      <c r="I2474" t="s">
        <v>30</v>
      </c>
      <c r="J2474" t="s">
        <v>6435</v>
      </c>
      <c r="K2474" t="str">
        <f>"06/06/2023 10:09 PM AEST(SW"</f>
        <v>06/06/2023 10:09 PM AEST(SW</v>
      </c>
      <c r="M2474">
        <v>1269035</v>
      </c>
      <c r="O2474" t="s">
        <v>32</v>
      </c>
      <c r="P2474" t="s">
        <v>33</v>
      </c>
      <c r="R2474" t="s">
        <v>34</v>
      </c>
      <c r="T2474" t="s">
        <v>174</v>
      </c>
      <c r="U2474" t="s">
        <v>680</v>
      </c>
      <c r="V2474" t="s">
        <v>6434</v>
      </c>
      <c r="W2474" s="1">
        <v>45104</v>
      </c>
      <c r="X2474" s="1">
        <v>45138</v>
      </c>
      <c r="Y2474" t="s">
        <v>55</v>
      </c>
    </row>
    <row r="2475" spans="1:25">
      <c r="A2475" t="s">
        <v>3813</v>
      </c>
      <c r="B2475" t="s">
        <v>136</v>
      </c>
      <c r="D2475">
        <v>60825</v>
      </c>
      <c r="E2475" t="s">
        <v>27</v>
      </c>
      <c r="F2475" t="s">
        <v>28</v>
      </c>
      <c r="G2475">
        <v>2023</v>
      </c>
      <c r="H2475" t="s">
        <v>29</v>
      </c>
      <c r="I2475" t="s">
        <v>30</v>
      </c>
      <c r="J2475" t="s">
        <v>5980</v>
      </c>
      <c r="K2475" t="str">
        <f>"05/06/2023 05:29 PM AEST(SW"</f>
        <v>05/06/2023 05:29 PM AEST(SW</v>
      </c>
      <c r="L2475" t="s">
        <v>5981</v>
      </c>
      <c r="M2475">
        <v>712184</v>
      </c>
      <c r="O2475" t="s">
        <v>32</v>
      </c>
      <c r="P2475" t="s">
        <v>42</v>
      </c>
      <c r="R2475" t="s">
        <v>34</v>
      </c>
      <c r="T2475" t="s">
        <v>35</v>
      </c>
      <c r="U2475" t="s">
        <v>36</v>
      </c>
      <c r="V2475" t="s">
        <v>5982</v>
      </c>
      <c r="W2475" s="1">
        <v>45107</v>
      </c>
      <c r="X2475" s="1">
        <v>45132</v>
      </c>
      <c r="Y2475" t="s">
        <v>133</v>
      </c>
    </row>
    <row r="2476" spans="1:25">
      <c r="A2476" t="s">
        <v>1932</v>
      </c>
      <c r="B2476" t="s">
        <v>1157</v>
      </c>
      <c r="D2476">
        <v>61853</v>
      </c>
      <c r="E2476" t="s">
        <v>27</v>
      </c>
      <c r="F2476" t="s">
        <v>28</v>
      </c>
      <c r="G2476">
        <v>2023</v>
      </c>
      <c r="H2476" t="s">
        <v>29</v>
      </c>
      <c r="I2476" t="s">
        <v>30</v>
      </c>
      <c r="J2476" t="s">
        <v>6856</v>
      </c>
      <c r="K2476" t="s">
        <v>6857</v>
      </c>
      <c r="L2476" t="s">
        <v>6858</v>
      </c>
      <c r="M2476">
        <v>973514</v>
      </c>
      <c r="O2476" t="s">
        <v>32</v>
      </c>
      <c r="P2476" t="s">
        <v>68</v>
      </c>
      <c r="R2476" t="s">
        <v>34</v>
      </c>
      <c r="T2476" t="s">
        <v>35</v>
      </c>
      <c r="U2476" t="s">
        <v>680</v>
      </c>
      <c r="V2476" t="s">
        <v>6859</v>
      </c>
      <c r="W2476" s="1">
        <v>45167</v>
      </c>
      <c r="X2476" s="1">
        <v>45186</v>
      </c>
      <c r="Y2476" t="s">
        <v>133</v>
      </c>
    </row>
    <row r="2477" spans="1:25">
      <c r="A2477" t="s">
        <v>3161</v>
      </c>
      <c r="B2477" t="s">
        <v>5938</v>
      </c>
      <c r="D2477">
        <v>60459</v>
      </c>
      <c r="E2477" t="s">
        <v>27</v>
      </c>
      <c r="F2477" t="s">
        <v>28</v>
      </c>
      <c r="G2477">
        <v>2023</v>
      </c>
      <c r="H2477" t="s">
        <v>29</v>
      </c>
      <c r="I2477" t="s">
        <v>30</v>
      </c>
      <c r="J2477" t="s">
        <v>5942</v>
      </c>
      <c r="K2477" t="s">
        <v>5943</v>
      </c>
      <c r="L2477" t="s">
        <v>5944</v>
      </c>
      <c r="M2477">
        <v>1138032</v>
      </c>
      <c r="O2477" t="s">
        <v>32</v>
      </c>
      <c r="P2477" t="s">
        <v>68</v>
      </c>
      <c r="R2477" t="s">
        <v>34</v>
      </c>
      <c r="T2477" t="s">
        <v>35</v>
      </c>
      <c r="U2477" t="s">
        <v>43</v>
      </c>
      <c r="V2477" t="s">
        <v>5941</v>
      </c>
      <c r="W2477" s="1">
        <v>45108</v>
      </c>
      <c r="X2477" s="1">
        <v>45124</v>
      </c>
      <c r="Y2477" t="s">
        <v>133</v>
      </c>
    </row>
    <row r="2478" spans="1:25">
      <c r="A2478" t="s">
        <v>3161</v>
      </c>
      <c r="B2478" t="s">
        <v>5938</v>
      </c>
      <c r="D2478">
        <v>61802</v>
      </c>
      <c r="E2478" t="s">
        <v>27</v>
      </c>
      <c r="F2478" t="s">
        <v>28</v>
      </c>
      <c r="G2478">
        <v>2023</v>
      </c>
      <c r="H2478" t="s">
        <v>29</v>
      </c>
      <c r="I2478" t="s">
        <v>30</v>
      </c>
      <c r="J2478" t="s">
        <v>6882</v>
      </c>
      <c r="K2478" t="s">
        <v>6883</v>
      </c>
      <c r="L2478" t="s">
        <v>6884</v>
      </c>
      <c r="M2478">
        <v>1138032</v>
      </c>
      <c r="O2478" t="s">
        <v>32</v>
      </c>
      <c r="P2478" t="s">
        <v>631</v>
      </c>
      <c r="R2478" t="s">
        <v>34</v>
      </c>
      <c r="T2478" t="s">
        <v>35</v>
      </c>
      <c r="U2478" t="s">
        <v>43</v>
      </c>
      <c r="V2478" t="s">
        <v>5941</v>
      </c>
      <c r="W2478" s="1">
        <v>45108</v>
      </c>
      <c r="X2478" s="1">
        <v>45129</v>
      </c>
      <c r="Y2478" t="s">
        <v>133</v>
      </c>
    </row>
    <row r="2479" spans="1:25">
      <c r="A2479" t="s">
        <v>5812</v>
      </c>
      <c r="B2479" t="s">
        <v>5836</v>
      </c>
      <c r="C2479" t="s">
        <v>1016</v>
      </c>
      <c r="D2479">
        <v>60531</v>
      </c>
      <c r="E2479" t="s">
        <v>27</v>
      </c>
      <c r="F2479" t="s">
        <v>28</v>
      </c>
      <c r="G2479">
        <v>2023</v>
      </c>
      <c r="H2479" t="s">
        <v>29</v>
      </c>
      <c r="I2479" t="s">
        <v>30</v>
      </c>
      <c r="J2479" t="s">
        <v>5924</v>
      </c>
      <c r="K2479" t="s">
        <v>5925</v>
      </c>
      <c r="M2479">
        <v>1253492</v>
      </c>
      <c r="O2479" t="s">
        <v>32</v>
      </c>
      <c r="P2479" t="s">
        <v>33</v>
      </c>
      <c r="R2479" t="s">
        <v>34</v>
      </c>
      <c r="T2479" t="s">
        <v>174</v>
      </c>
      <c r="U2479" t="s">
        <v>175</v>
      </c>
      <c r="V2479" t="s">
        <v>5926</v>
      </c>
      <c r="W2479" s="1">
        <v>45111</v>
      </c>
      <c r="X2479" s="1">
        <v>45077</v>
      </c>
      <c r="Y2479" t="s">
        <v>55</v>
      </c>
    </row>
    <row r="2480" spans="1:25">
      <c r="A2480" t="s">
        <v>5812</v>
      </c>
      <c r="B2480" t="s">
        <v>5836</v>
      </c>
      <c r="C2480" t="s">
        <v>1016</v>
      </c>
      <c r="D2480">
        <v>60532</v>
      </c>
      <c r="E2480" t="s">
        <v>27</v>
      </c>
      <c r="F2480" t="s">
        <v>28</v>
      </c>
      <c r="G2480">
        <v>2023</v>
      </c>
      <c r="H2480" t="s">
        <v>29</v>
      </c>
      <c r="I2480" t="s">
        <v>30</v>
      </c>
      <c r="J2480" t="s">
        <v>5927</v>
      </c>
      <c r="K2480" t="s">
        <v>5928</v>
      </c>
      <c r="L2480" t="s">
        <v>5929</v>
      </c>
      <c r="M2480">
        <v>1253492</v>
      </c>
      <c r="O2480" t="s">
        <v>32</v>
      </c>
      <c r="P2480" t="s">
        <v>33</v>
      </c>
      <c r="R2480" t="s">
        <v>34</v>
      </c>
      <c r="T2480" t="s">
        <v>174</v>
      </c>
      <c r="U2480" t="s">
        <v>175</v>
      </c>
      <c r="V2480" t="s">
        <v>5926</v>
      </c>
      <c r="W2480" s="1">
        <v>45111</v>
      </c>
      <c r="X2480" s="1">
        <v>45138</v>
      </c>
      <c r="Y2480" t="s">
        <v>55</v>
      </c>
    </row>
    <row r="2481" spans="1:25">
      <c r="A2481" t="s">
        <v>6885</v>
      </c>
      <c r="B2481" t="s">
        <v>6886</v>
      </c>
      <c r="D2481">
        <v>60819</v>
      </c>
      <c r="E2481" t="s">
        <v>27</v>
      </c>
      <c r="F2481" t="s">
        <v>28</v>
      </c>
      <c r="G2481">
        <v>2023</v>
      </c>
      <c r="H2481" t="s">
        <v>29</v>
      </c>
      <c r="I2481" t="s">
        <v>30</v>
      </c>
      <c r="J2481" t="s">
        <v>6887</v>
      </c>
      <c r="K2481" t="str">
        <f>"05/06/2023 03:56 PM AEST(SW"</f>
        <v>05/06/2023 03:56 PM AEST(SW</v>
      </c>
      <c r="O2481" t="s">
        <v>32</v>
      </c>
      <c r="P2481" t="s">
        <v>42</v>
      </c>
      <c r="R2481" t="s">
        <v>34</v>
      </c>
      <c r="T2481" t="s">
        <v>35</v>
      </c>
      <c r="U2481" t="s">
        <v>43</v>
      </c>
      <c r="V2481" t="s">
        <v>1303</v>
      </c>
      <c r="W2481" s="1">
        <v>45095</v>
      </c>
      <c r="X2481" s="1">
        <v>45124</v>
      </c>
      <c r="Y2481" t="s">
        <v>55</v>
      </c>
    </row>
    <row r="2482" spans="1:25">
      <c r="A2482" t="s">
        <v>6590</v>
      </c>
      <c r="B2482" t="s">
        <v>6591</v>
      </c>
      <c r="D2482">
        <v>61669</v>
      </c>
      <c r="E2482" t="s">
        <v>27</v>
      </c>
      <c r="F2482" t="s">
        <v>28</v>
      </c>
      <c r="G2482">
        <v>2023</v>
      </c>
      <c r="H2482" t="s">
        <v>29</v>
      </c>
      <c r="I2482" t="s">
        <v>30</v>
      </c>
      <c r="J2482" t="s">
        <v>6592</v>
      </c>
      <c r="K2482" t="s">
        <v>6593</v>
      </c>
      <c r="O2482" t="s">
        <v>32</v>
      </c>
      <c r="P2482" t="s">
        <v>695</v>
      </c>
      <c r="R2482" t="s">
        <v>34</v>
      </c>
      <c r="T2482" t="s">
        <v>52</v>
      </c>
      <c r="U2482" t="s">
        <v>43</v>
      </c>
      <c r="V2482" t="s">
        <v>115</v>
      </c>
      <c r="W2482" s="1">
        <v>45107</v>
      </c>
      <c r="X2482" s="1">
        <v>45131</v>
      </c>
      <c r="Y2482" t="s">
        <v>55</v>
      </c>
    </row>
    <row r="2483" spans="1:25">
      <c r="A2483" t="s">
        <v>2596</v>
      </c>
      <c r="B2483" t="s">
        <v>2597</v>
      </c>
      <c r="C2483" t="s">
        <v>57</v>
      </c>
      <c r="D2483">
        <v>57493</v>
      </c>
      <c r="E2483" t="s">
        <v>27</v>
      </c>
      <c r="F2483" t="s">
        <v>28</v>
      </c>
      <c r="G2483">
        <v>2023</v>
      </c>
      <c r="H2483" t="s">
        <v>29</v>
      </c>
      <c r="I2483" t="s">
        <v>30</v>
      </c>
      <c r="J2483" t="s">
        <v>5930</v>
      </c>
      <c r="K2483" t="s">
        <v>5931</v>
      </c>
      <c r="M2483">
        <v>743751</v>
      </c>
      <c r="O2483" t="s">
        <v>32</v>
      </c>
      <c r="P2483" t="s">
        <v>42</v>
      </c>
      <c r="R2483" t="s">
        <v>34</v>
      </c>
      <c r="T2483" t="s">
        <v>35</v>
      </c>
      <c r="U2483" t="s">
        <v>43</v>
      </c>
      <c r="V2483" t="s">
        <v>151</v>
      </c>
      <c r="W2483" s="1">
        <v>45007</v>
      </c>
      <c r="X2483" s="1">
        <v>45026</v>
      </c>
      <c r="Y2483" t="s">
        <v>55</v>
      </c>
    </row>
    <row r="2484" spans="1:25">
      <c r="A2484" t="s">
        <v>5019</v>
      </c>
      <c r="B2484" t="s">
        <v>3295</v>
      </c>
      <c r="C2484" t="s">
        <v>1048</v>
      </c>
      <c r="D2484">
        <v>60136</v>
      </c>
      <c r="E2484" t="s">
        <v>27</v>
      </c>
      <c r="F2484" t="s">
        <v>28</v>
      </c>
      <c r="G2484">
        <v>2023</v>
      </c>
      <c r="H2484" t="s">
        <v>29</v>
      </c>
      <c r="I2484" t="s">
        <v>30</v>
      </c>
      <c r="J2484" t="s">
        <v>5932</v>
      </c>
      <c r="K2484" t="s">
        <v>5933</v>
      </c>
      <c r="L2484" t="str">
        <f>"03/06/2023 12:05 AM AEST(SW"</f>
        <v>03/06/2023 12:05 AM AEST(SW</v>
      </c>
      <c r="M2484">
        <v>1357588</v>
      </c>
      <c r="O2484" t="s">
        <v>32</v>
      </c>
      <c r="P2484" t="s">
        <v>33</v>
      </c>
      <c r="R2484" t="s">
        <v>34</v>
      </c>
      <c r="T2484" t="s">
        <v>174</v>
      </c>
      <c r="U2484" t="s">
        <v>175</v>
      </c>
      <c r="V2484" t="s">
        <v>715</v>
      </c>
      <c r="W2484" s="1">
        <v>45083</v>
      </c>
      <c r="X2484" s="1">
        <v>45111</v>
      </c>
      <c r="Y2484" t="s">
        <v>55</v>
      </c>
    </row>
    <row r="2485" spans="1:25">
      <c r="A2485" t="s">
        <v>5986</v>
      </c>
      <c r="B2485" t="s">
        <v>323</v>
      </c>
      <c r="C2485" t="s">
        <v>5987</v>
      </c>
      <c r="D2485">
        <v>60148</v>
      </c>
      <c r="E2485" t="s">
        <v>27</v>
      </c>
      <c r="F2485" t="s">
        <v>28</v>
      </c>
      <c r="G2485">
        <v>2023</v>
      </c>
      <c r="H2485" t="s">
        <v>29</v>
      </c>
      <c r="I2485" t="s">
        <v>30</v>
      </c>
      <c r="J2485" t="s">
        <v>5988</v>
      </c>
      <c r="K2485" t="s">
        <v>5989</v>
      </c>
      <c r="M2485">
        <v>911202</v>
      </c>
      <c r="O2485" t="s">
        <v>32</v>
      </c>
      <c r="P2485" t="s">
        <v>42</v>
      </c>
      <c r="R2485" t="s">
        <v>34</v>
      </c>
      <c r="T2485" t="s">
        <v>35</v>
      </c>
      <c r="U2485" t="s">
        <v>43</v>
      </c>
      <c r="V2485" t="s">
        <v>3265</v>
      </c>
      <c r="W2485" s="1">
        <v>45065</v>
      </c>
      <c r="X2485" s="1">
        <v>45112</v>
      </c>
      <c r="Y2485" t="s">
        <v>55</v>
      </c>
    </row>
    <row r="2486" spans="1:25">
      <c r="A2486" t="s">
        <v>5934</v>
      </c>
      <c r="B2486" t="s">
        <v>5935</v>
      </c>
      <c r="C2486" t="s">
        <v>313</v>
      </c>
      <c r="D2486">
        <v>58745</v>
      </c>
      <c r="E2486" t="s">
        <v>27</v>
      </c>
      <c r="F2486" t="s">
        <v>28</v>
      </c>
      <c r="G2486">
        <v>2023</v>
      </c>
      <c r="H2486" t="s">
        <v>29</v>
      </c>
      <c r="I2486" t="s">
        <v>30</v>
      </c>
      <c r="J2486" t="s">
        <v>5936</v>
      </c>
      <c r="K2486" t="str">
        <f>"03/04/2023 07:37 PM AEST(SW"</f>
        <v>03/04/2023 07:37 PM AEST(SW</v>
      </c>
      <c r="L2486" t="s">
        <v>5937</v>
      </c>
      <c r="M2486">
        <v>1357719</v>
      </c>
      <c r="O2486" t="s">
        <v>32</v>
      </c>
      <c r="P2486" t="s">
        <v>33</v>
      </c>
      <c r="R2486" t="s">
        <v>34</v>
      </c>
      <c r="T2486" t="s">
        <v>174</v>
      </c>
      <c r="U2486" t="s">
        <v>175</v>
      </c>
      <c r="V2486" t="s">
        <v>2167</v>
      </c>
      <c r="W2486" s="1">
        <v>45081</v>
      </c>
      <c r="X2486" s="1">
        <v>45107</v>
      </c>
      <c r="Y2486" t="s">
        <v>55</v>
      </c>
    </row>
    <row r="2487" spans="1:25">
      <c r="A2487" t="s">
        <v>240</v>
      </c>
      <c r="B2487" t="s">
        <v>241</v>
      </c>
      <c r="C2487" t="s">
        <v>242</v>
      </c>
      <c r="D2487">
        <v>60710</v>
      </c>
      <c r="E2487" t="s">
        <v>27</v>
      </c>
      <c r="F2487" t="s">
        <v>28</v>
      </c>
      <c r="G2487">
        <v>2023</v>
      </c>
      <c r="H2487" t="s">
        <v>29</v>
      </c>
      <c r="I2487" t="s">
        <v>30</v>
      </c>
      <c r="J2487" t="s">
        <v>6877</v>
      </c>
      <c r="K2487" t="str">
        <f>"05/06/2023 10:19 AM AEST(SW"</f>
        <v>05/06/2023 10:19 AM AEST(SW</v>
      </c>
      <c r="L2487" t="str">
        <f>"06/06/2023 06:45 AM AEST(SW"</f>
        <v>06/06/2023 06:45 AM AEST(SW</v>
      </c>
      <c r="M2487">
        <v>1311880</v>
      </c>
      <c r="O2487" t="s">
        <v>32</v>
      </c>
      <c r="P2487" t="s">
        <v>42</v>
      </c>
      <c r="R2487" t="s">
        <v>34</v>
      </c>
      <c r="T2487" t="s">
        <v>35</v>
      </c>
      <c r="U2487" t="s">
        <v>43</v>
      </c>
      <c r="V2487" t="s">
        <v>244</v>
      </c>
      <c r="W2487" s="1">
        <v>45082</v>
      </c>
      <c r="X2487" s="1">
        <v>45120</v>
      </c>
      <c r="Y2487" t="s">
        <v>245</v>
      </c>
    </row>
    <row r="2488" spans="1:25">
      <c r="A2488" t="s">
        <v>6888</v>
      </c>
      <c r="B2488" t="s">
        <v>6889</v>
      </c>
      <c r="D2488">
        <v>61647</v>
      </c>
      <c r="E2488" t="s">
        <v>27</v>
      </c>
      <c r="F2488" t="s">
        <v>28</v>
      </c>
      <c r="G2488">
        <v>2023</v>
      </c>
      <c r="H2488" t="s">
        <v>29</v>
      </c>
      <c r="I2488" t="s">
        <v>30</v>
      </c>
      <c r="J2488" t="s">
        <v>6890</v>
      </c>
      <c r="K2488" t="s">
        <v>6891</v>
      </c>
      <c r="L2488" t="s">
        <v>6858</v>
      </c>
      <c r="M2488">
        <v>1382669</v>
      </c>
      <c r="O2488" t="s">
        <v>32</v>
      </c>
      <c r="P2488" t="s">
        <v>277</v>
      </c>
      <c r="R2488" t="s">
        <v>34</v>
      </c>
      <c r="T2488" t="s">
        <v>35</v>
      </c>
      <c r="U2488" t="s">
        <v>2704</v>
      </c>
      <c r="V2488" t="s">
        <v>2736</v>
      </c>
      <c r="W2488" s="1">
        <v>45157</v>
      </c>
      <c r="X2488" s="1">
        <v>45351</v>
      </c>
      <c r="Y2488" t="s">
        <v>133</v>
      </c>
    </row>
    <row r="2489" spans="1:25">
      <c r="A2489" t="s">
        <v>6888</v>
      </c>
      <c r="B2489" t="s">
        <v>6889</v>
      </c>
      <c r="D2489">
        <v>61900</v>
      </c>
      <c r="E2489" t="s">
        <v>27</v>
      </c>
      <c r="F2489" t="s">
        <v>28</v>
      </c>
      <c r="G2489">
        <v>2023</v>
      </c>
      <c r="H2489" t="s">
        <v>29</v>
      </c>
      <c r="I2489" t="s">
        <v>30</v>
      </c>
      <c r="J2489" t="s">
        <v>6892</v>
      </c>
      <c r="K2489" t="s">
        <v>6893</v>
      </c>
      <c r="M2489">
        <v>1382669</v>
      </c>
      <c r="O2489" t="s">
        <v>32</v>
      </c>
      <c r="P2489" t="s">
        <v>277</v>
      </c>
      <c r="R2489" t="s">
        <v>34</v>
      </c>
      <c r="T2489" t="s">
        <v>35</v>
      </c>
      <c r="U2489" t="s">
        <v>2704</v>
      </c>
      <c r="V2489" t="s">
        <v>6894</v>
      </c>
      <c r="W2489" s="1">
        <v>45162</v>
      </c>
      <c r="X2489" s="1">
        <v>45382</v>
      </c>
      <c r="Y2489" t="s">
        <v>133</v>
      </c>
    </row>
    <row r="2490" spans="1:25">
      <c r="A2490" t="s">
        <v>4557</v>
      </c>
      <c r="B2490" t="s">
        <v>82</v>
      </c>
      <c r="C2490" t="s">
        <v>898</v>
      </c>
      <c r="D2490">
        <v>60546</v>
      </c>
      <c r="E2490" t="s">
        <v>27</v>
      </c>
      <c r="F2490" t="s">
        <v>28</v>
      </c>
      <c r="G2490">
        <v>2023</v>
      </c>
      <c r="H2490" t="s">
        <v>29</v>
      </c>
      <c r="I2490" t="s">
        <v>30</v>
      </c>
      <c r="J2490" t="s">
        <v>5327</v>
      </c>
      <c r="K2490" t="s">
        <v>5328</v>
      </c>
      <c r="M2490">
        <v>1386930</v>
      </c>
      <c r="O2490" t="s">
        <v>32</v>
      </c>
      <c r="P2490" t="s">
        <v>42</v>
      </c>
      <c r="R2490" t="s">
        <v>34</v>
      </c>
      <c r="T2490" t="s">
        <v>35</v>
      </c>
      <c r="U2490" t="s">
        <v>43</v>
      </c>
      <c r="V2490" t="s">
        <v>244</v>
      </c>
      <c r="W2490" s="1">
        <v>45074</v>
      </c>
      <c r="X2490" s="1">
        <v>45078</v>
      </c>
      <c r="Y2490" t="s">
        <v>615</v>
      </c>
    </row>
    <row r="2491" spans="1:25">
      <c r="A2491" t="s">
        <v>6895</v>
      </c>
      <c r="B2491" t="s">
        <v>6896</v>
      </c>
      <c r="D2491">
        <v>61414</v>
      </c>
      <c r="E2491" t="s">
        <v>27</v>
      </c>
      <c r="F2491" t="s">
        <v>28</v>
      </c>
      <c r="G2491">
        <v>2023</v>
      </c>
      <c r="H2491" t="s">
        <v>29</v>
      </c>
      <c r="I2491" t="s">
        <v>30</v>
      </c>
      <c r="J2491" t="s">
        <v>6897</v>
      </c>
      <c r="K2491" t="s">
        <v>6898</v>
      </c>
      <c r="L2491" t="s">
        <v>6898</v>
      </c>
      <c r="M2491">
        <v>1230083</v>
      </c>
      <c r="O2491" t="s">
        <v>32</v>
      </c>
      <c r="P2491" t="s">
        <v>33</v>
      </c>
      <c r="R2491" t="s">
        <v>34</v>
      </c>
      <c r="T2491" t="s">
        <v>52</v>
      </c>
      <c r="U2491" t="s">
        <v>1578</v>
      </c>
      <c r="V2491" t="s">
        <v>3001</v>
      </c>
      <c r="W2491" s="1">
        <v>45106</v>
      </c>
      <c r="X2491" s="1">
        <v>45130</v>
      </c>
      <c r="Y2491" t="s">
        <v>2796</v>
      </c>
    </row>
    <row r="2492" spans="1:25">
      <c r="A2492" t="s">
        <v>6024</v>
      </c>
      <c r="B2492" t="s">
        <v>1045</v>
      </c>
      <c r="C2492" t="s">
        <v>48</v>
      </c>
      <c r="D2492">
        <v>55454</v>
      </c>
      <c r="E2492" t="s">
        <v>27</v>
      </c>
      <c r="F2492" t="s">
        <v>28</v>
      </c>
      <c r="G2492">
        <v>2023</v>
      </c>
      <c r="H2492" t="s">
        <v>29</v>
      </c>
      <c r="I2492" t="s">
        <v>30</v>
      </c>
      <c r="J2492" t="s">
        <v>6899</v>
      </c>
      <c r="K2492" t="s">
        <v>6900</v>
      </c>
      <c r="L2492" t="s">
        <v>6901</v>
      </c>
      <c r="M2492">
        <v>1253469</v>
      </c>
      <c r="O2492" t="s">
        <v>32</v>
      </c>
      <c r="P2492" t="s">
        <v>33</v>
      </c>
      <c r="R2492" t="s">
        <v>34</v>
      </c>
      <c r="T2492" t="s">
        <v>174</v>
      </c>
      <c r="U2492" t="s">
        <v>53</v>
      </c>
      <c r="V2492" t="s">
        <v>6902</v>
      </c>
      <c r="W2492" s="1">
        <v>44945</v>
      </c>
      <c r="X2492" s="1">
        <v>44985</v>
      </c>
      <c r="Y2492" t="s">
        <v>55</v>
      </c>
    </row>
    <row r="2493" spans="1:25">
      <c r="A2493" t="s">
        <v>6903</v>
      </c>
      <c r="B2493" t="s">
        <v>613</v>
      </c>
      <c r="C2493" t="s">
        <v>2317</v>
      </c>
      <c r="D2493">
        <v>59706</v>
      </c>
      <c r="E2493" t="s">
        <v>27</v>
      </c>
      <c r="F2493" t="s">
        <v>28</v>
      </c>
      <c r="G2493">
        <v>2023</v>
      </c>
      <c r="H2493" t="s">
        <v>29</v>
      </c>
      <c r="I2493" t="s">
        <v>30</v>
      </c>
      <c r="J2493" t="s">
        <v>6904</v>
      </c>
      <c r="K2493" t="str">
        <f>"06/05/2023 11:19 AM AEST(SW"</f>
        <v>06/05/2023 11:19 AM AEST(SW</v>
      </c>
      <c r="L2493" t="s">
        <v>6905</v>
      </c>
      <c r="M2493">
        <v>1270033</v>
      </c>
      <c r="O2493" t="s">
        <v>32</v>
      </c>
      <c r="P2493" t="s">
        <v>2820</v>
      </c>
      <c r="R2493" t="s">
        <v>34</v>
      </c>
      <c r="T2493" t="s">
        <v>174</v>
      </c>
      <c r="U2493" t="s">
        <v>53</v>
      </c>
      <c r="V2493" t="s">
        <v>6906</v>
      </c>
      <c r="W2493" s="1">
        <v>45059</v>
      </c>
      <c r="X2493" s="1">
        <v>45087</v>
      </c>
      <c r="Y2493" t="s">
        <v>55</v>
      </c>
    </row>
    <row r="2494" spans="1:25">
      <c r="A2494" t="s">
        <v>6907</v>
      </c>
      <c r="B2494" t="s">
        <v>6908</v>
      </c>
      <c r="D2494">
        <v>60633</v>
      </c>
      <c r="E2494" t="s">
        <v>27</v>
      </c>
      <c r="F2494" t="s">
        <v>28</v>
      </c>
      <c r="G2494">
        <v>2023</v>
      </c>
      <c r="H2494" t="s">
        <v>29</v>
      </c>
      <c r="I2494" t="s">
        <v>30</v>
      </c>
      <c r="J2494" t="s">
        <v>6909</v>
      </c>
      <c r="K2494" t="str">
        <f>"01/06/2023 11:05 AM AEST(SW"</f>
        <v>01/06/2023 11:05 AM AEST(SW</v>
      </c>
      <c r="M2494">
        <v>1273317</v>
      </c>
      <c r="O2494" t="s">
        <v>32</v>
      </c>
      <c r="P2494" t="s">
        <v>33</v>
      </c>
      <c r="R2494" t="s">
        <v>34</v>
      </c>
      <c r="T2494" t="s">
        <v>174</v>
      </c>
      <c r="U2494" t="s">
        <v>2704</v>
      </c>
      <c r="V2494" t="s">
        <v>6910</v>
      </c>
      <c r="W2494" s="1">
        <v>45103</v>
      </c>
      <c r="X2494" s="1">
        <v>45126</v>
      </c>
      <c r="Y2494" t="s">
        <v>55</v>
      </c>
    </row>
    <row r="2495" spans="1:25">
      <c r="A2495" t="s">
        <v>6754</v>
      </c>
      <c r="B2495" t="s">
        <v>1455</v>
      </c>
      <c r="C2495" t="s">
        <v>48</v>
      </c>
      <c r="D2495">
        <v>59842</v>
      </c>
      <c r="E2495" t="s">
        <v>27</v>
      </c>
      <c r="F2495" t="s">
        <v>28</v>
      </c>
      <c r="G2495">
        <v>2023</v>
      </c>
      <c r="H2495" t="s">
        <v>29</v>
      </c>
      <c r="I2495" t="s">
        <v>30</v>
      </c>
      <c r="J2495" t="s">
        <v>6755</v>
      </c>
      <c r="K2495" t="str">
        <f>"09/05/2023 01:50 PM AEST(SW"</f>
        <v>09/05/2023 01:50 PM AEST(SW</v>
      </c>
      <c r="M2495">
        <v>698804</v>
      </c>
      <c r="O2495" t="s">
        <v>32</v>
      </c>
      <c r="P2495" t="s">
        <v>371</v>
      </c>
      <c r="R2495" t="s">
        <v>34</v>
      </c>
      <c r="T2495" t="s">
        <v>35</v>
      </c>
      <c r="U2495" t="s">
        <v>53</v>
      </c>
      <c r="V2495" t="s">
        <v>151</v>
      </c>
      <c r="W2495" s="1">
        <v>45079</v>
      </c>
      <c r="X2495" s="1">
        <v>45079</v>
      </c>
      <c r="Y2495" t="s">
        <v>55</v>
      </c>
    </row>
    <row r="2496" spans="1:25">
      <c r="A2496" t="s">
        <v>657</v>
      </c>
      <c r="B2496" t="s">
        <v>6911</v>
      </c>
      <c r="D2496">
        <v>60902</v>
      </c>
      <c r="E2496" t="s">
        <v>27</v>
      </c>
      <c r="F2496" t="s">
        <v>28</v>
      </c>
      <c r="G2496">
        <v>2023</v>
      </c>
      <c r="H2496" t="s">
        <v>29</v>
      </c>
      <c r="I2496" t="s">
        <v>30</v>
      </c>
      <c r="J2496" t="s">
        <v>6912</v>
      </c>
      <c r="K2496" t="str">
        <f>"08/06/2023 05:44 PM AEST(SW"</f>
        <v>08/06/2023 05:44 PM AEST(SW</v>
      </c>
      <c r="M2496">
        <v>388184</v>
      </c>
      <c r="O2496" t="s">
        <v>32</v>
      </c>
      <c r="P2496" t="s">
        <v>33</v>
      </c>
      <c r="R2496" t="s">
        <v>34</v>
      </c>
      <c r="T2496" t="s">
        <v>52</v>
      </c>
      <c r="U2496" t="s">
        <v>298</v>
      </c>
      <c r="V2496" t="s">
        <v>810</v>
      </c>
      <c r="W2496" s="1">
        <v>45189</v>
      </c>
      <c r="X2496" s="1">
        <v>45222</v>
      </c>
      <c r="Y2496" t="s">
        <v>55</v>
      </c>
    </row>
    <row r="2497" spans="1:25">
      <c r="A2497" t="s">
        <v>567</v>
      </c>
      <c r="B2497" t="s">
        <v>326</v>
      </c>
      <c r="C2497" t="s">
        <v>5282</v>
      </c>
      <c r="D2497">
        <v>59864</v>
      </c>
      <c r="E2497" t="s">
        <v>27</v>
      </c>
      <c r="F2497" t="s">
        <v>28</v>
      </c>
      <c r="G2497">
        <v>2023</v>
      </c>
      <c r="H2497" t="s">
        <v>29</v>
      </c>
      <c r="I2497" t="s">
        <v>30</v>
      </c>
      <c r="J2497" t="s">
        <v>6755</v>
      </c>
      <c r="K2497" t="str">
        <f>"09/05/2023 08:04 PM AEST(SW"</f>
        <v>09/05/2023 08:04 PM AEST(SW</v>
      </c>
      <c r="M2497">
        <v>920252</v>
      </c>
      <c r="O2497" t="s">
        <v>32</v>
      </c>
      <c r="P2497" t="s">
        <v>371</v>
      </c>
      <c r="R2497" t="s">
        <v>34</v>
      </c>
      <c r="T2497" t="s">
        <v>35</v>
      </c>
      <c r="U2497" t="s">
        <v>53</v>
      </c>
      <c r="V2497" t="s">
        <v>6769</v>
      </c>
      <c r="W2497" s="1">
        <v>45079</v>
      </c>
      <c r="X2497" s="1">
        <v>45121</v>
      </c>
      <c r="Y2497" t="s">
        <v>55</v>
      </c>
    </row>
    <row r="2498" spans="1:25">
      <c r="A2498" t="s">
        <v>6913</v>
      </c>
      <c r="B2498" t="s">
        <v>307</v>
      </c>
      <c r="C2498" t="s">
        <v>3079</v>
      </c>
      <c r="D2498">
        <v>53926</v>
      </c>
      <c r="E2498" t="s">
        <v>27</v>
      </c>
      <c r="F2498" t="s">
        <v>28</v>
      </c>
      <c r="G2498">
        <v>2023</v>
      </c>
      <c r="H2498" t="s">
        <v>29</v>
      </c>
      <c r="I2498" t="s">
        <v>30</v>
      </c>
      <c r="J2498" t="s">
        <v>6914</v>
      </c>
      <c r="K2498" t="s">
        <v>6915</v>
      </c>
      <c r="L2498" t="s">
        <v>6916</v>
      </c>
      <c r="M2498">
        <v>1220635</v>
      </c>
      <c r="O2498" t="s">
        <v>32</v>
      </c>
      <c r="P2498" t="s">
        <v>33</v>
      </c>
      <c r="R2498" t="s">
        <v>34</v>
      </c>
      <c r="T2498" t="s">
        <v>174</v>
      </c>
      <c r="U2498" t="s">
        <v>53</v>
      </c>
      <c r="V2498" t="s">
        <v>6917</v>
      </c>
      <c r="W2498" s="1">
        <v>44945</v>
      </c>
      <c r="X2498" s="1">
        <v>44968</v>
      </c>
      <c r="Y2498" t="s">
        <v>55</v>
      </c>
    </row>
    <row r="2499" spans="1:25">
      <c r="A2499" t="s">
        <v>3599</v>
      </c>
      <c r="B2499" t="s">
        <v>313</v>
      </c>
      <c r="C2499" t="s">
        <v>1070</v>
      </c>
      <c r="D2499">
        <v>52917</v>
      </c>
      <c r="E2499" t="s">
        <v>27</v>
      </c>
      <c r="F2499" t="s">
        <v>28</v>
      </c>
      <c r="G2499">
        <v>2023</v>
      </c>
      <c r="H2499" t="s">
        <v>29</v>
      </c>
      <c r="I2499" t="s">
        <v>30</v>
      </c>
      <c r="J2499" t="s">
        <v>6918</v>
      </c>
      <c r="K2499" t="s">
        <v>6919</v>
      </c>
      <c r="M2499">
        <v>1268554</v>
      </c>
      <c r="O2499" t="s">
        <v>32</v>
      </c>
      <c r="P2499" t="s">
        <v>33</v>
      </c>
      <c r="R2499" t="s">
        <v>34</v>
      </c>
      <c r="T2499" t="s">
        <v>174</v>
      </c>
      <c r="U2499" t="s">
        <v>53</v>
      </c>
      <c r="V2499" t="s">
        <v>730</v>
      </c>
      <c r="W2499" s="1">
        <v>44945</v>
      </c>
      <c r="X2499" s="1">
        <v>44967</v>
      </c>
      <c r="Y2499" t="s">
        <v>55</v>
      </c>
    </row>
    <row r="2500" spans="1:25">
      <c r="A2500" t="s">
        <v>6920</v>
      </c>
      <c r="B2500" t="s">
        <v>6921</v>
      </c>
      <c r="D2500">
        <v>60113</v>
      </c>
      <c r="E2500" t="s">
        <v>27</v>
      </c>
      <c r="F2500" t="s">
        <v>28</v>
      </c>
      <c r="G2500">
        <v>2023</v>
      </c>
      <c r="H2500" t="s">
        <v>29</v>
      </c>
      <c r="I2500" t="s">
        <v>30</v>
      </c>
      <c r="J2500" t="s">
        <v>6922</v>
      </c>
      <c r="K2500" t="s">
        <v>6923</v>
      </c>
      <c r="L2500" t="s">
        <v>6923</v>
      </c>
      <c r="M2500">
        <v>995633</v>
      </c>
      <c r="O2500" t="s">
        <v>32</v>
      </c>
      <c r="P2500" t="s">
        <v>33</v>
      </c>
      <c r="R2500" t="s">
        <v>34</v>
      </c>
      <c r="T2500" t="s">
        <v>52</v>
      </c>
      <c r="U2500" t="s">
        <v>298</v>
      </c>
      <c r="V2500" t="s">
        <v>810</v>
      </c>
      <c r="W2500" s="1">
        <v>45247</v>
      </c>
      <c r="X2500" s="1">
        <v>45324</v>
      </c>
      <c r="Y2500" t="s">
        <v>55</v>
      </c>
    </row>
    <row r="2501" spans="1:25">
      <c r="A2501" t="s">
        <v>6907</v>
      </c>
      <c r="B2501" t="s">
        <v>6908</v>
      </c>
      <c r="D2501">
        <v>60633</v>
      </c>
      <c r="E2501" t="s">
        <v>27</v>
      </c>
      <c r="F2501" t="s">
        <v>28</v>
      </c>
      <c r="G2501">
        <v>2023</v>
      </c>
      <c r="H2501" t="s">
        <v>29</v>
      </c>
      <c r="I2501" t="s">
        <v>30</v>
      </c>
      <c r="J2501" t="s">
        <v>6909</v>
      </c>
      <c r="K2501" t="str">
        <f>"01/06/2023 11:05 AM AEST(SW"</f>
        <v>01/06/2023 11:05 AM AEST(SW</v>
      </c>
      <c r="M2501">
        <v>1273317</v>
      </c>
      <c r="O2501" t="s">
        <v>32</v>
      </c>
      <c r="P2501" t="s">
        <v>33</v>
      </c>
      <c r="R2501" t="s">
        <v>34</v>
      </c>
      <c r="T2501" t="s">
        <v>174</v>
      </c>
      <c r="U2501" t="s">
        <v>2704</v>
      </c>
      <c r="V2501" t="s">
        <v>6910</v>
      </c>
      <c r="W2501" s="1">
        <v>45103</v>
      </c>
      <c r="X2501" s="1">
        <v>45126</v>
      </c>
      <c r="Y2501" t="s">
        <v>55</v>
      </c>
    </row>
    <row r="2502" spans="1:25">
      <c r="A2502" t="s">
        <v>6924</v>
      </c>
      <c r="B2502" t="s">
        <v>784</v>
      </c>
      <c r="C2502" t="s">
        <v>6925</v>
      </c>
      <c r="D2502">
        <v>55356</v>
      </c>
      <c r="E2502" t="s">
        <v>27</v>
      </c>
      <c r="F2502" t="s">
        <v>28</v>
      </c>
      <c r="G2502">
        <v>2023</v>
      </c>
      <c r="H2502" t="s">
        <v>29</v>
      </c>
      <c r="I2502" t="s">
        <v>30</v>
      </c>
      <c r="J2502" t="s">
        <v>6926</v>
      </c>
      <c r="K2502" t="s">
        <v>6927</v>
      </c>
      <c r="L2502" t="s">
        <v>6927</v>
      </c>
      <c r="M2502">
        <v>1148784</v>
      </c>
      <c r="O2502" t="s">
        <v>32</v>
      </c>
      <c r="P2502" t="s">
        <v>33</v>
      </c>
      <c r="R2502" t="s">
        <v>34</v>
      </c>
      <c r="T2502" t="s">
        <v>52</v>
      </c>
      <c r="U2502" t="s">
        <v>298</v>
      </c>
      <c r="V2502" t="s">
        <v>299</v>
      </c>
      <c r="W2502" s="1">
        <v>44928</v>
      </c>
      <c r="X2502" s="1">
        <v>44948</v>
      </c>
      <c r="Y2502" t="s">
        <v>55</v>
      </c>
    </row>
    <row r="2503" spans="1:25">
      <c r="A2503" t="s">
        <v>6907</v>
      </c>
      <c r="B2503" t="s">
        <v>6908</v>
      </c>
      <c r="D2503">
        <v>60633</v>
      </c>
      <c r="E2503" t="s">
        <v>27</v>
      </c>
      <c r="F2503" t="s">
        <v>28</v>
      </c>
      <c r="G2503">
        <v>2023</v>
      </c>
      <c r="H2503" t="s">
        <v>29</v>
      </c>
      <c r="I2503" t="s">
        <v>30</v>
      </c>
      <c r="J2503" t="s">
        <v>6909</v>
      </c>
      <c r="K2503" t="str">
        <f>"01/06/2023 11:05 AM AEST(SW"</f>
        <v>01/06/2023 11:05 AM AEST(SW</v>
      </c>
      <c r="M2503">
        <v>1273317</v>
      </c>
      <c r="O2503" t="s">
        <v>32</v>
      </c>
      <c r="P2503" t="s">
        <v>33</v>
      </c>
      <c r="R2503" t="s">
        <v>34</v>
      </c>
      <c r="T2503" t="s">
        <v>174</v>
      </c>
      <c r="U2503" t="s">
        <v>2704</v>
      </c>
      <c r="V2503" t="s">
        <v>6910</v>
      </c>
      <c r="W2503" s="1">
        <v>45103</v>
      </c>
      <c r="X2503" s="1">
        <v>45126</v>
      </c>
      <c r="Y2503" t="s">
        <v>55</v>
      </c>
    </row>
    <row r="2504" spans="1:25">
      <c r="A2504" t="s">
        <v>6928</v>
      </c>
      <c r="B2504" t="s">
        <v>3729</v>
      </c>
      <c r="D2504">
        <v>60410</v>
      </c>
      <c r="E2504" t="s">
        <v>27</v>
      </c>
      <c r="F2504" t="s">
        <v>28</v>
      </c>
      <c r="G2504">
        <v>2023</v>
      </c>
      <c r="H2504" t="s">
        <v>29</v>
      </c>
      <c r="I2504" t="s">
        <v>30</v>
      </c>
      <c r="J2504" t="s">
        <v>6929</v>
      </c>
      <c r="K2504" t="str">
        <f>"05/06/2023 02:41 PM AEST(SW"</f>
        <v>05/06/2023 02:41 PM AEST(SW</v>
      </c>
      <c r="M2504">
        <v>1277206</v>
      </c>
      <c r="O2504" t="s">
        <v>32</v>
      </c>
      <c r="P2504" t="s">
        <v>61</v>
      </c>
      <c r="Q2504" t="s">
        <v>6930</v>
      </c>
      <c r="R2504" t="s">
        <v>34</v>
      </c>
      <c r="T2504" t="s">
        <v>52</v>
      </c>
      <c r="U2504" t="s">
        <v>53</v>
      </c>
      <c r="V2504" t="s">
        <v>4107</v>
      </c>
      <c r="W2504" s="1">
        <v>45102</v>
      </c>
      <c r="X2504" s="1">
        <v>45131</v>
      </c>
      <c r="Y2504" t="s">
        <v>159</v>
      </c>
    </row>
    <row r="2505" spans="1:25">
      <c r="A2505" t="s">
        <v>6931</v>
      </c>
      <c r="B2505" t="s">
        <v>6932</v>
      </c>
      <c r="D2505">
        <v>60409</v>
      </c>
      <c r="E2505" t="s">
        <v>27</v>
      </c>
      <c r="F2505" t="s">
        <v>28</v>
      </c>
      <c r="G2505">
        <v>2023</v>
      </c>
      <c r="H2505" t="s">
        <v>29</v>
      </c>
      <c r="I2505" t="s">
        <v>30</v>
      </c>
      <c r="J2505" t="s">
        <v>6929</v>
      </c>
      <c r="K2505" t="s">
        <v>6933</v>
      </c>
      <c r="M2505">
        <v>1244266</v>
      </c>
      <c r="O2505" t="s">
        <v>32</v>
      </c>
      <c r="P2505" t="s">
        <v>371</v>
      </c>
      <c r="R2505" t="s">
        <v>34</v>
      </c>
      <c r="T2505" t="s">
        <v>52</v>
      </c>
      <c r="U2505" t="s">
        <v>1418</v>
      </c>
      <c r="V2505" t="s">
        <v>347</v>
      </c>
      <c r="W2505" s="1">
        <v>45122</v>
      </c>
      <c r="X2505" s="1">
        <v>45137</v>
      </c>
      <c r="Y2505" t="s">
        <v>55</v>
      </c>
    </row>
    <row r="2506" spans="1:25">
      <c r="A2506" t="s">
        <v>507</v>
      </c>
      <c r="B2506" t="s">
        <v>5965</v>
      </c>
      <c r="C2506" t="s">
        <v>6934</v>
      </c>
      <c r="D2506">
        <v>60994</v>
      </c>
      <c r="E2506" t="s">
        <v>27</v>
      </c>
      <c r="F2506" t="s">
        <v>28</v>
      </c>
      <c r="G2506">
        <v>2023</v>
      </c>
      <c r="H2506" t="s">
        <v>29</v>
      </c>
      <c r="I2506" t="s">
        <v>30</v>
      </c>
      <c r="J2506" t="s">
        <v>6935</v>
      </c>
      <c r="K2506" t="s">
        <v>6936</v>
      </c>
      <c r="L2506" t="s">
        <v>6937</v>
      </c>
      <c r="M2506">
        <v>721052</v>
      </c>
      <c r="O2506" t="s">
        <v>32</v>
      </c>
      <c r="P2506" t="s">
        <v>371</v>
      </c>
      <c r="R2506" t="s">
        <v>34</v>
      </c>
      <c r="T2506" t="s">
        <v>52</v>
      </c>
      <c r="U2506" t="s">
        <v>53</v>
      </c>
      <c r="V2506" t="s">
        <v>6938</v>
      </c>
      <c r="W2506" s="1">
        <v>45120</v>
      </c>
      <c r="X2506" s="1">
        <v>45132</v>
      </c>
      <c r="Y2506" t="s">
        <v>123</v>
      </c>
    </row>
    <row r="2507" spans="1:25">
      <c r="A2507" t="s">
        <v>6939</v>
      </c>
      <c r="B2507" t="s">
        <v>6940</v>
      </c>
      <c r="D2507">
        <v>61183</v>
      </c>
      <c r="E2507" t="s">
        <v>27</v>
      </c>
      <c r="F2507" t="s">
        <v>28</v>
      </c>
      <c r="G2507">
        <v>2023</v>
      </c>
      <c r="H2507" t="s">
        <v>29</v>
      </c>
      <c r="I2507" t="s">
        <v>30</v>
      </c>
      <c r="J2507" t="s">
        <v>6935</v>
      </c>
      <c r="K2507" t="s">
        <v>6941</v>
      </c>
      <c r="M2507">
        <v>1302207</v>
      </c>
      <c r="O2507" t="s">
        <v>32</v>
      </c>
      <c r="P2507" t="s">
        <v>371</v>
      </c>
      <c r="R2507" t="s">
        <v>34</v>
      </c>
      <c r="T2507" t="s">
        <v>52</v>
      </c>
      <c r="U2507" t="s">
        <v>4019</v>
      </c>
      <c r="V2507" t="s">
        <v>347</v>
      </c>
      <c r="W2507" s="1">
        <v>45122</v>
      </c>
      <c r="X2507" s="1">
        <v>45130</v>
      </c>
      <c r="Y2507" t="s">
        <v>123</v>
      </c>
    </row>
    <row r="2508" spans="1:25">
      <c r="A2508" t="s">
        <v>6942</v>
      </c>
      <c r="B2508" t="s">
        <v>6943</v>
      </c>
      <c r="C2508" t="s">
        <v>6944</v>
      </c>
      <c r="D2508">
        <v>60686</v>
      </c>
      <c r="E2508" t="s">
        <v>27</v>
      </c>
      <c r="F2508" t="s">
        <v>28</v>
      </c>
      <c r="G2508">
        <v>2023</v>
      </c>
      <c r="H2508" t="s">
        <v>29</v>
      </c>
      <c r="I2508" t="s">
        <v>30</v>
      </c>
      <c r="J2508" t="s">
        <v>6929</v>
      </c>
      <c r="K2508" t="s">
        <v>6945</v>
      </c>
      <c r="L2508" t="s">
        <v>6946</v>
      </c>
      <c r="M2508">
        <v>583277</v>
      </c>
      <c r="O2508" t="s">
        <v>32</v>
      </c>
      <c r="P2508" t="s">
        <v>371</v>
      </c>
      <c r="R2508" t="s">
        <v>34</v>
      </c>
      <c r="T2508" t="s">
        <v>52</v>
      </c>
      <c r="U2508" t="s">
        <v>4019</v>
      </c>
      <c r="V2508" t="s">
        <v>6947</v>
      </c>
      <c r="W2508" s="1">
        <v>45121</v>
      </c>
      <c r="X2508" s="1">
        <v>45131</v>
      </c>
      <c r="Y2508" t="s">
        <v>211</v>
      </c>
    </row>
    <row r="2509" spans="1:25">
      <c r="A2509" t="s">
        <v>6948</v>
      </c>
      <c r="B2509" t="s">
        <v>6949</v>
      </c>
      <c r="D2509">
        <v>60144</v>
      </c>
      <c r="E2509" t="s">
        <v>27</v>
      </c>
      <c r="F2509" t="s">
        <v>28</v>
      </c>
      <c r="G2509">
        <v>2023</v>
      </c>
      <c r="H2509" t="s">
        <v>29</v>
      </c>
      <c r="I2509" t="s">
        <v>30</v>
      </c>
      <c r="J2509" t="s">
        <v>6950</v>
      </c>
      <c r="K2509" t="s">
        <v>6951</v>
      </c>
      <c r="L2509" t="str">
        <f>"01/06/2023 01:17 AM AEST(SW"</f>
        <v>01/06/2023 01:17 AM AEST(SW</v>
      </c>
      <c r="M2509">
        <v>1221336</v>
      </c>
      <c r="O2509" t="s">
        <v>32</v>
      </c>
      <c r="P2509" t="s">
        <v>86</v>
      </c>
      <c r="R2509" t="s">
        <v>34</v>
      </c>
      <c r="T2509" t="s">
        <v>52</v>
      </c>
      <c r="U2509" t="s">
        <v>87</v>
      </c>
      <c r="V2509" t="s">
        <v>88</v>
      </c>
      <c r="W2509" s="1">
        <v>45099</v>
      </c>
      <c r="X2509" s="1">
        <v>45130</v>
      </c>
      <c r="Y2509" t="s">
        <v>89</v>
      </c>
    </row>
    <row r="2510" spans="1:25">
      <c r="A2510" t="s">
        <v>6952</v>
      </c>
      <c r="B2510" t="s">
        <v>6953</v>
      </c>
      <c r="D2510">
        <v>61841</v>
      </c>
      <c r="E2510" t="s">
        <v>27</v>
      </c>
      <c r="F2510" t="s">
        <v>28</v>
      </c>
      <c r="G2510">
        <v>2023</v>
      </c>
      <c r="H2510" t="s">
        <v>29</v>
      </c>
      <c r="I2510" t="s">
        <v>30</v>
      </c>
      <c r="J2510" t="s">
        <v>6954</v>
      </c>
      <c r="K2510" t="s">
        <v>6955</v>
      </c>
      <c r="L2510" t="s">
        <v>6955</v>
      </c>
      <c r="M2510">
        <v>910562</v>
      </c>
      <c r="O2510" t="s">
        <v>32</v>
      </c>
      <c r="P2510" t="s">
        <v>33</v>
      </c>
      <c r="R2510" t="s">
        <v>34</v>
      </c>
      <c r="T2510" t="s">
        <v>52</v>
      </c>
      <c r="U2510" t="s">
        <v>298</v>
      </c>
      <c r="V2510" t="s">
        <v>810</v>
      </c>
      <c r="W2510" s="1">
        <v>45192</v>
      </c>
      <c r="X2510" s="1">
        <v>45267</v>
      </c>
      <c r="Y2510" t="s">
        <v>55</v>
      </c>
    </row>
    <row r="2511" spans="1:25">
      <c r="A2511" t="s">
        <v>2347</v>
      </c>
      <c r="B2511" t="s">
        <v>1269</v>
      </c>
      <c r="C2511" t="s">
        <v>5090</v>
      </c>
      <c r="D2511">
        <v>60914</v>
      </c>
      <c r="E2511" t="s">
        <v>27</v>
      </c>
      <c r="F2511" t="s">
        <v>28</v>
      </c>
      <c r="G2511">
        <v>2023</v>
      </c>
      <c r="H2511" t="s">
        <v>29</v>
      </c>
      <c r="I2511" t="s">
        <v>30</v>
      </c>
      <c r="J2511" t="s">
        <v>6956</v>
      </c>
      <c r="K2511" t="str">
        <f>"09/06/2023 10:08 AM AEST(SW"</f>
        <v>09/06/2023 10:08 AM AEST(SW</v>
      </c>
      <c r="M2511">
        <v>1240819</v>
      </c>
      <c r="O2511" t="s">
        <v>32</v>
      </c>
      <c r="P2511" t="s">
        <v>86</v>
      </c>
      <c r="R2511" t="s">
        <v>34</v>
      </c>
      <c r="T2511" t="s">
        <v>52</v>
      </c>
      <c r="U2511" t="s">
        <v>87</v>
      </c>
      <c r="V2511" t="s">
        <v>88</v>
      </c>
      <c r="W2511" s="1">
        <v>45248</v>
      </c>
      <c r="X2511" s="1">
        <v>45306</v>
      </c>
      <c r="Y2511" t="s">
        <v>615</v>
      </c>
    </row>
    <row r="2512" spans="1:25">
      <c r="A2512" t="s">
        <v>6957</v>
      </c>
      <c r="B2512" t="s">
        <v>3741</v>
      </c>
      <c r="D2512">
        <v>58757</v>
      </c>
      <c r="E2512" t="s">
        <v>27</v>
      </c>
      <c r="F2512" t="s">
        <v>28</v>
      </c>
      <c r="G2512">
        <v>2023</v>
      </c>
      <c r="H2512" t="s">
        <v>29</v>
      </c>
      <c r="I2512" t="s">
        <v>30</v>
      </c>
      <c r="J2512" t="s">
        <v>6958</v>
      </c>
      <c r="K2512" t="str">
        <f>"03/04/2023 10:22 PM AEST(SW"</f>
        <v>03/04/2023 10:22 PM AEST(SW</v>
      </c>
      <c r="M2512">
        <v>911650</v>
      </c>
      <c r="O2512" t="s">
        <v>32</v>
      </c>
      <c r="P2512" t="s">
        <v>33</v>
      </c>
      <c r="R2512" t="s">
        <v>34</v>
      </c>
      <c r="T2512" t="s">
        <v>52</v>
      </c>
      <c r="U2512" t="s">
        <v>298</v>
      </c>
      <c r="V2512" t="s">
        <v>810</v>
      </c>
      <c r="W2512" s="1">
        <v>45192</v>
      </c>
      <c r="X2512" s="1">
        <v>45221</v>
      </c>
      <c r="Y2512" t="s">
        <v>55</v>
      </c>
    </row>
    <row r="2513" spans="1:25">
      <c r="A2513" t="s">
        <v>6959</v>
      </c>
      <c r="B2513" t="s">
        <v>6960</v>
      </c>
      <c r="D2513">
        <v>57975</v>
      </c>
      <c r="E2513" t="s">
        <v>27</v>
      </c>
      <c r="F2513" t="s">
        <v>28</v>
      </c>
      <c r="G2513">
        <v>2023</v>
      </c>
      <c r="H2513" t="s">
        <v>29</v>
      </c>
      <c r="I2513" t="s">
        <v>30</v>
      </c>
      <c r="J2513" t="s">
        <v>6954</v>
      </c>
      <c r="K2513" t="s">
        <v>6961</v>
      </c>
      <c r="M2513">
        <v>904696</v>
      </c>
      <c r="O2513" t="s">
        <v>32</v>
      </c>
      <c r="P2513" t="s">
        <v>33</v>
      </c>
      <c r="R2513" t="s">
        <v>34</v>
      </c>
      <c r="T2513" t="s">
        <v>52</v>
      </c>
      <c r="U2513" t="s">
        <v>298</v>
      </c>
      <c r="V2513" t="s">
        <v>6962</v>
      </c>
      <c r="W2513" s="1">
        <v>45192</v>
      </c>
      <c r="X2513" s="1">
        <v>45123</v>
      </c>
      <c r="Y2513" t="s">
        <v>133</v>
      </c>
    </row>
    <row r="2514" spans="1:25">
      <c r="A2514" t="s">
        <v>6963</v>
      </c>
      <c r="B2514" t="s">
        <v>6964</v>
      </c>
      <c r="D2514">
        <v>60668</v>
      </c>
      <c r="E2514" t="s">
        <v>27</v>
      </c>
      <c r="F2514" t="s">
        <v>28</v>
      </c>
      <c r="G2514">
        <v>2023</v>
      </c>
      <c r="H2514" t="s">
        <v>29</v>
      </c>
      <c r="I2514" t="s">
        <v>30</v>
      </c>
      <c r="J2514" t="s">
        <v>6965</v>
      </c>
      <c r="K2514" t="str">
        <f>"02/06/2023 02:51 PM AEST(SW"</f>
        <v>02/06/2023 02:51 PM AEST(SW</v>
      </c>
      <c r="M2514">
        <v>991485</v>
      </c>
      <c r="O2514" t="s">
        <v>32</v>
      </c>
      <c r="P2514" t="s">
        <v>86</v>
      </c>
      <c r="R2514" t="s">
        <v>34</v>
      </c>
      <c r="T2514" t="s">
        <v>52</v>
      </c>
      <c r="U2514" t="s">
        <v>87</v>
      </c>
      <c r="V2514" t="s">
        <v>661</v>
      </c>
      <c r="W2514" s="1">
        <v>45247</v>
      </c>
      <c r="X2514" s="1">
        <v>45291</v>
      </c>
      <c r="Y2514" t="s">
        <v>384</v>
      </c>
    </row>
    <row r="2515" spans="1:25">
      <c r="A2515" t="s">
        <v>5771</v>
      </c>
      <c r="B2515" t="s">
        <v>1735</v>
      </c>
      <c r="D2515">
        <v>58585</v>
      </c>
      <c r="E2515" t="s">
        <v>27</v>
      </c>
      <c r="F2515" t="s">
        <v>28</v>
      </c>
      <c r="G2515">
        <v>2023</v>
      </c>
      <c r="H2515" t="s">
        <v>29</v>
      </c>
      <c r="I2515" t="s">
        <v>30</v>
      </c>
      <c r="J2515" t="s">
        <v>6966</v>
      </c>
      <c r="K2515" t="s">
        <v>6967</v>
      </c>
      <c r="L2515" t="s">
        <v>6968</v>
      </c>
      <c r="M2515">
        <v>1226988</v>
      </c>
      <c r="O2515" t="s">
        <v>32</v>
      </c>
      <c r="P2515" t="s">
        <v>86</v>
      </c>
      <c r="R2515" t="s">
        <v>34</v>
      </c>
      <c r="T2515" t="s">
        <v>52</v>
      </c>
      <c r="U2515" t="s">
        <v>87</v>
      </c>
      <c r="V2515" t="s">
        <v>88</v>
      </c>
      <c r="W2515" s="1">
        <v>45095</v>
      </c>
      <c r="X2515" s="1">
        <v>45115</v>
      </c>
      <c r="Y2515" t="s">
        <v>1277</v>
      </c>
    </row>
    <row r="2516" spans="1:25">
      <c r="A2516" t="s">
        <v>5771</v>
      </c>
      <c r="B2516" t="s">
        <v>1735</v>
      </c>
      <c r="D2516">
        <v>58960</v>
      </c>
      <c r="E2516" t="s">
        <v>27</v>
      </c>
      <c r="F2516" t="s">
        <v>28</v>
      </c>
      <c r="G2516">
        <v>2023</v>
      </c>
      <c r="H2516" t="s">
        <v>29</v>
      </c>
      <c r="I2516" t="s">
        <v>30</v>
      </c>
      <c r="J2516" t="s">
        <v>6966</v>
      </c>
      <c r="K2516" t="s">
        <v>6969</v>
      </c>
      <c r="L2516" t="s">
        <v>6970</v>
      </c>
      <c r="M2516">
        <v>1226988</v>
      </c>
      <c r="O2516" t="s">
        <v>32</v>
      </c>
      <c r="P2516" t="s">
        <v>86</v>
      </c>
      <c r="R2516" t="s">
        <v>34</v>
      </c>
      <c r="T2516" t="s">
        <v>35</v>
      </c>
      <c r="U2516" t="s">
        <v>87</v>
      </c>
      <c r="V2516" t="s">
        <v>88</v>
      </c>
      <c r="W2516" s="1">
        <v>45101</v>
      </c>
      <c r="X2516" s="1">
        <v>45115</v>
      </c>
      <c r="Y2516" t="s">
        <v>1277</v>
      </c>
    </row>
    <row r="2517" spans="1:25">
      <c r="A2517" t="s">
        <v>2102</v>
      </c>
      <c r="B2517" t="s">
        <v>2103</v>
      </c>
      <c r="C2517" t="s">
        <v>2104</v>
      </c>
      <c r="D2517">
        <v>61694</v>
      </c>
      <c r="E2517" t="s">
        <v>27</v>
      </c>
      <c r="F2517" t="s">
        <v>28</v>
      </c>
      <c r="G2517">
        <v>2023</v>
      </c>
      <c r="H2517" t="s">
        <v>29</v>
      </c>
      <c r="I2517" t="s">
        <v>30</v>
      </c>
      <c r="J2517" t="s">
        <v>6971</v>
      </c>
      <c r="K2517" t="str">
        <f>"03/07/2023 08:59 AM AEST(SW"</f>
        <v>03/07/2023 08:59 AM AEST(SW</v>
      </c>
      <c r="M2517">
        <v>1320247</v>
      </c>
      <c r="O2517" t="s">
        <v>32</v>
      </c>
      <c r="P2517" t="s">
        <v>86</v>
      </c>
      <c r="R2517" t="s">
        <v>34</v>
      </c>
      <c r="T2517" t="s">
        <v>52</v>
      </c>
      <c r="U2517" t="s">
        <v>87</v>
      </c>
      <c r="V2517" t="s">
        <v>88</v>
      </c>
      <c r="W2517" s="1">
        <v>45112</v>
      </c>
      <c r="X2517" s="1">
        <v>45124</v>
      </c>
      <c r="Y2517" t="s">
        <v>823</v>
      </c>
    </row>
    <row r="2518" spans="1:25">
      <c r="A2518" t="s">
        <v>1478</v>
      </c>
      <c r="B2518" t="s">
        <v>6972</v>
      </c>
      <c r="C2518" t="s">
        <v>1045</v>
      </c>
      <c r="D2518">
        <v>58636</v>
      </c>
      <c r="E2518" t="s">
        <v>27</v>
      </c>
      <c r="F2518" t="s">
        <v>28</v>
      </c>
      <c r="G2518">
        <v>2023</v>
      </c>
      <c r="H2518" t="s">
        <v>29</v>
      </c>
      <c r="I2518" t="s">
        <v>30</v>
      </c>
      <c r="J2518" t="s">
        <v>6973</v>
      </c>
      <c r="K2518" t="s">
        <v>6974</v>
      </c>
      <c r="M2518">
        <v>987966</v>
      </c>
      <c r="O2518" t="s">
        <v>32</v>
      </c>
      <c r="P2518" t="s">
        <v>33</v>
      </c>
      <c r="R2518" t="s">
        <v>34</v>
      </c>
      <c r="T2518" t="s">
        <v>52</v>
      </c>
      <c r="U2518" t="s">
        <v>298</v>
      </c>
      <c r="V2518" t="s">
        <v>810</v>
      </c>
      <c r="W2518" s="1">
        <v>45280</v>
      </c>
      <c r="X2518" s="1">
        <v>45312</v>
      </c>
      <c r="Y2518" t="s">
        <v>133</v>
      </c>
    </row>
    <row r="2519" spans="1:25">
      <c r="A2519" t="s">
        <v>6975</v>
      </c>
      <c r="B2519" t="s">
        <v>6976</v>
      </c>
      <c r="D2519">
        <v>61741</v>
      </c>
      <c r="E2519" t="s">
        <v>27</v>
      </c>
      <c r="F2519" t="s">
        <v>28</v>
      </c>
      <c r="G2519">
        <v>2023</v>
      </c>
      <c r="H2519" t="s">
        <v>29</v>
      </c>
      <c r="I2519" t="s">
        <v>30</v>
      </c>
      <c r="J2519" t="s">
        <v>6977</v>
      </c>
      <c r="K2519" t="str">
        <f>"06/07/2023 03:06 PM AEST(SW"</f>
        <v>06/07/2023 03:06 PM AEST(SW</v>
      </c>
      <c r="M2519">
        <v>1255196</v>
      </c>
      <c r="O2519" t="s">
        <v>32</v>
      </c>
      <c r="P2519" t="s">
        <v>86</v>
      </c>
      <c r="R2519" t="s">
        <v>34</v>
      </c>
      <c r="T2519" t="s">
        <v>52</v>
      </c>
      <c r="U2519" t="s">
        <v>87</v>
      </c>
      <c r="V2519" t="s">
        <v>88</v>
      </c>
      <c r="W2519" s="1">
        <v>45116</v>
      </c>
      <c r="X2519" s="1">
        <v>45122</v>
      </c>
      <c r="Y2519" t="s">
        <v>384</v>
      </c>
    </row>
    <row r="2520" spans="1:25">
      <c r="A2520" t="s">
        <v>1946</v>
      </c>
      <c r="B2520" t="s">
        <v>1016</v>
      </c>
      <c r="C2520" t="s">
        <v>1947</v>
      </c>
      <c r="D2520">
        <v>55489</v>
      </c>
      <c r="E2520" t="s">
        <v>27</v>
      </c>
      <c r="F2520" t="s">
        <v>28</v>
      </c>
      <c r="G2520">
        <v>2023</v>
      </c>
      <c r="H2520" t="s">
        <v>29</v>
      </c>
      <c r="I2520" t="s">
        <v>30</v>
      </c>
      <c r="J2520" t="s">
        <v>6978</v>
      </c>
      <c r="K2520" t="str">
        <f>"05/01/2023 11:34 AM AEST(SW"</f>
        <v>05/01/2023 11:34 AM AEST(SW</v>
      </c>
      <c r="M2520">
        <v>1170891</v>
      </c>
      <c r="O2520" t="s">
        <v>32</v>
      </c>
      <c r="P2520" t="s">
        <v>86</v>
      </c>
      <c r="R2520" t="s">
        <v>34</v>
      </c>
      <c r="T2520" t="s">
        <v>52</v>
      </c>
      <c r="U2520" t="s">
        <v>87</v>
      </c>
      <c r="V2520" t="s">
        <v>88</v>
      </c>
      <c r="W2520" s="1">
        <v>44932</v>
      </c>
      <c r="X2520" s="1">
        <v>44957</v>
      </c>
      <c r="Y2520" t="s">
        <v>55</v>
      </c>
    </row>
    <row r="2521" spans="1:25">
      <c r="A2521" t="s">
        <v>3813</v>
      </c>
      <c r="B2521" t="s">
        <v>136</v>
      </c>
      <c r="D2521">
        <v>60825</v>
      </c>
      <c r="E2521" t="s">
        <v>27</v>
      </c>
      <c r="F2521" t="s">
        <v>28</v>
      </c>
      <c r="G2521">
        <v>2023</v>
      </c>
      <c r="H2521" t="s">
        <v>29</v>
      </c>
      <c r="I2521" t="s">
        <v>30</v>
      </c>
      <c r="J2521" t="s">
        <v>5980</v>
      </c>
      <c r="K2521" t="str">
        <f>"05/06/2023 05:29 PM AEST(SW"</f>
        <v>05/06/2023 05:29 PM AEST(SW</v>
      </c>
      <c r="L2521" t="s">
        <v>5981</v>
      </c>
      <c r="M2521">
        <v>712184</v>
      </c>
      <c r="O2521" t="s">
        <v>32</v>
      </c>
      <c r="P2521" t="s">
        <v>42</v>
      </c>
      <c r="R2521" t="s">
        <v>34</v>
      </c>
      <c r="T2521" t="s">
        <v>35</v>
      </c>
      <c r="U2521" t="s">
        <v>36</v>
      </c>
      <c r="V2521" t="s">
        <v>5982</v>
      </c>
      <c r="W2521" s="1">
        <v>45107</v>
      </c>
      <c r="X2521" s="1">
        <v>45132</v>
      </c>
      <c r="Y2521" t="s">
        <v>133</v>
      </c>
    </row>
    <row r="2522" spans="1:25">
      <c r="A2522" t="s">
        <v>1157</v>
      </c>
      <c r="B2522" t="s">
        <v>1158</v>
      </c>
      <c r="D2522">
        <v>55638</v>
      </c>
      <c r="E2522" t="s">
        <v>27</v>
      </c>
      <c r="F2522" t="s">
        <v>28</v>
      </c>
      <c r="G2522">
        <v>2023</v>
      </c>
      <c r="H2522" t="s">
        <v>29</v>
      </c>
      <c r="I2522" t="s">
        <v>30</v>
      </c>
      <c r="J2522" t="s">
        <v>6979</v>
      </c>
      <c r="K2522" t="s">
        <v>6980</v>
      </c>
      <c r="M2522">
        <v>1227520</v>
      </c>
      <c r="O2522" t="s">
        <v>32</v>
      </c>
      <c r="P2522" t="s">
        <v>86</v>
      </c>
      <c r="R2522" t="s">
        <v>34</v>
      </c>
      <c r="T2522" t="s">
        <v>52</v>
      </c>
      <c r="U2522" t="s">
        <v>87</v>
      </c>
      <c r="V2522" t="s">
        <v>465</v>
      </c>
      <c r="W2522" s="1">
        <v>44896</v>
      </c>
      <c r="X2522" s="1">
        <v>44961</v>
      </c>
      <c r="Y2522" t="s">
        <v>384</v>
      </c>
    </row>
    <row r="2523" spans="1:25">
      <c r="A2523" t="s">
        <v>5666</v>
      </c>
      <c r="B2523" t="s">
        <v>2310</v>
      </c>
      <c r="C2523" t="s">
        <v>1926</v>
      </c>
      <c r="D2523">
        <v>60978</v>
      </c>
      <c r="E2523" t="s">
        <v>27</v>
      </c>
      <c r="F2523" t="s">
        <v>28</v>
      </c>
      <c r="G2523">
        <v>2023</v>
      </c>
      <c r="H2523" t="s">
        <v>29</v>
      </c>
      <c r="I2523" t="s">
        <v>30</v>
      </c>
      <c r="J2523" t="s">
        <v>5667</v>
      </c>
      <c r="K2523" t="s">
        <v>5668</v>
      </c>
      <c r="L2523" t="s">
        <v>5668</v>
      </c>
      <c r="M2523">
        <v>239627</v>
      </c>
      <c r="O2523" t="s">
        <v>32</v>
      </c>
      <c r="P2523" t="s">
        <v>33</v>
      </c>
      <c r="R2523" t="s">
        <v>34</v>
      </c>
      <c r="T2523" t="s">
        <v>52</v>
      </c>
      <c r="U2523" t="s">
        <v>2704</v>
      </c>
      <c r="V2523" t="s">
        <v>2736</v>
      </c>
      <c r="W2523" s="1">
        <v>45094</v>
      </c>
      <c r="X2523" s="1">
        <v>45128</v>
      </c>
      <c r="Y2523" t="s">
        <v>55</v>
      </c>
    </row>
    <row r="2524" spans="1:25">
      <c r="A2524" t="s">
        <v>1953</v>
      </c>
      <c r="B2524" t="s">
        <v>1954</v>
      </c>
      <c r="C2524" t="s">
        <v>1843</v>
      </c>
      <c r="D2524">
        <v>55504</v>
      </c>
      <c r="E2524" t="s">
        <v>27</v>
      </c>
      <c r="F2524" t="s">
        <v>28</v>
      </c>
      <c r="G2524">
        <v>2023</v>
      </c>
      <c r="H2524" t="s">
        <v>29</v>
      </c>
      <c r="I2524" t="s">
        <v>30</v>
      </c>
      <c r="J2524" t="s">
        <v>6981</v>
      </c>
      <c r="K2524" t="str">
        <f>"09/01/2023 01:35 PM AEST(SW"</f>
        <v>09/01/2023 01:35 PM AEST(SW</v>
      </c>
      <c r="M2524">
        <v>1120625</v>
      </c>
      <c r="O2524" t="s">
        <v>32</v>
      </c>
      <c r="P2524" t="s">
        <v>86</v>
      </c>
      <c r="R2524" t="s">
        <v>34</v>
      </c>
      <c r="T2524" t="s">
        <v>52</v>
      </c>
      <c r="U2524" t="s">
        <v>87</v>
      </c>
      <c r="V2524" t="s">
        <v>1955</v>
      </c>
      <c r="W2524" s="1">
        <v>44932</v>
      </c>
      <c r="X2524" s="1">
        <v>44957</v>
      </c>
      <c r="Y2524" t="s">
        <v>384</v>
      </c>
    </row>
    <row r="2525" spans="1:25">
      <c r="A2525" t="s">
        <v>352</v>
      </c>
      <c r="B2525" t="s">
        <v>2630</v>
      </c>
      <c r="D2525">
        <v>60683</v>
      </c>
      <c r="E2525" t="s">
        <v>27</v>
      </c>
      <c r="F2525" t="s">
        <v>28</v>
      </c>
      <c r="G2525">
        <v>2023</v>
      </c>
      <c r="H2525" t="s">
        <v>29</v>
      </c>
      <c r="I2525" t="s">
        <v>30</v>
      </c>
      <c r="J2525" t="s">
        <v>6982</v>
      </c>
      <c r="K2525" t="str">
        <f>"02/06/2023 11:09 PM AEST(SW"</f>
        <v>02/06/2023 11:09 PM AEST(SW</v>
      </c>
      <c r="M2525">
        <v>980576</v>
      </c>
      <c r="O2525" t="s">
        <v>32</v>
      </c>
      <c r="P2525" t="s">
        <v>33</v>
      </c>
      <c r="R2525" t="s">
        <v>34</v>
      </c>
      <c r="T2525" t="s">
        <v>52</v>
      </c>
      <c r="U2525" t="s">
        <v>298</v>
      </c>
      <c r="V2525" t="s">
        <v>810</v>
      </c>
      <c r="W2525" s="1">
        <v>45289</v>
      </c>
      <c r="X2525" s="1">
        <v>45320</v>
      </c>
      <c r="Y2525" t="s">
        <v>133</v>
      </c>
    </row>
    <row r="2526" spans="1:25">
      <c r="A2526" t="s">
        <v>380</v>
      </c>
      <c r="B2526" t="s">
        <v>953</v>
      </c>
      <c r="C2526" t="s">
        <v>6983</v>
      </c>
      <c r="D2526">
        <v>55449</v>
      </c>
      <c r="E2526" t="s">
        <v>27</v>
      </c>
      <c r="F2526" t="s">
        <v>28</v>
      </c>
      <c r="G2526">
        <v>2023</v>
      </c>
      <c r="H2526" t="s">
        <v>29</v>
      </c>
      <c r="I2526" t="s">
        <v>30</v>
      </c>
      <c r="J2526" t="s">
        <v>6984</v>
      </c>
      <c r="K2526" t="s">
        <v>6985</v>
      </c>
      <c r="M2526">
        <v>1148157</v>
      </c>
      <c r="O2526" t="s">
        <v>32</v>
      </c>
      <c r="P2526" t="s">
        <v>86</v>
      </c>
      <c r="R2526" t="s">
        <v>34</v>
      </c>
      <c r="T2526" t="s">
        <v>52</v>
      </c>
      <c r="U2526" t="s">
        <v>87</v>
      </c>
      <c r="V2526" t="s">
        <v>3674</v>
      </c>
      <c r="W2526" s="1">
        <v>44919</v>
      </c>
      <c r="X2526" s="1">
        <v>44982</v>
      </c>
      <c r="Y2526" t="s">
        <v>89</v>
      </c>
    </row>
    <row r="2527" spans="1:25">
      <c r="A2527" t="s">
        <v>380</v>
      </c>
      <c r="B2527" t="s">
        <v>6986</v>
      </c>
      <c r="D2527">
        <v>61486</v>
      </c>
      <c r="E2527" t="s">
        <v>27</v>
      </c>
      <c r="F2527" t="s">
        <v>28</v>
      </c>
      <c r="G2527">
        <v>2023</v>
      </c>
      <c r="H2527" t="s">
        <v>29</v>
      </c>
      <c r="I2527" t="s">
        <v>30</v>
      </c>
      <c r="J2527" t="s">
        <v>6987</v>
      </c>
      <c r="K2527" t="s">
        <v>6988</v>
      </c>
      <c r="L2527" t="s">
        <v>6988</v>
      </c>
      <c r="M2527">
        <v>1433660</v>
      </c>
      <c r="O2527" t="s">
        <v>32</v>
      </c>
      <c r="P2527" t="s">
        <v>86</v>
      </c>
      <c r="R2527" t="s">
        <v>34</v>
      </c>
      <c r="T2527" t="s">
        <v>52</v>
      </c>
      <c r="U2527" t="s">
        <v>87</v>
      </c>
      <c r="V2527" t="s">
        <v>6989</v>
      </c>
      <c r="W2527" s="1">
        <v>45097</v>
      </c>
      <c r="X2527" s="1">
        <v>45128</v>
      </c>
      <c r="Y2527" t="s">
        <v>55</v>
      </c>
    </row>
    <row r="2528" spans="1:25">
      <c r="A2528" t="s">
        <v>2813</v>
      </c>
      <c r="B2528" t="s">
        <v>3690</v>
      </c>
      <c r="D2528">
        <v>57544</v>
      </c>
      <c r="E2528" t="s">
        <v>27</v>
      </c>
      <c r="F2528" t="s">
        <v>28</v>
      </c>
      <c r="G2528">
        <v>2023</v>
      </c>
      <c r="H2528" t="s">
        <v>29</v>
      </c>
      <c r="I2528" t="s">
        <v>30</v>
      </c>
      <c r="J2528" t="s">
        <v>6990</v>
      </c>
      <c r="K2528" t="str">
        <f>"02/03/2023 02:35 PM AEST(SW"</f>
        <v>02/03/2023 02:35 PM AEST(SW</v>
      </c>
      <c r="M2528">
        <v>1146182</v>
      </c>
      <c r="O2528" t="s">
        <v>32</v>
      </c>
      <c r="P2528" t="s">
        <v>33</v>
      </c>
      <c r="R2528" t="s">
        <v>34</v>
      </c>
      <c r="T2528" t="s">
        <v>52</v>
      </c>
      <c r="U2528" t="s">
        <v>298</v>
      </c>
      <c r="V2528" t="s">
        <v>6991</v>
      </c>
      <c r="W2528" s="1">
        <v>45192</v>
      </c>
      <c r="X2528" s="1">
        <v>45222</v>
      </c>
      <c r="Y2528" t="s">
        <v>55</v>
      </c>
    </row>
    <row r="2529" spans="1:25">
      <c r="A2529" t="s">
        <v>2626</v>
      </c>
      <c r="B2529" t="s">
        <v>3276</v>
      </c>
      <c r="D2529">
        <v>61910</v>
      </c>
      <c r="E2529" t="s">
        <v>27</v>
      </c>
      <c r="F2529" t="s">
        <v>28</v>
      </c>
      <c r="G2529">
        <v>2023</v>
      </c>
      <c r="H2529" t="s">
        <v>29</v>
      </c>
      <c r="I2529" t="s">
        <v>30</v>
      </c>
      <c r="J2529" t="s">
        <v>6992</v>
      </c>
      <c r="K2529" t="s">
        <v>6993</v>
      </c>
      <c r="M2529">
        <v>1123075</v>
      </c>
      <c r="O2529" t="s">
        <v>32</v>
      </c>
      <c r="P2529" t="s">
        <v>33</v>
      </c>
      <c r="R2529" t="s">
        <v>34</v>
      </c>
      <c r="T2529" t="s">
        <v>52</v>
      </c>
      <c r="U2529" t="s">
        <v>298</v>
      </c>
      <c r="V2529" t="s">
        <v>810</v>
      </c>
      <c r="W2529" s="1">
        <v>45191</v>
      </c>
      <c r="X2529" s="1">
        <v>45265</v>
      </c>
      <c r="Y2529" t="s">
        <v>55</v>
      </c>
    </row>
    <row r="2530" spans="1:25">
      <c r="A2530" t="s">
        <v>6565</v>
      </c>
      <c r="B2530" t="s">
        <v>6994</v>
      </c>
      <c r="D2530">
        <v>58619</v>
      </c>
      <c r="E2530" t="s">
        <v>27</v>
      </c>
      <c r="F2530" t="s">
        <v>28</v>
      </c>
      <c r="G2530">
        <v>2023</v>
      </c>
      <c r="H2530" t="s">
        <v>29</v>
      </c>
      <c r="I2530" t="s">
        <v>30</v>
      </c>
      <c r="J2530" t="s">
        <v>6973</v>
      </c>
      <c r="K2530" t="s">
        <v>6995</v>
      </c>
      <c r="M2530">
        <v>991452</v>
      </c>
      <c r="O2530" t="s">
        <v>32</v>
      </c>
      <c r="P2530" t="s">
        <v>33</v>
      </c>
      <c r="R2530" t="s">
        <v>34</v>
      </c>
      <c r="T2530" t="s">
        <v>52</v>
      </c>
      <c r="U2530" t="s">
        <v>298</v>
      </c>
      <c r="V2530" t="s">
        <v>810</v>
      </c>
      <c r="W2530" s="1">
        <v>45297</v>
      </c>
      <c r="X2530" s="1">
        <v>45312</v>
      </c>
      <c r="Y2530" t="s">
        <v>133</v>
      </c>
    </row>
    <row r="2531" spans="1:25">
      <c r="A2531" t="s">
        <v>4894</v>
      </c>
      <c r="B2531" t="s">
        <v>4895</v>
      </c>
      <c r="D2531">
        <v>60919</v>
      </c>
      <c r="E2531" t="s">
        <v>27</v>
      </c>
      <c r="F2531" t="s">
        <v>28</v>
      </c>
      <c r="G2531">
        <v>2023</v>
      </c>
      <c r="H2531" t="s">
        <v>29</v>
      </c>
      <c r="I2531" t="s">
        <v>30</v>
      </c>
      <c r="J2531" t="s">
        <v>6996</v>
      </c>
      <c r="K2531" t="str">
        <f>"09/06/2023 11:50 AM AEST(SW"</f>
        <v>09/06/2023 11:50 AM AEST(SW</v>
      </c>
      <c r="L2531" t="str">
        <f>"09/06/2023 11:52 AM AEST(SW"</f>
        <v>09/06/2023 11:52 AM AEST(SW</v>
      </c>
      <c r="M2531">
        <v>1445442</v>
      </c>
      <c r="O2531" t="s">
        <v>32</v>
      </c>
      <c r="P2531" t="s">
        <v>86</v>
      </c>
      <c r="R2531" t="s">
        <v>34</v>
      </c>
      <c r="T2531" t="s">
        <v>52</v>
      </c>
      <c r="U2531" t="s">
        <v>87</v>
      </c>
      <c r="V2531" t="s">
        <v>465</v>
      </c>
      <c r="W2531" s="1">
        <v>45257</v>
      </c>
      <c r="X2531" s="1">
        <v>45275</v>
      </c>
      <c r="Y2531" t="s">
        <v>384</v>
      </c>
    </row>
    <row r="2532" spans="1:25">
      <c r="A2532" t="s">
        <v>4894</v>
      </c>
      <c r="B2532" t="s">
        <v>4895</v>
      </c>
      <c r="D2532">
        <v>60916</v>
      </c>
      <c r="E2532" t="s">
        <v>27</v>
      </c>
      <c r="F2532" t="s">
        <v>28</v>
      </c>
      <c r="G2532">
        <v>2023</v>
      </c>
      <c r="H2532" t="s">
        <v>29</v>
      </c>
      <c r="I2532" t="s">
        <v>30</v>
      </c>
      <c r="J2532" t="s">
        <v>6997</v>
      </c>
      <c r="K2532" t="str">
        <f>"09/06/2023 11:43 AM AEST(SW"</f>
        <v>09/06/2023 11:43 AM AEST(SW</v>
      </c>
      <c r="L2532" t="str">
        <f>"09/06/2023 11:43 AM AEST(SW"</f>
        <v>09/06/2023 11:43 AM AEST(SW</v>
      </c>
      <c r="M2532">
        <v>1445442</v>
      </c>
      <c r="O2532" t="s">
        <v>32</v>
      </c>
      <c r="P2532" t="s">
        <v>86</v>
      </c>
      <c r="R2532" t="s">
        <v>34</v>
      </c>
      <c r="T2532" t="s">
        <v>52</v>
      </c>
      <c r="U2532" t="s">
        <v>87</v>
      </c>
      <c r="V2532" t="s">
        <v>465</v>
      </c>
      <c r="W2532" s="1">
        <v>45306</v>
      </c>
      <c r="X2532" s="1">
        <v>45333</v>
      </c>
      <c r="Y2532" t="s">
        <v>384</v>
      </c>
    </row>
    <row r="2533" spans="1:25">
      <c r="A2533" t="s">
        <v>6959</v>
      </c>
      <c r="B2533" t="s">
        <v>6960</v>
      </c>
      <c r="D2533">
        <v>61830</v>
      </c>
      <c r="E2533" t="s">
        <v>27</v>
      </c>
      <c r="F2533" t="s">
        <v>28</v>
      </c>
      <c r="G2533">
        <v>2023</v>
      </c>
      <c r="H2533" t="s">
        <v>29</v>
      </c>
      <c r="I2533" t="s">
        <v>30</v>
      </c>
      <c r="J2533" t="s">
        <v>6998</v>
      </c>
      <c r="K2533" t="s">
        <v>6999</v>
      </c>
      <c r="M2533">
        <v>904696</v>
      </c>
      <c r="O2533" t="s">
        <v>32</v>
      </c>
      <c r="P2533" t="s">
        <v>86</v>
      </c>
      <c r="R2533" t="s">
        <v>34</v>
      </c>
      <c r="T2533" t="s">
        <v>52</v>
      </c>
      <c r="U2533" t="s">
        <v>298</v>
      </c>
      <c r="V2533" t="s">
        <v>7000</v>
      </c>
      <c r="W2533" s="1">
        <v>45189</v>
      </c>
      <c r="X2533" s="1">
        <v>45215</v>
      </c>
      <c r="Y2533" t="s">
        <v>133</v>
      </c>
    </row>
    <row r="2534" spans="1:25">
      <c r="A2534" t="s">
        <v>1182</v>
      </c>
      <c r="B2534" t="s">
        <v>7001</v>
      </c>
      <c r="D2534">
        <v>60272</v>
      </c>
      <c r="E2534" t="s">
        <v>27</v>
      </c>
      <c r="F2534" t="s">
        <v>28</v>
      </c>
      <c r="G2534">
        <v>2023</v>
      </c>
      <c r="H2534" t="s">
        <v>29</v>
      </c>
      <c r="I2534" t="s">
        <v>30</v>
      </c>
      <c r="J2534" t="s">
        <v>7002</v>
      </c>
      <c r="K2534" t="str">
        <f>"07/06/2023 05:19 PM AEST(SW"</f>
        <v>07/06/2023 05:19 PM AEST(SW</v>
      </c>
      <c r="M2534">
        <v>903688</v>
      </c>
      <c r="O2534" t="s">
        <v>32</v>
      </c>
      <c r="P2534" t="s">
        <v>33</v>
      </c>
      <c r="R2534" t="s">
        <v>34</v>
      </c>
      <c r="T2534" t="s">
        <v>52</v>
      </c>
      <c r="U2534" t="s">
        <v>298</v>
      </c>
      <c r="V2534" t="s">
        <v>810</v>
      </c>
      <c r="W2534" s="1">
        <v>45254</v>
      </c>
      <c r="X2534" s="1">
        <v>45287</v>
      </c>
      <c r="Y2534" t="s">
        <v>133</v>
      </c>
    </row>
    <row r="2535" spans="1:25">
      <c r="A2535" t="s">
        <v>1195</v>
      </c>
      <c r="B2535" t="s">
        <v>7003</v>
      </c>
      <c r="C2535" t="s">
        <v>7004</v>
      </c>
      <c r="D2535">
        <v>61765</v>
      </c>
      <c r="E2535" t="s">
        <v>27</v>
      </c>
      <c r="F2535" t="s">
        <v>28</v>
      </c>
      <c r="G2535">
        <v>2023</v>
      </c>
      <c r="H2535" t="s">
        <v>29</v>
      </c>
      <c r="I2535" t="s">
        <v>30</v>
      </c>
      <c r="J2535" t="s">
        <v>7005</v>
      </c>
      <c r="K2535" t="str">
        <f>"09/07/2023 05:22 PM AEST(SW"</f>
        <v>09/07/2023 05:22 PM AEST(SW</v>
      </c>
      <c r="M2535">
        <v>1272525</v>
      </c>
      <c r="O2535" t="s">
        <v>32</v>
      </c>
      <c r="P2535" t="s">
        <v>145</v>
      </c>
      <c r="R2535" t="s">
        <v>34</v>
      </c>
      <c r="T2535" t="s">
        <v>174</v>
      </c>
      <c r="U2535" t="s">
        <v>43</v>
      </c>
      <c r="V2535" t="s">
        <v>785</v>
      </c>
      <c r="W2535" s="1">
        <v>45136</v>
      </c>
      <c r="X2535" s="1">
        <v>45303</v>
      </c>
      <c r="Y2535" t="s">
        <v>55</v>
      </c>
    </row>
    <row r="2536" spans="1:25">
      <c r="A2536" t="s">
        <v>1132</v>
      </c>
      <c r="B2536" t="s">
        <v>6280</v>
      </c>
      <c r="D2536">
        <v>60569</v>
      </c>
      <c r="E2536" t="s">
        <v>27</v>
      </c>
      <c r="F2536" t="s">
        <v>28</v>
      </c>
      <c r="G2536">
        <v>2023</v>
      </c>
      <c r="H2536" t="s">
        <v>29</v>
      </c>
      <c r="I2536" t="s">
        <v>30</v>
      </c>
      <c r="J2536" t="s">
        <v>6281</v>
      </c>
      <c r="K2536" t="s">
        <v>6282</v>
      </c>
      <c r="L2536" t="s">
        <v>6283</v>
      </c>
      <c r="M2536">
        <v>813051</v>
      </c>
      <c r="O2536" t="s">
        <v>32</v>
      </c>
      <c r="P2536" t="s">
        <v>42</v>
      </c>
      <c r="R2536" t="s">
        <v>34</v>
      </c>
      <c r="T2536" t="s">
        <v>35</v>
      </c>
      <c r="U2536" t="s">
        <v>869</v>
      </c>
      <c r="V2536" t="s">
        <v>2076</v>
      </c>
      <c r="W2536" s="1">
        <v>45094</v>
      </c>
      <c r="X2536" s="1">
        <v>45117</v>
      </c>
      <c r="Y2536" t="s">
        <v>133</v>
      </c>
    </row>
    <row r="2537" spans="1:25">
      <c r="A2537" t="s">
        <v>6872</v>
      </c>
      <c r="B2537" t="s">
        <v>6873</v>
      </c>
      <c r="D2537">
        <v>59695</v>
      </c>
      <c r="E2537" t="s">
        <v>27</v>
      </c>
      <c r="F2537" t="s">
        <v>28</v>
      </c>
      <c r="G2537">
        <v>2023</v>
      </c>
      <c r="H2537" t="s">
        <v>29</v>
      </c>
      <c r="I2537" t="s">
        <v>30</v>
      </c>
      <c r="J2537" t="s">
        <v>6874</v>
      </c>
      <c r="K2537" t="str">
        <f>"05/05/2023 03:49 PM AEST(SW"</f>
        <v>05/05/2023 03:49 PM AEST(SW</v>
      </c>
      <c r="M2537">
        <v>1108074</v>
      </c>
      <c r="O2537" t="s">
        <v>32</v>
      </c>
      <c r="P2537" t="s">
        <v>42</v>
      </c>
      <c r="R2537" t="s">
        <v>34</v>
      </c>
      <c r="T2537" t="s">
        <v>35</v>
      </c>
      <c r="U2537" t="s">
        <v>1578</v>
      </c>
      <c r="V2537" t="s">
        <v>115</v>
      </c>
      <c r="W2537" s="1">
        <v>45107</v>
      </c>
      <c r="X2537" s="1">
        <v>45127</v>
      </c>
      <c r="Y2537" t="s">
        <v>204</v>
      </c>
    </row>
    <row r="2538" spans="1:25">
      <c r="A2538" t="s">
        <v>5101</v>
      </c>
      <c r="B2538" t="s">
        <v>5102</v>
      </c>
      <c r="D2538">
        <v>55828</v>
      </c>
      <c r="E2538" t="s">
        <v>27</v>
      </c>
      <c r="F2538" t="s">
        <v>28</v>
      </c>
      <c r="G2538">
        <v>2023</v>
      </c>
      <c r="H2538" t="s">
        <v>29</v>
      </c>
      <c r="I2538" t="s">
        <v>30</v>
      </c>
      <c r="J2538" t="s">
        <v>5103</v>
      </c>
      <c r="K2538" t="str">
        <f>"01/02/2023 11:54 PM AEST(SW"</f>
        <v>01/02/2023 11:54 PM AEST(SW</v>
      </c>
      <c r="M2538">
        <v>1356968</v>
      </c>
      <c r="O2538" t="s">
        <v>32</v>
      </c>
      <c r="P2538" t="s">
        <v>878</v>
      </c>
      <c r="R2538" t="s">
        <v>34</v>
      </c>
      <c r="T2538" t="s">
        <v>174</v>
      </c>
      <c r="U2538" t="s">
        <v>680</v>
      </c>
      <c r="V2538" t="s">
        <v>2126</v>
      </c>
      <c r="W2538" s="1">
        <v>45028</v>
      </c>
      <c r="X2538" s="1">
        <v>45036</v>
      </c>
      <c r="Y2538" t="s">
        <v>55</v>
      </c>
    </row>
    <row r="2539" spans="1:25">
      <c r="A2539" t="s">
        <v>5964</v>
      </c>
      <c r="B2539" t="s">
        <v>5534</v>
      </c>
      <c r="C2539" t="s">
        <v>494</v>
      </c>
      <c r="D2539">
        <v>55824</v>
      </c>
      <c r="E2539" t="s">
        <v>27</v>
      </c>
      <c r="F2539" t="s">
        <v>28</v>
      </c>
      <c r="G2539">
        <v>2023</v>
      </c>
      <c r="H2539" t="s">
        <v>29</v>
      </c>
      <c r="I2539" t="s">
        <v>30</v>
      </c>
      <c r="J2539" t="s">
        <v>5103</v>
      </c>
      <c r="K2539" t="str">
        <f>"01/02/2023 09:42 PM AEST(SW"</f>
        <v>01/02/2023 09:42 PM AEST(SW</v>
      </c>
      <c r="M2539">
        <v>1266997</v>
      </c>
      <c r="O2539" t="s">
        <v>32</v>
      </c>
      <c r="P2539" t="s">
        <v>878</v>
      </c>
      <c r="R2539" t="s">
        <v>34</v>
      </c>
      <c r="T2539" t="s">
        <v>174</v>
      </c>
      <c r="U2539" t="s">
        <v>680</v>
      </c>
      <c r="V2539" t="s">
        <v>2126</v>
      </c>
      <c r="W2539" s="1">
        <v>45028</v>
      </c>
      <c r="X2539" s="1">
        <v>45036</v>
      </c>
      <c r="Y2539" t="s">
        <v>55</v>
      </c>
    </row>
    <row r="2540" spans="1:25">
      <c r="A2540" t="s">
        <v>1443</v>
      </c>
      <c r="B2540" t="s">
        <v>5965</v>
      </c>
      <c r="C2540" t="s">
        <v>134</v>
      </c>
      <c r="D2540">
        <v>55695</v>
      </c>
      <c r="E2540" t="s">
        <v>27</v>
      </c>
      <c r="F2540" t="s">
        <v>28</v>
      </c>
      <c r="G2540">
        <v>2023</v>
      </c>
      <c r="H2540" t="s">
        <v>29</v>
      </c>
      <c r="I2540" t="s">
        <v>30</v>
      </c>
      <c r="J2540" t="s">
        <v>5103</v>
      </c>
      <c r="K2540" t="s">
        <v>5966</v>
      </c>
      <c r="L2540" t="s">
        <v>5966</v>
      </c>
      <c r="M2540">
        <v>1082757</v>
      </c>
      <c r="O2540" t="s">
        <v>32</v>
      </c>
      <c r="P2540" t="s">
        <v>878</v>
      </c>
      <c r="R2540" t="s">
        <v>34</v>
      </c>
      <c r="T2540" t="s">
        <v>174</v>
      </c>
      <c r="U2540" t="s">
        <v>680</v>
      </c>
      <c r="V2540" t="s">
        <v>2126</v>
      </c>
      <c r="W2540" s="1">
        <v>45028</v>
      </c>
      <c r="X2540" s="1">
        <v>45036</v>
      </c>
      <c r="Y2540" t="s">
        <v>55</v>
      </c>
    </row>
    <row r="2541" spans="1:25">
      <c r="A2541" t="s">
        <v>1188</v>
      </c>
      <c r="B2541" t="s">
        <v>7006</v>
      </c>
      <c r="D2541">
        <v>55692</v>
      </c>
      <c r="E2541" t="s">
        <v>27</v>
      </c>
      <c r="F2541" t="s">
        <v>28</v>
      </c>
      <c r="G2541">
        <v>2023</v>
      </c>
      <c r="H2541" t="s">
        <v>29</v>
      </c>
      <c r="I2541" t="s">
        <v>30</v>
      </c>
      <c r="J2541" t="s">
        <v>7007</v>
      </c>
      <c r="K2541" t="s">
        <v>7008</v>
      </c>
      <c r="M2541">
        <v>1268415</v>
      </c>
      <c r="O2541" t="s">
        <v>32</v>
      </c>
      <c r="P2541" t="s">
        <v>878</v>
      </c>
      <c r="R2541" t="s">
        <v>34</v>
      </c>
      <c r="T2541" t="s">
        <v>174</v>
      </c>
      <c r="U2541" t="s">
        <v>680</v>
      </c>
      <c r="V2541" t="s">
        <v>2126</v>
      </c>
      <c r="W2541" s="1">
        <v>45028</v>
      </c>
      <c r="X2541" s="1">
        <v>45036</v>
      </c>
      <c r="Y2541" t="s">
        <v>55</v>
      </c>
    </row>
    <row r="2542" spans="1:25">
      <c r="A2542" t="s">
        <v>2245</v>
      </c>
      <c r="B2542" t="s">
        <v>2246</v>
      </c>
      <c r="C2542" t="s">
        <v>1926</v>
      </c>
      <c r="D2542">
        <v>60836</v>
      </c>
      <c r="E2542" t="s">
        <v>27</v>
      </c>
      <c r="F2542" t="s">
        <v>28</v>
      </c>
      <c r="G2542">
        <v>2023</v>
      </c>
      <c r="H2542" t="s">
        <v>29</v>
      </c>
      <c r="I2542" t="s">
        <v>30</v>
      </c>
      <c r="J2542" t="s">
        <v>5993</v>
      </c>
      <c r="K2542" t="str">
        <f>"06/06/2023 12:12 PM AEST(SW"</f>
        <v>06/06/2023 12:12 PM AEST(SW</v>
      </c>
      <c r="L2542" t="str">
        <f>"06/06/2023 12:19 PM AEST(SW"</f>
        <v>06/06/2023 12:19 PM AEST(SW</v>
      </c>
      <c r="M2542">
        <v>914898</v>
      </c>
      <c r="O2542" t="s">
        <v>32</v>
      </c>
      <c r="P2542" t="s">
        <v>2820</v>
      </c>
      <c r="R2542" t="s">
        <v>34</v>
      </c>
      <c r="T2542" t="s">
        <v>35</v>
      </c>
      <c r="U2542" t="s">
        <v>43</v>
      </c>
      <c r="V2542" t="s">
        <v>5994</v>
      </c>
      <c r="W2542" s="1">
        <v>45092</v>
      </c>
      <c r="X2542" s="1">
        <v>45122</v>
      </c>
      <c r="Y2542" t="s">
        <v>55</v>
      </c>
    </row>
    <row r="2543" spans="1:25">
      <c r="A2543" t="s">
        <v>3801</v>
      </c>
      <c r="B2543" t="s">
        <v>3132</v>
      </c>
      <c r="C2543" t="s">
        <v>7009</v>
      </c>
      <c r="D2543">
        <v>61664</v>
      </c>
      <c r="E2543" t="s">
        <v>27</v>
      </c>
      <c r="F2543" t="s">
        <v>28</v>
      </c>
      <c r="G2543">
        <v>2023</v>
      </c>
      <c r="H2543" t="s">
        <v>29</v>
      </c>
      <c r="I2543" t="s">
        <v>30</v>
      </c>
      <c r="J2543" t="s">
        <v>7010</v>
      </c>
      <c r="K2543" t="s">
        <v>7011</v>
      </c>
      <c r="M2543">
        <v>1316913</v>
      </c>
      <c r="O2543" t="s">
        <v>32</v>
      </c>
      <c r="P2543" t="s">
        <v>61</v>
      </c>
      <c r="Q2543" t="s">
        <v>7012</v>
      </c>
      <c r="R2543" t="s">
        <v>34</v>
      </c>
      <c r="T2543" t="s">
        <v>52</v>
      </c>
      <c r="U2543" t="s">
        <v>650</v>
      </c>
      <c r="V2543" t="s">
        <v>7013</v>
      </c>
      <c r="W2543" s="1">
        <v>45113</v>
      </c>
      <c r="X2543" s="1">
        <v>45138</v>
      </c>
      <c r="Y2543" t="s">
        <v>55</v>
      </c>
    </row>
    <row r="2544" spans="1:25">
      <c r="A2544" t="s">
        <v>7014</v>
      </c>
      <c r="B2544" t="s">
        <v>7015</v>
      </c>
      <c r="C2544" t="s">
        <v>1234</v>
      </c>
      <c r="D2544">
        <v>60864</v>
      </c>
      <c r="E2544" t="s">
        <v>27</v>
      </c>
      <c r="F2544" t="s">
        <v>28</v>
      </c>
      <c r="G2544">
        <v>2023</v>
      </c>
      <c r="H2544" t="s">
        <v>29</v>
      </c>
      <c r="I2544" t="s">
        <v>30</v>
      </c>
      <c r="J2544" t="s">
        <v>7016</v>
      </c>
      <c r="K2544" t="str">
        <f>"07/06/2023 09:06 AM AEST(SW"</f>
        <v>07/06/2023 09:06 AM AEST(SW</v>
      </c>
      <c r="L2544" t="str">
        <f>"07/06/2023 09:06 AM AEST(SW"</f>
        <v>07/06/2023 09:06 AM AEST(SW</v>
      </c>
      <c r="M2544">
        <v>1350107</v>
      </c>
      <c r="O2544" t="s">
        <v>32</v>
      </c>
      <c r="P2544" t="s">
        <v>86</v>
      </c>
      <c r="R2544" t="s">
        <v>34</v>
      </c>
      <c r="T2544" t="s">
        <v>52</v>
      </c>
      <c r="U2544" t="s">
        <v>650</v>
      </c>
      <c r="V2544" t="s">
        <v>1666</v>
      </c>
      <c r="W2544" s="1">
        <v>45106</v>
      </c>
      <c r="X2544" s="1">
        <v>45130</v>
      </c>
      <c r="Y2544" t="s">
        <v>55</v>
      </c>
    </row>
    <row r="2545" spans="1:25">
      <c r="A2545" t="s">
        <v>7017</v>
      </c>
      <c r="B2545" t="s">
        <v>7018</v>
      </c>
      <c r="D2545">
        <v>61175</v>
      </c>
      <c r="E2545" t="s">
        <v>27</v>
      </c>
      <c r="F2545" t="s">
        <v>28</v>
      </c>
      <c r="G2545">
        <v>2023</v>
      </c>
      <c r="H2545" t="s">
        <v>29</v>
      </c>
      <c r="I2545" t="s">
        <v>30</v>
      </c>
      <c r="J2545" t="s">
        <v>7019</v>
      </c>
      <c r="K2545" t="s">
        <v>7020</v>
      </c>
      <c r="M2545">
        <v>1229252</v>
      </c>
      <c r="O2545" t="s">
        <v>32</v>
      </c>
      <c r="P2545" t="s">
        <v>33</v>
      </c>
      <c r="R2545" t="s">
        <v>34</v>
      </c>
      <c r="T2545" t="s">
        <v>174</v>
      </c>
      <c r="U2545" t="s">
        <v>680</v>
      </c>
      <c r="V2545" t="s">
        <v>7021</v>
      </c>
      <c r="W2545" s="1">
        <v>45099</v>
      </c>
      <c r="X2545" s="1">
        <v>45144</v>
      </c>
      <c r="Y2545" t="s">
        <v>204</v>
      </c>
    </row>
    <row r="2546" spans="1:25">
      <c r="A2546" t="s">
        <v>7022</v>
      </c>
      <c r="B2546" t="s">
        <v>7023</v>
      </c>
      <c r="D2546">
        <v>61168</v>
      </c>
      <c r="E2546" t="s">
        <v>27</v>
      </c>
      <c r="F2546" t="s">
        <v>28</v>
      </c>
      <c r="G2546">
        <v>2023</v>
      </c>
      <c r="H2546" t="s">
        <v>29</v>
      </c>
      <c r="I2546" t="s">
        <v>30</v>
      </c>
      <c r="J2546" t="s">
        <v>7024</v>
      </c>
      <c r="K2546" t="s">
        <v>7025</v>
      </c>
      <c r="M2546">
        <v>1269462</v>
      </c>
      <c r="O2546" t="s">
        <v>32</v>
      </c>
      <c r="P2546" t="s">
        <v>33</v>
      </c>
      <c r="R2546" t="s">
        <v>34</v>
      </c>
      <c r="T2546" t="s">
        <v>174</v>
      </c>
      <c r="U2546" t="s">
        <v>4019</v>
      </c>
      <c r="V2546" t="s">
        <v>3934</v>
      </c>
      <c r="W2546" s="1">
        <v>45101</v>
      </c>
      <c r="X2546" s="1">
        <v>45109</v>
      </c>
      <c r="Y2546" t="s">
        <v>55</v>
      </c>
    </row>
    <row r="2547" spans="1:25">
      <c r="A2547" t="s">
        <v>1044</v>
      </c>
      <c r="B2547" t="s">
        <v>897</v>
      </c>
      <c r="C2547" t="s">
        <v>467</v>
      </c>
      <c r="D2547">
        <v>61000</v>
      </c>
      <c r="E2547" t="s">
        <v>27</v>
      </c>
      <c r="F2547" t="s">
        <v>28</v>
      </c>
      <c r="G2547">
        <v>2023</v>
      </c>
      <c r="H2547" t="s">
        <v>29</v>
      </c>
      <c r="I2547" t="s">
        <v>30</v>
      </c>
      <c r="J2547" t="s">
        <v>7026</v>
      </c>
      <c r="K2547" t="s">
        <v>7027</v>
      </c>
      <c r="L2547" t="s">
        <v>7027</v>
      </c>
      <c r="M2547">
        <v>996563</v>
      </c>
      <c r="O2547" t="s">
        <v>32</v>
      </c>
      <c r="P2547" t="s">
        <v>86</v>
      </c>
      <c r="R2547" t="s">
        <v>34</v>
      </c>
      <c r="T2547" t="s">
        <v>52</v>
      </c>
      <c r="U2547" t="s">
        <v>650</v>
      </c>
      <c r="V2547" t="s">
        <v>1101</v>
      </c>
      <c r="W2547" s="1">
        <v>45116</v>
      </c>
      <c r="X2547" s="1">
        <v>45133</v>
      </c>
      <c r="Y2547" t="s">
        <v>55</v>
      </c>
    </row>
    <row r="2548" spans="1:25">
      <c r="A2548" t="s">
        <v>7028</v>
      </c>
      <c r="B2548" t="s">
        <v>7029</v>
      </c>
      <c r="D2548">
        <v>57558</v>
      </c>
      <c r="E2548" t="s">
        <v>27</v>
      </c>
      <c r="F2548" t="s">
        <v>28</v>
      </c>
      <c r="G2548">
        <v>2023</v>
      </c>
      <c r="H2548" t="s">
        <v>29</v>
      </c>
      <c r="I2548" t="s">
        <v>30</v>
      </c>
      <c r="J2548" t="s">
        <v>7030</v>
      </c>
      <c r="K2548" t="s">
        <v>7031</v>
      </c>
      <c r="M2548">
        <v>1366532</v>
      </c>
      <c r="O2548" t="s">
        <v>32</v>
      </c>
      <c r="P2548" t="s">
        <v>86</v>
      </c>
      <c r="R2548" t="s">
        <v>34</v>
      </c>
      <c r="T2548" t="s">
        <v>52</v>
      </c>
      <c r="U2548" t="s">
        <v>650</v>
      </c>
      <c r="V2548" t="s">
        <v>7032</v>
      </c>
      <c r="W2548" s="1">
        <v>45101</v>
      </c>
      <c r="X2548" s="1">
        <v>45138</v>
      </c>
      <c r="Y2548" t="s">
        <v>55</v>
      </c>
    </row>
    <row r="2549" spans="1:25">
      <c r="A2549" t="s">
        <v>1368</v>
      </c>
      <c r="B2549" t="s">
        <v>6514</v>
      </c>
      <c r="C2549" t="s">
        <v>7033</v>
      </c>
      <c r="D2549">
        <v>60382</v>
      </c>
      <c r="E2549" t="s">
        <v>27</v>
      </c>
      <c r="F2549" t="s">
        <v>28</v>
      </c>
      <c r="G2549">
        <v>2023</v>
      </c>
      <c r="H2549" t="s">
        <v>29</v>
      </c>
      <c r="I2549" t="s">
        <v>30</v>
      </c>
      <c r="J2549" t="s">
        <v>7026</v>
      </c>
      <c r="K2549" t="s">
        <v>7034</v>
      </c>
      <c r="L2549" t="s">
        <v>7035</v>
      </c>
      <c r="M2549">
        <v>1079638</v>
      </c>
      <c r="O2549" t="s">
        <v>32</v>
      </c>
      <c r="P2549" t="s">
        <v>86</v>
      </c>
      <c r="R2549" t="s">
        <v>34</v>
      </c>
      <c r="T2549" t="s">
        <v>52</v>
      </c>
      <c r="U2549" t="s">
        <v>650</v>
      </c>
      <c r="V2549" t="s">
        <v>1101</v>
      </c>
      <c r="W2549" s="1">
        <v>45116</v>
      </c>
      <c r="X2549" s="1">
        <v>45133</v>
      </c>
      <c r="Y2549" t="s">
        <v>55</v>
      </c>
    </row>
    <row r="2550" spans="1:25">
      <c r="A2550" t="s">
        <v>7036</v>
      </c>
      <c r="B2550" t="s">
        <v>3416</v>
      </c>
      <c r="C2550" t="s">
        <v>891</v>
      </c>
      <c r="D2550">
        <v>60520</v>
      </c>
      <c r="E2550" t="s">
        <v>27</v>
      </c>
      <c r="F2550" t="s">
        <v>28</v>
      </c>
      <c r="G2550">
        <v>2023</v>
      </c>
      <c r="H2550" t="s">
        <v>29</v>
      </c>
      <c r="I2550" t="s">
        <v>30</v>
      </c>
      <c r="J2550" t="s">
        <v>7026</v>
      </c>
      <c r="K2550" t="s">
        <v>7037</v>
      </c>
      <c r="M2550">
        <v>1084087</v>
      </c>
      <c r="O2550" t="s">
        <v>32</v>
      </c>
      <c r="P2550" t="s">
        <v>86</v>
      </c>
      <c r="R2550" t="s">
        <v>34</v>
      </c>
      <c r="T2550" t="s">
        <v>52</v>
      </c>
      <c r="U2550" t="s">
        <v>650</v>
      </c>
      <c r="V2550" t="s">
        <v>1101</v>
      </c>
      <c r="W2550" s="1">
        <v>45116</v>
      </c>
      <c r="X2550" s="1">
        <v>45134</v>
      </c>
      <c r="Y2550" t="s">
        <v>55</v>
      </c>
    </row>
    <row r="2551" spans="1:25">
      <c r="A2551" t="s">
        <v>7038</v>
      </c>
      <c r="B2551" t="s">
        <v>861</v>
      </c>
      <c r="C2551" t="s">
        <v>1024</v>
      </c>
      <c r="D2551">
        <v>60882</v>
      </c>
      <c r="E2551" t="s">
        <v>27</v>
      </c>
      <c r="F2551" t="s">
        <v>28</v>
      </c>
      <c r="G2551">
        <v>2023</v>
      </c>
      <c r="H2551" t="s">
        <v>29</v>
      </c>
      <c r="I2551" t="s">
        <v>30</v>
      </c>
      <c r="J2551" t="s">
        <v>7039</v>
      </c>
      <c r="K2551" t="str">
        <f>"07/06/2023 07:37 PM AEST(SW"</f>
        <v>07/06/2023 07:37 PM AEST(SW</v>
      </c>
      <c r="M2551">
        <v>1359236</v>
      </c>
      <c r="O2551" t="s">
        <v>32</v>
      </c>
      <c r="P2551" t="s">
        <v>33</v>
      </c>
      <c r="R2551" t="s">
        <v>34</v>
      </c>
      <c r="T2551" t="s">
        <v>52</v>
      </c>
      <c r="U2551" t="s">
        <v>650</v>
      </c>
      <c r="V2551" t="s">
        <v>1666</v>
      </c>
      <c r="W2551" s="1">
        <v>45116</v>
      </c>
      <c r="X2551" s="1">
        <v>45100</v>
      </c>
      <c r="Y2551" t="s">
        <v>211</v>
      </c>
    </row>
    <row r="2552" spans="1:25">
      <c r="A2552" t="s">
        <v>7040</v>
      </c>
      <c r="B2552" t="s">
        <v>7041</v>
      </c>
      <c r="D2552">
        <v>57436</v>
      </c>
      <c r="E2552" t="s">
        <v>27</v>
      </c>
      <c r="F2552" t="s">
        <v>28</v>
      </c>
      <c r="G2552">
        <v>2023</v>
      </c>
      <c r="H2552" t="s">
        <v>29</v>
      </c>
      <c r="I2552" t="s">
        <v>30</v>
      </c>
      <c r="J2552" t="s">
        <v>7042</v>
      </c>
      <c r="K2552" t="s">
        <v>7043</v>
      </c>
      <c r="M2552">
        <v>628512</v>
      </c>
      <c r="O2552" t="s">
        <v>32</v>
      </c>
      <c r="P2552" t="s">
        <v>145</v>
      </c>
      <c r="R2552" t="s">
        <v>34</v>
      </c>
      <c r="T2552" t="s">
        <v>52</v>
      </c>
      <c r="U2552" t="s">
        <v>261</v>
      </c>
      <c r="V2552" t="s">
        <v>7044</v>
      </c>
      <c r="W2552" s="1">
        <v>44959</v>
      </c>
      <c r="X2552" s="1">
        <v>45029</v>
      </c>
      <c r="Y2552" t="s">
        <v>55</v>
      </c>
    </row>
    <row r="2553" spans="1:25">
      <c r="A2553" t="s">
        <v>913</v>
      </c>
      <c r="B2553" t="s">
        <v>5213</v>
      </c>
      <c r="D2553">
        <v>57435</v>
      </c>
      <c r="E2553" t="s">
        <v>27</v>
      </c>
      <c r="F2553" t="s">
        <v>28</v>
      </c>
      <c r="G2553">
        <v>2023</v>
      </c>
      <c r="H2553" t="s">
        <v>29</v>
      </c>
      <c r="I2553" t="s">
        <v>30</v>
      </c>
      <c r="J2553" t="s">
        <v>7045</v>
      </c>
      <c r="K2553" t="s">
        <v>6803</v>
      </c>
      <c r="M2553">
        <v>916694</v>
      </c>
      <c r="O2553" t="s">
        <v>32</v>
      </c>
      <c r="P2553" t="s">
        <v>86</v>
      </c>
      <c r="R2553" t="s">
        <v>34</v>
      </c>
      <c r="T2553" t="s">
        <v>52</v>
      </c>
      <c r="U2553" t="s">
        <v>261</v>
      </c>
      <c r="V2553" t="s">
        <v>262</v>
      </c>
      <c r="W2553" s="1">
        <v>44987</v>
      </c>
      <c r="X2553" s="1">
        <v>44999</v>
      </c>
      <c r="Y2553" t="s">
        <v>55</v>
      </c>
    </row>
    <row r="2554" spans="1:25">
      <c r="A2554" t="s">
        <v>7046</v>
      </c>
      <c r="B2554" t="s">
        <v>6416</v>
      </c>
      <c r="C2554" t="s">
        <v>7047</v>
      </c>
      <c r="D2554">
        <v>60708</v>
      </c>
      <c r="E2554" t="s">
        <v>27</v>
      </c>
      <c r="F2554" t="s">
        <v>28</v>
      </c>
      <c r="G2554">
        <v>2023</v>
      </c>
      <c r="H2554" t="s">
        <v>29</v>
      </c>
      <c r="I2554" t="s">
        <v>30</v>
      </c>
      <c r="J2554" t="s">
        <v>7048</v>
      </c>
      <c r="K2554" t="str">
        <f>"05/06/2023 10:03 AM AEST(SW"</f>
        <v>05/06/2023 10:03 AM AEST(SW</v>
      </c>
      <c r="M2554">
        <v>1150004</v>
      </c>
      <c r="O2554" t="s">
        <v>32</v>
      </c>
      <c r="P2554" t="s">
        <v>86</v>
      </c>
      <c r="R2554" t="s">
        <v>34</v>
      </c>
      <c r="T2554" t="s">
        <v>52</v>
      </c>
      <c r="U2554" t="s">
        <v>650</v>
      </c>
      <c r="V2554" t="s">
        <v>7049</v>
      </c>
      <c r="W2554" s="1">
        <v>45090</v>
      </c>
      <c r="X2554" s="1">
        <v>45129</v>
      </c>
      <c r="Y2554" t="s">
        <v>55</v>
      </c>
    </row>
    <row r="2555" spans="1:25">
      <c r="A2555" t="s">
        <v>7050</v>
      </c>
      <c r="B2555" t="s">
        <v>7051</v>
      </c>
      <c r="D2555">
        <v>61927</v>
      </c>
      <c r="E2555" t="s">
        <v>27</v>
      </c>
      <c r="F2555" t="s">
        <v>28</v>
      </c>
      <c r="G2555">
        <v>2023</v>
      </c>
      <c r="H2555" t="s">
        <v>29</v>
      </c>
      <c r="I2555" t="s">
        <v>30</v>
      </c>
      <c r="J2555" t="s">
        <v>7052</v>
      </c>
      <c r="K2555" t="s">
        <v>7053</v>
      </c>
      <c r="M2555">
        <v>1296907</v>
      </c>
      <c r="O2555" t="s">
        <v>32</v>
      </c>
      <c r="P2555" t="s">
        <v>33</v>
      </c>
      <c r="R2555" t="s">
        <v>34</v>
      </c>
      <c r="T2555" t="s">
        <v>52</v>
      </c>
      <c r="U2555" t="s">
        <v>261</v>
      </c>
      <c r="V2555" t="s">
        <v>2612</v>
      </c>
      <c r="W2555" s="1">
        <v>45136</v>
      </c>
      <c r="X2555" s="1">
        <v>45145</v>
      </c>
      <c r="Y2555" t="s">
        <v>55</v>
      </c>
    </row>
    <row r="2556" spans="1:25">
      <c r="A2556" t="s">
        <v>7050</v>
      </c>
      <c r="B2556" t="s">
        <v>7051</v>
      </c>
      <c r="D2556">
        <v>61928</v>
      </c>
      <c r="E2556" t="s">
        <v>27</v>
      </c>
      <c r="F2556" t="s">
        <v>28</v>
      </c>
      <c r="G2556">
        <v>2023</v>
      </c>
      <c r="H2556" t="s">
        <v>29</v>
      </c>
      <c r="I2556" t="s">
        <v>30</v>
      </c>
      <c r="J2556" t="s">
        <v>7054</v>
      </c>
      <c r="K2556" t="s">
        <v>7055</v>
      </c>
      <c r="M2556">
        <v>1296907</v>
      </c>
      <c r="O2556" t="s">
        <v>32</v>
      </c>
      <c r="P2556" t="s">
        <v>33</v>
      </c>
      <c r="R2556" t="s">
        <v>34</v>
      </c>
      <c r="T2556" t="s">
        <v>52</v>
      </c>
      <c r="U2556" t="s">
        <v>261</v>
      </c>
      <c r="V2556" t="s">
        <v>2612</v>
      </c>
      <c r="W2556" s="1">
        <v>45136</v>
      </c>
      <c r="X2556" s="1">
        <v>45145</v>
      </c>
      <c r="Y2556" t="s">
        <v>55</v>
      </c>
    </row>
    <row r="2557" spans="1:25">
      <c r="A2557" t="s">
        <v>7056</v>
      </c>
      <c r="B2557" t="s">
        <v>7057</v>
      </c>
      <c r="C2557" t="s">
        <v>7058</v>
      </c>
      <c r="D2557">
        <v>61921</v>
      </c>
      <c r="E2557" t="s">
        <v>27</v>
      </c>
      <c r="F2557" t="s">
        <v>28</v>
      </c>
      <c r="G2557">
        <v>2023</v>
      </c>
      <c r="H2557" t="s">
        <v>29</v>
      </c>
      <c r="I2557" t="s">
        <v>30</v>
      </c>
      <c r="J2557" t="s">
        <v>7059</v>
      </c>
      <c r="K2557" t="s">
        <v>7060</v>
      </c>
      <c r="L2557" t="s">
        <v>7060</v>
      </c>
      <c r="M2557">
        <v>1316381</v>
      </c>
      <c r="O2557" t="s">
        <v>32</v>
      </c>
      <c r="P2557" t="s">
        <v>33</v>
      </c>
      <c r="R2557" t="s">
        <v>34</v>
      </c>
      <c r="T2557" t="s">
        <v>52</v>
      </c>
      <c r="U2557" t="s">
        <v>261</v>
      </c>
      <c r="V2557" t="s">
        <v>2612</v>
      </c>
      <c r="W2557" s="1">
        <v>45136</v>
      </c>
      <c r="X2557" s="1">
        <v>45144</v>
      </c>
      <c r="Y2557" t="s">
        <v>55</v>
      </c>
    </row>
    <row r="2558" spans="1:25">
      <c r="A2558" t="s">
        <v>7046</v>
      </c>
      <c r="B2558" t="s">
        <v>6416</v>
      </c>
      <c r="C2558" t="s">
        <v>7047</v>
      </c>
      <c r="D2558">
        <v>60708</v>
      </c>
      <c r="E2558" t="s">
        <v>27</v>
      </c>
      <c r="F2558" t="s">
        <v>28</v>
      </c>
      <c r="G2558">
        <v>2023</v>
      </c>
      <c r="H2558" t="s">
        <v>29</v>
      </c>
      <c r="I2558" t="s">
        <v>30</v>
      </c>
      <c r="J2558" t="s">
        <v>7048</v>
      </c>
      <c r="K2558" t="str">
        <f>"05/06/2023 10:03 AM AEST(SW"</f>
        <v>05/06/2023 10:03 AM AEST(SW</v>
      </c>
      <c r="M2558">
        <v>1150004</v>
      </c>
      <c r="O2558" t="s">
        <v>32</v>
      </c>
      <c r="P2558" t="s">
        <v>86</v>
      </c>
      <c r="R2558" t="s">
        <v>34</v>
      </c>
      <c r="T2558" t="s">
        <v>52</v>
      </c>
      <c r="U2558" t="s">
        <v>650</v>
      </c>
      <c r="V2558" t="s">
        <v>7049</v>
      </c>
      <c r="W2558" s="1">
        <v>45090</v>
      </c>
      <c r="X2558" s="1">
        <v>45129</v>
      </c>
      <c r="Y2558" t="s">
        <v>55</v>
      </c>
    </row>
    <row r="2559" spans="1:25">
      <c r="A2559" t="s">
        <v>7014</v>
      </c>
      <c r="B2559" t="s">
        <v>7015</v>
      </c>
      <c r="C2559" t="s">
        <v>1234</v>
      </c>
      <c r="D2559">
        <v>60864</v>
      </c>
      <c r="E2559" t="s">
        <v>27</v>
      </c>
      <c r="F2559" t="s">
        <v>28</v>
      </c>
      <c r="G2559">
        <v>2023</v>
      </c>
      <c r="H2559" t="s">
        <v>29</v>
      </c>
      <c r="I2559" t="s">
        <v>30</v>
      </c>
      <c r="J2559" t="s">
        <v>7016</v>
      </c>
      <c r="K2559" t="str">
        <f>"07/06/2023 09:06 AM AEST(SW"</f>
        <v>07/06/2023 09:06 AM AEST(SW</v>
      </c>
      <c r="L2559" t="str">
        <f>"07/06/2023 09:06 AM AEST(SW"</f>
        <v>07/06/2023 09:06 AM AEST(SW</v>
      </c>
      <c r="M2559">
        <v>1350107</v>
      </c>
      <c r="O2559" t="s">
        <v>32</v>
      </c>
      <c r="P2559" t="s">
        <v>86</v>
      </c>
      <c r="R2559" t="s">
        <v>34</v>
      </c>
      <c r="T2559" t="s">
        <v>52</v>
      </c>
      <c r="U2559" t="s">
        <v>650</v>
      </c>
      <c r="V2559" t="s">
        <v>1666</v>
      </c>
      <c r="W2559" s="1">
        <v>45106</v>
      </c>
      <c r="X2559" s="1">
        <v>45130</v>
      </c>
      <c r="Y2559" t="s">
        <v>55</v>
      </c>
    </row>
    <row r="2560" spans="1:25">
      <c r="A2560" t="s">
        <v>3801</v>
      </c>
      <c r="B2560" t="s">
        <v>3132</v>
      </c>
      <c r="C2560" t="s">
        <v>7009</v>
      </c>
      <c r="D2560">
        <v>61664</v>
      </c>
      <c r="E2560" t="s">
        <v>27</v>
      </c>
      <c r="F2560" t="s">
        <v>28</v>
      </c>
      <c r="G2560">
        <v>2023</v>
      </c>
      <c r="H2560" t="s">
        <v>29</v>
      </c>
      <c r="I2560" t="s">
        <v>30</v>
      </c>
      <c r="J2560" t="s">
        <v>7010</v>
      </c>
      <c r="K2560" t="s">
        <v>7011</v>
      </c>
      <c r="M2560">
        <v>1316913</v>
      </c>
      <c r="O2560" t="s">
        <v>32</v>
      </c>
      <c r="P2560" t="s">
        <v>61</v>
      </c>
      <c r="Q2560" t="s">
        <v>7012</v>
      </c>
      <c r="R2560" t="s">
        <v>34</v>
      </c>
      <c r="T2560" t="s">
        <v>52</v>
      </c>
      <c r="U2560" t="s">
        <v>650</v>
      </c>
      <c r="V2560" t="s">
        <v>7013</v>
      </c>
      <c r="W2560" s="1">
        <v>45113</v>
      </c>
      <c r="X2560" s="1">
        <v>45138</v>
      </c>
      <c r="Y2560" t="s">
        <v>55</v>
      </c>
    </row>
    <row r="2561" spans="1:25">
      <c r="A2561" t="s">
        <v>7061</v>
      </c>
      <c r="B2561" t="s">
        <v>3273</v>
      </c>
      <c r="D2561">
        <v>59377</v>
      </c>
      <c r="E2561" t="s">
        <v>27</v>
      </c>
      <c r="F2561" t="s">
        <v>28</v>
      </c>
      <c r="G2561">
        <v>2023</v>
      </c>
      <c r="H2561" t="s">
        <v>29</v>
      </c>
      <c r="I2561" t="s">
        <v>30</v>
      </c>
      <c r="J2561" t="s">
        <v>7062</v>
      </c>
      <c r="K2561" t="s">
        <v>7063</v>
      </c>
      <c r="L2561" t="s">
        <v>7063</v>
      </c>
      <c r="M2561">
        <v>1083192</v>
      </c>
      <c r="O2561" t="s">
        <v>32</v>
      </c>
      <c r="P2561" t="s">
        <v>61</v>
      </c>
      <c r="Q2561" t="s">
        <v>7064</v>
      </c>
      <c r="R2561" t="s">
        <v>34</v>
      </c>
      <c r="T2561" t="s">
        <v>52</v>
      </c>
      <c r="U2561" t="s">
        <v>650</v>
      </c>
      <c r="V2561" t="s">
        <v>1666</v>
      </c>
      <c r="W2561" s="1">
        <v>45110</v>
      </c>
      <c r="X2561" s="1">
        <v>45130</v>
      </c>
      <c r="Y2561" t="s">
        <v>55</v>
      </c>
    </row>
    <row r="2562" spans="1:25">
      <c r="A2562" t="s">
        <v>7046</v>
      </c>
      <c r="B2562" t="s">
        <v>6416</v>
      </c>
      <c r="C2562" t="s">
        <v>7047</v>
      </c>
      <c r="D2562">
        <v>60708</v>
      </c>
      <c r="E2562" t="s">
        <v>27</v>
      </c>
      <c r="F2562" t="s">
        <v>28</v>
      </c>
      <c r="G2562">
        <v>2023</v>
      </c>
      <c r="H2562" t="s">
        <v>29</v>
      </c>
      <c r="I2562" t="s">
        <v>30</v>
      </c>
      <c r="J2562" t="s">
        <v>7048</v>
      </c>
      <c r="K2562" t="str">
        <f>"05/06/2023 10:03 AM AEST(SW"</f>
        <v>05/06/2023 10:03 AM AEST(SW</v>
      </c>
      <c r="M2562">
        <v>1150004</v>
      </c>
      <c r="O2562" t="s">
        <v>32</v>
      </c>
      <c r="P2562" t="s">
        <v>86</v>
      </c>
      <c r="R2562" t="s">
        <v>34</v>
      </c>
      <c r="T2562" t="s">
        <v>52</v>
      </c>
      <c r="U2562" t="s">
        <v>650</v>
      </c>
      <c r="V2562" t="s">
        <v>7049</v>
      </c>
      <c r="W2562" s="1">
        <v>45090</v>
      </c>
      <c r="X2562" s="1">
        <v>45129</v>
      </c>
      <c r="Y2562" t="s">
        <v>55</v>
      </c>
    </row>
    <row r="2563" spans="1:25">
      <c r="A2563" t="s">
        <v>7065</v>
      </c>
      <c r="B2563" t="s">
        <v>1877</v>
      </c>
      <c r="C2563" t="s">
        <v>1669</v>
      </c>
      <c r="D2563">
        <v>61170</v>
      </c>
      <c r="E2563" t="s">
        <v>27</v>
      </c>
      <c r="F2563" t="s">
        <v>28</v>
      </c>
      <c r="G2563">
        <v>2023</v>
      </c>
      <c r="H2563" t="s">
        <v>29</v>
      </c>
      <c r="I2563" t="s">
        <v>30</v>
      </c>
      <c r="J2563" t="s">
        <v>7066</v>
      </c>
      <c r="K2563" t="s">
        <v>7067</v>
      </c>
      <c r="M2563">
        <v>1395298</v>
      </c>
      <c r="O2563" t="s">
        <v>32</v>
      </c>
      <c r="P2563" t="s">
        <v>371</v>
      </c>
      <c r="R2563" t="s">
        <v>34</v>
      </c>
      <c r="T2563" t="s">
        <v>35</v>
      </c>
      <c r="U2563" t="s">
        <v>4019</v>
      </c>
      <c r="V2563" t="s">
        <v>7068</v>
      </c>
      <c r="W2563" s="1">
        <v>45097</v>
      </c>
      <c r="X2563" s="1">
        <v>45108</v>
      </c>
      <c r="Y2563" t="s">
        <v>55</v>
      </c>
    </row>
    <row r="2564" spans="1:25">
      <c r="A2564" t="s">
        <v>7069</v>
      </c>
      <c r="B2564" t="s">
        <v>3295</v>
      </c>
      <c r="D2564">
        <v>61330</v>
      </c>
      <c r="E2564" t="s">
        <v>27</v>
      </c>
      <c r="F2564" t="s">
        <v>28</v>
      </c>
      <c r="G2564">
        <v>2023</v>
      </c>
      <c r="H2564" t="s">
        <v>29</v>
      </c>
      <c r="I2564" t="s">
        <v>30</v>
      </c>
      <c r="J2564" t="s">
        <v>7070</v>
      </c>
      <c r="K2564" t="s">
        <v>7071</v>
      </c>
      <c r="M2564">
        <v>1276298</v>
      </c>
      <c r="O2564" t="s">
        <v>32</v>
      </c>
      <c r="P2564" t="s">
        <v>371</v>
      </c>
      <c r="R2564" t="s">
        <v>34</v>
      </c>
      <c r="T2564" t="s">
        <v>52</v>
      </c>
      <c r="U2564" t="s">
        <v>4019</v>
      </c>
      <c r="V2564" t="s">
        <v>7072</v>
      </c>
      <c r="W2564" s="1">
        <v>45101</v>
      </c>
      <c r="X2564" s="1">
        <v>45108</v>
      </c>
      <c r="Y2564" t="s">
        <v>615</v>
      </c>
    </row>
    <row r="2565" spans="1:25">
      <c r="A2565" t="s">
        <v>3801</v>
      </c>
      <c r="B2565" t="s">
        <v>3132</v>
      </c>
      <c r="C2565" t="s">
        <v>7009</v>
      </c>
      <c r="D2565">
        <v>61664</v>
      </c>
      <c r="E2565" t="s">
        <v>27</v>
      </c>
      <c r="F2565" t="s">
        <v>28</v>
      </c>
      <c r="G2565">
        <v>2023</v>
      </c>
      <c r="H2565" t="s">
        <v>29</v>
      </c>
      <c r="I2565" t="s">
        <v>30</v>
      </c>
      <c r="J2565" t="s">
        <v>7010</v>
      </c>
      <c r="K2565" t="s">
        <v>7011</v>
      </c>
      <c r="M2565">
        <v>1316913</v>
      </c>
      <c r="O2565" t="s">
        <v>32</v>
      </c>
      <c r="P2565" t="s">
        <v>61</v>
      </c>
      <c r="Q2565" t="s">
        <v>7012</v>
      </c>
      <c r="R2565" t="s">
        <v>34</v>
      </c>
      <c r="T2565" t="s">
        <v>52</v>
      </c>
      <c r="U2565" t="s">
        <v>650</v>
      </c>
      <c r="V2565" t="s">
        <v>7013</v>
      </c>
      <c r="W2565" s="1">
        <v>45113</v>
      </c>
      <c r="X2565" s="1">
        <v>45138</v>
      </c>
      <c r="Y2565" t="s">
        <v>55</v>
      </c>
    </row>
    <row r="2566" spans="1:25">
      <c r="A2566" t="s">
        <v>7073</v>
      </c>
      <c r="B2566" t="s">
        <v>2471</v>
      </c>
      <c r="D2566">
        <v>59964</v>
      </c>
      <c r="E2566" t="s">
        <v>27</v>
      </c>
      <c r="F2566" t="s">
        <v>28</v>
      </c>
      <c r="G2566">
        <v>2023</v>
      </c>
      <c r="H2566" t="s">
        <v>29</v>
      </c>
      <c r="I2566" t="s">
        <v>30</v>
      </c>
      <c r="J2566" t="s">
        <v>7074</v>
      </c>
      <c r="K2566" t="s">
        <v>7075</v>
      </c>
      <c r="M2566">
        <v>1329212</v>
      </c>
      <c r="O2566" t="s">
        <v>32</v>
      </c>
      <c r="P2566" t="s">
        <v>61</v>
      </c>
      <c r="Q2566" t="s">
        <v>7076</v>
      </c>
      <c r="R2566" t="s">
        <v>34</v>
      </c>
      <c r="T2566" t="s">
        <v>52</v>
      </c>
      <c r="U2566" t="s">
        <v>650</v>
      </c>
      <c r="V2566" t="s">
        <v>7077</v>
      </c>
      <c r="W2566" s="1">
        <v>45097</v>
      </c>
      <c r="X2566" s="1">
        <v>45137</v>
      </c>
      <c r="Y2566" t="s">
        <v>55</v>
      </c>
    </row>
    <row r="2567" spans="1:25">
      <c r="A2567" t="s">
        <v>7078</v>
      </c>
      <c r="B2567" t="s">
        <v>7079</v>
      </c>
      <c r="D2567">
        <v>60704</v>
      </c>
      <c r="E2567" t="s">
        <v>27</v>
      </c>
      <c r="F2567" t="s">
        <v>28</v>
      </c>
      <c r="G2567">
        <v>2023</v>
      </c>
      <c r="H2567" t="s">
        <v>29</v>
      </c>
      <c r="I2567" t="s">
        <v>30</v>
      </c>
      <c r="J2567" t="s">
        <v>7080</v>
      </c>
      <c r="K2567" t="str">
        <f>"05/06/2023 12:40 PM AEST(SW"</f>
        <v>05/06/2023 12:40 PM AEST(SW</v>
      </c>
      <c r="L2567" t="str">
        <f>"05/06/2023 12:40 PM AEST(SW"</f>
        <v>05/06/2023 12:40 PM AEST(SW</v>
      </c>
      <c r="M2567">
        <v>1344941</v>
      </c>
      <c r="O2567" t="s">
        <v>32</v>
      </c>
      <c r="P2567" t="s">
        <v>33</v>
      </c>
      <c r="R2567" t="s">
        <v>34</v>
      </c>
      <c r="T2567" t="s">
        <v>52</v>
      </c>
      <c r="U2567" t="s">
        <v>650</v>
      </c>
      <c r="V2567" t="s">
        <v>7049</v>
      </c>
      <c r="W2567" s="1">
        <v>45113</v>
      </c>
      <c r="X2567" s="1">
        <v>45131</v>
      </c>
      <c r="Y2567" t="s">
        <v>55</v>
      </c>
    </row>
    <row r="2568" spans="1:25">
      <c r="A2568" t="s">
        <v>7081</v>
      </c>
      <c r="B2568" t="s">
        <v>7082</v>
      </c>
      <c r="C2568" t="s">
        <v>7083</v>
      </c>
      <c r="D2568">
        <v>59860</v>
      </c>
      <c r="E2568" t="s">
        <v>27</v>
      </c>
      <c r="F2568" t="s">
        <v>28</v>
      </c>
      <c r="G2568">
        <v>2023</v>
      </c>
      <c r="H2568" t="s">
        <v>29</v>
      </c>
      <c r="I2568" t="s">
        <v>30</v>
      </c>
      <c r="J2568" t="s">
        <v>7084</v>
      </c>
      <c r="K2568" t="s">
        <v>7085</v>
      </c>
      <c r="M2568">
        <v>1316910</v>
      </c>
      <c r="O2568" t="s">
        <v>32</v>
      </c>
      <c r="P2568" t="s">
        <v>145</v>
      </c>
      <c r="R2568" t="s">
        <v>34</v>
      </c>
      <c r="T2568" t="s">
        <v>52</v>
      </c>
      <c r="U2568" t="s">
        <v>650</v>
      </c>
      <c r="V2568" t="s">
        <v>7086</v>
      </c>
      <c r="W2568" s="1">
        <v>45110</v>
      </c>
      <c r="X2568" s="1">
        <v>45144</v>
      </c>
      <c r="Y2568" t="s">
        <v>55</v>
      </c>
    </row>
    <row r="2569" spans="1:25">
      <c r="A2569" t="s">
        <v>7061</v>
      </c>
      <c r="B2569" t="s">
        <v>3273</v>
      </c>
      <c r="D2569">
        <v>59377</v>
      </c>
      <c r="E2569" t="s">
        <v>27</v>
      </c>
      <c r="F2569" t="s">
        <v>28</v>
      </c>
      <c r="G2569">
        <v>2023</v>
      </c>
      <c r="H2569" t="s">
        <v>29</v>
      </c>
      <c r="I2569" t="s">
        <v>30</v>
      </c>
      <c r="J2569" t="s">
        <v>7062</v>
      </c>
      <c r="K2569" t="s">
        <v>7063</v>
      </c>
      <c r="L2569" t="s">
        <v>7063</v>
      </c>
      <c r="M2569">
        <v>1083192</v>
      </c>
      <c r="O2569" t="s">
        <v>32</v>
      </c>
      <c r="P2569" t="s">
        <v>61</v>
      </c>
      <c r="Q2569" t="s">
        <v>7064</v>
      </c>
      <c r="R2569" t="s">
        <v>34</v>
      </c>
      <c r="T2569" t="s">
        <v>52</v>
      </c>
      <c r="U2569" t="s">
        <v>650</v>
      </c>
      <c r="V2569" t="s">
        <v>1666</v>
      </c>
      <c r="W2569" s="1">
        <v>45110</v>
      </c>
      <c r="X2569" s="1">
        <v>45130</v>
      </c>
      <c r="Y2569" t="s">
        <v>55</v>
      </c>
    </row>
    <row r="2570" spans="1:25">
      <c r="A2570" t="s">
        <v>5647</v>
      </c>
      <c r="B2570" t="s">
        <v>2829</v>
      </c>
      <c r="D2570">
        <v>59470</v>
      </c>
      <c r="E2570" t="s">
        <v>27</v>
      </c>
      <c r="F2570" t="s">
        <v>28</v>
      </c>
      <c r="G2570">
        <v>2023</v>
      </c>
      <c r="H2570" t="s">
        <v>29</v>
      </c>
      <c r="I2570" t="s">
        <v>30</v>
      </c>
      <c r="J2570" t="s">
        <v>7087</v>
      </c>
      <c r="K2570" t="s">
        <v>7088</v>
      </c>
      <c r="L2570" t="s">
        <v>7089</v>
      </c>
      <c r="M2570">
        <v>1317409</v>
      </c>
      <c r="O2570" t="s">
        <v>32</v>
      </c>
      <c r="P2570" t="s">
        <v>86</v>
      </c>
      <c r="R2570" t="s">
        <v>34</v>
      </c>
      <c r="T2570" t="s">
        <v>52</v>
      </c>
      <c r="U2570" t="s">
        <v>650</v>
      </c>
      <c r="V2570" t="s">
        <v>1101</v>
      </c>
      <c r="W2570" s="1">
        <v>45108</v>
      </c>
      <c r="X2570" s="1">
        <v>45131</v>
      </c>
      <c r="Y2570" t="s">
        <v>55</v>
      </c>
    </row>
    <row r="2571" spans="1:25">
      <c r="A2571" t="s">
        <v>3801</v>
      </c>
      <c r="B2571" t="s">
        <v>3132</v>
      </c>
      <c r="C2571" t="s">
        <v>7009</v>
      </c>
      <c r="D2571">
        <v>61664</v>
      </c>
      <c r="E2571" t="s">
        <v>27</v>
      </c>
      <c r="F2571" t="s">
        <v>28</v>
      </c>
      <c r="G2571">
        <v>2023</v>
      </c>
      <c r="H2571" t="s">
        <v>29</v>
      </c>
      <c r="I2571" t="s">
        <v>30</v>
      </c>
      <c r="J2571" t="s">
        <v>7010</v>
      </c>
      <c r="K2571" t="s">
        <v>7011</v>
      </c>
      <c r="M2571">
        <v>1316913</v>
      </c>
      <c r="O2571" t="s">
        <v>32</v>
      </c>
      <c r="P2571" t="s">
        <v>61</v>
      </c>
      <c r="Q2571" t="s">
        <v>7012</v>
      </c>
      <c r="R2571" t="s">
        <v>34</v>
      </c>
      <c r="T2571" t="s">
        <v>52</v>
      </c>
      <c r="U2571" t="s">
        <v>650</v>
      </c>
      <c r="V2571" t="s">
        <v>7013</v>
      </c>
      <c r="W2571" s="1">
        <v>45113</v>
      </c>
      <c r="X2571" s="1">
        <v>45138</v>
      </c>
      <c r="Y2571" t="s">
        <v>55</v>
      </c>
    </row>
    <row r="2572" spans="1:25">
      <c r="A2572" t="s">
        <v>7046</v>
      </c>
      <c r="B2572" t="s">
        <v>6416</v>
      </c>
      <c r="C2572" t="s">
        <v>7047</v>
      </c>
      <c r="D2572">
        <v>60708</v>
      </c>
      <c r="E2572" t="s">
        <v>27</v>
      </c>
      <c r="F2572" t="s">
        <v>28</v>
      </c>
      <c r="G2572">
        <v>2023</v>
      </c>
      <c r="H2572" t="s">
        <v>29</v>
      </c>
      <c r="I2572" t="s">
        <v>30</v>
      </c>
      <c r="J2572" t="s">
        <v>7048</v>
      </c>
      <c r="K2572" t="str">
        <f>"05/06/2023 10:03 AM AEST(SW"</f>
        <v>05/06/2023 10:03 AM AEST(SW</v>
      </c>
      <c r="M2572">
        <v>1150004</v>
      </c>
      <c r="O2572" t="s">
        <v>32</v>
      </c>
      <c r="P2572" t="s">
        <v>86</v>
      </c>
      <c r="R2572" t="s">
        <v>34</v>
      </c>
      <c r="T2572" t="s">
        <v>52</v>
      </c>
      <c r="U2572" t="s">
        <v>650</v>
      </c>
      <c r="V2572" t="s">
        <v>7049</v>
      </c>
      <c r="W2572" s="1">
        <v>45090</v>
      </c>
      <c r="X2572" s="1">
        <v>45129</v>
      </c>
      <c r="Y2572" t="s">
        <v>55</v>
      </c>
    </row>
    <row r="2573" spans="1:25">
      <c r="A2573" t="s">
        <v>7014</v>
      </c>
      <c r="B2573" t="s">
        <v>7015</v>
      </c>
      <c r="C2573" t="s">
        <v>1234</v>
      </c>
      <c r="D2573">
        <v>60864</v>
      </c>
      <c r="E2573" t="s">
        <v>27</v>
      </c>
      <c r="F2573" t="s">
        <v>28</v>
      </c>
      <c r="G2573">
        <v>2023</v>
      </c>
      <c r="H2573" t="s">
        <v>29</v>
      </c>
      <c r="I2573" t="s">
        <v>30</v>
      </c>
      <c r="J2573" t="s">
        <v>7016</v>
      </c>
      <c r="K2573" t="str">
        <f>"07/06/2023 09:06 AM AEST(SW"</f>
        <v>07/06/2023 09:06 AM AEST(SW</v>
      </c>
      <c r="L2573" t="str">
        <f>"07/06/2023 09:06 AM AEST(SW"</f>
        <v>07/06/2023 09:06 AM AEST(SW</v>
      </c>
      <c r="M2573">
        <v>1350107</v>
      </c>
      <c r="O2573" t="s">
        <v>32</v>
      </c>
      <c r="P2573" t="s">
        <v>86</v>
      </c>
      <c r="R2573" t="s">
        <v>34</v>
      </c>
      <c r="T2573" t="s">
        <v>52</v>
      </c>
      <c r="U2573" t="s">
        <v>650</v>
      </c>
      <c r="V2573" t="s">
        <v>1666</v>
      </c>
      <c r="W2573" s="1">
        <v>45106</v>
      </c>
      <c r="X2573" s="1">
        <v>45130</v>
      </c>
      <c r="Y2573" t="s">
        <v>55</v>
      </c>
    </row>
    <row r="2574" spans="1:25">
      <c r="A2574" t="s">
        <v>3654</v>
      </c>
      <c r="B2574" t="s">
        <v>7090</v>
      </c>
      <c r="C2574" t="s">
        <v>7091</v>
      </c>
      <c r="D2574">
        <v>61825</v>
      </c>
      <c r="E2574" t="s">
        <v>27</v>
      </c>
      <c r="F2574" t="s">
        <v>28</v>
      </c>
      <c r="G2574">
        <v>2023</v>
      </c>
      <c r="H2574" t="s">
        <v>29</v>
      </c>
      <c r="I2574" t="s">
        <v>30</v>
      </c>
      <c r="J2574" t="s">
        <v>7092</v>
      </c>
      <c r="K2574" t="s">
        <v>7093</v>
      </c>
      <c r="M2574">
        <v>914418</v>
      </c>
      <c r="O2574" t="s">
        <v>32</v>
      </c>
      <c r="P2574" t="s">
        <v>277</v>
      </c>
      <c r="R2574" t="s">
        <v>34</v>
      </c>
      <c r="T2574" t="s">
        <v>52</v>
      </c>
      <c r="U2574" t="s">
        <v>579</v>
      </c>
      <c r="V2574" t="s">
        <v>590</v>
      </c>
      <c r="W2574" s="1">
        <v>45247</v>
      </c>
      <c r="X2574" s="1">
        <v>45272</v>
      </c>
      <c r="Y2574" t="s">
        <v>211</v>
      </c>
    </row>
    <row r="2575" spans="1:25">
      <c r="A2575" t="s">
        <v>7094</v>
      </c>
      <c r="B2575" t="s">
        <v>1715</v>
      </c>
      <c r="C2575" t="s">
        <v>104</v>
      </c>
      <c r="D2575">
        <v>61036</v>
      </c>
      <c r="E2575" t="s">
        <v>27</v>
      </c>
      <c r="F2575" t="s">
        <v>28</v>
      </c>
      <c r="G2575">
        <v>2023</v>
      </c>
      <c r="H2575" t="s">
        <v>29</v>
      </c>
      <c r="I2575" t="s">
        <v>30</v>
      </c>
      <c r="J2575" t="s">
        <v>7095</v>
      </c>
      <c r="K2575" t="s">
        <v>7096</v>
      </c>
      <c r="M2575">
        <v>1080296</v>
      </c>
      <c r="O2575" t="s">
        <v>32</v>
      </c>
      <c r="P2575" t="s">
        <v>33</v>
      </c>
      <c r="R2575" t="s">
        <v>34</v>
      </c>
      <c r="T2575" t="s">
        <v>52</v>
      </c>
      <c r="U2575" t="s">
        <v>579</v>
      </c>
      <c r="V2575" t="s">
        <v>590</v>
      </c>
      <c r="W2575" s="1">
        <v>45249</v>
      </c>
      <c r="X2575" s="1">
        <v>45269</v>
      </c>
      <c r="Y2575" t="s">
        <v>55</v>
      </c>
    </row>
    <row r="2576" spans="1:25">
      <c r="A2576" t="s">
        <v>1117</v>
      </c>
      <c r="B2576" t="s">
        <v>846</v>
      </c>
      <c r="C2576" t="s">
        <v>5302</v>
      </c>
      <c r="D2576">
        <v>60246</v>
      </c>
      <c r="E2576" t="s">
        <v>27</v>
      </c>
      <c r="F2576" t="s">
        <v>28</v>
      </c>
      <c r="G2576">
        <v>2023</v>
      </c>
      <c r="H2576" t="s">
        <v>29</v>
      </c>
      <c r="I2576" t="s">
        <v>30</v>
      </c>
      <c r="J2576" t="s">
        <v>7095</v>
      </c>
      <c r="K2576" t="s">
        <v>7097</v>
      </c>
      <c r="M2576">
        <v>1321204</v>
      </c>
      <c r="O2576" t="s">
        <v>32</v>
      </c>
      <c r="P2576" t="s">
        <v>33</v>
      </c>
      <c r="R2576" t="s">
        <v>34</v>
      </c>
      <c r="T2576" t="s">
        <v>52</v>
      </c>
      <c r="U2576" t="s">
        <v>579</v>
      </c>
      <c r="V2576" t="s">
        <v>2900</v>
      </c>
      <c r="W2576" s="1">
        <v>45248</v>
      </c>
      <c r="X2576" s="1">
        <v>45269</v>
      </c>
      <c r="Y2576" t="s">
        <v>55</v>
      </c>
    </row>
    <row r="2577" spans="1:25">
      <c r="A2577" t="s">
        <v>7098</v>
      </c>
      <c r="B2577" t="s">
        <v>7099</v>
      </c>
      <c r="D2577">
        <v>55698</v>
      </c>
      <c r="E2577" t="s">
        <v>27</v>
      </c>
      <c r="F2577" t="s">
        <v>28</v>
      </c>
      <c r="G2577">
        <v>2023</v>
      </c>
      <c r="H2577" t="s">
        <v>29</v>
      </c>
      <c r="I2577" t="s">
        <v>30</v>
      </c>
      <c r="J2577" t="s">
        <v>7100</v>
      </c>
      <c r="K2577" t="s">
        <v>7101</v>
      </c>
      <c r="M2577">
        <v>1189877</v>
      </c>
      <c r="O2577" t="s">
        <v>32</v>
      </c>
      <c r="P2577" t="s">
        <v>33</v>
      </c>
      <c r="R2577" t="s">
        <v>34</v>
      </c>
      <c r="T2577" t="s">
        <v>174</v>
      </c>
      <c r="U2577" t="s">
        <v>2704</v>
      </c>
      <c r="V2577" t="s">
        <v>1439</v>
      </c>
      <c r="W2577" s="1">
        <v>44955</v>
      </c>
      <c r="X2577" s="1">
        <v>44975</v>
      </c>
      <c r="Y2577" t="s">
        <v>204</v>
      </c>
    </row>
    <row r="2578" spans="1:25">
      <c r="A2578" t="s">
        <v>6863</v>
      </c>
      <c r="B2578" t="s">
        <v>6864</v>
      </c>
      <c r="D2578">
        <v>55432</v>
      </c>
      <c r="E2578" t="s">
        <v>27</v>
      </c>
      <c r="F2578" t="s">
        <v>28</v>
      </c>
      <c r="G2578">
        <v>2023</v>
      </c>
      <c r="H2578" t="s">
        <v>29</v>
      </c>
      <c r="I2578" t="s">
        <v>30</v>
      </c>
      <c r="J2578" t="s">
        <v>6865</v>
      </c>
      <c r="K2578" t="s">
        <v>6866</v>
      </c>
      <c r="L2578" t="str">
        <f>"07/01/2023 09:10 AM AEST(SW"</f>
        <v>07/01/2023 09:10 AM AEST(SW</v>
      </c>
      <c r="M2578">
        <v>1065381</v>
      </c>
      <c r="O2578" t="s">
        <v>32</v>
      </c>
      <c r="P2578" t="s">
        <v>2820</v>
      </c>
      <c r="R2578" t="s">
        <v>34</v>
      </c>
      <c r="T2578" t="s">
        <v>35</v>
      </c>
      <c r="U2578" t="s">
        <v>1578</v>
      </c>
      <c r="V2578" t="s">
        <v>6867</v>
      </c>
      <c r="W2578" s="1">
        <v>44985</v>
      </c>
      <c r="X2578" s="1">
        <v>45088</v>
      </c>
      <c r="Y2578" t="s">
        <v>204</v>
      </c>
    </row>
    <row r="2579" spans="1:25">
      <c r="A2579" t="s">
        <v>7102</v>
      </c>
      <c r="B2579" t="s">
        <v>1359</v>
      </c>
      <c r="D2579">
        <v>60685</v>
      </c>
      <c r="E2579" t="s">
        <v>27</v>
      </c>
      <c r="F2579" t="s">
        <v>28</v>
      </c>
      <c r="G2579">
        <v>2023</v>
      </c>
      <c r="H2579" t="s">
        <v>29</v>
      </c>
      <c r="I2579" t="s">
        <v>30</v>
      </c>
      <c r="J2579" t="s">
        <v>7103</v>
      </c>
      <c r="K2579" t="str">
        <f>"03/06/2023 09:04 AM AEST(SW"</f>
        <v>03/06/2023 09:04 AM AEST(SW</v>
      </c>
      <c r="L2579" t="str">
        <f>"03/06/2023 09:04 AM AEST(SW"</f>
        <v>03/06/2023 09:04 AM AEST(SW</v>
      </c>
      <c r="M2579">
        <v>1285870</v>
      </c>
      <c r="O2579" t="s">
        <v>32</v>
      </c>
      <c r="P2579" t="s">
        <v>86</v>
      </c>
      <c r="R2579" t="s">
        <v>34</v>
      </c>
      <c r="T2579" t="s">
        <v>52</v>
      </c>
      <c r="U2579" t="s">
        <v>650</v>
      </c>
      <c r="V2579" t="s">
        <v>1666</v>
      </c>
      <c r="W2579" s="1">
        <v>45110</v>
      </c>
      <c r="X2579" s="1">
        <v>45129</v>
      </c>
      <c r="Y2579" t="s">
        <v>55</v>
      </c>
    </row>
    <row r="2580" spans="1:25">
      <c r="A2580" t="s">
        <v>7104</v>
      </c>
      <c r="B2580" t="s">
        <v>3926</v>
      </c>
      <c r="D2580">
        <v>60689</v>
      </c>
      <c r="E2580" t="s">
        <v>27</v>
      </c>
      <c r="F2580" t="s">
        <v>28</v>
      </c>
      <c r="G2580">
        <v>2023</v>
      </c>
      <c r="H2580" t="s">
        <v>29</v>
      </c>
      <c r="I2580" t="s">
        <v>30</v>
      </c>
      <c r="J2580" t="s">
        <v>7105</v>
      </c>
      <c r="K2580" t="str">
        <f>"03/06/2023 02:48 PM AEST(SW"</f>
        <v>03/06/2023 02:48 PM AEST(SW</v>
      </c>
      <c r="M2580">
        <v>1322404</v>
      </c>
      <c r="O2580" t="s">
        <v>32</v>
      </c>
      <c r="P2580" t="s">
        <v>86</v>
      </c>
      <c r="R2580" t="s">
        <v>34</v>
      </c>
      <c r="T2580" t="s">
        <v>52</v>
      </c>
      <c r="U2580" t="s">
        <v>650</v>
      </c>
      <c r="V2580" t="s">
        <v>1666</v>
      </c>
      <c r="W2580" s="1">
        <v>45110</v>
      </c>
      <c r="X2580" s="1">
        <v>45129</v>
      </c>
      <c r="Y2580" t="s">
        <v>55</v>
      </c>
    </row>
    <row r="2581" spans="1:25">
      <c r="A2581" t="s">
        <v>7046</v>
      </c>
      <c r="B2581" t="s">
        <v>6416</v>
      </c>
      <c r="C2581" t="s">
        <v>7047</v>
      </c>
      <c r="D2581">
        <v>60708</v>
      </c>
      <c r="E2581" t="s">
        <v>27</v>
      </c>
      <c r="F2581" t="s">
        <v>28</v>
      </c>
      <c r="G2581">
        <v>2023</v>
      </c>
      <c r="H2581" t="s">
        <v>29</v>
      </c>
      <c r="I2581" t="s">
        <v>30</v>
      </c>
      <c r="J2581" t="s">
        <v>7048</v>
      </c>
      <c r="K2581" t="str">
        <f>"05/06/2023 10:03 AM AEST(SW"</f>
        <v>05/06/2023 10:03 AM AEST(SW</v>
      </c>
      <c r="M2581">
        <v>1150004</v>
      </c>
      <c r="O2581" t="s">
        <v>32</v>
      </c>
      <c r="P2581" t="s">
        <v>86</v>
      </c>
      <c r="R2581" t="s">
        <v>34</v>
      </c>
      <c r="T2581" t="s">
        <v>52</v>
      </c>
      <c r="U2581" t="s">
        <v>650</v>
      </c>
      <c r="V2581" t="s">
        <v>7049</v>
      </c>
      <c r="W2581" s="1">
        <v>45090</v>
      </c>
      <c r="X2581" s="1">
        <v>45129</v>
      </c>
      <c r="Y2581" t="s">
        <v>55</v>
      </c>
    </row>
    <row r="2582" spans="1:25">
      <c r="A2582" t="s">
        <v>1432</v>
      </c>
      <c r="B2582" t="s">
        <v>7106</v>
      </c>
      <c r="D2582">
        <v>57412</v>
      </c>
      <c r="E2582" t="s">
        <v>27</v>
      </c>
      <c r="F2582" t="s">
        <v>28</v>
      </c>
      <c r="G2582">
        <v>2023</v>
      </c>
      <c r="H2582" t="s">
        <v>29</v>
      </c>
      <c r="I2582" t="s">
        <v>30</v>
      </c>
      <c r="J2582" t="s">
        <v>7107</v>
      </c>
      <c r="K2582" t="s">
        <v>7108</v>
      </c>
      <c r="M2582">
        <v>1149824</v>
      </c>
      <c r="O2582" t="s">
        <v>32</v>
      </c>
      <c r="P2582" t="s">
        <v>86</v>
      </c>
      <c r="R2582" t="s">
        <v>34</v>
      </c>
      <c r="T2582" t="s">
        <v>52</v>
      </c>
      <c r="U2582" t="s">
        <v>261</v>
      </c>
      <c r="V2582" t="s">
        <v>262</v>
      </c>
      <c r="W2582" s="1">
        <v>44987</v>
      </c>
      <c r="X2582" s="1">
        <v>45027</v>
      </c>
      <c r="Y2582" t="s">
        <v>55</v>
      </c>
    </row>
    <row r="2583" spans="1:25">
      <c r="A2583" t="s">
        <v>7040</v>
      </c>
      <c r="B2583" t="s">
        <v>7041</v>
      </c>
      <c r="D2583">
        <v>57344</v>
      </c>
      <c r="E2583" t="s">
        <v>27</v>
      </c>
      <c r="F2583" t="s">
        <v>28</v>
      </c>
      <c r="G2583">
        <v>2023</v>
      </c>
      <c r="H2583" t="s">
        <v>29</v>
      </c>
      <c r="I2583" t="s">
        <v>30</v>
      </c>
      <c r="J2583" t="s">
        <v>7109</v>
      </c>
      <c r="K2583" t="s">
        <v>7110</v>
      </c>
      <c r="M2583">
        <v>628512</v>
      </c>
      <c r="O2583" t="s">
        <v>32</v>
      </c>
      <c r="P2583" t="s">
        <v>145</v>
      </c>
      <c r="R2583" t="s">
        <v>34</v>
      </c>
      <c r="T2583" t="s">
        <v>52</v>
      </c>
      <c r="U2583" t="s">
        <v>261</v>
      </c>
      <c r="V2583" t="s">
        <v>262</v>
      </c>
      <c r="W2583" s="1">
        <v>44987</v>
      </c>
      <c r="X2583" s="1">
        <v>45028</v>
      </c>
      <c r="Y2583" t="s">
        <v>55</v>
      </c>
    </row>
    <row r="2584" spans="1:25">
      <c r="A2584" t="s">
        <v>7040</v>
      </c>
      <c r="B2584" t="s">
        <v>7041</v>
      </c>
      <c r="D2584">
        <v>57436</v>
      </c>
      <c r="E2584" t="s">
        <v>27</v>
      </c>
      <c r="F2584" t="s">
        <v>28</v>
      </c>
      <c r="G2584">
        <v>2023</v>
      </c>
      <c r="H2584" t="s">
        <v>29</v>
      </c>
      <c r="I2584" t="s">
        <v>30</v>
      </c>
      <c r="J2584" t="s">
        <v>7042</v>
      </c>
      <c r="K2584" t="s">
        <v>7043</v>
      </c>
      <c r="M2584">
        <v>628512</v>
      </c>
      <c r="O2584" t="s">
        <v>32</v>
      </c>
      <c r="P2584" t="s">
        <v>145</v>
      </c>
      <c r="R2584" t="s">
        <v>34</v>
      </c>
      <c r="T2584" t="s">
        <v>52</v>
      </c>
      <c r="U2584" t="s">
        <v>261</v>
      </c>
      <c r="V2584" t="s">
        <v>7044</v>
      </c>
      <c r="W2584" s="1">
        <v>44959</v>
      </c>
      <c r="X2584" s="1">
        <v>45029</v>
      </c>
      <c r="Y2584" t="s">
        <v>55</v>
      </c>
    </row>
    <row r="2585" spans="1:25">
      <c r="A2585" t="s">
        <v>913</v>
      </c>
      <c r="B2585" t="s">
        <v>5213</v>
      </c>
      <c r="D2585">
        <v>57435</v>
      </c>
      <c r="E2585" t="s">
        <v>27</v>
      </c>
      <c r="F2585" t="s">
        <v>28</v>
      </c>
      <c r="G2585">
        <v>2023</v>
      </c>
      <c r="H2585" t="s">
        <v>29</v>
      </c>
      <c r="I2585" t="s">
        <v>30</v>
      </c>
      <c r="J2585" t="s">
        <v>7045</v>
      </c>
      <c r="K2585" t="s">
        <v>6803</v>
      </c>
      <c r="M2585">
        <v>916694</v>
      </c>
      <c r="O2585" t="s">
        <v>32</v>
      </c>
      <c r="P2585" t="s">
        <v>86</v>
      </c>
      <c r="R2585" t="s">
        <v>34</v>
      </c>
      <c r="T2585" t="s">
        <v>52</v>
      </c>
      <c r="U2585" t="s">
        <v>261</v>
      </c>
      <c r="V2585" t="s">
        <v>262</v>
      </c>
      <c r="W2585" s="1">
        <v>44987</v>
      </c>
      <c r="X2585" s="1">
        <v>44999</v>
      </c>
      <c r="Y2585" t="s">
        <v>55</v>
      </c>
    </row>
    <row r="2586" spans="1:25">
      <c r="A2586" t="s">
        <v>7111</v>
      </c>
      <c r="B2586" t="s">
        <v>363</v>
      </c>
      <c r="C2586" t="s">
        <v>791</v>
      </c>
      <c r="D2586">
        <v>55700</v>
      </c>
      <c r="E2586" t="s">
        <v>27</v>
      </c>
      <c r="F2586" t="s">
        <v>28</v>
      </c>
      <c r="G2586">
        <v>2023</v>
      </c>
      <c r="H2586" t="s">
        <v>29</v>
      </c>
      <c r="I2586" t="s">
        <v>30</v>
      </c>
      <c r="J2586" t="s">
        <v>7112</v>
      </c>
      <c r="K2586" t="s">
        <v>7113</v>
      </c>
      <c r="L2586" t="s">
        <v>7113</v>
      </c>
      <c r="M2586">
        <v>1173265</v>
      </c>
      <c r="O2586" t="s">
        <v>32</v>
      </c>
      <c r="P2586" t="s">
        <v>33</v>
      </c>
      <c r="R2586" t="s">
        <v>34</v>
      </c>
      <c r="T2586" t="s">
        <v>174</v>
      </c>
      <c r="U2586" t="s">
        <v>2704</v>
      </c>
      <c r="V2586" t="s">
        <v>1439</v>
      </c>
      <c r="W2586" s="1">
        <v>44955</v>
      </c>
      <c r="X2586" s="1">
        <v>44970</v>
      </c>
      <c r="Y2586" t="s">
        <v>55</v>
      </c>
    </row>
    <row r="2587" spans="1:25">
      <c r="A2587" t="s">
        <v>7028</v>
      </c>
      <c r="B2587" t="s">
        <v>7029</v>
      </c>
      <c r="D2587">
        <v>60177</v>
      </c>
      <c r="E2587" t="s">
        <v>27</v>
      </c>
      <c r="F2587" t="s">
        <v>28</v>
      </c>
      <c r="G2587">
        <v>2023</v>
      </c>
      <c r="H2587" t="s">
        <v>29</v>
      </c>
      <c r="I2587" t="s">
        <v>30</v>
      </c>
      <c r="J2587" t="s">
        <v>7114</v>
      </c>
      <c r="K2587" t="s">
        <v>7115</v>
      </c>
      <c r="L2587" t="s">
        <v>7116</v>
      </c>
      <c r="M2587">
        <v>1366532</v>
      </c>
      <c r="O2587" t="s">
        <v>32</v>
      </c>
      <c r="P2587" t="s">
        <v>86</v>
      </c>
      <c r="R2587" t="s">
        <v>34</v>
      </c>
      <c r="T2587" t="s">
        <v>52</v>
      </c>
      <c r="U2587" t="s">
        <v>650</v>
      </c>
      <c r="V2587" t="s">
        <v>7117</v>
      </c>
      <c r="W2587" s="1">
        <v>45097</v>
      </c>
      <c r="X2587" s="1">
        <v>45139</v>
      </c>
      <c r="Y2587" t="s">
        <v>55</v>
      </c>
    </row>
    <row r="2588" spans="1:25">
      <c r="A2588" t="s">
        <v>1432</v>
      </c>
      <c r="B2588" t="s">
        <v>7106</v>
      </c>
      <c r="D2588">
        <v>56901</v>
      </c>
      <c r="E2588" t="s">
        <v>27</v>
      </c>
      <c r="F2588" t="s">
        <v>28</v>
      </c>
      <c r="G2588">
        <v>2023</v>
      </c>
      <c r="H2588" t="s">
        <v>29</v>
      </c>
      <c r="I2588" t="s">
        <v>30</v>
      </c>
      <c r="J2588" t="s">
        <v>7118</v>
      </c>
      <c r="K2588" t="str">
        <f>"04/02/2023 09:32 AM AEST(SW"</f>
        <v>04/02/2023 09:32 AM AEST(SW</v>
      </c>
      <c r="M2588">
        <v>1149824</v>
      </c>
      <c r="O2588" t="s">
        <v>32</v>
      </c>
      <c r="P2588" t="s">
        <v>86</v>
      </c>
      <c r="R2588" t="s">
        <v>34</v>
      </c>
      <c r="T2588" t="s">
        <v>52</v>
      </c>
      <c r="U2588" t="s">
        <v>261</v>
      </c>
      <c r="V2588" t="s">
        <v>262</v>
      </c>
      <c r="W2588" s="1">
        <v>44987</v>
      </c>
      <c r="X2588" s="1">
        <v>45027</v>
      </c>
      <c r="Y2588" t="s">
        <v>55</v>
      </c>
    </row>
    <row r="2589" spans="1:25">
      <c r="A2589" t="s">
        <v>1432</v>
      </c>
      <c r="B2589" t="s">
        <v>7106</v>
      </c>
      <c r="D2589">
        <v>57412</v>
      </c>
      <c r="E2589" t="s">
        <v>27</v>
      </c>
      <c r="F2589" t="s">
        <v>28</v>
      </c>
      <c r="G2589">
        <v>2023</v>
      </c>
      <c r="H2589" t="s">
        <v>29</v>
      </c>
      <c r="I2589" t="s">
        <v>30</v>
      </c>
      <c r="J2589" t="s">
        <v>7107</v>
      </c>
      <c r="K2589" t="s">
        <v>7108</v>
      </c>
      <c r="M2589">
        <v>1149824</v>
      </c>
      <c r="O2589" t="s">
        <v>32</v>
      </c>
      <c r="P2589" t="s">
        <v>86</v>
      </c>
      <c r="R2589" t="s">
        <v>34</v>
      </c>
      <c r="T2589" t="s">
        <v>52</v>
      </c>
      <c r="U2589" t="s">
        <v>261</v>
      </c>
      <c r="V2589" t="s">
        <v>262</v>
      </c>
      <c r="W2589" s="1">
        <v>44987</v>
      </c>
      <c r="X2589" s="1">
        <v>45027</v>
      </c>
      <c r="Y2589" t="s">
        <v>55</v>
      </c>
    </row>
    <row r="2590" spans="1:25">
      <c r="A2590" t="s">
        <v>7040</v>
      </c>
      <c r="B2590" t="s">
        <v>7041</v>
      </c>
      <c r="D2590">
        <v>57436</v>
      </c>
      <c r="E2590" t="s">
        <v>27</v>
      </c>
      <c r="F2590" t="s">
        <v>28</v>
      </c>
      <c r="G2590">
        <v>2023</v>
      </c>
      <c r="H2590" t="s">
        <v>29</v>
      </c>
      <c r="I2590" t="s">
        <v>30</v>
      </c>
      <c r="J2590" t="s">
        <v>7042</v>
      </c>
      <c r="K2590" t="s">
        <v>7043</v>
      </c>
      <c r="M2590">
        <v>628512</v>
      </c>
      <c r="O2590" t="s">
        <v>32</v>
      </c>
      <c r="P2590" t="s">
        <v>145</v>
      </c>
      <c r="R2590" t="s">
        <v>34</v>
      </c>
      <c r="T2590" t="s">
        <v>52</v>
      </c>
      <c r="U2590" t="s">
        <v>261</v>
      </c>
      <c r="V2590" t="s">
        <v>7044</v>
      </c>
      <c r="W2590" s="1">
        <v>44959</v>
      </c>
      <c r="X2590" s="1">
        <v>45029</v>
      </c>
      <c r="Y2590" t="s">
        <v>55</v>
      </c>
    </row>
    <row r="2591" spans="1:25">
      <c r="A2591" t="s">
        <v>913</v>
      </c>
      <c r="B2591" t="s">
        <v>5213</v>
      </c>
      <c r="D2591">
        <v>57435</v>
      </c>
      <c r="E2591" t="s">
        <v>27</v>
      </c>
      <c r="F2591" t="s">
        <v>28</v>
      </c>
      <c r="G2591">
        <v>2023</v>
      </c>
      <c r="H2591" t="s">
        <v>29</v>
      </c>
      <c r="I2591" t="s">
        <v>30</v>
      </c>
      <c r="J2591" t="s">
        <v>7045</v>
      </c>
      <c r="K2591" t="s">
        <v>6803</v>
      </c>
      <c r="M2591">
        <v>916694</v>
      </c>
      <c r="O2591" t="s">
        <v>32</v>
      </c>
      <c r="P2591" t="s">
        <v>86</v>
      </c>
      <c r="R2591" t="s">
        <v>34</v>
      </c>
      <c r="T2591" t="s">
        <v>52</v>
      </c>
      <c r="U2591" t="s">
        <v>261</v>
      </c>
      <c r="V2591" t="s">
        <v>262</v>
      </c>
      <c r="W2591" s="1">
        <v>44987</v>
      </c>
      <c r="X2591" s="1">
        <v>44999</v>
      </c>
      <c r="Y2591" t="s">
        <v>55</v>
      </c>
    </row>
    <row r="2592" spans="1:25">
      <c r="A2592" t="s">
        <v>7014</v>
      </c>
      <c r="B2592" t="s">
        <v>7015</v>
      </c>
      <c r="C2592" t="s">
        <v>1234</v>
      </c>
      <c r="D2592">
        <v>60864</v>
      </c>
      <c r="E2592" t="s">
        <v>27</v>
      </c>
      <c r="F2592" t="s">
        <v>28</v>
      </c>
      <c r="G2592">
        <v>2023</v>
      </c>
      <c r="H2592" t="s">
        <v>29</v>
      </c>
      <c r="I2592" t="s">
        <v>30</v>
      </c>
      <c r="J2592" t="s">
        <v>7016</v>
      </c>
      <c r="K2592" t="str">
        <f>"07/06/2023 09:06 AM AEST(SW"</f>
        <v>07/06/2023 09:06 AM AEST(SW</v>
      </c>
      <c r="L2592" t="str">
        <f>"07/06/2023 09:06 AM AEST(SW"</f>
        <v>07/06/2023 09:06 AM AEST(SW</v>
      </c>
      <c r="M2592">
        <v>1350107</v>
      </c>
      <c r="O2592" t="s">
        <v>32</v>
      </c>
      <c r="P2592" t="s">
        <v>86</v>
      </c>
      <c r="R2592" t="s">
        <v>34</v>
      </c>
      <c r="T2592" t="s">
        <v>52</v>
      </c>
      <c r="U2592" t="s">
        <v>650</v>
      </c>
      <c r="V2592" t="s">
        <v>1666</v>
      </c>
      <c r="W2592" s="1">
        <v>45106</v>
      </c>
      <c r="X2592" s="1">
        <v>45130</v>
      </c>
      <c r="Y2592" t="s">
        <v>55</v>
      </c>
    </row>
    <row r="2593" spans="1:25">
      <c r="A2593" t="s">
        <v>7119</v>
      </c>
      <c r="B2593" t="s">
        <v>7120</v>
      </c>
      <c r="C2593" t="s">
        <v>392</v>
      </c>
      <c r="D2593">
        <v>60033</v>
      </c>
      <c r="E2593" t="s">
        <v>27</v>
      </c>
      <c r="F2593" t="s">
        <v>28</v>
      </c>
      <c r="G2593">
        <v>2023</v>
      </c>
      <c r="H2593" t="s">
        <v>29</v>
      </c>
      <c r="I2593" t="s">
        <v>30</v>
      </c>
      <c r="J2593" t="s">
        <v>7121</v>
      </c>
      <c r="K2593" t="s">
        <v>7122</v>
      </c>
      <c r="L2593" t="s">
        <v>7122</v>
      </c>
      <c r="M2593">
        <v>913919</v>
      </c>
      <c r="O2593" t="s">
        <v>32</v>
      </c>
      <c r="P2593" t="s">
        <v>86</v>
      </c>
      <c r="R2593" t="s">
        <v>34</v>
      </c>
      <c r="T2593" t="s">
        <v>52</v>
      </c>
      <c r="U2593" t="s">
        <v>650</v>
      </c>
      <c r="V2593" t="s">
        <v>1666</v>
      </c>
      <c r="W2593" s="1">
        <v>45103</v>
      </c>
      <c r="X2593" s="1">
        <v>45129</v>
      </c>
      <c r="Y2593" t="s">
        <v>55</v>
      </c>
    </row>
    <row r="2594" spans="1:25">
      <c r="A2594" t="s">
        <v>7046</v>
      </c>
      <c r="B2594" t="s">
        <v>6416</v>
      </c>
      <c r="C2594" t="s">
        <v>7047</v>
      </c>
      <c r="D2594">
        <v>60708</v>
      </c>
      <c r="E2594" t="s">
        <v>27</v>
      </c>
      <c r="F2594" t="s">
        <v>28</v>
      </c>
      <c r="G2594">
        <v>2023</v>
      </c>
      <c r="H2594" t="s">
        <v>29</v>
      </c>
      <c r="I2594" t="s">
        <v>30</v>
      </c>
      <c r="J2594" t="s">
        <v>7048</v>
      </c>
      <c r="K2594" t="str">
        <f>"05/06/2023 10:03 AM AEST(SW"</f>
        <v>05/06/2023 10:03 AM AEST(SW</v>
      </c>
      <c r="M2594">
        <v>1150004</v>
      </c>
      <c r="O2594" t="s">
        <v>32</v>
      </c>
      <c r="P2594" t="s">
        <v>86</v>
      </c>
      <c r="R2594" t="s">
        <v>34</v>
      </c>
      <c r="T2594" t="s">
        <v>52</v>
      </c>
      <c r="U2594" t="s">
        <v>650</v>
      </c>
      <c r="V2594" t="s">
        <v>7049</v>
      </c>
      <c r="W2594" s="1">
        <v>45090</v>
      </c>
      <c r="X2594" s="1">
        <v>45129</v>
      </c>
      <c r="Y2594" t="s">
        <v>55</v>
      </c>
    </row>
    <row r="2595" spans="1:25">
      <c r="A2595" t="s">
        <v>7123</v>
      </c>
      <c r="B2595" t="s">
        <v>7124</v>
      </c>
      <c r="C2595" t="s">
        <v>1228</v>
      </c>
      <c r="D2595">
        <v>57030</v>
      </c>
      <c r="E2595" t="s">
        <v>27</v>
      </c>
      <c r="F2595" t="s">
        <v>28</v>
      </c>
      <c r="G2595">
        <v>2023</v>
      </c>
      <c r="H2595" t="s">
        <v>29</v>
      </c>
      <c r="I2595" t="s">
        <v>30</v>
      </c>
      <c r="J2595" t="s">
        <v>7125</v>
      </c>
      <c r="K2595" t="str">
        <f>"08/02/2023 08:53 AM AEST(SW"</f>
        <v>08/02/2023 08:53 AM AEST(SW</v>
      </c>
      <c r="M2595">
        <v>1251597</v>
      </c>
      <c r="O2595" t="s">
        <v>32</v>
      </c>
      <c r="P2595" t="s">
        <v>371</v>
      </c>
      <c r="R2595" t="s">
        <v>34</v>
      </c>
      <c r="T2595" t="s">
        <v>52</v>
      </c>
      <c r="U2595" t="s">
        <v>53</v>
      </c>
      <c r="V2595" t="s">
        <v>7126</v>
      </c>
      <c r="W2595" s="1">
        <v>44985</v>
      </c>
      <c r="X2595" s="1">
        <v>44993</v>
      </c>
      <c r="Y2595" t="s">
        <v>55</v>
      </c>
    </row>
    <row r="2596" spans="1:25">
      <c r="A2596" t="s">
        <v>913</v>
      </c>
      <c r="B2596" t="s">
        <v>5213</v>
      </c>
      <c r="D2596">
        <v>57435</v>
      </c>
      <c r="E2596" t="s">
        <v>27</v>
      </c>
      <c r="F2596" t="s">
        <v>28</v>
      </c>
      <c r="G2596">
        <v>2023</v>
      </c>
      <c r="H2596" t="s">
        <v>29</v>
      </c>
      <c r="I2596" t="s">
        <v>30</v>
      </c>
      <c r="J2596" t="s">
        <v>7045</v>
      </c>
      <c r="K2596" t="s">
        <v>6803</v>
      </c>
      <c r="M2596">
        <v>916694</v>
      </c>
      <c r="O2596" t="s">
        <v>32</v>
      </c>
      <c r="P2596" t="s">
        <v>86</v>
      </c>
      <c r="R2596" t="s">
        <v>34</v>
      </c>
      <c r="T2596" t="s">
        <v>52</v>
      </c>
      <c r="U2596" t="s">
        <v>261</v>
      </c>
      <c r="V2596" t="s">
        <v>262</v>
      </c>
      <c r="W2596" s="1">
        <v>44987</v>
      </c>
      <c r="X2596" s="1">
        <v>44999</v>
      </c>
      <c r="Y2596" t="s">
        <v>55</v>
      </c>
    </row>
    <row r="2597" spans="1:25">
      <c r="A2597" t="s">
        <v>78</v>
      </c>
      <c r="B2597" t="s">
        <v>7127</v>
      </c>
      <c r="C2597" t="s">
        <v>7128</v>
      </c>
      <c r="D2597">
        <v>61939</v>
      </c>
      <c r="E2597" t="s">
        <v>27</v>
      </c>
      <c r="F2597" t="s">
        <v>28</v>
      </c>
      <c r="G2597">
        <v>2023</v>
      </c>
      <c r="H2597" t="s">
        <v>29</v>
      </c>
      <c r="I2597" t="s">
        <v>30</v>
      </c>
      <c r="J2597" t="s">
        <v>7129</v>
      </c>
      <c r="K2597" t="s">
        <v>7130</v>
      </c>
      <c r="L2597" t="s">
        <v>7131</v>
      </c>
      <c r="M2597">
        <v>1330495</v>
      </c>
      <c r="O2597" t="s">
        <v>32</v>
      </c>
      <c r="P2597" t="s">
        <v>33</v>
      </c>
      <c r="R2597" t="s">
        <v>34</v>
      </c>
      <c r="T2597" t="s">
        <v>52</v>
      </c>
      <c r="U2597" t="s">
        <v>298</v>
      </c>
      <c r="V2597" t="s">
        <v>810</v>
      </c>
      <c r="W2597" s="1">
        <v>45257</v>
      </c>
      <c r="X2597" s="1">
        <v>45291</v>
      </c>
      <c r="Y2597" t="s">
        <v>55</v>
      </c>
    </row>
    <row r="2598" spans="1:25">
      <c r="A2598" t="s">
        <v>7132</v>
      </c>
      <c r="B2598" t="s">
        <v>259</v>
      </c>
      <c r="C2598" t="s">
        <v>57</v>
      </c>
      <c r="D2598">
        <v>60011</v>
      </c>
      <c r="E2598" t="s">
        <v>27</v>
      </c>
      <c r="F2598" t="s">
        <v>28</v>
      </c>
      <c r="G2598">
        <v>2023</v>
      </c>
      <c r="H2598" t="s">
        <v>29</v>
      </c>
      <c r="I2598" t="s">
        <v>30</v>
      </c>
      <c r="J2598" t="s">
        <v>7133</v>
      </c>
      <c r="K2598" t="s">
        <v>7134</v>
      </c>
      <c r="M2598">
        <v>1318329</v>
      </c>
      <c r="O2598" t="s">
        <v>32</v>
      </c>
      <c r="P2598" t="s">
        <v>61</v>
      </c>
      <c r="Q2598" t="s">
        <v>7135</v>
      </c>
      <c r="R2598" t="s">
        <v>34</v>
      </c>
      <c r="T2598" t="s">
        <v>52</v>
      </c>
      <c r="U2598" t="s">
        <v>650</v>
      </c>
      <c r="V2598" t="s">
        <v>7136</v>
      </c>
      <c r="W2598" s="1">
        <v>45111</v>
      </c>
      <c r="X2598" s="1">
        <v>45130</v>
      </c>
      <c r="Y2598" t="s">
        <v>55</v>
      </c>
    </row>
    <row r="2599" spans="1:25">
      <c r="A2599" t="s">
        <v>7014</v>
      </c>
      <c r="B2599" t="s">
        <v>7015</v>
      </c>
      <c r="C2599" t="s">
        <v>1234</v>
      </c>
      <c r="D2599">
        <v>60864</v>
      </c>
      <c r="E2599" t="s">
        <v>27</v>
      </c>
      <c r="F2599" t="s">
        <v>28</v>
      </c>
      <c r="G2599">
        <v>2023</v>
      </c>
      <c r="H2599" t="s">
        <v>29</v>
      </c>
      <c r="I2599" t="s">
        <v>30</v>
      </c>
      <c r="J2599" t="s">
        <v>7016</v>
      </c>
      <c r="K2599" t="str">
        <f>"07/06/2023 09:06 AM AEST(SW"</f>
        <v>07/06/2023 09:06 AM AEST(SW</v>
      </c>
      <c r="L2599" t="str">
        <f>"07/06/2023 09:06 AM AEST(SW"</f>
        <v>07/06/2023 09:06 AM AEST(SW</v>
      </c>
      <c r="M2599">
        <v>1350107</v>
      </c>
      <c r="O2599" t="s">
        <v>32</v>
      </c>
      <c r="P2599" t="s">
        <v>86</v>
      </c>
      <c r="R2599" t="s">
        <v>34</v>
      </c>
      <c r="T2599" t="s">
        <v>52</v>
      </c>
      <c r="U2599" t="s">
        <v>650</v>
      </c>
      <c r="V2599" t="s">
        <v>1666</v>
      </c>
      <c r="W2599" s="1">
        <v>45106</v>
      </c>
      <c r="X2599" s="1">
        <v>45130</v>
      </c>
      <c r="Y2599" t="s">
        <v>55</v>
      </c>
    </row>
    <row r="2600" spans="1:25">
      <c r="A2600" t="s">
        <v>7137</v>
      </c>
      <c r="B2600" t="s">
        <v>7138</v>
      </c>
      <c r="C2600" t="s">
        <v>1070</v>
      </c>
      <c r="D2600">
        <v>55714</v>
      </c>
      <c r="E2600" t="s">
        <v>27</v>
      </c>
      <c r="F2600" t="s">
        <v>28</v>
      </c>
      <c r="G2600">
        <v>2023</v>
      </c>
      <c r="H2600" t="s">
        <v>29</v>
      </c>
      <c r="I2600" t="s">
        <v>30</v>
      </c>
      <c r="J2600" t="s">
        <v>7139</v>
      </c>
      <c r="K2600" t="s">
        <v>7140</v>
      </c>
      <c r="L2600" t="s">
        <v>7140</v>
      </c>
      <c r="M2600">
        <v>1171560</v>
      </c>
      <c r="O2600" t="s">
        <v>32</v>
      </c>
      <c r="P2600" t="s">
        <v>33</v>
      </c>
      <c r="R2600" t="s">
        <v>34</v>
      </c>
      <c r="T2600" t="s">
        <v>174</v>
      </c>
      <c r="U2600" t="s">
        <v>2704</v>
      </c>
      <c r="V2600" t="s">
        <v>7141</v>
      </c>
      <c r="W2600" s="1">
        <v>44955</v>
      </c>
      <c r="X2600" s="1">
        <v>44970</v>
      </c>
      <c r="Y2600" t="s">
        <v>55</v>
      </c>
    </row>
    <row r="2601" spans="1:25">
      <c r="A2601" t="s">
        <v>7142</v>
      </c>
      <c r="B2601" t="s">
        <v>7143</v>
      </c>
      <c r="D2601">
        <v>55376</v>
      </c>
      <c r="E2601" t="s">
        <v>27</v>
      </c>
      <c r="F2601" t="s">
        <v>28</v>
      </c>
      <c r="G2601">
        <v>2023</v>
      </c>
      <c r="H2601" t="s">
        <v>29</v>
      </c>
      <c r="I2601" t="s">
        <v>30</v>
      </c>
      <c r="J2601" t="s">
        <v>7144</v>
      </c>
      <c r="K2601" t="s">
        <v>7145</v>
      </c>
      <c r="M2601">
        <v>1277298</v>
      </c>
      <c r="O2601" t="s">
        <v>32</v>
      </c>
      <c r="P2601" t="s">
        <v>33</v>
      </c>
      <c r="R2601" t="s">
        <v>32</v>
      </c>
      <c r="S2601" t="s">
        <v>32</v>
      </c>
      <c r="T2601" t="s">
        <v>174</v>
      </c>
      <c r="U2601" t="s">
        <v>2704</v>
      </c>
      <c r="V2601" t="s">
        <v>7141</v>
      </c>
      <c r="W2601" s="1">
        <v>44955</v>
      </c>
      <c r="X2601" s="1">
        <v>44971</v>
      </c>
      <c r="Y2601" t="s">
        <v>55</v>
      </c>
    </row>
    <row r="2602" spans="1:25">
      <c r="A2602" t="s">
        <v>7146</v>
      </c>
      <c r="B2602" t="s">
        <v>7147</v>
      </c>
      <c r="D2602">
        <v>55697</v>
      </c>
      <c r="E2602" t="s">
        <v>27</v>
      </c>
      <c r="F2602" t="s">
        <v>28</v>
      </c>
      <c r="G2602">
        <v>2023</v>
      </c>
      <c r="H2602" t="s">
        <v>29</v>
      </c>
      <c r="I2602" t="s">
        <v>30</v>
      </c>
      <c r="J2602" t="s">
        <v>7139</v>
      </c>
      <c r="K2602" t="s">
        <v>7148</v>
      </c>
      <c r="L2602" t="s">
        <v>7149</v>
      </c>
      <c r="M2602">
        <v>1227923</v>
      </c>
      <c r="O2602" t="s">
        <v>32</v>
      </c>
      <c r="P2602" t="s">
        <v>33</v>
      </c>
      <c r="R2602" t="s">
        <v>34</v>
      </c>
      <c r="T2602" t="s">
        <v>174</v>
      </c>
      <c r="U2602" t="s">
        <v>2704</v>
      </c>
      <c r="V2602" t="s">
        <v>1439</v>
      </c>
      <c r="W2602" s="1">
        <v>44955</v>
      </c>
      <c r="X2602" s="1">
        <v>44970</v>
      </c>
      <c r="Y2602" t="s">
        <v>204</v>
      </c>
    </row>
    <row r="2603" spans="1:25">
      <c r="A2603" t="s">
        <v>7046</v>
      </c>
      <c r="B2603" t="s">
        <v>6416</v>
      </c>
      <c r="C2603" t="s">
        <v>7047</v>
      </c>
      <c r="D2603">
        <v>60708</v>
      </c>
      <c r="E2603" t="s">
        <v>27</v>
      </c>
      <c r="F2603" t="s">
        <v>28</v>
      </c>
      <c r="G2603">
        <v>2023</v>
      </c>
      <c r="H2603" t="s">
        <v>29</v>
      </c>
      <c r="I2603" t="s">
        <v>30</v>
      </c>
      <c r="J2603" t="s">
        <v>7048</v>
      </c>
      <c r="K2603" t="str">
        <f>"05/06/2023 10:03 AM AEST(SW"</f>
        <v>05/06/2023 10:03 AM AEST(SW</v>
      </c>
      <c r="M2603">
        <v>1150004</v>
      </c>
      <c r="O2603" t="s">
        <v>32</v>
      </c>
      <c r="P2603" t="s">
        <v>86</v>
      </c>
      <c r="R2603" t="s">
        <v>34</v>
      </c>
      <c r="T2603" t="s">
        <v>52</v>
      </c>
      <c r="U2603" t="s">
        <v>650</v>
      </c>
      <c r="V2603" t="s">
        <v>7049</v>
      </c>
      <c r="W2603" s="1">
        <v>45090</v>
      </c>
      <c r="X2603" s="1">
        <v>45129</v>
      </c>
      <c r="Y2603" t="s">
        <v>55</v>
      </c>
    </row>
    <row r="2604" spans="1:25">
      <c r="A2604" t="s">
        <v>7150</v>
      </c>
      <c r="B2604" t="s">
        <v>7151</v>
      </c>
      <c r="D2604">
        <v>61938</v>
      </c>
      <c r="E2604" t="s">
        <v>27</v>
      </c>
      <c r="F2604" t="s">
        <v>28</v>
      </c>
      <c r="G2604">
        <v>2023</v>
      </c>
      <c r="H2604" t="s">
        <v>29</v>
      </c>
      <c r="I2604" t="s">
        <v>30</v>
      </c>
      <c r="J2604" t="s">
        <v>7152</v>
      </c>
      <c r="K2604" t="s">
        <v>7153</v>
      </c>
      <c r="L2604" t="s">
        <v>7154</v>
      </c>
      <c r="M2604">
        <v>911030</v>
      </c>
      <c r="O2604" t="s">
        <v>32</v>
      </c>
      <c r="P2604" t="s">
        <v>86</v>
      </c>
      <c r="R2604" t="s">
        <v>34</v>
      </c>
      <c r="T2604" t="s">
        <v>52</v>
      </c>
      <c r="U2604" t="s">
        <v>261</v>
      </c>
      <c r="V2604" t="s">
        <v>2612</v>
      </c>
      <c r="W2604" s="1">
        <v>45136</v>
      </c>
      <c r="X2604" s="1">
        <v>45148</v>
      </c>
      <c r="Y2604" t="s">
        <v>55</v>
      </c>
    </row>
    <row r="2605" spans="1:25">
      <c r="A2605" t="s">
        <v>7050</v>
      </c>
      <c r="B2605" t="s">
        <v>7051</v>
      </c>
      <c r="D2605">
        <v>61927</v>
      </c>
      <c r="E2605" t="s">
        <v>27</v>
      </c>
      <c r="F2605" t="s">
        <v>28</v>
      </c>
      <c r="G2605">
        <v>2023</v>
      </c>
      <c r="H2605" t="s">
        <v>29</v>
      </c>
      <c r="I2605" t="s">
        <v>30</v>
      </c>
      <c r="J2605" t="s">
        <v>7052</v>
      </c>
      <c r="K2605" t="s">
        <v>7053</v>
      </c>
      <c r="M2605">
        <v>1296907</v>
      </c>
      <c r="O2605" t="s">
        <v>32</v>
      </c>
      <c r="P2605" t="s">
        <v>33</v>
      </c>
      <c r="R2605" t="s">
        <v>34</v>
      </c>
      <c r="T2605" t="s">
        <v>52</v>
      </c>
      <c r="U2605" t="s">
        <v>261</v>
      </c>
      <c r="V2605" t="s">
        <v>2612</v>
      </c>
      <c r="W2605" s="1">
        <v>45136</v>
      </c>
      <c r="X2605" s="1">
        <v>45145</v>
      </c>
      <c r="Y2605" t="s">
        <v>55</v>
      </c>
    </row>
    <row r="2606" spans="1:25">
      <c r="A2606" t="s">
        <v>7050</v>
      </c>
      <c r="B2606" t="s">
        <v>7051</v>
      </c>
      <c r="D2606">
        <v>61928</v>
      </c>
      <c r="E2606" t="s">
        <v>27</v>
      </c>
      <c r="F2606" t="s">
        <v>28</v>
      </c>
      <c r="G2606">
        <v>2023</v>
      </c>
      <c r="H2606" t="s">
        <v>29</v>
      </c>
      <c r="I2606" t="s">
        <v>30</v>
      </c>
      <c r="J2606" t="s">
        <v>7054</v>
      </c>
      <c r="K2606" t="s">
        <v>7055</v>
      </c>
      <c r="M2606">
        <v>1296907</v>
      </c>
      <c r="O2606" t="s">
        <v>32</v>
      </c>
      <c r="P2606" t="s">
        <v>33</v>
      </c>
      <c r="R2606" t="s">
        <v>34</v>
      </c>
      <c r="T2606" t="s">
        <v>52</v>
      </c>
      <c r="U2606" t="s">
        <v>261</v>
      </c>
      <c r="V2606" t="s">
        <v>2612</v>
      </c>
      <c r="W2606" s="1">
        <v>45136</v>
      </c>
      <c r="X2606" s="1">
        <v>45145</v>
      </c>
      <c r="Y2606" t="s">
        <v>55</v>
      </c>
    </row>
    <row r="2607" spans="1:25">
      <c r="A2607" t="s">
        <v>3298</v>
      </c>
      <c r="B2607" t="s">
        <v>2081</v>
      </c>
      <c r="C2607" t="s">
        <v>3408</v>
      </c>
      <c r="D2607">
        <v>61940</v>
      </c>
      <c r="E2607" t="s">
        <v>27</v>
      </c>
      <c r="F2607" t="s">
        <v>28</v>
      </c>
      <c r="G2607">
        <v>2023</v>
      </c>
      <c r="H2607" t="s">
        <v>29</v>
      </c>
      <c r="I2607" t="s">
        <v>30</v>
      </c>
      <c r="J2607" t="s">
        <v>7155</v>
      </c>
      <c r="K2607" t="s">
        <v>7156</v>
      </c>
      <c r="L2607" t="s">
        <v>7156</v>
      </c>
      <c r="M2607">
        <v>1220585</v>
      </c>
      <c r="O2607" t="s">
        <v>32</v>
      </c>
      <c r="P2607" t="s">
        <v>33</v>
      </c>
      <c r="R2607" t="s">
        <v>34</v>
      </c>
      <c r="T2607" t="s">
        <v>52</v>
      </c>
      <c r="U2607" t="s">
        <v>261</v>
      </c>
      <c r="V2607" t="s">
        <v>2612</v>
      </c>
      <c r="W2607" s="1">
        <v>45136</v>
      </c>
      <c r="X2607" s="1">
        <v>45145</v>
      </c>
      <c r="Y2607" t="s">
        <v>55</v>
      </c>
    </row>
    <row r="2608" spans="1:25">
      <c r="A2608" t="s">
        <v>7157</v>
      </c>
      <c r="B2608" t="s">
        <v>65</v>
      </c>
      <c r="D2608">
        <v>61476</v>
      </c>
      <c r="E2608" t="s">
        <v>27</v>
      </c>
      <c r="F2608" t="s">
        <v>28</v>
      </c>
      <c r="G2608">
        <v>2023</v>
      </c>
      <c r="H2608" t="s">
        <v>29</v>
      </c>
      <c r="I2608" t="s">
        <v>30</v>
      </c>
      <c r="J2608" t="s">
        <v>7158</v>
      </c>
      <c r="K2608" t="s">
        <v>7159</v>
      </c>
      <c r="M2608">
        <v>1344851</v>
      </c>
      <c r="O2608" t="s">
        <v>32</v>
      </c>
      <c r="P2608" t="s">
        <v>145</v>
      </c>
      <c r="R2608" t="s">
        <v>34</v>
      </c>
      <c r="T2608" t="s">
        <v>52</v>
      </c>
      <c r="U2608" t="s">
        <v>650</v>
      </c>
      <c r="V2608" t="s">
        <v>1666</v>
      </c>
      <c r="W2608" s="1">
        <v>45145</v>
      </c>
      <c r="X2608" s="1">
        <v>45156</v>
      </c>
      <c r="Y2608" t="s">
        <v>55</v>
      </c>
    </row>
    <row r="2609" spans="1:25">
      <c r="A2609" t="s">
        <v>7160</v>
      </c>
      <c r="B2609" t="s">
        <v>7161</v>
      </c>
      <c r="C2609" t="s">
        <v>1201</v>
      </c>
      <c r="D2609">
        <v>61243</v>
      </c>
      <c r="E2609" t="s">
        <v>27</v>
      </c>
      <c r="F2609" t="s">
        <v>28</v>
      </c>
      <c r="G2609">
        <v>2023</v>
      </c>
      <c r="H2609" t="s">
        <v>29</v>
      </c>
      <c r="I2609" t="s">
        <v>30</v>
      </c>
      <c r="J2609" t="s">
        <v>7162</v>
      </c>
      <c r="K2609" t="s">
        <v>7163</v>
      </c>
      <c r="L2609" t="s">
        <v>7164</v>
      </c>
      <c r="M2609">
        <v>1135898</v>
      </c>
      <c r="O2609" t="s">
        <v>32</v>
      </c>
      <c r="P2609" t="s">
        <v>33</v>
      </c>
      <c r="R2609" t="s">
        <v>34</v>
      </c>
      <c r="T2609" t="s">
        <v>52</v>
      </c>
      <c r="U2609" t="s">
        <v>298</v>
      </c>
      <c r="V2609" t="s">
        <v>7165</v>
      </c>
      <c r="W2609" s="1">
        <v>45107</v>
      </c>
      <c r="X2609" s="1">
        <v>45120</v>
      </c>
      <c r="Y2609" t="s">
        <v>55</v>
      </c>
    </row>
    <row r="2610" spans="1:25">
      <c r="A2610" t="s">
        <v>7166</v>
      </c>
      <c r="B2610" t="s">
        <v>467</v>
      </c>
      <c r="C2610" t="s">
        <v>301</v>
      </c>
      <c r="D2610">
        <v>55642</v>
      </c>
      <c r="E2610" t="s">
        <v>27</v>
      </c>
      <c r="F2610" t="s">
        <v>28</v>
      </c>
      <c r="G2610">
        <v>2023</v>
      </c>
      <c r="H2610" t="s">
        <v>29</v>
      </c>
      <c r="I2610" t="s">
        <v>30</v>
      </c>
      <c r="J2610" t="s">
        <v>7167</v>
      </c>
      <c r="K2610" t="s">
        <v>7168</v>
      </c>
      <c r="M2610">
        <v>910868</v>
      </c>
      <c r="O2610" t="s">
        <v>32</v>
      </c>
      <c r="P2610" t="s">
        <v>86</v>
      </c>
      <c r="R2610" t="s">
        <v>34</v>
      </c>
      <c r="T2610" t="s">
        <v>52</v>
      </c>
      <c r="U2610" t="s">
        <v>87</v>
      </c>
      <c r="V2610" t="s">
        <v>88</v>
      </c>
      <c r="W2610" s="1">
        <v>44975</v>
      </c>
      <c r="X2610" s="1">
        <v>44958</v>
      </c>
      <c r="Y2610" t="s">
        <v>55</v>
      </c>
    </row>
    <row r="2611" spans="1:25">
      <c r="A2611" t="s">
        <v>7166</v>
      </c>
      <c r="B2611" t="s">
        <v>467</v>
      </c>
      <c r="C2611" t="s">
        <v>301</v>
      </c>
      <c r="D2611">
        <v>56906</v>
      </c>
      <c r="E2611" t="s">
        <v>27</v>
      </c>
      <c r="F2611" t="s">
        <v>28</v>
      </c>
      <c r="G2611">
        <v>2023</v>
      </c>
      <c r="H2611" t="s">
        <v>29</v>
      </c>
      <c r="I2611" t="s">
        <v>30</v>
      </c>
      <c r="J2611" t="s">
        <v>7169</v>
      </c>
      <c r="K2611" t="str">
        <f>"04/02/2023 06:20 PM AEST(SW"</f>
        <v>04/02/2023 06:20 PM AEST(SW</v>
      </c>
      <c r="M2611">
        <v>910868</v>
      </c>
      <c r="O2611" t="s">
        <v>32</v>
      </c>
      <c r="P2611" t="s">
        <v>86</v>
      </c>
      <c r="R2611" t="s">
        <v>34</v>
      </c>
      <c r="T2611" t="s">
        <v>52</v>
      </c>
      <c r="U2611" t="s">
        <v>87</v>
      </c>
      <c r="V2611" t="s">
        <v>7170</v>
      </c>
      <c r="W2611" s="1">
        <v>44975</v>
      </c>
      <c r="X2611" s="1">
        <v>44986</v>
      </c>
      <c r="Y2611" t="s">
        <v>55</v>
      </c>
    </row>
    <row r="2612" spans="1:25">
      <c r="A2612" t="s">
        <v>7111</v>
      </c>
      <c r="B2612" t="s">
        <v>363</v>
      </c>
      <c r="C2612" t="s">
        <v>791</v>
      </c>
      <c r="D2612">
        <v>55700</v>
      </c>
      <c r="E2612" t="s">
        <v>27</v>
      </c>
      <c r="F2612" t="s">
        <v>28</v>
      </c>
      <c r="G2612">
        <v>2023</v>
      </c>
      <c r="H2612" t="s">
        <v>29</v>
      </c>
      <c r="I2612" t="s">
        <v>30</v>
      </c>
      <c r="J2612" t="s">
        <v>7112</v>
      </c>
      <c r="K2612" t="s">
        <v>7113</v>
      </c>
      <c r="L2612" t="s">
        <v>7113</v>
      </c>
      <c r="M2612">
        <v>1173265</v>
      </c>
      <c r="O2612" t="s">
        <v>32</v>
      </c>
      <c r="P2612" t="s">
        <v>33</v>
      </c>
      <c r="R2612" t="s">
        <v>34</v>
      </c>
      <c r="T2612" t="s">
        <v>174</v>
      </c>
      <c r="U2612" t="s">
        <v>2704</v>
      </c>
      <c r="V2612" t="s">
        <v>1439</v>
      </c>
      <c r="W2612" s="1">
        <v>44955</v>
      </c>
      <c r="X2612" s="1">
        <v>44970</v>
      </c>
      <c r="Y2612" t="s">
        <v>55</v>
      </c>
    </row>
    <row r="2613" spans="1:25">
      <c r="A2613" t="s">
        <v>7171</v>
      </c>
      <c r="B2613" t="s">
        <v>7172</v>
      </c>
      <c r="C2613" t="s">
        <v>7173</v>
      </c>
      <c r="D2613">
        <v>55531</v>
      </c>
      <c r="E2613" t="s">
        <v>27</v>
      </c>
      <c r="F2613" t="s">
        <v>28</v>
      </c>
      <c r="G2613">
        <v>2023</v>
      </c>
      <c r="H2613" t="s">
        <v>29</v>
      </c>
      <c r="I2613" t="s">
        <v>30</v>
      </c>
      <c r="J2613" t="s">
        <v>7174</v>
      </c>
      <c r="K2613" t="s">
        <v>7175</v>
      </c>
      <c r="L2613" t="s">
        <v>7175</v>
      </c>
      <c r="M2613">
        <v>811125</v>
      </c>
      <c r="O2613" t="s">
        <v>32</v>
      </c>
      <c r="P2613" t="s">
        <v>33</v>
      </c>
      <c r="R2613" t="s">
        <v>34</v>
      </c>
      <c r="T2613" t="s">
        <v>52</v>
      </c>
      <c r="U2613" t="s">
        <v>650</v>
      </c>
      <c r="V2613" t="s">
        <v>1666</v>
      </c>
      <c r="W2613" s="1">
        <v>44953</v>
      </c>
      <c r="X2613" s="1">
        <v>44984</v>
      </c>
      <c r="Y2613" t="s">
        <v>55</v>
      </c>
    </row>
    <row r="2614" spans="1:25">
      <c r="A2614" t="s">
        <v>7176</v>
      </c>
      <c r="B2614" t="s">
        <v>7177</v>
      </c>
      <c r="D2614">
        <v>61925</v>
      </c>
      <c r="E2614" t="s">
        <v>27</v>
      </c>
      <c r="F2614" t="s">
        <v>28</v>
      </c>
      <c r="G2614">
        <v>2023</v>
      </c>
      <c r="H2614" t="s">
        <v>29</v>
      </c>
      <c r="I2614" t="s">
        <v>30</v>
      </c>
      <c r="J2614" t="s">
        <v>7178</v>
      </c>
      <c r="K2614" t="s">
        <v>7179</v>
      </c>
      <c r="L2614" t="s">
        <v>7180</v>
      </c>
      <c r="M2614">
        <v>1073958</v>
      </c>
      <c r="O2614" t="s">
        <v>32</v>
      </c>
      <c r="P2614" t="s">
        <v>145</v>
      </c>
      <c r="R2614" t="s">
        <v>34</v>
      </c>
      <c r="T2614" t="s">
        <v>52</v>
      </c>
      <c r="U2614" t="s">
        <v>650</v>
      </c>
      <c r="V2614" t="s">
        <v>7181</v>
      </c>
      <c r="W2614" s="1">
        <v>45144</v>
      </c>
      <c r="X2614" s="1">
        <v>45157</v>
      </c>
      <c r="Y2614" t="s">
        <v>133</v>
      </c>
    </row>
    <row r="2615" spans="1:25">
      <c r="A2615" t="s">
        <v>7182</v>
      </c>
      <c r="B2615" t="s">
        <v>7183</v>
      </c>
      <c r="D2615">
        <v>60841</v>
      </c>
      <c r="E2615" t="s">
        <v>27</v>
      </c>
      <c r="F2615" t="s">
        <v>28</v>
      </c>
      <c r="G2615">
        <v>2023</v>
      </c>
      <c r="H2615" t="s">
        <v>29</v>
      </c>
      <c r="I2615" t="s">
        <v>30</v>
      </c>
      <c r="J2615" t="s">
        <v>7184</v>
      </c>
      <c r="K2615" t="str">
        <f>"06/06/2023 01:30 PM AEST(SW"</f>
        <v>06/06/2023 01:30 PM AEST(SW</v>
      </c>
      <c r="L2615" t="str">
        <f>"09/06/2023 09:34 AM AEST(SW"</f>
        <v>09/06/2023 09:34 AM AEST(SW</v>
      </c>
      <c r="M2615">
        <v>932421</v>
      </c>
      <c r="O2615" t="s">
        <v>32</v>
      </c>
      <c r="P2615" t="s">
        <v>86</v>
      </c>
      <c r="R2615" t="s">
        <v>34</v>
      </c>
      <c r="T2615" t="s">
        <v>52</v>
      </c>
      <c r="U2615" t="s">
        <v>87</v>
      </c>
      <c r="V2615" t="s">
        <v>88</v>
      </c>
      <c r="W2615" s="1">
        <v>45094</v>
      </c>
      <c r="X2615" s="1">
        <v>45136</v>
      </c>
      <c r="Y2615" t="s">
        <v>123</v>
      </c>
    </row>
    <row r="2616" spans="1:25">
      <c r="A2616" t="s">
        <v>6023</v>
      </c>
      <c r="B2616" t="s">
        <v>6024</v>
      </c>
      <c r="C2616" t="s">
        <v>664</v>
      </c>
      <c r="D2616">
        <v>61908</v>
      </c>
      <c r="E2616" t="s">
        <v>27</v>
      </c>
      <c r="F2616" t="s">
        <v>28</v>
      </c>
      <c r="G2616">
        <v>2023</v>
      </c>
      <c r="H2616" t="s">
        <v>29</v>
      </c>
      <c r="I2616" t="s">
        <v>30</v>
      </c>
      <c r="J2616" t="s">
        <v>6015</v>
      </c>
      <c r="K2616" t="s">
        <v>6025</v>
      </c>
      <c r="M2616">
        <v>1251976</v>
      </c>
      <c r="O2616" t="s">
        <v>32</v>
      </c>
      <c r="P2616" t="s">
        <v>33</v>
      </c>
      <c r="R2616" t="s">
        <v>34</v>
      </c>
      <c r="T2616" t="s">
        <v>52</v>
      </c>
      <c r="U2616" t="s">
        <v>650</v>
      </c>
      <c r="V2616" t="s">
        <v>6026</v>
      </c>
      <c r="W2616" s="1">
        <v>45177</v>
      </c>
      <c r="X2616" s="1">
        <v>45197</v>
      </c>
      <c r="Y2616" t="s">
        <v>615</v>
      </c>
    </row>
    <row r="2617" spans="1:25">
      <c r="A2617" t="s">
        <v>7185</v>
      </c>
      <c r="B2617" t="s">
        <v>1069</v>
      </c>
      <c r="D2617">
        <v>61338</v>
      </c>
      <c r="E2617" t="s">
        <v>27</v>
      </c>
      <c r="F2617" t="s">
        <v>28</v>
      </c>
      <c r="G2617">
        <v>2023</v>
      </c>
      <c r="H2617" t="s">
        <v>29</v>
      </c>
      <c r="I2617" t="s">
        <v>30</v>
      </c>
      <c r="J2617" t="s">
        <v>7186</v>
      </c>
      <c r="K2617" t="s">
        <v>7187</v>
      </c>
      <c r="M2617">
        <v>298177</v>
      </c>
      <c r="O2617" t="s">
        <v>32</v>
      </c>
      <c r="P2617" t="s">
        <v>42</v>
      </c>
      <c r="R2617" t="s">
        <v>34</v>
      </c>
      <c r="T2617" t="s">
        <v>52</v>
      </c>
      <c r="U2617" t="s">
        <v>53</v>
      </c>
      <c r="V2617" t="s">
        <v>151</v>
      </c>
      <c r="W2617" s="1">
        <v>45104</v>
      </c>
      <c r="X2617" s="1">
        <v>45118</v>
      </c>
      <c r="Y2617" t="s">
        <v>55</v>
      </c>
    </row>
    <row r="2618" spans="1:25">
      <c r="A2618" t="s">
        <v>7188</v>
      </c>
      <c r="B2618" t="s">
        <v>7189</v>
      </c>
      <c r="C2618" t="s">
        <v>473</v>
      </c>
      <c r="D2618">
        <v>59520</v>
      </c>
      <c r="E2618" t="s">
        <v>27</v>
      </c>
      <c r="F2618" t="s">
        <v>28</v>
      </c>
      <c r="G2618">
        <v>2023</v>
      </c>
      <c r="H2618" t="s">
        <v>29</v>
      </c>
      <c r="I2618" t="s">
        <v>30</v>
      </c>
      <c r="J2618" t="s">
        <v>7190</v>
      </c>
      <c r="K2618" t="s">
        <v>7191</v>
      </c>
      <c r="L2618" t="str">
        <f>"05/05/2023 11:53 AM AEST(SW"</f>
        <v>05/05/2023 11:53 AM AEST(SW</v>
      </c>
      <c r="M2618">
        <v>1164497</v>
      </c>
      <c r="O2618" t="s">
        <v>32</v>
      </c>
      <c r="P2618" t="s">
        <v>61</v>
      </c>
      <c r="Q2618" t="s">
        <v>7192</v>
      </c>
      <c r="R2618" t="s">
        <v>34</v>
      </c>
      <c r="T2618" t="s">
        <v>52</v>
      </c>
      <c r="U2618" t="s">
        <v>43</v>
      </c>
      <c r="V2618" t="s">
        <v>7193</v>
      </c>
      <c r="W2618" s="1">
        <v>45112</v>
      </c>
      <c r="X2618" s="1">
        <v>45132</v>
      </c>
      <c r="Y2618" t="s">
        <v>55</v>
      </c>
    </row>
    <row r="2619" spans="1:25">
      <c r="A2619" t="s">
        <v>7194</v>
      </c>
      <c r="B2619" t="s">
        <v>991</v>
      </c>
      <c r="D2619">
        <v>61493</v>
      </c>
      <c r="E2619" t="s">
        <v>27</v>
      </c>
      <c r="F2619" t="s">
        <v>28</v>
      </c>
      <c r="G2619">
        <v>2023</v>
      </c>
      <c r="H2619" t="s">
        <v>29</v>
      </c>
      <c r="I2619" t="s">
        <v>30</v>
      </c>
      <c r="J2619" t="s">
        <v>7195</v>
      </c>
      <c r="K2619" t="s">
        <v>7196</v>
      </c>
      <c r="L2619" t="s">
        <v>7196</v>
      </c>
      <c r="M2619">
        <v>1080824</v>
      </c>
      <c r="O2619" t="s">
        <v>32</v>
      </c>
      <c r="P2619" t="s">
        <v>86</v>
      </c>
      <c r="R2619" t="s">
        <v>34</v>
      </c>
      <c r="T2619" t="s">
        <v>52</v>
      </c>
      <c r="U2619" t="s">
        <v>650</v>
      </c>
      <c r="V2619" t="s">
        <v>7197</v>
      </c>
      <c r="W2619" s="1">
        <v>45141</v>
      </c>
      <c r="X2619" s="1">
        <v>45159</v>
      </c>
      <c r="Y2619" t="s">
        <v>55</v>
      </c>
    </row>
    <row r="2620" spans="1:25">
      <c r="A2620" t="s">
        <v>3565</v>
      </c>
      <c r="B2620" t="s">
        <v>7198</v>
      </c>
      <c r="D2620">
        <v>61492</v>
      </c>
      <c r="E2620" t="s">
        <v>27</v>
      </c>
      <c r="F2620" t="s">
        <v>28</v>
      </c>
      <c r="G2620">
        <v>2023</v>
      </c>
      <c r="H2620" t="s">
        <v>29</v>
      </c>
      <c r="I2620" t="s">
        <v>30</v>
      </c>
      <c r="J2620" t="s">
        <v>7195</v>
      </c>
      <c r="K2620" t="s">
        <v>7199</v>
      </c>
      <c r="L2620" t="s">
        <v>7200</v>
      </c>
      <c r="M2620">
        <v>1030722</v>
      </c>
      <c r="O2620" t="s">
        <v>32</v>
      </c>
      <c r="P2620" t="s">
        <v>86</v>
      </c>
      <c r="R2620" t="s">
        <v>34</v>
      </c>
      <c r="T2620" t="s">
        <v>52</v>
      </c>
      <c r="U2620" t="s">
        <v>650</v>
      </c>
      <c r="V2620" t="s">
        <v>6555</v>
      </c>
      <c r="W2620" s="1">
        <v>45141</v>
      </c>
      <c r="X2620" s="1">
        <v>45158</v>
      </c>
      <c r="Y2620" t="s">
        <v>133</v>
      </c>
    </row>
    <row r="2621" spans="1:25">
      <c r="A2621" t="s">
        <v>7201</v>
      </c>
      <c r="B2621" t="s">
        <v>1715</v>
      </c>
      <c r="D2621">
        <v>59269</v>
      </c>
      <c r="E2621" t="s">
        <v>27</v>
      </c>
      <c r="F2621" t="s">
        <v>28</v>
      </c>
      <c r="G2621">
        <v>2023</v>
      </c>
      <c r="H2621" t="s">
        <v>29</v>
      </c>
      <c r="I2621" t="s">
        <v>30</v>
      </c>
      <c r="J2621" t="s">
        <v>7202</v>
      </c>
      <c r="K2621" t="s">
        <v>7203</v>
      </c>
      <c r="L2621" t="s">
        <v>7204</v>
      </c>
      <c r="M2621">
        <v>997257</v>
      </c>
      <c r="O2621" t="s">
        <v>32</v>
      </c>
      <c r="P2621" t="s">
        <v>371</v>
      </c>
      <c r="R2621" t="s">
        <v>34</v>
      </c>
      <c r="T2621" t="s">
        <v>52</v>
      </c>
      <c r="U2621" t="s">
        <v>43</v>
      </c>
      <c r="V2621" t="s">
        <v>7205</v>
      </c>
      <c r="W2621" s="1">
        <v>45113</v>
      </c>
      <c r="X2621" s="1">
        <v>45131</v>
      </c>
      <c r="Y2621" t="s">
        <v>55</v>
      </c>
    </row>
    <row r="2622" spans="1:25">
      <c r="A2622" t="s">
        <v>356</v>
      </c>
      <c r="B2622" t="s">
        <v>357</v>
      </c>
      <c r="C2622" t="s">
        <v>358</v>
      </c>
      <c r="D2622">
        <v>56920</v>
      </c>
      <c r="E2622" t="s">
        <v>27</v>
      </c>
      <c r="F2622" t="s">
        <v>28</v>
      </c>
      <c r="G2622">
        <v>2023</v>
      </c>
      <c r="H2622" t="s">
        <v>29</v>
      </c>
      <c r="I2622" t="s">
        <v>30</v>
      </c>
      <c r="J2622" t="s">
        <v>7206</v>
      </c>
      <c r="K2622" t="str">
        <f>"05/02/2023 10:11 AM AEST(SW"</f>
        <v>05/02/2023 10:11 AM AEST(SW</v>
      </c>
      <c r="M2622">
        <v>995206</v>
      </c>
      <c r="O2622" t="s">
        <v>32</v>
      </c>
      <c r="P2622" t="s">
        <v>86</v>
      </c>
      <c r="R2622" t="s">
        <v>34</v>
      </c>
      <c r="T2622" t="s">
        <v>52</v>
      </c>
      <c r="U2622" t="s">
        <v>87</v>
      </c>
      <c r="V2622" t="s">
        <v>88</v>
      </c>
      <c r="W2622" s="1">
        <v>44975</v>
      </c>
      <c r="X2622" s="1">
        <v>44983</v>
      </c>
      <c r="Y2622" t="s">
        <v>55</v>
      </c>
    </row>
    <row r="2623" spans="1:25">
      <c r="A2623" t="s">
        <v>7166</v>
      </c>
      <c r="B2623" t="s">
        <v>467</v>
      </c>
      <c r="C2623" t="s">
        <v>301</v>
      </c>
      <c r="D2623">
        <v>55641</v>
      </c>
      <c r="E2623" t="s">
        <v>27</v>
      </c>
      <c r="F2623" t="s">
        <v>28</v>
      </c>
      <c r="G2623">
        <v>2023</v>
      </c>
      <c r="H2623" t="s">
        <v>29</v>
      </c>
      <c r="I2623" t="s">
        <v>30</v>
      </c>
      <c r="J2623" t="s">
        <v>7207</v>
      </c>
      <c r="K2623" t="s">
        <v>7208</v>
      </c>
      <c r="M2623">
        <v>910868</v>
      </c>
      <c r="O2623" t="s">
        <v>32</v>
      </c>
      <c r="P2623" t="s">
        <v>86</v>
      </c>
      <c r="R2623" t="s">
        <v>34</v>
      </c>
      <c r="T2623" t="s">
        <v>52</v>
      </c>
      <c r="U2623" t="s">
        <v>87</v>
      </c>
      <c r="V2623" t="s">
        <v>88</v>
      </c>
      <c r="W2623" s="1">
        <v>44975</v>
      </c>
      <c r="X2623" s="1">
        <v>44986</v>
      </c>
      <c r="Y2623" t="s">
        <v>55</v>
      </c>
    </row>
    <row r="2624" spans="1:25">
      <c r="A2624" t="s">
        <v>356</v>
      </c>
      <c r="B2624" t="s">
        <v>357</v>
      </c>
      <c r="C2624" t="s">
        <v>358</v>
      </c>
      <c r="D2624">
        <v>56920</v>
      </c>
      <c r="E2624" t="s">
        <v>27</v>
      </c>
      <c r="F2624" t="s">
        <v>28</v>
      </c>
      <c r="G2624">
        <v>2023</v>
      </c>
      <c r="H2624" t="s">
        <v>29</v>
      </c>
      <c r="I2624" t="s">
        <v>30</v>
      </c>
      <c r="J2624" t="s">
        <v>7206</v>
      </c>
      <c r="K2624" t="str">
        <f>"05/02/2023 10:11 AM AEST(SW"</f>
        <v>05/02/2023 10:11 AM AEST(SW</v>
      </c>
      <c r="M2624">
        <v>995206</v>
      </c>
      <c r="O2624" t="s">
        <v>32</v>
      </c>
      <c r="P2624" t="s">
        <v>86</v>
      </c>
      <c r="R2624" t="s">
        <v>34</v>
      </c>
      <c r="T2624" t="s">
        <v>52</v>
      </c>
      <c r="U2624" t="s">
        <v>87</v>
      </c>
      <c r="V2624" t="s">
        <v>88</v>
      </c>
      <c r="W2624" s="1">
        <v>44975</v>
      </c>
      <c r="X2624" s="1">
        <v>44983</v>
      </c>
      <c r="Y2624" t="s">
        <v>55</v>
      </c>
    </row>
    <row r="2625" spans="1:25">
      <c r="A2625" t="s">
        <v>5918</v>
      </c>
      <c r="B2625" t="s">
        <v>57</v>
      </c>
      <c r="C2625" t="s">
        <v>269</v>
      </c>
      <c r="D2625">
        <v>53816</v>
      </c>
      <c r="E2625" t="s">
        <v>27</v>
      </c>
      <c r="F2625" t="s">
        <v>28</v>
      </c>
      <c r="G2625">
        <v>2023</v>
      </c>
      <c r="H2625" t="s">
        <v>29</v>
      </c>
      <c r="I2625" t="s">
        <v>30</v>
      </c>
      <c r="J2625" t="s">
        <v>5919</v>
      </c>
      <c r="K2625" t="s">
        <v>5920</v>
      </c>
      <c r="L2625" t="str">
        <f>"02/12/2022 01:03 PM AEST(SW"</f>
        <v>02/12/2022 01:03 PM AEST(SW</v>
      </c>
      <c r="M2625">
        <v>539003</v>
      </c>
      <c r="O2625" t="s">
        <v>32</v>
      </c>
      <c r="P2625" t="s">
        <v>878</v>
      </c>
      <c r="R2625" t="s">
        <v>34</v>
      </c>
      <c r="T2625" t="s">
        <v>52</v>
      </c>
      <c r="U2625" t="s">
        <v>43</v>
      </c>
      <c r="V2625" t="s">
        <v>3526</v>
      </c>
      <c r="W2625" s="1">
        <v>44941</v>
      </c>
      <c r="X2625" s="1">
        <v>44971</v>
      </c>
      <c r="Y2625" t="s">
        <v>55</v>
      </c>
    </row>
    <row r="2626" spans="1:25">
      <c r="A2626" t="s">
        <v>7209</v>
      </c>
      <c r="B2626" t="s">
        <v>861</v>
      </c>
      <c r="C2626" t="s">
        <v>791</v>
      </c>
      <c r="D2626">
        <v>55704</v>
      </c>
      <c r="E2626" t="s">
        <v>27</v>
      </c>
      <c r="F2626" t="s">
        <v>28</v>
      </c>
      <c r="G2626">
        <v>2023</v>
      </c>
      <c r="H2626" t="s">
        <v>29</v>
      </c>
      <c r="I2626" t="s">
        <v>30</v>
      </c>
      <c r="J2626" t="s">
        <v>7210</v>
      </c>
      <c r="K2626" t="s">
        <v>7211</v>
      </c>
      <c r="M2626">
        <v>1344394</v>
      </c>
      <c r="O2626" t="s">
        <v>32</v>
      </c>
      <c r="P2626" t="s">
        <v>86</v>
      </c>
      <c r="R2626" t="s">
        <v>34</v>
      </c>
      <c r="T2626" t="s">
        <v>52</v>
      </c>
      <c r="U2626" t="s">
        <v>650</v>
      </c>
      <c r="V2626" t="s">
        <v>1666</v>
      </c>
      <c r="W2626" s="1">
        <v>44960</v>
      </c>
      <c r="X2626" s="1">
        <v>44984</v>
      </c>
      <c r="Y2626" t="s">
        <v>55</v>
      </c>
    </row>
    <row r="2627" spans="1:25">
      <c r="A2627" t="s">
        <v>7212</v>
      </c>
      <c r="B2627" t="s">
        <v>7213</v>
      </c>
      <c r="C2627" t="s">
        <v>7214</v>
      </c>
      <c r="D2627">
        <v>57406</v>
      </c>
      <c r="E2627" t="s">
        <v>27</v>
      </c>
      <c r="F2627" t="s">
        <v>28</v>
      </c>
      <c r="G2627">
        <v>2023</v>
      </c>
      <c r="H2627" t="s">
        <v>29</v>
      </c>
      <c r="I2627" t="s">
        <v>30</v>
      </c>
      <c r="J2627" t="s">
        <v>7215</v>
      </c>
      <c r="K2627" t="s">
        <v>7216</v>
      </c>
      <c r="M2627">
        <v>1051882</v>
      </c>
      <c r="O2627" t="s">
        <v>32</v>
      </c>
      <c r="P2627" t="s">
        <v>33</v>
      </c>
      <c r="R2627" t="s">
        <v>34</v>
      </c>
      <c r="T2627" t="s">
        <v>52</v>
      </c>
      <c r="U2627" t="s">
        <v>298</v>
      </c>
      <c r="V2627" t="s">
        <v>810</v>
      </c>
      <c r="W2627" s="1">
        <v>45194</v>
      </c>
      <c r="X2627" s="1">
        <v>45219</v>
      </c>
      <c r="Y2627" t="s">
        <v>55</v>
      </c>
    </row>
    <row r="2628" spans="1:25">
      <c r="A2628" t="s">
        <v>7217</v>
      </c>
      <c r="B2628" t="s">
        <v>7218</v>
      </c>
      <c r="D2628">
        <v>60808</v>
      </c>
      <c r="E2628" t="s">
        <v>27</v>
      </c>
      <c r="F2628" t="s">
        <v>28</v>
      </c>
      <c r="G2628">
        <v>2023</v>
      </c>
      <c r="H2628" t="s">
        <v>29</v>
      </c>
      <c r="I2628" t="s">
        <v>30</v>
      </c>
      <c r="J2628" t="s">
        <v>7219</v>
      </c>
      <c r="K2628" t="str">
        <f>"05/06/2023 11:06 AM AEST(SW"</f>
        <v>05/06/2023 11:06 AM AEST(SW</v>
      </c>
      <c r="M2628">
        <v>1025114</v>
      </c>
      <c r="O2628" t="s">
        <v>32</v>
      </c>
      <c r="P2628" t="s">
        <v>86</v>
      </c>
      <c r="R2628" t="s">
        <v>34</v>
      </c>
      <c r="T2628" t="s">
        <v>52</v>
      </c>
      <c r="U2628" t="s">
        <v>650</v>
      </c>
      <c r="V2628" t="s">
        <v>1666</v>
      </c>
      <c r="W2628" s="1">
        <v>45144</v>
      </c>
      <c r="X2628" s="1">
        <v>45157</v>
      </c>
      <c r="Y2628" t="s">
        <v>123</v>
      </c>
    </row>
    <row r="2629" spans="1:25">
      <c r="A2629" t="s">
        <v>526</v>
      </c>
      <c r="B2629" t="s">
        <v>7220</v>
      </c>
      <c r="D2629">
        <v>61962</v>
      </c>
      <c r="E2629" t="s">
        <v>27</v>
      </c>
      <c r="F2629" t="s">
        <v>28</v>
      </c>
      <c r="G2629">
        <v>2023</v>
      </c>
      <c r="H2629" t="s">
        <v>29</v>
      </c>
      <c r="I2629" t="s">
        <v>30</v>
      </c>
      <c r="J2629" t="s">
        <v>7221</v>
      </c>
      <c r="K2629" t="s">
        <v>7222</v>
      </c>
      <c r="M2629">
        <v>1074078</v>
      </c>
      <c r="O2629" t="s">
        <v>32</v>
      </c>
      <c r="P2629" t="s">
        <v>86</v>
      </c>
      <c r="R2629" t="s">
        <v>34</v>
      </c>
      <c r="T2629" t="s">
        <v>52</v>
      </c>
      <c r="U2629" t="s">
        <v>650</v>
      </c>
      <c r="V2629" t="s">
        <v>1666</v>
      </c>
      <c r="W2629" s="1">
        <v>45145</v>
      </c>
      <c r="X2629" s="1">
        <v>45156</v>
      </c>
      <c r="Y2629" t="s">
        <v>133</v>
      </c>
    </row>
    <row r="2630" spans="1:25">
      <c r="A2630" t="s">
        <v>7223</v>
      </c>
      <c r="B2630" t="s">
        <v>1715</v>
      </c>
      <c r="C2630" t="s">
        <v>7224</v>
      </c>
      <c r="D2630">
        <v>60954</v>
      </c>
      <c r="E2630" t="s">
        <v>27</v>
      </c>
      <c r="F2630" t="s">
        <v>28</v>
      </c>
      <c r="G2630">
        <v>2023</v>
      </c>
      <c r="H2630" t="s">
        <v>29</v>
      </c>
      <c r="I2630" t="s">
        <v>30</v>
      </c>
      <c r="J2630" t="s">
        <v>7225</v>
      </c>
      <c r="K2630" t="s">
        <v>7226</v>
      </c>
      <c r="M2630">
        <v>1147455</v>
      </c>
      <c r="O2630" t="s">
        <v>32</v>
      </c>
      <c r="P2630" t="s">
        <v>86</v>
      </c>
      <c r="R2630" t="s">
        <v>34</v>
      </c>
      <c r="T2630" t="s">
        <v>52</v>
      </c>
      <c r="U2630" t="s">
        <v>650</v>
      </c>
      <c r="V2630" t="s">
        <v>1666</v>
      </c>
      <c r="W2630" s="1">
        <v>45145</v>
      </c>
      <c r="X2630" s="1">
        <v>45158</v>
      </c>
      <c r="Y2630" t="s">
        <v>55</v>
      </c>
    </row>
    <row r="2631" spans="1:25">
      <c r="A2631" t="s">
        <v>7227</v>
      </c>
      <c r="B2631" t="s">
        <v>7228</v>
      </c>
      <c r="C2631" t="s">
        <v>7229</v>
      </c>
      <c r="D2631">
        <v>55631</v>
      </c>
      <c r="E2631" t="s">
        <v>27</v>
      </c>
      <c r="F2631" t="s">
        <v>28</v>
      </c>
      <c r="G2631">
        <v>2023</v>
      </c>
      <c r="H2631" t="s">
        <v>29</v>
      </c>
      <c r="I2631" t="s">
        <v>30</v>
      </c>
      <c r="J2631" t="s">
        <v>7230</v>
      </c>
      <c r="K2631" t="s">
        <v>7231</v>
      </c>
      <c r="L2631" t="s">
        <v>7232</v>
      </c>
      <c r="M2631">
        <v>1280299</v>
      </c>
      <c r="O2631" t="s">
        <v>32</v>
      </c>
      <c r="P2631" t="s">
        <v>145</v>
      </c>
      <c r="R2631" t="s">
        <v>34</v>
      </c>
      <c r="T2631" t="s">
        <v>52</v>
      </c>
      <c r="U2631" t="s">
        <v>650</v>
      </c>
      <c r="V2631" t="s">
        <v>7233</v>
      </c>
      <c r="W2631" s="1">
        <v>44960</v>
      </c>
      <c r="X2631" s="1">
        <v>44975</v>
      </c>
      <c r="Y2631" t="s">
        <v>211</v>
      </c>
    </row>
    <row r="2632" spans="1:25">
      <c r="A2632" t="s">
        <v>356</v>
      </c>
      <c r="B2632" t="s">
        <v>357</v>
      </c>
      <c r="C2632" t="s">
        <v>358</v>
      </c>
      <c r="D2632">
        <v>57924</v>
      </c>
      <c r="E2632" t="s">
        <v>27</v>
      </c>
      <c r="F2632" t="s">
        <v>28</v>
      </c>
      <c r="G2632">
        <v>2023</v>
      </c>
      <c r="H2632" t="s">
        <v>29</v>
      </c>
      <c r="I2632" t="s">
        <v>30</v>
      </c>
      <c r="J2632" t="s">
        <v>7234</v>
      </c>
      <c r="K2632" t="s">
        <v>7235</v>
      </c>
      <c r="M2632">
        <v>995206</v>
      </c>
      <c r="O2632" t="s">
        <v>32</v>
      </c>
      <c r="P2632" t="s">
        <v>86</v>
      </c>
      <c r="R2632" t="s">
        <v>34</v>
      </c>
      <c r="T2632" t="s">
        <v>52</v>
      </c>
      <c r="U2632" t="s">
        <v>87</v>
      </c>
      <c r="V2632" t="s">
        <v>88</v>
      </c>
      <c r="W2632" s="1">
        <v>45095</v>
      </c>
      <c r="X2632" s="1">
        <v>45114</v>
      </c>
      <c r="Y2632" t="s">
        <v>55</v>
      </c>
    </row>
    <row r="2633" spans="1:25">
      <c r="A2633" t="s">
        <v>7185</v>
      </c>
      <c r="B2633" t="s">
        <v>1069</v>
      </c>
      <c r="D2633">
        <v>61338</v>
      </c>
      <c r="E2633" t="s">
        <v>27</v>
      </c>
      <c r="F2633" t="s">
        <v>28</v>
      </c>
      <c r="G2633">
        <v>2023</v>
      </c>
      <c r="H2633" t="s">
        <v>29</v>
      </c>
      <c r="I2633" t="s">
        <v>30</v>
      </c>
      <c r="J2633" t="s">
        <v>7186</v>
      </c>
      <c r="K2633" t="s">
        <v>7187</v>
      </c>
      <c r="M2633">
        <v>298177</v>
      </c>
      <c r="O2633" t="s">
        <v>32</v>
      </c>
      <c r="P2633" t="s">
        <v>42</v>
      </c>
      <c r="R2633" t="s">
        <v>34</v>
      </c>
      <c r="T2633" t="s">
        <v>52</v>
      </c>
      <c r="U2633" t="s">
        <v>53</v>
      </c>
      <c r="V2633" t="s">
        <v>151</v>
      </c>
      <c r="W2633" s="1">
        <v>45104</v>
      </c>
      <c r="X2633" s="1">
        <v>45118</v>
      </c>
      <c r="Y2633" t="s">
        <v>55</v>
      </c>
    </row>
    <row r="2634" spans="1:25">
      <c r="A2634" t="s">
        <v>3487</v>
      </c>
      <c r="B2634" t="s">
        <v>551</v>
      </c>
      <c r="D2634">
        <v>55458</v>
      </c>
      <c r="E2634" t="s">
        <v>27</v>
      </c>
      <c r="F2634" t="s">
        <v>28</v>
      </c>
      <c r="G2634">
        <v>2023</v>
      </c>
      <c r="H2634" t="s">
        <v>29</v>
      </c>
      <c r="I2634" t="s">
        <v>30</v>
      </c>
      <c r="J2634" t="s">
        <v>7236</v>
      </c>
      <c r="K2634" t="s">
        <v>7237</v>
      </c>
      <c r="L2634" t="s">
        <v>7238</v>
      </c>
      <c r="M2634">
        <v>1136123</v>
      </c>
      <c r="O2634" t="s">
        <v>32</v>
      </c>
      <c r="P2634" t="s">
        <v>42</v>
      </c>
      <c r="R2634" t="s">
        <v>34</v>
      </c>
      <c r="T2634" t="s">
        <v>52</v>
      </c>
      <c r="U2634" t="s">
        <v>706</v>
      </c>
      <c r="V2634" t="s">
        <v>3490</v>
      </c>
      <c r="W2634" s="1">
        <v>44921</v>
      </c>
      <c r="X2634" s="1">
        <v>44948</v>
      </c>
      <c r="Y2634" t="s">
        <v>55</v>
      </c>
    </row>
    <row r="2635" spans="1:25">
      <c r="A2635" t="s">
        <v>6512</v>
      </c>
      <c r="B2635" t="s">
        <v>1683</v>
      </c>
      <c r="D2635">
        <v>60851</v>
      </c>
      <c r="E2635" t="s">
        <v>27</v>
      </c>
      <c r="F2635" t="s">
        <v>28</v>
      </c>
      <c r="G2635">
        <v>2023</v>
      </c>
      <c r="H2635" t="s">
        <v>29</v>
      </c>
      <c r="I2635" t="s">
        <v>30</v>
      </c>
      <c r="J2635" t="s">
        <v>6513</v>
      </c>
      <c r="K2635" t="str">
        <f>"06/06/2023 06:33 PM AEST(SW"</f>
        <v>06/06/2023 06:33 PM AEST(SW</v>
      </c>
      <c r="M2635">
        <v>1253537</v>
      </c>
      <c r="O2635" t="s">
        <v>32</v>
      </c>
      <c r="P2635" t="s">
        <v>33</v>
      </c>
      <c r="R2635" t="s">
        <v>34</v>
      </c>
      <c r="T2635" t="s">
        <v>174</v>
      </c>
      <c r="U2635" t="s">
        <v>175</v>
      </c>
      <c r="V2635" t="s">
        <v>5926</v>
      </c>
      <c r="W2635" s="1">
        <v>45103</v>
      </c>
      <c r="X2635" s="1">
        <v>45138</v>
      </c>
      <c r="Y2635" t="s">
        <v>55</v>
      </c>
    </row>
    <row r="2636" spans="1:25">
      <c r="A2636" t="s">
        <v>6628</v>
      </c>
      <c r="B2636" t="s">
        <v>2246</v>
      </c>
      <c r="C2636" t="s">
        <v>57</v>
      </c>
      <c r="D2636">
        <v>61926</v>
      </c>
      <c r="E2636" t="s">
        <v>27</v>
      </c>
      <c r="F2636" t="s">
        <v>28</v>
      </c>
      <c r="G2636">
        <v>2023</v>
      </c>
      <c r="H2636" t="s">
        <v>29</v>
      </c>
      <c r="I2636" t="s">
        <v>30</v>
      </c>
      <c r="J2636" t="s">
        <v>6629</v>
      </c>
      <c r="K2636" t="s">
        <v>6630</v>
      </c>
      <c r="L2636" t="s">
        <v>6630</v>
      </c>
      <c r="M2636">
        <v>1311688</v>
      </c>
      <c r="O2636" t="s">
        <v>32</v>
      </c>
      <c r="P2636" t="s">
        <v>631</v>
      </c>
      <c r="R2636" t="s">
        <v>34</v>
      </c>
      <c r="T2636" t="s">
        <v>35</v>
      </c>
      <c r="U2636" t="s">
        <v>278</v>
      </c>
      <c r="V2636" t="s">
        <v>6631</v>
      </c>
      <c r="W2636" s="1">
        <v>45152</v>
      </c>
      <c r="X2636" s="1">
        <v>45176</v>
      </c>
      <c r="Y2636" t="s">
        <v>55</v>
      </c>
    </row>
    <row r="2637" spans="1:25">
      <c r="A2637" t="s">
        <v>292</v>
      </c>
      <c r="B2637" t="s">
        <v>293</v>
      </c>
      <c r="C2637" t="s">
        <v>294</v>
      </c>
      <c r="D2637">
        <v>61489</v>
      </c>
      <c r="E2637" t="s">
        <v>27</v>
      </c>
      <c r="F2637" t="s">
        <v>28</v>
      </c>
      <c r="G2637">
        <v>2023</v>
      </c>
      <c r="H2637" t="s">
        <v>29</v>
      </c>
      <c r="I2637" t="s">
        <v>30</v>
      </c>
      <c r="J2637" t="s">
        <v>7239</v>
      </c>
      <c r="K2637" t="s">
        <v>7240</v>
      </c>
      <c r="M2637">
        <v>638542</v>
      </c>
      <c r="O2637" t="s">
        <v>32</v>
      </c>
      <c r="P2637" t="s">
        <v>33</v>
      </c>
      <c r="R2637" t="s">
        <v>34</v>
      </c>
      <c r="T2637" t="s">
        <v>52</v>
      </c>
      <c r="U2637" t="s">
        <v>298</v>
      </c>
      <c r="V2637" t="s">
        <v>299</v>
      </c>
      <c r="W2637" s="1">
        <v>45192</v>
      </c>
      <c r="X2637" s="1">
        <v>45207</v>
      </c>
      <c r="Y2637" t="s">
        <v>55</v>
      </c>
    </row>
    <row r="2638" spans="1:25">
      <c r="A2638" t="s">
        <v>1610</v>
      </c>
      <c r="B2638" t="s">
        <v>613</v>
      </c>
      <c r="D2638">
        <v>60921</v>
      </c>
      <c r="E2638" t="s">
        <v>27</v>
      </c>
      <c r="F2638" t="s">
        <v>28</v>
      </c>
      <c r="G2638">
        <v>2023</v>
      </c>
      <c r="H2638" t="s">
        <v>29</v>
      </c>
      <c r="I2638" t="s">
        <v>30</v>
      </c>
      <c r="J2638" t="s">
        <v>7241</v>
      </c>
      <c r="K2638" t="str">
        <f>"09/06/2023 02:05 PM AEST(SW"</f>
        <v>09/06/2023 02:05 PM AEST(SW</v>
      </c>
      <c r="M2638">
        <v>1350293</v>
      </c>
      <c r="O2638" t="s">
        <v>32</v>
      </c>
      <c r="P2638" t="s">
        <v>2820</v>
      </c>
      <c r="R2638" t="s">
        <v>34</v>
      </c>
      <c r="T2638" t="s">
        <v>52</v>
      </c>
      <c r="U2638" t="s">
        <v>53</v>
      </c>
      <c r="V2638" t="s">
        <v>1626</v>
      </c>
      <c r="W2638" s="1">
        <v>45108</v>
      </c>
      <c r="X2638" s="1">
        <v>45134</v>
      </c>
      <c r="Y2638" t="s">
        <v>2807</v>
      </c>
    </row>
    <row r="2639" spans="1:25">
      <c r="A2639" t="s">
        <v>7242</v>
      </c>
      <c r="B2639" t="s">
        <v>7243</v>
      </c>
      <c r="D2639">
        <v>61909</v>
      </c>
      <c r="E2639" t="s">
        <v>27</v>
      </c>
      <c r="F2639" t="s">
        <v>28</v>
      </c>
      <c r="G2639">
        <v>2023</v>
      </c>
      <c r="H2639" t="s">
        <v>29</v>
      </c>
      <c r="I2639" t="s">
        <v>30</v>
      </c>
      <c r="J2639" t="s">
        <v>7244</v>
      </c>
      <c r="K2639" t="s">
        <v>7245</v>
      </c>
      <c r="L2639" t="str">
        <f>"01/08/2023 09:08 AM AEST(SW"</f>
        <v>01/08/2023 09:08 AM AEST(SW</v>
      </c>
      <c r="M2639">
        <v>811028</v>
      </c>
      <c r="O2639" t="s">
        <v>32</v>
      </c>
      <c r="P2639" t="s">
        <v>33</v>
      </c>
      <c r="R2639" t="s">
        <v>34</v>
      </c>
      <c r="T2639" t="s">
        <v>52</v>
      </c>
      <c r="U2639" t="s">
        <v>298</v>
      </c>
      <c r="V2639" t="s">
        <v>810</v>
      </c>
      <c r="W2639" s="1">
        <v>45187</v>
      </c>
      <c r="X2639" s="1">
        <v>45261</v>
      </c>
      <c r="Y2639" t="s">
        <v>55</v>
      </c>
    </row>
    <row r="2640" spans="1:25">
      <c r="A2640" t="s">
        <v>3637</v>
      </c>
      <c r="B2640" t="s">
        <v>3638</v>
      </c>
      <c r="D2640">
        <v>61029</v>
      </c>
      <c r="E2640" t="s">
        <v>27</v>
      </c>
      <c r="F2640" t="s">
        <v>28</v>
      </c>
      <c r="G2640">
        <v>2023</v>
      </c>
      <c r="H2640" t="s">
        <v>29</v>
      </c>
      <c r="I2640" t="s">
        <v>30</v>
      </c>
      <c r="J2640" t="s">
        <v>7246</v>
      </c>
      <c r="K2640" t="s">
        <v>7247</v>
      </c>
      <c r="M2640">
        <v>1108499</v>
      </c>
      <c r="O2640" t="s">
        <v>32</v>
      </c>
      <c r="P2640" t="s">
        <v>42</v>
      </c>
      <c r="R2640" t="s">
        <v>34</v>
      </c>
      <c r="T2640" t="s">
        <v>35</v>
      </c>
      <c r="U2640" t="s">
        <v>36</v>
      </c>
      <c r="V2640" t="s">
        <v>3642</v>
      </c>
      <c r="W2640" s="1">
        <v>45092</v>
      </c>
      <c r="X2640" s="1">
        <v>45145</v>
      </c>
      <c r="Y2640" t="s">
        <v>55</v>
      </c>
    </row>
    <row r="2641" spans="1:25">
      <c r="A2641" t="s">
        <v>7248</v>
      </c>
      <c r="B2641" t="s">
        <v>1269</v>
      </c>
      <c r="C2641" t="s">
        <v>358</v>
      </c>
      <c r="D2641">
        <v>60418</v>
      </c>
      <c r="E2641" t="s">
        <v>27</v>
      </c>
      <c r="F2641" t="s">
        <v>28</v>
      </c>
      <c r="G2641">
        <v>2023</v>
      </c>
      <c r="H2641" t="s">
        <v>29</v>
      </c>
      <c r="I2641" t="s">
        <v>30</v>
      </c>
      <c r="J2641" t="s">
        <v>7249</v>
      </c>
      <c r="K2641" t="s">
        <v>7250</v>
      </c>
      <c r="L2641" t="s">
        <v>7251</v>
      </c>
      <c r="M2641">
        <v>833764</v>
      </c>
      <c r="O2641" t="s">
        <v>32</v>
      </c>
      <c r="P2641" t="s">
        <v>42</v>
      </c>
      <c r="R2641" t="s">
        <v>34</v>
      </c>
      <c r="T2641" t="s">
        <v>35</v>
      </c>
      <c r="U2641" t="s">
        <v>869</v>
      </c>
      <c r="V2641" t="s">
        <v>194</v>
      </c>
      <c r="W2641" s="1">
        <v>45086</v>
      </c>
      <c r="X2641" s="1">
        <v>45063</v>
      </c>
      <c r="Y2641" t="s">
        <v>55</v>
      </c>
    </row>
    <row r="2642" spans="1:25">
      <c r="A2642" t="s">
        <v>7252</v>
      </c>
      <c r="B2642" t="s">
        <v>1092</v>
      </c>
      <c r="C2642" t="s">
        <v>57</v>
      </c>
      <c r="D2642">
        <v>58560</v>
      </c>
      <c r="E2642" t="s">
        <v>27</v>
      </c>
      <c r="F2642" t="s">
        <v>28</v>
      </c>
      <c r="G2642">
        <v>2023</v>
      </c>
      <c r="H2642" t="s">
        <v>29</v>
      </c>
      <c r="I2642" t="s">
        <v>30</v>
      </c>
      <c r="J2642" t="s">
        <v>7253</v>
      </c>
      <c r="K2642" t="str">
        <f>"05/04/2023 03:17 PM AEST(SW"</f>
        <v>05/04/2023 03:17 PM AEST(SW</v>
      </c>
      <c r="L2642" t="s">
        <v>7254</v>
      </c>
      <c r="M2642">
        <v>913337</v>
      </c>
      <c r="O2642" t="s">
        <v>32</v>
      </c>
      <c r="P2642" t="s">
        <v>42</v>
      </c>
      <c r="R2642" t="s">
        <v>34</v>
      </c>
      <c r="T2642" t="s">
        <v>35</v>
      </c>
      <c r="U2642" t="s">
        <v>869</v>
      </c>
      <c r="V2642" t="s">
        <v>194</v>
      </c>
      <c r="W2642" s="1">
        <v>45086</v>
      </c>
      <c r="X2642" s="1">
        <v>45102</v>
      </c>
      <c r="Y2642" t="s">
        <v>55</v>
      </c>
    </row>
    <row r="2643" spans="1:25">
      <c r="A2643" t="s">
        <v>3637</v>
      </c>
      <c r="B2643" t="s">
        <v>3638</v>
      </c>
      <c r="D2643">
        <v>61029</v>
      </c>
      <c r="E2643" t="s">
        <v>27</v>
      </c>
      <c r="F2643" t="s">
        <v>28</v>
      </c>
      <c r="G2643">
        <v>2023</v>
      </c>
      <c r="H2643" t="s">
        <v>29</v>
      </c>
      <c r="I2643" t="s">
        <v>30</v>
      </c>
      <c r="J2643" t="s">
        <v>7246</v>
      </c>
      <c r="K2643" t="s">
        <v>7247</v>
      </c>
      <c r="M2643">
        <v>1108499</v>
      </c>
      <c r="O2643" t="s">
        <v>32</v>
      </c>
      <c r="P2643" t="s">
        <v>42</v>
      </c>
      <c r="R2643" t="s">
        <v>34</v>
      </c>
      <c r="T2643" t="s">
        <v>35</v>
      </c>
      <c r="U2643" t="s">
        <v>36</v>
      </c>
      <c r="V2643" t="s">
        <v>3642</v>
      </c>
      <c r="W2643" s="1">
        <v>45092</v>
      </c>
      <c r="X2643" s="1">
        <v>45145</v>
      </c>
      <c r="Y2643" t="s">
        <v>55</v>
      </c>
    </row>
    <row r="2644" spans="1:25">
      <c r="A2644" t="s">
        <v>6533</v>
      </c>
      <c r="B2644" t="s">
        <v>248</v>
      </c>
      <c r="C2644" t="s">
        <v>7255</v>
      </c>
      <c r="D2644">
        <v>59244</v>
      </c>
      <c r="E2644" t="s">
        <v>27</v>
      </c>
      <c r="F2644" t="s">
        <v>28</v>
      </c>
      <c r="G2644">
        <v>2023</v>
      </c>
      <c r="H2644" t="s">
        <v>29</v>
      </c>
      <c r="I2644" t="s">
        <v>30</v>
      </c>
      <c r="J2644" t="s">
        <v>7256</v>
      </c>
      <c r="K2644" t="s">
        <v>7257</v>
      </c>
      <c r="M2644">
        <v>831719</v>
      </c>
      <c r="O2644" t="s">
        <v>32</v>
      </c>
      <c r="P2644" t="s">
        <v>42</v>
      </c>
      <c r="R2644" t="s">
        <v>34</v>
      </c>
      <c r="T2644" t="s">
        <v>35</v>
      </c>
      <c r="U2644" t="s">
        <v>869</v>
      </c>
      <c r="V2644" t="s">
        <v>7258</v>
      </c>
      <c r="W2644" s="1">
        <v>45082</v>
      </c>
      <c r="X2644" s="1">
        <v>45099</v>
      </c>
      <c r="Y2644" t="s">
        <v>55</v>
      </c>
    </row>
    <row r="2645" spans="1:25">
      <c r="A2645" t="s">
        <v>7259</v>
      </c>
      <c r="B2645" t="s">
        <v>7260</v>
      </c>
      <c r="D2645">
        <v>59174</v>
      </c>
      <c r="E2645" t="s">
        <v>27</v>
      </c>
      <c r="F2645" t="s">
        <v>28</v>
      </c>
      <c r="G2645">
        <v>2023</v>
      </c>
      <c r="H2645" t="s">
        <v>29</v>
      </c>
      <c r="I2645" t="s">
        <v>30</v>
      </c>
      <c r="J2645" t="s">
        <v>7261</v>
      </c>
      <c r="K2645" t="s">
        <v>7262</v>
      </c>
      <c r="L2645" t="s">
        <v>7263</v>
      </c>
      <c r="M2645">
        <v>1062541</v>
      </c>
      <c r="O2645" t="s">
        <v>32</v>
      </c>
      <c r="P2645" t="s">
        <v>42</v>
      </c>
      <c r="R2645" t="s">
        <v>34</v>
      </c>
      <c r="T2645" t="s">
        <v>35</v>
      </c>
      <c r="U2645" t="s">
        <v>869</v>
      </c>
      <c r="V2645" t="s">
        <v>194</v>
      </c>
      <c r="W2645" s="1">
        <v>45082</v>
      </c>
      <c r="X2645" s="1">
        <v>45098</v>
      </c>
      <c r="Y2645" t="s">
        <v>774</v>
      </c>
    </row>
    <row r="2646" spans="1:25">
      <c r="A2646" t="s">
        <v>5950</v>
      </c>
      <c r="B2646" t="s">
        <v>5951</v>
      </c>
      <c r="C2646" t="s">
        <v>5952</v>
      </c>
      <c r="D2646">
        <v>60079</v>
      </c>
      <c r="E2646" t="s">
        <v>27</v>
      </c>
      <c r="F2646" t="s">
        <v>28</v>
      </c>
      <c r="G2646">
        <v>2023</v>
      </c>
      <c r="H2646" t="s">
        <v>29</v>
      </c>
      <c r="I2646" t="s">
        <v>30</v>
      </c>
      <c r="J2646" t="s">
        <v>5953</v>
      </c>
      <c r="K2646" t="s">
        <v>5954</v>
      </c>
      <c r="L2646" t="s">
        <v>5954</v>
      </c>
      <c r="M2646">
        <v>1362729</v>
      </c>
      <c r="O2646" t="s">
        <v>32</v>
      </c>
      <c r="P2646" t="s">
        <v>33</v>
      </c>
      <c r="R2646" t="s">
        <v>34</v>
      </c>
      <c r="T2646" t="s">
        <v>174</v>
      </c>
      <c r="U2646" t="s">
        <v>175</v>
      </c>
      <c r="V2646" t="s">
        <v>2241</v>
      </c>
      <c r="W2646" s="1">
        <v>45090</v>
      </c>
      <c r="X2646" s="1">
        <v>45133</v>
      </c>
      <c r="Y2646" t="s">
        <v>55</v>
      </c>
    </row>
    <row r="2647" spans="1:25">
      <c r="A2647" t="s">
        <v>5967</v>
      </c>
      <c r="B2647" t="s">
        <v>5968</v>
      </c>
      <c r="C2647" t="s">
        <v>2978</v>
      </c>
      <c r="D2647">
        <v>60080</v>
      </c>
      <c r="E2647" t="s">
        <v>27</v>
      </c>
      <c r="F2647" t="s">
        <v>28</v>
      </c>
      <c r="G2647">
        <v>2023</v>
      </c>
      <c r="H2647" t="s">
        <v>29</v>
      </c>
      <c r="I2647" t="s">
        <v>30</v>
      </c>
      <c r="J2647" t="s">
        <v>5953</v>
      </c>
      <c r="K2647" t="s">
        <v>5969</v>
      </c>
      <c r="M2647">
        <v>1356761</v>
      </c>
      <c r="O2647" t="s">
        <v>32</v>
      </c>
      <c r="P2647" t="s">
        <v>33</v>
      </c>
      <c r="R2647" t="s">
        <v>34</v>
      </c>
      <c r="T2647" t="s">
        <v>174</v>
      </c>
      <c r="U2647" t="s">
        <v>175</v>
      </c>
      <c r="V2647" t="s">
        <v>5970</v>
      </c>
      <c r="W2647" s="1">
        <v>45090</v>
      </c>
      <c r="X2647" s="1">
        <v>45133</v>
      </c>
      <c r="Y2647" t="s">
        <v>55</v>
      </c>
    </row>
    <row r="2648" spans="1:25">
      <c r="A2648" t="s">
        <v>3889</v>
      </c>
      <c r="B2648" t="s">
        <v>1041</v>
      </c>
      <c r="C2648" t="s">
        <v>1070</v>
      </c>
      <c r="D2648">
        <v>60664</v>
      </c>
      <c r="E2648" t="s">
        <v>27</v>
      </c>
      <c r="F2648" t="s">
        <v>28</v>
      </c>
      <c r="G2648">
        <v>2023</v>
      </c>
      <c r="H2648" t="s">
        <v>29</v>
      </c>
      <c r="I2648" t="s">
        <v>30</v>
      </c>
      <c r="J2648" t="s">
        <v>7264</v>
      </c>
      <c r="K2648" t="s">
        <v>7265</v>
      </c>
      <c r="L2648" t="s">
        <v>7266</v>
      </c>
      <c r="M2648">
        <v>1086317</v>
      </c>
      <c r="O2648" t="s">
        <v>32</v>
      </c>
      <c r="P2648" t="s">
        <v>33</v>
      </c>
      <c r="R2648" t="s">
        <v>34</v>
      </c>
      <c r="T2648" t="s">
        <v>52</v>
      </c>
      <c r="U2648" t="s">
        <v>53</v>
      </c>
      <c r="V2648" t="s">
        <v>3077</v>
      </c>
      <c r="W2648" s="1">
        <v>45254</v>
      </c>
      <c r="X2648" s="1">
        <v>45277</v>
      </c>
      <c r="Y2648" t="s">
        <v>55</v>
      </c>
    </row>
    <row r="2649" spans="1:25">
      <c r="A2649" t="s">
        <v>6584</v>
      </c>
      <c r="B2649" t="s">
        <v>2978</v>
      </c>
      <c r="D2649">
        <v>60637</v>
      </c>
      <c r="E2649" t="s">
        <v>27</v>
      </c>
      <c r="F2649" t="s">
        <v>28</v>
      </c>
      <c r="G2649">
        <v>2023</v>
      </c>
      <c r="H2649" t="s">
        <v>29</v>
      </c>
      <c r="I2649" t="s">
        <v>30</v>
      </c>
      <c r="J2649" t="s">
        <v>6585</v>
      </c>
      <c r="K2649" t="str">
        <f>"01/06/2023 12:30 PM AEST(SW"</f>
        <v>01/06/2023 12:30 PM AEST(SW</v>
      </c>
      <c r="M2649">
        <v>1081904</v>
      </c>
      <c r="O2649" t="s">
        <v>32</v>
      </c>
      <c r="P2649" t="s">
        <v>33</v>
      </c>
      <c r="R2649" t="s">
        <v>34</v>
      </c>
      <c r="T2649" t="s">
        <v>174</v>
      </c>
      <c r="U2649" t="s">
        <v>680</v>
      </c>
      <c r="V2649" t="s">
        <v>3593</v>
      </c>
      <c r="W2649" s="1">
        <v>45099</v>
      </c>
      <c r="X2649" s="1">
        <v>45133</v>
      </c>
      <c r="Y2649" t="s">
        <v>55</v>
      </c>
    </row>
    <row r="2650" spans="1:25">
      <c r="A2650" t="s">
        <v>7267</v>
      </c>
      <c r="B2650" t="s">
        <v>7268</v>
      </c>
      <c r="D2650">
        <v>60649</v>
      </c>
      <c r="E2650" t="s">
        <v>27</v>
      </c>
      <c r="F2650" t="s">
        <v>28</v>
      </c>
      <c r="G2650">
        <v>2023</v>
      </c>
      <c r="H2650" t="s">
        <v>29</v>
      </c>
      <c r="I2650" t="s">
        <v>30</v>
      </c>
      <c r="J2650" t="s">
        <v>7269</v>
      </c>
      <c r="K2650" t="str">
        <f>"06/07/2023 12:47 PM AEST(SW"</f>
        <v>06/07/2023 12:47 PM AEST(SW</v>
      </c>
      <c r="M2650">
        <v>1201731</v>
      </c>
      <c r="O2650" t="s">
        <v>32</v>
      </c>
      <c r="P2650" t="s">
        <v>33</v>
      </c>
      <c r="R2650" t="s">
        <v>34</v>
      </c>
      <c r="T2650" t="s">
        <v>52</v>
      </c>
      <c r="U2650" t="s">
        <v>53</v>
      </c>
      <c r="V2650" t="s">
        <v>7270</v>
      </c>
      <c r="W2650" s="1">
        <v>45253</v>
      </c>
      <c r="X2650" s="1">
        <v>45277</v>
      </c>
      <c r="Y2650" t="s">
        <v>55</v>
      </c>
    </row>
    <row r="2651" spans="1:25">
      <c r="A2651" t="s">
        <v>7252</v>
      </c>
      <c r="B2651" t="s">
        <v>1092</v>
      </c>
      <c r="C2651" t="s">
        <v>57</v>
      </c>
      <c r="D2651">
        <v>58560</v>
      </c>
      <c r="E2651" t="s">
        <v>27</v>
      </c>
      <c r="F2651" t="s">
        <v>28</v>
      </c>
      <c r="G2651">
        <v>2023</v>
      </c>
      <c r="H2651" t="s">
        <v>29</v>
      </c>
      <c r="I2651" t="s">
        <v>30</v>
      </c>
      <c r="J2651" t="s">
        <v>7253</v>
      </c>
      <c r="K2651" t="str">
        <f>"05/04/2023 03:17 PM AEST(SW"</f>
        <v>05/04/2023 03:17 PM AEST(SW</v>
      </c>
      <c r="L2651" t="s">
        <v>7254</v>
      </c>
      <c r="M2651">
        <v>913337</v>
      </c>
      <c r="O2651" t="s">
        <v>32</v>
      </c>
      <c r="P2651" t="s">
        <v>42</v>
      </c>
      <c r="R2651" t="s">
        <v>34</v>
      </c>
      <c r="T2651" t="s">
        <v>35</v>
      </c>
      <c r="U2651" t="s">
        <v>869</v>
      </c>
      <c r="V2651" t="s">
        <v>194</v>
      </c>
      <c r="W2651" s="1">
        <v>45086</v>
      </c>
      <c r="X2651" s="1">
        <v>45102</v>
      </c>
      <c r="Y2651" t="s">
        <v>55</v>
      </c>
    </row>
    <row r="2652" spans="1:25">
      <c r="A2652" t="s">
        <v>5950</v>
      </c>
      <c r="B2652" t="s">
        <v>5951</v>
      </c>
      <c r="C2652" t="s">
        <v>5952</v>
      </c>
      <c r="D2652">
        <v>60079</v>
      </c>
      <c r="E2652" t="s">
        <v>27</v>
      </c>
      <c r="F2652" t="s">
        <v>28</v>
      </c>
      <c r="G2652">
        <v>2023</v>
      </c>
      <c r="H2652" t="s">
        <v>29</v>
      </c>
      <c r="I2652" t="s">
        <v>30</v>
      </c>
      <c r="J2652" t="s">
        <v>5953</v>
      </c>
      <c r="K2652" t="s">
        <v>5954</v>
      </c>
      <c r="L2652" t="s">
        <v>5954</v>
      </c>
      <c r="M2652">
        <v>1362729</v>
      </c>
      <c r="O2652" t="s">
        <v>32</v>
      </c>
      <c r="P2652" t="s">
        <v>33</v>
      </c>
      <c r="R2652" t="s">
        <v>34</v>
      </c>
      <c r="T2652" t="s">
        <v>174</v>
      </c>
      <c r="U2652" t="s">
        <v>175</v>
      </c>
      <c r="V2652" t="s">
        <v>2241</v>
      </c>
      <c r="W2652" s="1">
        <v>45090</v>
      </c>
      <c r="X2652" s="1">
        <v>45133</v>
      </c>
      <c r="Y2652" t="s">
        <v>55</v>
      </c>
    </row>
    <row r="2653" spans="1:25">
      <c r="A2653" t="s">
        <v>7271</v>
      </c>
      <c r="B2653" t="s">
        <v>7272</v>
      </c>
      <c r="D2653">
        <v>60435</v>
      </c>
      <c r="E2653" t="s">
        <v>27</v>
      </c>
      <c r="F2653" t="s">
        <v>28</v>
      </c>
      <c r="G2653">
        <v>2023</v>
      </c>
      <c r="H2653" t="s">
        <v>29</v>
      </c>
      <c r="I2653" t="s">
        <v>30</v>
      </c>
      <c r="J2653" t="s">
        <v>7273</v>
      </c>
      <c r="K2653" t="s">
        <v>7274</v>
      </c>
      <c r="L2653" t="s">
        <v>7275</v>
      </c>
      <c r="M2653">
        <v>1148000</v>
      </c>
      <c r="O2653" t="s">
        <v>32</v>
      </c>
      <c r="P2653" t="s">
        <v>42</v>
      </c>
      <c r="R2653" t="s">
        <v>34</v>
      </c>
      <c r="T2653" t="s">
        <v>35</v>
      </c>
      <c r="U2653" t="s">
        <v>36</v>
      </c>
      <c r="V2653" t="s">
        <v>186</v>
      </c>
      <c r="W2653" s="1">
        <v>45091</v>
      </c>
      <c r="X2653" s="1">
        <v>45107</v>
      </c>
      <c r="Y2653" t="s">
        <v>774</v>
      </c>
    </row>
    <row r="2654" spans="1:25">
      <c r="A2654" t="s">
        <v>326</v>
      </c>
      <c r="B2654" t="s">
        <v>7276</v>
      </c>
      <c r="D2654">
        <v>61733</v>
      </c>
      <c r="E2654" t="s">
        <v>27</v>
      </c>
      <c r="F2654" t="s">
        <v>28</v>
      </c>
      <c r="G2654">
        <v>2023</v>
      </c>
      <c r="H2654" t="s">
        <v>29</v>
      </c>
      <c r="I2654" t="s">
        <v>30</v>
      </c>
      <c r="J2654" t="s">
        <v>7269</v>
      </c>
      <c r="K2654" t="str">
        <f>"05/07/2023 10:45 PM AEST(SW"</f>
        <v>05/07/2023 10:45 PM AEST(SW</v>
      </c>
      <c r="L2654" t="str">
        <f>"05/07/2023 10:45 PM AEST(SW"</f>
        <v>05/07/2023 10:45 PM AEST(SW</v>
      </c>
      <c r="M2654">
        <v>1283943</v>
      </c>
      <c r="O2654" t="s">
        <v>32</v>
      </c>
      <c r="P2654" t="s">
        <v>33</v>
      </c>
      <c r="R2654" t="s">
        <v>34</v>
      </c>
      <c r="T2654" t="s">
        <v>52</v>
      </c>
      <c r="U2654" t="s">
        <v>53</v>
      </c>
      <c r="V2654" t="s">
        <v>3077</v>
      </c>
      <c r="W2654" s="1">
        <v>45256</v>
      </c>
      <c r="X2654" s="1">
        <v>45277</v>
      </c>
      <c r="Y2654" t="s">
        <v>384</v>
      </c>
    </row>
    <row r="2655" spans="1:25">
      <c r="A2655" t="s">
        <v>5967</v>
      </c>
      <c r="B2655" t="s">
        <v>5968</v>
      </c>
      <c r="C2655" t="s">
        <v>2978</v>
      </c>
      <c r="D2655">
        <v>60080</v>
      </c>
      <c r="E2655" t="s">
        <v>27</v>
      </c>
      <c r="F2655" t="s">
        <v>28</v>
      </c>
      <c r="G2655">
        <v>2023</v>
      </c>
      <c r="H2655" t="s">
        <v>29</v>
      </c>
      <c r="I2655" t="s">
        <v>30</v>
      </c>
      <c r="J2655" t="s">
        <v>5953</v>
      </c>
      <c r="K2655" t="s">
        <v>5969</v>
      </c>
      <c r="M2655">
        <v>1356761</v>
      </c>
      <c r="O2655" t="s">
        <v>32</v>
      </c>
      <c r="P2655" t="s">
        <v>33</v>
      </c>
      <c r="R2655" t="s">
        <v>34</v>
      </c>
      <c r="T2655" t="s">
        <v>174</v>
      </c>
      <c r="U2655" t="s">
        <v>175</v>
      </c>
      <c r="V2655" t="s">
        <v>5970</v>
      </c>
      <c r="W2655" s="1">
        <v>45090</v>
      </c>
      <c r="X2655" s="1">
        <v>45133</v>
      </c>
      <c r="Y2655" t="s">
        <v>55</v>
      </c>
    </row>
    <row r="2656" spans="1:25">
      <c r="A2656" t="s">
        <v>7277</v>
      </c>
      <c r="B2656" t="s">
        <v>633</v>
      </c>
      <c r="C2656" t="s">
        <v>7278</v>
      </c>
      <c r="D2656">
        <v>55461</v>
      </c>
      <c r="E2656" t="s">
        <v>27</v>
      </c>
      <c r="F2656" t="s">
        <v>28</v>
      </c>
      <c r="G2656">
        <v>2023</v>
      </c>
      <c r="H2656" t="s">
        <v>29</v>
      </c>
      <c r="I2656" t="s">
        <v>30</v>
      </c>
      <c r="J2656" t="s">
        <v>7279</v>
      </c>
      <c r="K2656" t="s">
        <v>7280</v>
      </c>
      <c r="M2656">
        <v>808562</v>
      </c>
      <c r="O2656" t="s">
        <v>32</v>
      </c>
      <c r="P2656" t="s">
        <v>68</v>
      </c>
      <c r="R2656" t="s">
        <v>34</v>
      </c>
      <c r="T2656" t="s">
        <v>35</v>
      </c>
      <c r="U2656" t="s">
        <v>43</v>
      </c>
      <c r="V2656" t="s">
        <v>7281</v>
      </c>
      <c r="W2656" s="1">
        <v>44933</v>
      </c>
      <c r="X2656" s="1">
        <v>44972</v>
      </c>
      <c r="Y2656" t="s">
        <v>55</v>
      </c>
    </row>
    <row r="2657" spans="1:25">
      <c r="A2657" t="s">
        <v>5971</v>
      </c>
      <c r="B2657" t="s">
        <v>5972</v>
      </c>
      <c r="C2657" t="s">
        <v>5973</v>
      </c>
      <c r="D2657">
        <v>60563</v>
      </c>
      <c r="E2657" t="s">
        <v>27</v>
      </c>
      <c r="F2657" t="s">
        <v>28</v>
      </c>
      <c r="G2657">
        <v>2023</v>
      </c>
      <c r="H2657" t="s">
        <v>29</v>
      </c>
      <c r="I2657" t="s">
        <v>30</v>
      </c>
      <c r="J2657" t="s">
        <v>5953</v>
      </c>
      <c r="K2657" t="str">
        <f>"01/06/2023 03:45 PM AEST(SW"</f>
        <v>01/06/2023 03:45 PM AEST(SW</v>
      </c>
      <c r="M2657">
        <v>1357040</v>
      </c>
      <c r="O2657" t="s">
        <v>32</v>
      </c>
      <c r="P2657" t="s">
        <v>33</v>
      </c>
      <c r="R2657" t="s">
        <v>34</v>
      </c>
      <c r="T2657" t="s">
        <v>174</v>
      </c>
      <c r="U2657" t="s">
        <v>175</v>
      </c>
      <c r="V2657" t="s">
        <v>5974</v>
      </c>
      <c r="W2657" s="1">
        <v>45090</v>
      </c>
      <c r="X2657" s="1">
        <v>45132</v>
      </c>
      <c r="Y2657" t="s">
        <v>55</v>
      </c>
    </row>
    <row r="2658" spans="1:25">
      <c r="A2658" t="s">
        <v>7282</v>
      </c>
      <c r="B2658" t="s">
        <v>113</v>
      </c>
      <c r="C2658" t="s">
        <v>323</v>
      </c>
      <c r="D2658">
        <v>58753</v>
      </c>
      <c r="E2658" t="s">
        <v>27</v>
      </c>
      <c r="F2658" t="s">
        <v>28</v>
      </c>
      <c r="G2658">
        <v>2023</v>
      </c>
      <c r="H2658" t="s">
        <v>29</v>
      </c>
      <c r="I2658" t="s">
        <v>30</v>
      </c>
      <c r="J2658" t="s">
        <v>7283</v>
      </c>
      <c r="K2658" t="str">
        <f>"03/04/2023 10:22 PM AEST(SW"</f>
        <v>03/04/2023 10:22 PM AEST(SW</v>
      </c>
      <c r="M2658">
        <v>910057</v>
      </c>
      <c r="O2658" t="s">
        <v>32</v>
      </c>
      <c r="P2658" t="s">
        <v>61</v>
      </c>
      <c r="Q2658" t="s">
        <v>7284</v>
      </c>
      <c r="R2658" t="s">
        <v>34</v>
      </c>
      <c r="T2658" t="s">
        <v>35</v>
      </c>
      <c r="U2658" t="s">
        <v>36</v>
      </c>
      <c r="V2658" t="s">
        <v>186</v>
      </c>
      <c r="W2658" s="1">
        <v>45072</v>
      </c>
      <c r="X2658" s="1">
        <v>45089</v>
      </c>
      <c r="Y2658" t="s">
        <v>55</v>
      </c>
    </row>
    <row r="2659" spans="1:25">
      <c r="A2659" t="s">
        <v>3151</v>
      </c>
      <c r="B2659" t="s">
        <v>3152</v>
      </c>
      <c r="D2659">
        <v>49142</v>
      </c>
      <c r="E2659" t="s">
        <v>27</v>
      </c>
      <c r="F2659" t="s">
        <v>28</v>
      </c>
      <c r="G2659">
        <v>2023</v>
      </c>
      <c r="H2659" t="s">
        <v>29</v>
      </c>
      <c r="I2659" t="s">
        <v>30</v>
      </c>
      <c r="J2659" t="s">
        <v>7285</v>
      </c>
      <c r="K2659" t="str">
        <f>"08/09/2022 03:25 PM AEST(SW"</f>
        <v>08/09/2022 03:25 PM AEST(SW</v>
      </c>
      <c r="M2659">
        <v>1100492</v>
      </c>
      <c r="O2659" t="s">
        <v>32</v>
      </c>
      <c r="P2659" t="s">
        <v>33</v>
      </c>
      <c r="R2659" t="s">
        <v>34</v>
      </c>
      <c r="T2659" t="s">
        <v>52</v>
      </c>
      <c r="U2659" t="s">
        <v>53</v>
      </c>
      <c r="V2659" t="s">
        <v>7286</v>
      </c>
      <c r="W2659" s="1">
        <v>44897</v>
      </c>
      <c r="X2659" s="1">
        <v>44832</v>
      </c>
      <c r="Y2659" t="s">
        <v>841</v>
      </c>
    </row>
    <row r="2660" spans="1:25">
      <c r="A2660" t="s">
        <v>7277</v>
      </c>
      <c r="B2660" t="s">
        <v>633</v>
      </c>
      <c r="C2660" t="s">
        <v>7278</v>
      </c>
      <c r="D2660">
        <v>55461</v>
      </c>
      <c r="E2660" t="s">
        <v>27</v>
      </c>
      <c r="F2660" t="s">
        <v>28</v>
      </c>
      <c r="G2660">
        <v>2023</v>
      </c>
      <c r="H2660" t="s">
        <v>29</v>
      </c>
      <c r="I2660" t="s">
        <v>30</v>
      </c>
      <c r="J2660" t="s">
        <v>7279</v>
      </c>
      <c r="K2660" t="s">
        <v>7280</v>
      </c>
      <c r="M2660">
        <v>808562</v>
      </c>
      <c r="O2660" t="s">
        <v>32</v>
      </c>
      <c r="P2660" t="s">
        <v>68</v>
      </c>
      <c r="R2660" t="s">
        <v>34</v>
      </c>
      <c r="T2660" t="s">
        <v>35</v>
      </c>
      <c r="U2660" t="s">
        <v>43</v>
      </c>
      <c r="V2660" t="s">
        <v>7281</v>
      </c>
      <c r="W2660" s="1">
        <v>44933</v>
      </c>
      <c r="X2660" s="1">
        <v>44972</v>
      </c>
      <c r="Y2660" t="s">
        <v>55</v>
      </c>
    </row>
    <row r="2661" spans="1:25">
      <c r="A2661" t="s">
        <v>7271</v>
      </c>
      <c r="B2661" t="s">
        <v>7272</v>
      </c>
      <c r="D2661">
        <v>60435</v>
      </c>
      <c r="E2661" t="s">
        <v>27</v>
      </c>
      <c r="F2661" t="s">
        <v>28</v>
      </c>
      <c r="G2661">
        <v>2023</v>
      </c>
      <c r="H2661" t="s">
        <v>29</v>
      </c>
      <c r="I2661" t="s">
        <v>30</v>
      </c>
      <c r="J2661" t="s">
        <v>7273</v>
      </c>
      <c r="K2661" t="s">
        <v>7274</v>
      </c>
      <c r="L2661" t="s">
        <v>7275</v>
      </c>
      <c r="M2661">
        <v>1148000</v>
      </c>
      <c r="O2661" t="s">
        <v>32</v>
      </c>
      <c r="P2661" t="s">
        <v>42</v>
      </c>
      <c r="R2661" t="s">
        <v>34</v>
      </c>
      <c r="T2661" t="s">
        <v>35</v>
      </c>
      <c r="U2661" t="s">
        <v>36</v>
      </c>
      <c r="V2661" t="s">
        <v>186</v>
      </c>
      <c r="W2661" s="1">
        <v>45091</v>
      </c>
      <c r="X2661" s="1">
        <v>45107</v>
      </c>
      <c r="Y2661" t="s">
        <v>774</v>
      </c>
    </row>
    <row r="2662" spans="1:25">
      <c r="A2662" t="s">
        <v>5971</v>
      </c>
      <c r="B2662" t="s">
        <v>5972</v>
      </c>
      <c r="C2662" t="s">
        <v>5973</v>
      </c>
      <c r="D2662">
        <v>60563</v>
      </c>
      <c r="E2662" t="s">
        <v>27</v>
      </c>
      <c r="F2662" t="s">
        <v>28</v>
      </c>
      <c r="G2662">
        <v>2023</v>
      </c>
      <c r="H2662" t="s">
        <v>29</v>
      </c>
      <c r="I2662" t="s">
        <v>30</v>
      </c>
      <c r="J2662" t="s">
        <v>5953</v>
      </c>
      <c r="K2662" t="str">
        <f>"01/06/2023 03:45 PM AEST(SW"</f>
        <v>01/06/2023 03:45 PM AEST(SW</v>
      </c>
      <c r="M2662">
        <v>1357040</v>
      </c>
      <c r="O2662" t="s">
        <v>32</v>
      </c>
      <c r="P2662" t="s">
        <v>33</v>
      </c>
      <c r="R2662" t="s">
        <v>34</v>
      </c>
      <c r="T2662" t="s">
        <v>174</v>
      </c>
      <c r="U2662" t="s">
        <v>175</v>
      </c>
      <c r="V2662" t="s">
        <v>5974</v>
      </c>
      <c r="W2662" s="1">
        <v>45090</v>
      </c>
      <c r="X2662" s="1">
        <v>45132</v>
      </c>
      <c r="Y2662" t="s">
        <v>55</v>
      </c>
    </row>
    <row r="2663" spans="1:25">
      <c r="A2663" t="s">
        <v>5950</v>
      </c>
      <c r="B2663" t="s">
        <v>5951</v>
      </c>
      <c r="C2663" t="s">
        <v>5952</v>
      </c>
      <c r="D2663">
        <v>60079</v>
      </c>
      <c r="E2663" t="s">
        <v>27</v>
      </c>
      <c r="F2663" t="s">
        <v>28</v>
      </c>
      <c r="G2663">
        <v>2023</v>
      </c>
      <c r="H2663" t="s">
        <v>29</v>
      </c>
      <c r="I2663" t="s">
        <v>30</v>
      </c>
      <c r="J2663" t="s">
        <v>5953</v>
      </c>
      <c r="K2663" t="s">
        <v>5954</v>
      </c>
      <c r="L2663" t="s">
        <v>5954</v>
      </c>
      <c r="M2663">
        <v>1362729</v>
      </c>
      <c r="O2663" t="s">
        <v>32</v>
      </c>
      <c r="P2663" t="s">
        <v>33</v>
      </c>
      <c r="R2663" t="s">
        <v>34</v>
      </c>
      <c r="T2663" t="s">
        <v>174</v>
      </c>
      <c r="U2663" t="s">
        <v>175</v>
      </c>
      <c r="V2663" t="s">
        <v>2241</v>
      </c>
      <c r="W2663" s="1">
        <v>45090</v>
      </c>
      <c r="X2663" s="1">
        <v>45133</v>
      </c>
      <c r="Y2663" t="s">
        <v>55</v>
      </c>
    </row>
    <row r="2664" spans="1:25">
      <c r="A2664" t="s">
        <v>6903</v>
      </c>
      <c r="B2664" t="s">
        <v>7287</v>
      </c>
      <c r="D2664">
        <v>60425</v>
      </c>
      <c r="E2664" t="s">
        <v>27</v>
      </c>
      <c r="F2664" t="s">
        <v>28</v>
      </c>
      <c r="G2664">
        <v>2023</v>
      </c>
      <c r="H2664" t="s">
        <v>29</v>
      </c>
      <c r="I2664" t="s">
        <v>30</v>
      </c>
      <c r="J2664" t="s">
        <v>7288</v>
      </c>
      <c r="K2664" t="s">
        <v>7289</v>
      </c>
      <c r="M2664">
        <v>1016691</v>
      </c>
      <c r="O2664" t="s">
        <v>32</v>
      </c>
      <c r="P2664" t="s">
        <v>33</v>
      </c>
      <c r="R2664" t="s">
        <v>34</v>
      </c>
      <c r="T2664" t="s">
        <v>52</v>
      </c>
      <c r="U2664" t="s">
        <v>2704</v>
      </c>
      <c r="V2664" t="s">
        <v>2705</v>
      </c>
      <c r="W2664" s="1">
        <v>45107</v>
      </c>
      <c r="X2664" s="1">
        <v>45127</v>
      </c>
      <c r="Y2664" t="s">
        <v>55</v>
      </c>
    </row>
    <row r="2665" spans="1:25">
      <c r="A2665" t="s">
        <v>5967</v>
      </c>
      <c r="B2665" t="s">
        <v>5968</v>
      </c>
      <c r="C2665" t="s">
        <v>2978</v>
      </c>
      <c r="D2665">
        <v>60080</v>
      </c>
      <c r="E2665" t="s">
        <v>27</v>
      </c>
      <c r="F2665" t="s">
        <v>28</v>
      </c>
      <c r="G2665">
        <v>2023</v>
      </c>
      <c r="H2665" t="s">
        <v>29</v>
      </c>
      <c r="I2665" t="s">
        <v>30</v>
      </c>
      <c r="J2665" t="s">
        <v>5953</v>
      </c>
      <c r="K2665" t="s">
        <v>5969</v>
      </c>
      <c r="M2665">
        <v>1356761</v>
      </c>
      <c r="O2665" t="s">
        <v>32</v>
      </c>
      <c r="P2665" t="s">
        <v>33</v>
      </c>
      <c r="R2665" t="s">
        <v>34</v>
      </c>
      <c r="T2665" t="s">
        <v>174</v>
      </c>
      <c r="U2665" t="s">
        <v>175</v>
      </c>
      <c r="V2665" t="s">
        <v>5970</v>
      </c>
      <c r="W2665" s="1">
        <v>45090</v>
      </c>
      <c r="X2665" s="1">
        <v>45133</v>
      </c>
      <c r="Y2665" t="s">
        <v>55</v>
      </c>
    </row>
    <row r="2666" spans="1:25">
      <c r="A2666" t="s">
        <v>5971</v>
      </c>
      <c r="B2666" t="s">
        <v>5972</v>
      </c>
      <c r="C2666" t="s">
        <v>5973</v>
      </c>
      <c r="D2666">
        <v>60563</v>
      </c>
      <c r="E2666" t="s">
        <v>27</v>
      </c>
      <c r="F2666" t="s">
        <v>28</v>
      </c>
      <c r="G2666">
        <v>2023</v>
      </c>
      <c r="H2666" t="s">
        <v>29</v>
      </c>
      <c r="I2666" t="s">
        <v>30</v>
      </c>
      <c r="J2666" t="s">
        <v>5953</v>
      </c>
      <c r="K2666" t="str">
        <f>"01/06/2023 03:45 PM AEST(SW"</f>
        <v>01/06/2023 03:45 PM AEST(SW</v>
      </c>
      <c r="M2666">
        <v>1357040</v>
      </c>
      <c r="O2666" t="s">
        <v>32</v>
      </c>
      <c r="P2666" t="s">
        <v>33</v>
      </c>
      <c r="R2666" t="s">
        <v>34</v>
      </c>
      <c r="T2666" t="s">
        <v>174</v>
      </c>
      <c r="U2666" t="s">
        <v>175</v>
      </c>
      <c r="V2666" t="s">
        <v>5974</v>
      </c>
      <c r="W2666" s="1">
        <v>45090</v>
      </c>
      <c r="X2666" s="1">
        <v>45132</v>
      </c>
      <c r="Y2666" t="s">
        <v>55</v>
      </c>
    </row>
    <row r="2667" spans="1:25">
      <c r="A2667" t="s">
        <v>6431</v>
      </c>
      <c r="B2667" t="s">
        <v>6432</v>
      </c>
      <c r="D2667">
        <v>60856</v>
      </c>
      <c r="E2667" t="s">
        <v>27</v>
      </c>
      <c r="F2667" t="s">
        <v>28</v>
      </c>
      <c r="G2667">
        <v>2023</v>
      </c>
      <c r="H2667" t="s">
        <v>29</v>
      </c>
      <c r="I2667" t="s">
        <v>30</v>
      </c>
      <c r="J2667" t="s">
        <v>6433</v>
      </c>
      <c r="K2667" t="str">
        <f>"06/06/2023 09:42 PM AEST(SW"</f>
        <v>06/06/2023 09:42 PM AEST(SW</v>
      </c>
      <c r="M2667">
        <v>1269035</v>
      </c>
      <c r="O2667" t="s">
        <v>32</v>
      </c>
      <c r="P2667" t="s">
        <v>33</v>
      </c>
      <c r="R2667" t="s">
        <v>34</v>
      </c>
      <c r="T2667" t="s">
        <v>174</v>
      </c>
      <c r="U2667" t="s">
        <v>680</v>
      </c>
      <c r="V2667" t="s">
        <v>6434</v>
      </c>
      <c r="W2667" s="1">
        <v>45104</v>
      </c>
      <c r="X2667" s="1">
        <v>45138</v>
      </c>
      <c r="Y2667" t="s">
        <v>55</v>
      </c>
    </row>
    <row r="2668" spans="1:25">
      <c r="A2668" t="s">
        <v>6431</v>
      </c>
      <c r="B2668" t="s">
        <v>6432</v>
      </c>
      <c r="D2668">
        <v>60857</v>
      </c>
      <c r="E2668" t="s">
        <v>27</v>
      </c>
      <c r="F2668" t="s">
        <v>28</v>
      </c>
      <c r="G2668">
        <v>2023</v>
      </c>
      <c r="H2668" t="s">
        <v>29</v>
      </c>
      <c r="I2668" t="s">
        <v>30</v>
      </c>
      <c r="J2668" t="s">
        <v>6435</v>
      </c>
      <c r="K2668" t="str">
        <f>"06/06/2023 09:50 PM AEST(SW"</f>
        <v>06/06/2023 09:50 PM AEST(SW</v>
      </c>
      <c r="L2668" t="str">
        <f>"06/06/2023 09:54 PM AEST(SW"</f>
        <v>06/06/2023 09:54 PM AEST(SW</v>
      </c>
      <c r="M2668">
        <v>1269035</v>
      </c>
      <c r="O2668" t="s">
        <v>32</v>
      </c>
      <c r="P2668" t="s">
        <v>33</v>
      </c>
      <c r="R2668" t="s">
        <v>34</v>
      </c>
      <c r="T2668" t="s">
        <v>174</v>
      </c>
      <c r="U2668" t="s">
        <v>680</v>
      </c>
      <c r="V2668" t="s">
        <v>6434</v>
      </c>
      <c r="W2668" s="1">
        <v>45104</v>
      </c>
      <c r="X2668" s="1">
        <v>45138</v>
      </c>
      <c r="Y2668" t="s">
        <v>55</v>
      </c>
    </row>
    <row r="2669" spans="1:25">
      <c r="A2669" t="s">
        <v>6431</v>
      </c>
      <c r="B2669" t="s">
        <v>6432</v>
      </c>
      <c r="D2669">
        <v>60858</v>
      </c>
      <c r="E2669" t="s">
        <v>27</v>
      </c>
      <c r="F2669" t="s">
        <v>28</v>
      </c>
      <c r="G2669">
        <v>2023</v>
      </c>
      <c r="H2669" t="s">
        <v>29</v>
      </c>
      <c r="I2669" t="s">
        <v>30</v>
      </c>
      <c r="J2669" t="s">
        <v>6435</v>
      </c>
      <c r="K2669" t="str">
        <f>"06/06/2023 10:09 PM AEST(SW"</f>
        <v>06/06/2023 10:09 PM AEST(SW</v>
      </c>
      <c r="M2669">
        <v>1269035</v>
      </c>
      <c r="O2669" t="s">
        <v>32</v>
      </c>
      <c r="P2669" t="s">
        <v>33</v>
      </c>
      <c r="R2669" t="s">
        <v>34</v>
      </c>
      <c r="T2669" t="s">
        <v>174</v>
      </c>
      <c r="U2669" t="s">
        <v>680</v>
      </c>
      <c r="V2669" t="s">
        <v>6434</v>
      </c>
      <c r="W2669" s="1">
        <v>45104</v>
      </c>
      <c r="X2669" s="1">
        <v>45138</v>
      </c>
      <c r="Y2669" t="s">
        <v>55</v>
      </c>
    </row>
    <row r="2670" spans="1:25">
      <c r="A2670" t="s">
        <v>7282</v>
      </c>
      <c r="B2670" t="s">
        <v>113</v>
      </c>
      <c r="C2670" t="s">
        <v>323</v>
      </c>
      <c r="D2670">
        <v>58753</v>
      </c>
      <c r="E2670" t="s">
        <v>27</v>
      </c>
      <c r="F2670" t="s">
        <v>28</v>
      </c>
      <c r="G2670">
        <v>2023</v>
      </c>
      <c r="H2670" t="s">
        <v>29</v>
      </c>
      <c r="I2670" t="s">
        <v>30</v>
      </c>
      <c r="J2670" t="s">
        <v>7283</v>
      </c>
      <c r="K2670" t="str">
        <f>"03/04/2023 10:22 PM AEST(SW"</f>
        <v>03/04/2023 10:22 PM AEST(SW</v>
      </c>
      <c r="M2670">
        <v>910057</v>
      </c>
      <c r="O2670" t="s">
        <v>32</v>
      </c>
      <c r="P2670" t="s">
        <v>61</v>
      </c>
      <c r="Q2670" t="s">
        <v>7284</v>
      </c>
      <c r="R2670" t="s">
        <v>34</v>
      </c>
      <c r="T2670" t="s">
        <v>35</v>
      </c>
      <c r="U2670" t="s">
        <v>36</v>
      </c>
      <c r="V2670" t="s">
        <v>186</v>
      </c>
      <c r="W2670" s="1">
        <v>45072</v>
      </c>
      <c r="X2670" s="1">
        <v>45089</v>
      </c>
      <c r="Y2670" t="s">
        <v>55</v>
      </c>
    </row>
    <row r="2671" spans="1:25">
      <c r="A2671" t="s">
        <v>5990</v>
      </c>
      <c r="B2671" t="s">
        <v>5991</v>
      </c>
      <c r="D2671">
        <v>59628</v>
      </c>
      <c r="E2671" t="s">
        <v>27</v>
      </c>
      <c r="F2671" t="s">
        <v>28</v>
      </c>
      <c r="G2671">
        <v>2023</v>
      </c>
      <c r="H2671" t="s">
        <v>29</v>
      </c>
      <c r="I2671" t="s">
        <v>30</v>
      </c>
      <c r="J2671" t="s">
        <v>5992</v>
      </c>
      <c r="K2671" t="str">
        <f>"04/05/2023 05:23 PM AEST(SW"</f>
        <v>04/05/2023 05:23 PM AEST(SW</v>
      </c>
      <c r="M2671">
        <v>1233222</v>
      </c>
      <c r="O2671" t="s">
        <v>32</v>
      </c>
      <c r="P2671" t="s">
        <v>42</v>
      </c>
      <c r="R2671" t="s">
        <v>34</v>
      </c>
      <c r="T2671" t="s">
        <v>35</v>
      </c>
      <c r="U2671" t="s">
        <v>278</v>
      </c>
      <c r="V2671" t="s">
        <v>151</v>
      </c>
      <c r="W2671" s="1">
        <v>45095</v>
      </c>
      <c r="X2671" s="1">
        <v>45100</v>
      </c>
      <c r="Y2671" t="s">
        <v>55</v>
      </c>
    </row>
    <row r="2672" spans="1:25">
      <c r="A2672" t="s">
        <v>7290</v>
      </c>
      <c r="B2672" t="s">
        <v>323</v>
      </c>
      <c r="C2672" t="s">
        <v>7291</v>
      </c>
      <c r="D2672">
        <v>57040</v>
      </c>
      <c r="E2672" t="s">
        <v>27</v>
      </c>
      <c r="F2672" t="s">
        <v>28</v>
      </c>
      <c r="G2672">
        <v>2023</v>
      </c>
      <c r="H2672" t="s">
        <v>29</v>
      </c>
      <c r="I2672" t="s">
        <v>30</v>
      </c>
      <c r="J2672" t="s">
        <v>7292</v>
      </c>
      <c r="K2672" t="str">
        <f>"08/02/2023 03:29 PM AEST(SW"</f>
        <v>08/02/2023 03:29 PM AEST(SW</v>
      </c>
      <c r="M2672">
        <v>1325838</v>
      </c>
      <c r="O2672" t="s">
        <v>32</v>
      </c>
      <c r="P2672" t="s">
        <v>42</v>
      </c>
      <c r="R2672" t="s">
        <v>34</v>
      </c>
      <c r="T2672" t="s">
        <v>35</v>
      </c>
      <c r="U2672" t="s">
        <v>298</v>
      </c>
      <c r="V2672" t="s">
        <v>7293</v>
      </c>
      <c r="W2672" s="1">
        <v>44989</v>
      </c>
      <c r="X2672" s="1">
        <v>44995</v>
      </c>
      <c r="Y2672" t="s">
        <v>211</v>
      </c>
    </row>
    <row r="2673" spans="1:25">
      <c r="A2673" t="s">
        <v>7294</v>
      </c>
      <c r="B2673" t="s">
        <v>7295</v>
      </c>
      <c r="D2673">
        <v>49264</v>
      </c>
      <c r="E2673" t="s">
        <v>27</v>
      </c>
      <c r="F2673" t="s">
        <v>28</v>
      </c>
      <c r="G2673">
        <v>2023</v>
      </c>
      <c r="H2673" t="s">
        <v>29</v>
      </c>
      <c r="I2673" t="s">
        <v>30</v>
      </c>
      <c r="J2673" t="s">
        <v>7296</v>
      </c>
      <c r="K2673" t="s">
        <v>7297</v>
      </c>
      <c r="L2673" t="s">
        <v>7297</v>
      </c>
      <c r="M2673">
        <v>1255296</v>
      </c>
      <c r="O2673" t="s">
        <v>32</v>
      </c>
      <c r="P2673" t="s">
        <v>2820</v>
      </c>
      <c r="R2673" t="s">
        <v>34</v>
      </c>
      <c r="T2673" t="s">
        <v>174</v>
      </c>
      <c r="U2673" t="s">
        <v>53</v>
      </c>
      <c r="V2673" t="s">
        <v>7298</v>
      </c>
      <c r="W2673" s="1">
        <v>44932</v>
      </c>
      <c r="X2673" s="1">
        <v>44963</v>
      </c>
      <c r="Y2673" t="s">
        <v>823</v>
      </c>
    </row>
    <row r="2674" spans="1:25">
      <c r="A2674" t="s">
        <v>5666</v>
      </c>
      <c r="B2674" t="s">
        <v>2310</v>
      </c>
      <c r="C2674" t="s">
        <v>1926</v>
      </c>
      <c r="D2674">
        <v>60978</v>
      </c>
      <c r="E2674" t="s">
        <v>27</v>
      </c>
      <c r="F2674" t="s">
        <v>28</v>
      </c>
      <c r="G2674">
        <v>2023</v>
      </c>
      <c r="H2674" t="s">
        <v>29</v>
      </c>
      <c r="I2674" t="s">
        <v>30</v>
      </c>
      <c r="J2674" t="s">
        <v>5667</v>
      </c>
      <c r="K2674" t="s">
        <v>5668</v>
      </c>
      <c r="L2674" t="s">
        <v>5668</v>
      </c>
      <c r="M2674">
        <v>239627</v>
      </c>
      <c r="O2674" t="s">
        <v>32</v>
      </c>
      <c r="P2674" t="s">
        <v>33</v>
      </c>
      <c r="R2674" t="s">
        <v>34</v>
      </c>
      <c r="T2674" t="s">
        <v>52</v>
      </c>
      <c r="U2674" t="s">
        <v>2704</v>
      </c>
      <c r="V2674" t="s">
        <v>2736</v>
      </c>
      <c r="W2674" s="1">
        <v>45094</v>
      </c>
      <c r="X2674" s="1">
        <v>45128</v>
      </c>
      <c r="Y2674" t="s">
        <v>55</v>
      </c>
    </row>
    <row r="2675" spans="1:25">
      <c r="A2675" t="s">
        <v>7299</v>
      </c>
      <c r="B2675" t="s">
        <v>7300</v>
      </c>
      <c r="D2675">
        <v>58512</v>
      </c>
      <c r="E2675" t="s">
        <v>27</v>
      </c>
      <c r="F2675" t="s">
        <v>28</v>
      </c>
      <c r="G2675">
        <v>2023</v>
      </c>
      <c r="H2675" t="s">
        <v>29</v>
      </c>
      <c r="I2675" t="s">
        <v>30</v>
      </c>
      <c r="J2675" t="s">
        <v>7301</v>
      </c>
      <c r="K2675" t="s">
        <v>7302</v>
      </c>
      <c r="M2675">
        <v>1184173</v>
      </c>
      <c r="O2675" t="s">
        <v>32</v>
      </c>
      <c r="P2675" t="s">
        <v>33</v>
      </c>
      <c r="R2675" t="s">
        <v>34</v>
      </c>
      <c r="T2675" t="s">
        <v>52</v>
      </c>
      <c r="U2675" t="s">
        <v>2704</v>
      </c>
      <c r="V2675" t="s">
        <v>2705</v>
      </c>
      <c r="W2675" s="1">
        <v>45110</v>
      </c>
      <c r="X2675" s="1">
        <v>45121</v>
      </c>
      <c r="Y2675" t="s">
        <v>133</v>
      </c>
    </row>
    <row r="2676" spans="1:25">
      <c r="A2676" t="s">
        <v>6138</v>
      </c>
      <c r="B2676" t="s">
        <v>6139</v>
      </c>
      <c r="D2676">
        <v>59192</v>
      </c>
      <c r="E2676" t="s">
        <v>27</v>
      </c>
      <c r="F2676" t="s">
        <v>28</v>
      </c>
      <c r="G2676">
        <v>2023</v>
      </c>
      <c r="H2676" t="s">
        <v>29</v>
      </c>
      <c r="I2676" t="s">
        <v>30</v>
      </c>
      <c r="J2676" t="s">
        <v>7303</v>
      </c>
      <c r="K2676" t="s">
        <v>7304</v>
      </c>
      <c r="M2676">
        <v>665172</v>
      </c>
      <c r="O2676" t="s">
        <v>32</v>
      </c>
      <c r="P2676" t="s">
        <v>61</v>
      </c>
      <c r="Q2676" t="s">
        <v>7305</v>
      </c>
      <c r="R2676" t="s">
        <v>34</v>
      </c>
      <c r="T2676" t="s">
        <v>35</v>
      </c>
      <c r="U2676" t="s">
        <v>278</v>
      </c>
      <c r="V2676" t="s">
        <v>115</v>
      </c>
      <c r="W2676" s="1">
        <v>45090</v>
      </c>
      <c r="X2676" s="1">
        <v>45143</v>
      </c>
      <c r="Y2676" t="s">
        <v>55</v>
      </c>
    </row>
    <row r="2677" spans="1:25">
      <c r="A2677" t="s">
        <v>1368</v>
      </c>
      <c r="B2677" t="s">
        <v>7306</v>
      </c>
      <c r="D2677">
        <v>58992</v>
      </c>
      <c r="E2677" t="s">
        <v>27</v>
      </c>
      <c r="F2677" t="s">
        <v>28</v>
      </c>
      <c r="G2677">
        <v>2023</v>
      </c>
      <c r="H2677" t="s">
        <v>29</v>
      </c>
      <c r="I2677" t="s">
        <v>30</v>
      </c>
      <c r="J2677" t="s">
        <v>7307</v>
      </c>
      <c r="K2677" t="s">
        <v>7308</v>
      </c>
      <c r="M2677">
        <v>1063072</v>
      </c>
      <c r="O2677" t="s">
        <v>32</v>
      </c>
      <c r="P2677" t="s">
        <v>42</v>
      </c>
      <c r="R2677" t="s">
        <v>34</v>
      </c>
      <c r="T2677" t="s">
        <v>52</v>
      </c>
      <c r="U2677" t="s">
        <v>278</v>
      </c>
      <c r="V2677" t="s">
        <v>7309</v>
      </c>
      <c r="W2677" s="1">
        <v>45095</v>
      </c>
      <c r="X2677" s="1">
        <v>45137</v>
      </c>
      <c r="Y2677" t="s">
        <v>97</v>
      </c>
    </row>
    <row r="2678" spans="1:25">
      <c r="A2678" t="s">
        <v>251</v>
      </c>
      <c r="B2678" t="s">
        <v>72</v>
      </c>
      <c r="C2678" t="s">
        <v>2581</v>
      </c>
      <c r="D2678">
        <v>60198</v>
      </c>
      <c r="E2678" t="s">
        <v>27</v>
      </c>
      <c r="F2678" t="s">
        <v>28</v>
      </c>
      <c r="G2678">
        <v>2023</v>
      </c>
      <c r="H2678" t="s">
        <v>29</v>
      </c>
      <c r="I2678" t="s">
        <v>30</v>
      </c>
      <c r="J2678" t="s">
        <v>6621</v>
      </c>
      <c r="K2678" t="s">
        <v>6622</v>
      </c>
      <c r="M2678">
        <v>871337</v>
      </c>
      <c r="O2678" t="s">
        <v>32</v>
      </c>
      <c r="P2678" t="s">
        <v>42</v>
      </c>
      <c r="R2678" t="s">
        <v>34</v>
      </c>
      <c r="T2678" t="s">
        <v>35</v>
      </c>
      <c r="U2678" t="s">
        <v>278</v>
      </c>
      <c r="V2678" t="s">
        <v>6623</v>
      </c>
      <c r="W2678" s="1">
        <v>45090</v>
      </c>
      <c r="X2678" s="1">
        <v>45133</v>
      </c>
      <c r="Y2678" t="s">
        <v>55</v>
      </c>
    </row>
    <row r="2679" spans="1:25">
      <c r="A2679" t="s">
        <v>5990</v>
      </c>
      <c r="B2679" t="s">
        <v>5991</v>
      </c>
      <c r="D2679">
        <v>59628</v>
      </c>
      <c r="E2679" t="s">
        <v>27</v>
      </c>
      <c r="F2679" t="s">
        <v>28</v>
      </c>
      <c r="G2679">
        <v>2023</v>
      </c>
      <c r="H2679" t="s">
        <v>29</v>
      </c>
      <c r="I2679" t="s">
        <v>30</v>
      </c>
      <c r="J2679" t="s">
        <v>5992</v>
      </c>
      <c r="K2679" t="str">
        <f>"04/05/2023 05:23 PM AEST(SW"</f>
        <v>04/05/2023 05:23 PM AEST(SW</v>
      </c>
      <c r="M2679">
        <v>1233222</v>
      </c>
      <c r="O2679" t="s">
        <v>32</v>
      </c>
      <c r="P2679" t="s">
        <v>42</v>
      </c>
      <c r="R2679" t="s">
        <v>34</v>
      </c>
      <c r="T2679" t="s">
        <v>35</v>
      </c>
      <c r="U2679" t="s">
        <v>278</v>
      </c>
      <c r="V2679" t="s">
        <v>151</v>
      </c>
      <c r="W2679" s="1">
        <v>45095</v>
      </c>
      <c r="X2679" s="1">
        <v>45100</v>
      </c>
      <c r="Y2679" t="s">
        <v>55</v>
      </c>
    </row>
    <row r="2680" spans="1:25">
      <c r="A2680" t="s">
        <v>7310</v>
      </c>
      <c r="B2680" t="s">
        <v>248</v>
      </c>
      <c r="C2680" t="s">
        <v>861</v>
      </c>
      <c r="D2680">
        <v>58785</v>
      </c>
      <c r="E2680" t="s">
        <v>27</v>
      </c>
      <c r="F2680" t="s">
        <v>28</v>
      </c>
      <c r="G2680">
        <v>2023</v>
      </c>
      <c r="H2680" t="s">
        <v>29</v>
      </c>
      <c r="I2680" t="s">
        <v>30</v>
      </c>
      <c r="J2680" t="s">
        <v>7311</v>
      </c>
      <c r="K2680" t="str">
        <f>"04/04/2023 01:54 PM AEST(SW"</f>
        <v>04/04/2023 01:54 PM AEST(SW</v>
      </c>
      <c r="M2680">
        <v>1269620</v>
      </c>
      <c r="O2680" t="s">
        <v>32</v>
      </c>
      <c r="P2680" t="s">
        <v>2820</v>
      </c>
      <c r="R2680" t="s">
        <v>34</v>
      </c>
      <c r="T2680" t="s">
        <v>174</v>
      </c>
      <c r="U2680" t="s">
        <v>869</v>
      </c>
      <c r="V2680" t="s">
        <v>3934</v>
      </c>
      <c r="W2680" s="1">
        <v>45101</v>
      </c>
      <c r="X2680" s="1">
        <v>45139</v>
      </c>
      <c r="Y2680" t="s">
        <v>55</v>
      </c>
    </row>
    <row r="2681" spans="1:25">
      <c r="A2681" t="s">
        <v>224</v>
      </c>
      <c r="B2681" t="s">
        <v>225</v>
      </c>
      <c r="D2681">
        <v>59467</v>
      </c>
      <c r="E2681" t="s">
        <v>27</v>
      </c>
      <c r="F2681" t="s">
        <v>28</v>
      </c>
      <c r="G2681">
        <v>2023</v>
      </c>
      <c r="H2681" t="s">
        <v>29</v>
      </c>
      <c r="I2681" t="s">
        <v>30</v>
      </c>
      <c r="J2681" t="s">
        <v>6875</v>
      </c>
      <c r="K2681" t="s">
        <v>6876</v>
      </c>
      <c r="L2681" t="s">
        <v>6876</v>
      </c>
      <c r="O2681" t="s">
        <v>32</v>
      </c>
      <c r="P2681" t="s">
        <v>631</v>
      </c>
      <c r="R2681" t="s">
        <v>34</v>
      </c>
      <c r="T2681" t="s">
        <v>52</v>
      </c>
      <c r="U2681" t="s">
        <v>43</v>
      </c>
      <c r="V2681" t="s">
        <v>1303</v>
      </c>
      <c r="W2681" s="1">
        <v>45082</v>
      </c>
      <c r="X2681" s="1">
        <v>45108</v>
      </c>
      <c r="Y2681" t="s">
        <v>55</v>
      </c>
    </row>
    <row r="2682" spans="1:25">
      <c r="A2682" t="s">
        <v>224</v>
      </c>
      <c r="B2682" t="s">
        <v>225</v>
      </c>
      <c r="D2682">
        <v>59610</v>
      </c>
      <c r="E2682" t="s">
        <v>27</v>
      </c>
      <c r="F2682" t="s">
        <v>28</v>
      </c>
      <c r="G2682">
        <v>2023</v>
      </c>
      <c r="H2682" t="s">
        <v>29</v>
      </c>
      <c r="I2682" t="s">
        <v>30</v>
      </c>
      <c r="J2682" t="s">
        <v>6875</v>
      </c>
      <c r="K2682" t="str">
        <f>"02/05/2023 06:32 PM AEST(SW"</f>
        <v>02/05/2023 06:32 PM AEST(SW</v>
      </c>
      <c r="M2682">
        <v>1130108</v>
      </c>
      <c r="O2682" t="s">
        <v>32</v>
      </c>
      <c r="P2682" t="s">
        <v>631</v>
      </c>
      <c r="R2682" t="s">
        <v>34</v>
      </c>
      <c r="T2682" t="s">
        <v>52</v>
      </c>
      <c r="U2682" t="s">
        <v>43</v>
      </c>
      <c r="V2682" t="s">
        <v>115</v>
      </c>
      <c r="W2682" s="1">
        <v>45089</v>
      </c>
      <c r="X2682" s="1">
        <v>45109</v>
      </c>
      <c r="Y2682" t="s">
        <v>204</v>
      </c>
    </row>
    <row r="2683" spans="1:25">
      <c r="A2683" t="s">
        <v>240</v>
      </c>
      <c r="B2683" t="s">
        <v>241</v>
      </c>
      <c r="C2683" t="s">
        <v>242</v>
      </c>
      <c r="D2683">
        <v>60710</v>
      </c>
      <c r="E2683" t="s">
        <v>27</v>
      </c>
      <c r="F2683" t="s">
        <v>28</v>
      </c>
      <c r="G2683">
        <v>2023</v>
      </c>
      <c r="H2683" t="s">
        <v>29</v>
      </c>
      <c r="I2683" t="s">
        <v>30</v>
      </c>
      <c r="J2683" t="s">
        <v>6877</v>
      </c>
      <c r="K2683" t="str">
        <f>"05/06/2023 10:19 AM AEST(SW"</f>
        <v>05/06/2023 10:19 AM AEST(SW</v>
      </c>
      <c r="L2683" t="str">
        <f>"06/06/2023 06:45 AM AEST(SW"</f>
        <v>06/06/2023 06:45 AM AEST(SW</v>
      </c>
      <c r="M2683">
        <v>1311880</v>
      </c>
      <c r="O2683" t="s">
        <v>32</v>
      </c>
      <c r="P2683" t="s">
        <v>42</v>
      </c>
      <c r="R2683" t="s">
        <v>34</v>
      </c>
      <c r="T2683" t="s">
        <v>35</v>
      </c>
      <c r="U2683" t="s">
        <v>43</v>
      </c>
      <c r="V2683" t="s">
        <v>244</v>
      </c>
      <c r="W2683" s="1">
        <v>45082</v>
      </c>
      <c r="X2683" s="1">
        <v>45120</v>
      </c>
      <c r="Y2683" t="s">
        <v>245</v>
      </c>
    </row>
    <row r="2684" spans="1:25">
      <c r="A2684" t="s">
        <v>6584</v>
      </c>
      <c r="B2684" t="s">
        <v>2978</v>
      </c>
      <c r="D2684">
        <v>60637</v>
      </c>
      <c r="E2684" t="s">
        <v>27</v>
      </c>
      <c r="F2684" t="s">
        <v>28</v>
      </c>
      <c r="G2684">
        <v>2023</v>
      </c>
      <c r="H2684" t="s">
        <v>29</v>
      </c>
      <c r="I2684" t="s">
        <v>30</v>
      </c>
      <c r="J2684" t="s">
        <v>6585</v>
      </c>
      <c r="K2684" t="str">
        <f>"01/06/2023 12:30 PM AEST(SW"</f>
        <v>01/06/2023 12:30 PM AEST(SW</v>
      </c>
      <c r="M2684">
        <v>1081904</v>
      </c>
      <c r="O2684" t="s">
        <v>32</v>
      </c>
      <c r="P2684" t="s">
        <v>33</v>
      </c>
      <c r="R2684" t="s">
        <v>34</v>
      </c>
      <c r="T2684" t="s">
        <v>174</v>
      </c>
      <c r="U2684" t="s">
        <v>680</v>
      </c>
      <c r="V2684" t="s">
        <v>3593</v>
      </c>
      <c r="W2684" s="1">
        <v>45099</v>
      </c>
      <c r="X2684" s="1">
        <v>45133</v>
      </c>
      <c r="Y2684" t="s">
        <v>55</v>
      </c>
    </row>
    <row r="2685" spans="1:25">
      <c r="A2685" t="s">
        <v>5950</v>
      </c>
      <c r="B2685" t="s">
        <v>5951</v>
      </c>
      <c r="C2685" t="s">
        <v>5952</v>
      </c>
      <c r="D2685">
        <v>60079</v>
      </c>
      <c r="E2685" t="s">
        <v>27</v>
      </c>
      <c r="F2685" t="s">
        <v>28</v>
      </c>
      <c r="G2685">
        <v>2023</v>
      </c>
      <c r="H2685" t="s">
        <v>29</v>
      </c>
      <c r="I2685" t="s">
        <v>30</v>
      </c>
      <c r="J2685" t="s">
        <v>5953</v>
      </c>
      <c r="K2685" t="s">
        <v>5954</v>
      </c>
      <c r="L2685" t="s">
        <v>5954</v>
      </c>
      <c r="M2685">
        <v>1362729</v>
      </c>
      <c r="O2685" t="s">
        <v>32</v>
      </c>
      <c r="P2685" t="s">
        <v>33</v>
      </c>
      <c r="R2685" t="s">
        <v>34</v>
      </c>
      <c r="T2685" t="s">
        <v>174</v>
      </c>
      <c r="U2685" t="s">
        <v>175</v>
      </c>
      <c r="V2685" t="s">
        <v>2241</v>
      </c>
      <c r="W2685" s="1">
        <v>45090</v>
      </c>
      <c r="X2685" s="1">
        <v>45133</v>
      </c>
      <c r="Y2685" t="s">
        <v>55</v>
      </c>
    </row>
    <row r="2686" spans="1:25">
      <c r="A2686" t="s">
        <v>5967</v>
      </c>
      <c r="B2686" t="s">
        <v>5968</v>
      </c>
      <c r="C2686" t="s">
        <v>2978</v>
      </c>
      <c r="D2686">
        <v>60080</v>
      </c>
      <c r="E2686" t="s">
        <v>27</v>
      </c>
      <c r="F2686" t="s">
        <v>28</v>
      </c>
      <c r="G2686">
        <v>2023</v>
      </c>
      <c r="H2686" t="s">
        <v>29</v>
      </c>
      <c r="I2686" t="s">
        <v>30</v>
      </c>
      <c r="J2686" t="s">
        <v>5953</v>
      </c>
      <c r="K2686" t="s">
        <v>5969</v>
      </c>
      <c r="M2686">
        <v>1356761</v>
      </c>
      <c r="O2686" t="s">
        <v>32</v>
      </c>
      <c r="P2686" t="s">
        <v>33</v>
      </c>
      <c r="R2686" t="s">
        <v>34</v>
      </c>
      <c r="T2686" t="s">
        <v>174</v>
      </c>
      <c r="U2686" t="s">
        <v>175</v>
      </c>
      <c r="V2686" t="s">
        <v>5970</v>
      </c>
      <c r="W2686" s="1">
        <v>45090</v>
      </c>
      <c r="X2686" s="1">
        <v>45133</v>
      </c>
      <c r="Y2686" t="s">
        <v>55</v>
      </c>
    </row>
    <row r="2687" spans="1:25">
      <c r="A2687" t="s">
        <v>5971</v>
      </c>
      <c r="B2687" t="s">
        <v>5972</v>
      </c>
      <c r="C2687" t="s">
        <v>5973</v>
      </c>
      <c r="D2687">
        <v>60563</v>
      </c>
      <c r="E2687" t="s">
        <v>27</v>
      </c>
      <c r="F2687" t="s">
        <v>28</v>
      </c>
      <c r="G2687">
        <v>2023</v>
      </c>
      <c r="H2687" t="s">
        <v>29</v>
      </c>
      <c r="I2687" t="s">
        <v>30</v>
      </c>
      <c r="J2687" t="s">
        <v>5953</v>
      </c>
      <c r="K2687" t="str">
        <f>"01/06/2023 03:45 PM AEST(SW"</f>
        <v>01/06/2023 03:45 PM AEST(SW</v>
      </c>
      <c r="M2687">
        <v>1357040</v>
      </c>
      <c r="O2687" t="s">
        <v>32</v>
      </c>
      <c r="P2687" t="s">
        <v>33</v>
      </c>
      <c r="R2687" t="s">
        <v>34</v>
      </c>
      <c r="T2687" t="s">
        <v>174</v>
      </c>
      <c r="U2687" t="s">
        <v>175</v>
      </c>
      <c r="V2687" t="s">
        <v>5974</v>
      </c>
      <c r="W2687" s="1">
        <v>45090</v>
      </c>
      <c r="X2687" s="1">
        <v>45132</v>
      </c>
      <c r="Y2687" t="s">
        <v>55</v>
      </c>
    </row>
    <row r="2688" spans="1:25">
      <c r="A2688" t="s">
        <v>6584</v>
      </c>
      <c r="B2688" t="s">
        <v>2978</v>
      </c>
      <c r="D2688">
        <v>60637</v>
      </c>
      <c r="E2688" t="s">
        <v>27</v>
      </c>
      <c r="F2688" t="s">
        <v>28</v>
      </c>
      <c r="G2688">
        <v>2023</v>
      </c>
      <c r="H2688" t="s">
        <v>29</v>
      </c>
      <c r="I2688" t="s">
        <v>30</v>
      </c>
      <c r="J2688" t="s">
        <v>6585</v>
      </c>
      <c r="K2688" t="str">
        <f>"01/06/2023 12:30 PM AEST(SW"</f>
        <v>01/06/2023 12:30 PM AEST(SW</v>
      </c>
      <c r="M2688">
        <v>1081904</v>
      </c>
      <c r="O2688" t="s">
        <v>32</v>
      </c>
      <c r="P2688" t="s">
        <v>33</v>
      </c>
      <c r="R2688" t="s">
        <v>34</v>
      </c>
      <c r="T2688" t="s">
        <v>174</v>
      </c>
      <c r="U2688" t="s">
        <v>680</v>
      </c>
      <c r="V2688" t="s">
        <v>3593</v>
      </c>
      <c r="W2688" s="1">
        <v>45099</v>
      </c>
      <c r="X2688" s="1">
        <v>45133</v>
      </c>
      <c r="Y2688" t="s">
        <v>55</v>
      </c>
    </row>
    <row r="2689" spans="1:25">
      <c r="A2689" t="s">
        <v>7252</v>
      </c>
      <c r="B2689" t="s">
        <v>1092</v>
      </c>
      <c r="C2689" t="s">
        <v>57</v>
      </c>
      <c r="D2689">
        <v>58560</v>
      </c>
      <c r="E2689" t="s">
        <v>27</v>
      </c>
      <c r="F2689" t="s">
        <v>28</v>
      </c>
      <c r="G2689">
        <v>2023</v>
      </c>
      <c r="H2689" t="s">
        <v>29</v>
      </c>
      <c r="I2689" t="s">
        <v>30</v>
      </c>
      <c r="J2689" t="s">
        <v>7253</v>
      </c>
      <c r="K2689" t="str">
        <f>"05/04/2023 03:17 PM AEST(SW"</f>
        <v>05/04/2023 03:17 PM AEST(SW</v>
      </c>
      <c r="L2689" t="s">
        <v>7254</v>
      </c>
      <c r="M2689">
        <v>913337</v>
      </c>
      <c r="O2689" t="s">
        <v>32</v>
      </c>
      <c r="P2689" t="s">
        <v>42</v>
      </c>
      <c r="R2689" t="s">
        <v>34</v>
      </c>
      <c r="T2689" t="s">
        <v>35</v>
      </c>
      <c r="U2689" t="s">
        <v>869</v>
      </c>
      <c r="V2689" t="s">
        <v>194</v>
      </c>
      <c r="W2689" s="1">
        <v>45086</v>
      </c>
      <c r="X2689" s="1">
        <v>45102</v>
      </c>
      <c r="Y2689" t="s">
        <v>55</v>
      </c>
    </row>
    <row r="2690" spans="1:25">
      <c r="A2690" t="s">
        <v>7312</v>
      </c>
      <c r="B2690" t="s">
        <v>7313</v>
      </c>
      <c r="D2690">
        <v>58545</v>
      </c>
      <c r="E2690" t="s">
        <v>27</v>
      </c>
      <c r="F2690" t="s">
        <v>28</v>
      </c>
      <c r="G2690">
        <v>2023</v>
      </c>
      <c r="H2690" t="s">
        <v>29</v>
      </c>
      <c r="I2690" t="s">
        <v>30</v>
      </c>
      <c r="J2690" t="s">
        <v>7314</v>
      </c>
      <c r="K2690" t="s">
        <v>7315</v>
      </c>
      <c r="M2690">
        <v>1284658</v>
      </c>
      <c r="O2690" t="s">
        <v>32</v>
      </c>
      <c r="P2690" t="s">
        <v>33</v>
      </c>
      <c r="R2690" t="s">
        <v>34</v>
      </c>
      <c r="T2690" t="s">
        <v>52</v>
      </c>
      <c r="U2690" t="s">
        <v>2704</v>
      </c>
      <c r="V2690" t="s">
        <v>3217</v>
      </c>
      <c r="W2690" s="1">
        <v>45087</v>
      </c>
      <c r="X2690" s="1">
        <v>45135</v>
      </c>
      <c r="Y2690" t="s">
        <v>45</v>
      </c>
    </row>
    <row r="2691" spans="1:25">
      <c r="A2691" t="s">
        <v>7316</v>
      </c>
      <c r="B2691" t="s">
        <v>7317</v>
      </c>
      <c r="D2691">
        <v>59597</v>
      </c>
      <c r="E2691" t="s">
        <v>27</v>
      </c>
      <c r="F2691" t="s">
        <v>28</v>
      </c>
      <c r="G2691">
        <v>2023</v>
      </c>
      <c r="H2691" t="s">
        <v>29</v>
      </c>
      <c r="I2691" t="s">
        <v>30</v>
      </c>
      <c r="J2691" t="s">
        <v>7318</v>
      </c>
      <c r="K2691" t="str">
        <f>"02/05/2023 02:55 PM AEST(SW"</f>
        <v>02/05/2023 02:55 PM AEST(SW</v>
      </c>
      <c r="M2691">
        <v>1070873</v>
      </c>
      <c r="O2691" t="s">
        <v>32</v>
      </c>
      <c r="P2691" t="s">
        <v>42</v>
      </c>
      <c r="R2691" t="s">
        <v>34</v>
      </c>
      <c r="T2691" t="s">
        <v>35</v>
      </c>
      <c r="U2691" t="s">
        <v>43</v>
      </c>
      <c r="V2691" t="s">
        <v>115</v>
      </c>
      <c r="W2691" s="1">
        <v>45069</v>
      </c>
      <c r="X2691" s="1">
        <v>45087</v>
      </c>
      <c r="Y2691" t="s">
        <v>133</v>
      </c>
    </row>
    <row r="2692" spans="1:25">
      <c r="A2692" t="s">
        <v>5950</v>
      </c>
      <c r="B2692" t="s">
        <v>5951</v>
      </c>
      <c r="C2692" t="s">
        <v>5952</v>
      </c>
      <c r="D2692">
        <v>60079</v>
      </c>
      <c r="E2692" t="s">
        <v>27</v>
      </c>
      <c r="F2692" t="s">
        <v>28</v>
      </c>
      <c r="G2692">
        <v>2023</v>
      </c>
      <c r="H2692" t="s">
        <v>29</v>
      </c>
      <c r="I2692" t="s">
        <v>30</v>
      </c>
      <c r="J2692" t="s">
        <v>5953</v>
      </c>
      <c r="K2692" t="s">
        <v>5954</v>
      </c>
      <c r="L2692" t="s">
        <v>5954</v>
      </c>
      <c r="M2692">
        <v>1362729</v>
      </c>
      <c r="O2692" t="s">
        <v>32</v>
      </c>
      <c r="P2692" t="s">
        <v>33</v>
      </c>
      <c r="R2692" t="s">
        <v>34</v>
      </c>
      <c r="T2692" t="s">
        <v>174</v>
      </c>
      <c r="U2692" t="s">
        <v>175</v>
      </c>
      <c r="V2692" t="s">
        <v>2241</v>
      </c>
      <c r="W2692" s="1">
        <v>45090</v>
      </c>
      <c r="X2692" s="1">
        <v>45133</v>
      </c>
      <c r="Y2692" t="s">
        <v>55</v>
      </c>
    </row>
    <row r="2693" spans="1:25">
      <c r="A2693" t="s">
        <v>6590</v>
      </c>
      <c r="B2693" t="s">
        <v>6591</v>
      </c>
      <c r="D2693">
        <v>61669</v>
      </c>
      <c r="E2693" t="s">
        <v>27</v>
      </c>
      <c r="F2693" t="s">
        <v>28</v>
      </c>
      <c r="G2693">
        <v>2023</v>
      </c>
      <c r="H2693" t="s">
        <v>29</v>
      </c>
      <c r="I2693" t="s">
        <v>30</v>
      </c>
      <c r="J2693" t="s">
        <v>6592</v>
      </c>
      <c r="K2693" t="s">
        <v>6593</v>
      </c>
      <c r="O2693" t="s">
        <v>32</v>
      </c>
      <c r="P2693" t="s">
        <v>695</v>
      </c>
      <c r="R2693" t="s">
        <v>34</v>
      </c>
      <c r="T2693" t="s">
        <v>52</v>
      </c>
      <c r="U2693" t="s">
        <v>43</v>
      </c>
      <c r="V2693" t="s">
        <v>115</v>
      </c>
      <c r="W2693" s="1">
        <v>45107</v>
      </c>
      <c r="X2693" s="1">
        <v>45131</v>
      </c>
      <c r="Y2693" t="s">
        <v>55</v>
      </c>
    </row>
    <row r="2694" spans="1:25">
      <c r="A2694" t="s">
        <v>7271</v>
      </c>
      <c r="B2694" t="s">
        <v>7272</v>
      </c>
      <c r="D2694">
        <v>60435</v>
      </c>
      <c r="E2694" t="s">
        <v>27</v>
      </c>
      <c r="F2694" t="s">
        <v>28</v>
      </c>
      <c r="G2694">
        <v>2023</v>
      </c>
      <c r="H2694" t="s">
        <v>29</v>
      </c>
      <c r="I2694" t="s">
        <v>30</v>
      </c>
      <c r="J2694" t="s">
        <v>7273</v>
      </c>
      <c r="K2694" t="s">
        <v>7274</v>
      </c>
      <c r="L2694" t="s">
        <v>7275</v>
      </c>
      <c r="M2694">
        <v>1148000</v>
      </c>
      <c r="O2694" t="s">
        <v>32</v>
      </c>
      <c r="P2694" t="s">
        <v>42</v>
      </c>
      <c r="R2694" t="s">
        <v>34</v>
      </c>
      <c r="T2694" t="s">
        <v>35</v>
      </c>
      <c r="U2694" t="s">
        <v>36</v>
      </c>
      <c r="V2694" t="s">
        <v>186</v>
      </c>
      <c r="W2694" s="1">
        <v>45091</v>
      </c>
      <c r="X2694" s="1">
        <v>45107</v>
      </c>
      <c r="Y2694" t="s">
        <v>774</v>
      </c>
    </row>
    <row r="2695" spans="1:25">
      <c r="A2695" t="s">
        <v>6907</v>
      </c>
      <c r="B2695" t="s">
        <v>6908</v>
      </c>
      <c r="D2695">
        <v>60633</v>
      </c>
      <c r="E2695" t="s">
        <v>27</v>
      </c>
      <c r="F2695" t="s">
        <v>28</v>
      </c>
      <c r="G2695">
        <v>2023</v>
      </c>
      <c r="H2695" t="s">
        <v>29</v>
      </c>
      <c r="I2695" t="s">
        <v>30</v>
      </c>
      <c r="J2695" t="s">
        <v>6909</v>
      </c>
      <c r="K2695" t="str">
        <f>"01/06/2023 11:05 AM AEST(SW"</f>
        <v>01/06/2023 11:05 AM AEST(SW</v>
      </c>
      <c r="M2695">
        <v>1273317</v>
      </c>
      <c r="O2695" t="s">
        <v>32</v>
      </c>
      <c r="P2695" t="s">
        <v>33</v>
      </c>
      <c r="R2695" t="s">
        <v>34</v>
      </c>
      <c r="T2695" t="s">
        <v>174</v>
      </c>
      <c r="U2695" t="s">
        <v>2704</v>
      </c>
      <c r="V2695" t="s">
        <v>6910</v>
      </c>
      <c r="W2695" s="1">
        <v>45103</v>
      </c>
      <c r="X2695" s="1">
        <v>45126</v>
      </c>
      <c r="Y2695" t="s">
        <v>55</v>
      </c>
    </row>
    <row r="2696" spans="1:25">
      <c r="A2696" t="s">
        <v>3059</v>
      </c>
      <c r="B2696" t="s">
        <v>3060</v>
      </c>
      <c r="C2696" t="s">
        <v>3061</v>
      </c>
      <c r="D2696">
        <v>61980</v>
      </c>
      <c r="E2696" t="s">
        <v>27</v>
      </c>
      <c r="F2696" t="s">
        <v>28</v>
      </c>
      <c r="G2696">
        <v>2023</v>
      </c>
      <c r="H2696" t="s">
        <v>29</v>
      </c>
      <c r="I2696" t="s">
        <v>30</v>
      </c>
      <c r="J2696" t="s">
        <v>7319</v>
      </c>
      <c r="K2696" t="str">
        <f>"02/08/2023 02:44 PM AEST(SW"</f>
        <v>02/08/2023 02:44 PM AEST(SW</v>
      </c>
      <c r="M2696">
        <v>1048305</v>
      </c>
      <c r="O2696" t="s">
        <v>32</v>
      </c>
      <c r="P2696" t="s">
        <v>42</v>
      </c>
      <c r="R2696" t="s">
        <v>34</v>
      </c>
      <c r="T2696" t="s">
        <v>35</v>
      </c>
      <c r="U2696" t="s">
        <v>680</v>
      </c>
      <c r="V2696" t="s">
        <v>7320</v>
      </c>
      <c r="W2696" s="1">
        <v>45160</v>
      </c>
      <c r="X2696" s="1">
        <v>45173</v>
      </c>
      <c r="Y2696" t="s">
        <v>97</v>
      </c>
    </row>
    <row r="2697" spans="1:25">
      <c r="A2697" t="s">
        <v>6878</v>
      </c>
      <c r="B2697" t="s">
        <v>4282</v>
      </c>
      <c r="D2697">
        <v>61508</v>
      </c>
      <c r="E2697" t="s">
        <v>27</v>
      </c>
      <c r="F2697" t="s">
        <v>28</v>
      </c>
      <c r="G2697">
        <v>2023</v>
      </c>
      <c r="H2697" t="s">
        <v>29</v>
      </c>
      <c r="I2697" t="s">
        <v>30</v>
      </c>
      <c r="J2697" t="s">
        <v>6879</v>
      </c>
      <c r="K2697" t="s">
        <v>6880</v>
      </c>
      <c r="M2697">
        <v>911246</v>
      </c>
      <c r="O2697" t="s">
        <v>32</v>
      </c>
      <c r="P2697" t="s">
        <v>145</v>
      </c>
      <c r="R2697" t="s">
        <v>34</v>
      </c>
      <c r="T2697" t="s">
        <v>52</v>
      </c>
      <c r="U2697" t="s">
        <v>43</v>
      </c>
      <c r="V2697" t="s">
        <v>6881</v>
      </c>
      <c r="W2697" s="1">
        <v>45117</v>
      </c>
      <c r="X2697" s="1">
        <v>45248</v>
      </c>
      <c r="Y2697" t="s">
        <v>55</v>
      </c>
    </row>
    <row r="2698" spans="1:25">
      <c r="A2698" t="s">
        <v>5967</v>
      </c>
      <c r="B2698" t="s">
        <v>5968</v>
      </c>
      <c r="C2698" t="s">
        <v>2978</v>
      </c>
      <c r="D2698">
        <v>60080</v>
      </c>
      <c r="E2698" t="s">
        <v>27</v>
      </c>
      <c r="F2698" t="s">
        <v>28</v>
      </c>
      <c r="G2698">
        <v>2023</v>
      </c>
      <c r="H2698" t="s">
        <v>29</v>
      </c>
      <c r="I2698" t="s">
        <v>30</v>
      </c>
      <c r="J2698" t="s">
        <v>5953</v>
      </c>
      <c r="K2698" t="s">
        <v>5969</v>
      </c>
      <c r="M2698">
        <v>1356761</v>
      </c>
      <c r="O2698" t="s">
        <v>32</v>
      </c>
      <c r="P2698" t="s">
        <v>33</v>
      </c>
      <c r="R2698" t="s">
        <v>34</v>
      </c>
      <c r="T2698" t="s">
        <v>174</v>
      </c>
      <c r="U2698" t="s">
        <v>175</v>
      </c>
      <c r="V2698" t="s">
        <v>5970</v>
      </c>
      <c r="W2698" s="1">
        <v>45090</v>
      </c>
      <c r="X2698" s="1">
        <v>45133</v>
      </c>
      <c r="Y2698" t="s">
        <v>55</v>
      </c>
    </row>
    <row r="2699" spans="1:25">
      <c r="A2699" t="s">
        <v>7277</v>
      </c>
      <c r="B2699" t="s">
        <v>633</v>
      </c>
      <c r="C2699" t="s">
        <v>7278</v>
      </c>
      <c r="D2699">
        <v>55461</v>
      </c>
      <c r="E2699" t="s">
        <v>27</v>
      </c>
      <c r="F2699" t="s">
        <v>28</v>
      </c>
      <c r="G2699">
        <v>2023</v>
      </c>
      <c r="H2699" t="s">
        <v>29</v>
      </c>
      <c r="I2699" t="s">
        <v>30</v>
      </c>
      <c r="J2699" t="s">
        <v>7279</v>
      </c>
      <c r="K2699" t="s">
        <v>7280</v>
      </c>
      <c r="M2699">
        <v>808562</v>
      </c>
      <c r="O2699" t="s">
        <v>32</v>
      </c>
      <c r="P2699" t="s">
        <v>68</v>
      </c>
      <c r="R2699" t="s">
        <v>34</v>
      </c>
      <c r="T2699" t="s">
        <v>35</v>
      </c>
      <c r="U2699" t="s">
        <v>43</v>
      </c>
      <c r="V2699" t="s">
        <v>7281</v>
      </c>
      <c r="W2699" s="1">
        <v>44933</v>
      </c>
      <c r="X2699" s="1">
        <v>44972</v>
      </c>
      <c r="Y2699" t="s">
        <v>55</v>
      </c>
    </row>
    <row r="2700" spans="1:25">
      <c r="A2700" t="s">
        <v>5971</v>
      </c>
      <c r="B2700" t="s">
        <v>5972</v>
      </c>
      <c r="C2700" t="s">
        <v>5973</v>
      </c>
      <c r="D2700">
        <v>60563</v>
      </c>
      <c r="E2700" t="s">
        <v>27</v>
      </c>
      <c r="F2700" t="s">
        <v>28</v>
      </c>
      <c r="G2700">
        <v>2023</v>
      </c>
      <c r="H2700" t="s">
        <v>29</v>
      </c>
      <c r="I2700" t="s">
        <v>30</v>
      </c>
      <c r="J2700" t="s">
        <v>5953</v>
      </c>
      <c r="K2700" t="str">
        <f>"01/06/2023 03:45 PM AEST(SW"</f>
        <v>01/06/2023 03:45 PM AEST(SW</v>
      </c>
      <c r="M2700">
        <v>1357040</v>
      </c>
      <c r="O2700" t="s">
        <v>32</v>
      </c>
      <c r="P2700" t="s">
        <v>33</v>
      </c>
      <c r="R2700" t="s">
        <v>34</v>
      </c>
      <c r="T2700" t="s">
        <v>174</v>
      </c>
      <c r="U2700" t="s">
        <v>175</v>
      </c>
      <c r="V2700" t="s">
        <v>5974</v>
      </c>
      <c r="W2700" s="1">
        <v>45090</v>
      </c>
      <c r="X2700" s="1">
        <v>45132</v>
      </c>
      <c r="Y2700" t="s">
        <v>55</v>
      </c>
    </row>
    <row r="2701" spans="1:25">
      <c r="A2701" t="s">
        <v>7282</v>
      </c>
      <c r="B2701" t="s">
        <v>113</v>
      </c>
      <c r="C2701" t="s">
        <v>323</v>
      </c>
      <c r="D2701">
        <v>58753</v>
      </c>
      <c r="E2701" t="s">
        <v>27</v>
      </c>
      <c r="F2701" t="s">
        <v>28</v>
      </c>
      <c r="G2701">
        <v>2023</v>
      </c>
      <c r="H2701" t="s">
        <v>29</v>
      </c>
      <c r="I2701" t="s">
        <v>30</v>
      </c>
      <c r="J2701" t="s">
        <v>7283</v>
      </c>
      <c r="K2701" t="str">
        <f>"03/04/2023 10:22 PM AEST(SW"</f>
        <v>03/04/2023 10:22 PM AEST(SW</v>
      </c>
      <c r="M2701">
        <v>910057</v>
      </c>
      <c r="O2701" t="s">
        <v>32</v>
      </c>
      <c r="P2701" t="s">
        <v>61</v>
      </c>
      <c r="Q2701" t="s">
        <v>7284</v>
      </c>
      <c r="R2701" t="s">
        <v>34</v>
      </c>
      <c r="T2701" t="s">
        <v>35</v>
      </c>
      <c r="U2701" t="s">
        <v>36</v>
      </c>
      <c r="V2701" t="s">
        <v>186</v>
      </c>
      <c r="W2701" s="1">
        <v>45072</v>
      </c>
      <c r="X2701" s="1">
        <v>45089</v>
      </c>
      <c r="Y2701" t="s">
        <v>55</v>
      </c>
    </row>
    <row r="2702" spans="1:25">
      <c r="A2702" t="s">
        <v>7321</v>
      </c>
      <c r="B2702" t="s">
        <v>4570</v>
      </c>
      <c r="D2702">
        <v>55205</v>
      </c>
      <c r="E2702" t="s">
        <v>27</v>
      </c>
      <c r="F2702" t="s">
        <v>28</v>
      </c>
      <c r="G2702">
        <v>2023</v>
      </c>
      <c r="H2702" t="s">
        <v>29</v>
      </c>
      <c r="I2702" t="s">
        <v>30</v>
      </c>
      <c r="J2702" t="s">
        <v>7322</v>
      </c>
      <c r="K2702" t="str">
        <f>"07/12/2022 10:55 PM AEST(SW"</f>
        <v>07/12/2022 10:55 PM AEST(SW</v>
      </c>
      <c r="L2702" t="str">
        <f>"07/12/2022 10:55 PM AEST(SW"</f>
        <v>07/12/2022 10:55 PM AEST(SW</v>
      </c>
      <c r="M2702">
        <v>1038042</v>
      </c>
      <c r="O2702" t="s">
        <v>32</v>
      </c>
      <c r="P2702" t="s">
        <v>61</v>
      </c>
      <c r="Q2702" t="s">
        <v>7323</v>
      </c>
      <c r="R2702" t="s">
        <v>34</v>
      </c>
      <c r="T2702" t="s">
        <v>35</v>
      </c>
      <c r="U2702" t="s">
        <v>53</v>
      </c>
      <c r="V2702" t="s">
        <v>115</v>
      </c>
      <c r="W2702" s="1">
        <v>45047</v>
      </c>
      <c r="X2702" s="1">
        <v>45108</v>
      </c>
      <c r="Y2702" t="s">
        <v>245</v>
      </c>
    </row>
    <row r="2703" spans="1:25">
      <c r="A2703" t="s">
        <v>7324</v>
      </c>
      <c r="B2703" t="s">
        <v>7325</v>
      </c>
      <c r="C2703" t="s">
        <v>1234</v>
      </c>
      <c r="D2703">
        <v>61045</v>
      </c>
      <c r="E2703" t="s">
        <v>27</v>
      </c>
      <c r="F2703" t="s">
        <v>28</v>
      </c>
      <c r="G2703">
        <v>2023</v>
      </c>
      <c r="H2703" t="s">
        <v>29</v>
      </c>
      <c r="I2703" t="s">
        <v>30</v>
      </c>
      <c r="J2703" t="s">
        <v>7326</v>
      </c>
      <c r="K2703" t="s">
        <v>7327</v>
      </c>
      <c r="M2703">
        <v>1169806</v>
      </c>
      <c r="O2703" t="s">
        <v>32</v>
      </c>
      <c r="P2703" t="s">
        <v>145</v>
      </c>
      <c r="R2703" t="s">
        <v>34</v>
      </c>
      <c r="T2703" t="s">
        <v>52</v>
      </c>
      <c r="U2703" t="s">
        <v>1578</v>
      </c>
      <c r="V2703" t="s">
        <v>7328</v>
      </c>
      <c r="W2703" s="1">
        <v>45163</v>
      </c>
      <c r="X2703" s="1">
        <v>45265</v>
      </c>
      <c r="Y2703" t="s">
        <v>55</v>
      </c>
    </row>
    <row r="2704" spans="1:25">
      <c r="A2704" t="s">
        <v>1998</v>
      </c>
      <c r="B2704" t="s">
        <v>7329</v>
      </c>
      <c r="D2704">
        <v>55667</v>
      </c>
      <c r="E2704" t="s">
        <v>27</v>
      </c>
      <c r="F2704" t="s">
        <v>28</v>
      </c>
      <c r="G2704">
        <v>2023</v>
      </c>
      <c r="H2704" t="s">
        <v>29</v>
      </c>
      <c r="I2704" t="s">
        <v>30</v>
      </c>
      <c r="J2704" t="s">
        <v>7330</v>
      </c>
      <c r="K2704" t="s">
        <v>7331</v>
      </c>
      <c r="M2704">
        <v>1216160</v>
      </c>
      <c r="O2704" t="s">
        <v>32</v>
      </c>
      <c r="P2704" t="s">
        <v>145</v>
      </c>
      <c r="R2704" t="s">
        <v>34</v>
      </c>
      <c r="T2704" t="s">
        <v>52</v>
      </c>
      <c r="U2704" t="s">
        <v>1578</v>
      </c>
      <c r="V2704" t="s">
        <v>7332</v>
      </c>
      <c r="W2704" s="1">
        <v>44968</v>
      </c>
      <c r="X2704" s="1">
        <v>44996</v>
      </c>
      <c r="Y2704" t="s">
        <v>55</v>
      </c>
    </row>
    <row r="2705" spans="1:25">
      <c r="A2705" t="s">
        <v>7277</v>
      </c>
      <c r="B2705" t="s">
        <v>633</v>
      </c>
      <c r="D2705">
        <v>60867</v>
      </c>
      <c r="E2705" t="s">
        <v>27</v>
      </c>
      <c r="F2705" t="s">
        <v>28</v>
      </c>
      <c r="G2705">
        <v>2023</v>
      </c>
      <c r="H2705" t="s">
        <v>29</v>
      </c>
      <c r="I2705" t="s">
        <v>30</v>
      </c>
      <c r="J2705" t="s">
        <v>7333</v>
      </c>
      <c r="K2705" t="str">
        <f>"07/06/2023 10:58 AM AEST(SW"</f>
        <v>07/06/2023 10:58 AM AEST(SW</v>
      </c>
      <c r="O2705" t="s">
        <v>32</v>
      </c>
      <c r="P2705" t="s">
        <v>61</v>
      </c>
      <c r="Q2705" t="s">
        <v>7334</v>
      </c>
      <c r="R2705" t="s">
        <v>34</v>
      </c>
      <c r="T2705" t="s">
        <v>35</v>
      </c>
      <c r="U2705" t="s">
        <v>43</v>
      </c>
      <c r="V2705" t="s">
        <v>863</v>
      </c>
      <c r="W2705" s="1">
        <v>45092</v>
      </c>
      <c r="X2705" s="1">
        <v>45141</v>
      </c>
      <c r="Y2705" t="s">
        <v>55</v>
      </c>
    </row>
    <row r="2706" spans="1:25">
      <c r="A2706" t="s">
        <v>5986</v>
      </c>
      <c r="B2706" t="s">
        <v>323</v>
      </c>
      <c r="C2706" t="s">
        <v>5987</v>
      </c>
      <c r="D2706">
        <v>60148</v>
      </c>
      <c r="E2706" t="s">
        <v>27</v>
      </c>
      <c r="F2706" t="s">
        <v>28</v>
      </c>
      <c r="G2706">
        <v>2023</v>
      </c>
      <c r="H2706" t="s">
        <v>29</v>
      </c>
      <c r="I2706" t="s">
        <v>30</v>
      </c>
      <c r="J2706" t="s">
        <v>5988</v>
      </c>
      <c r="K2706" t="s">
        <v>5989</v>
      </c>
      <c r="M2706">
        <v>911202</v>
      </c>
      <c r="O2706" t="s">
        <v>32</v>
      </c>
      <c r="P2706" t="s">
        <v>42</v>
      </c>
      <c r="R2706" t="s">
        <v>34</v>
      </c>
      <c r="T2706" t="s">
        <v>35</v>
      </c>
      <c r="U2706" t="s">
        <v>43</v>
      </c>
      <c r="V2706" t="s">
        <v>3265</v>
      </c>
      <c r="W2706" s="1">
        <v>45065</v>
      </c>
      <c r="X2706" s="1">
        <v>45112</v>
      </c>
      <c r="Y2706" t="s">
        <v>55</v>
      </c>
    </row>
    <row r="2707" spans="1:25">
      <c r="A2707" t="s">
        <v>2245</v>
      </c>
      <c r="B2707" t="s">
        <v>2246</v>
      </c>
      <c r="C2707" t="s">
        <v>1926</v>
      </c>
      <c r="D2707">
        <v>60836</v>
      </c>
      <c r="E2707" t="s">
        <v>27</v>
      </c>
      <c r="F2707" t="s">
        <v>28</v>
      </c>
      <c r="G2707">
        <v>2023</v>
      </c>
      <c r="H2707" t="s">
        <v>29</v>
      </c>
      <c r="I2707" t="s">
        <v>30</v>
      </c>
      <c r="J2707" t="s">
        <v>5993</v>
      </c>
      <c r="K2707" t="str">
        <f>"06/06/2023 12:12 PM AEST(SW"</f>
        <v>06/06/2023 12:12 PM AEST(SW</v>
      </c>
      <c r="L2707" t="str">
        <f>"06/06/2023 12:19 PM AEST(SW"</f>
        <v>06/06/2023 12:19 PM AEST(SW</v>
      </c>
      <c r="M2707">
        <v>914898</v>
      </c>
      <c r="O2707" t="s">
        <v>32</v>
      </c>
      <c r="P2707" t="s">
        <v>2820</v>
      </c>
      <c r="R2707" t="s">
        <v>34</v>
      </c>
      <c r="T2707" t="s">
        <v>35</v>
      </c>
      <c r="U2707" t="s">
        <v>43</v>
      </c>
      <c r="V2707" t="s">
        <v>5994</v>
      </c>
      <c r="W2707" s="1">
        <v>45092</v>
      </c>
      <c r="X2707" s="1">
        <v>45122</v>
      </c>
      <c r="Y2707" t="s">
        <v>55</v>
      </c>
    </row>
    <row r="2708" spans="1:25">
      <c r="A2708" t="s">
        <v>5995</v>
      </c>
      <c r="B2708" t="s">
        <v>5996</v>
      </c>
      <c r="C2708" t="s">
        <v>5997</v>
      </c>
      <c r="D2708">
        <v>60544</v>
      </c>
      <c r="E2708" t="s">
        <v>27</v>
      </c>
      <c r="F2708" t="s">
        <v>28</v>
      </c>
      <c r="G2708">
        <v>2023</v>
      </c>
      <c r="H2708" t="s">
        <v>29</v>
      </c>
      <c r="I2708" t="s">
        <v>30</v>
      </c>
      <c r="J2708" t="s">
        <v>5998</v>
      </c>
      <c r="K2708" t="s">
        <v>5999</v>
      </c>
      <c r="M2708">
        <v>1303133</v>
      </c>
      <c r="O2708" t="s">
        <v>32</v>
      </c>
      <c r="P2708" t="s">
        <v>33</v>
      </c>
      <c r="R2708" t="s">
        <v>34</v>
      </c>
      <c r="T2708" t="s">
        <v>52</v>
      </c>
      <c r="U2708" t="s">
        <v>650</v>
      </c>
      <c r="V2708" t="s">
        <v>6000</v>
      </c>
      <c r="W2708" s="1">
        <v>45177</v>
      </c>
      <c r="X2708" s="1">
        <v>45199</v>
      </c>
      <c r="Y2708" t="s">
        <v>55</v>
      </c>
    </row>
    <row r="2709" spans="1:25">
      <c r="A2709" t="s">
        <v>7335</v>
      </c>
      <c r="B2709" t="s">
        <v>7336</v>
      </c>
      <c r="C2709" t="s">
        <v>213</v>
      </c>
      <c r="D2709">
        <v>60626</v>
      </c>
      <c r="E2709" t="s">
        <v>27</v>
      </c>
      <c r="F2709" t="s">
        <v>28</v>
      </c>
      <c r="G2709">
        <v>2023</v>
      </c>
      <c r="H2709" t="s">
        <v>29</v>
      </c>
      <c r="I2709" t="s">
        <v>30</v>
      </c>
      <c r="J2709" t="s">
        <v>7337</v>
      </c>
      <c r="K2709" t="str">
        <f>"01/06/2023 10:28 AM AEST(SW"</f>
        <v>01/06/2023 10:28 AM AEST(SW</v>
      </c>
      <c r="L2709" t="s">
        <v>7338</v>
      </c>
      <c r="M2709">
        <v>1082978</v>
      </c>
      <c r="O2709" t="s">
        <v>32</v>
      </c>
      <c r="P2709" t="s">
        <v>33</v>
      </c>
      <c r="R2709" t="s">
        <v>34</v>
      </c>
      <c r="T2709" t="s">
        <v>174</v>
      </c>
      <c r="U2709" t="s">
        <v>2704</v>
      </c>
      <c r="V2709" t="s">
        <v>1439</v>
      </c>
      <c r="W2709" s="1">
        <v>45108</v>
      </c>
      <c r="X2709" s="1">
        <v>45156</v>
      </c>
      <c r="Y2709" t="s">
        <v>55</v>
      </c>
    </row>
    <row r="2710" spans="1:25">
      <c r="A2710" t="s">
        <v>6001</v>
      </c>
      <c r="B2710" t="s">
        <v>6002</v>
      </c>
      <c r="D2710">
        <v>59896</v>
      </c>
      <c r="E2710" t="s">
        <v>27</v>
      </c>
      <c r="F2710" t="s">
        <v>28</v>
      </c>
      <c r="G2710">
        <v>2023</v>
      </c>
      <c r="H2710" t="s">
        <v>29</v>
      </c>
      <c r="I2710" t="s">
        <v>30</v>
      </c>
      <c r="J2710" t="s">
        <v>6003</v>
      </c>
      <c r="K2710" t="s">
        <v>6004</v>
      </c>
      <c r="L2710" t="s">
        <v>6005</v>
      </c>
      <c r="M2710">
        <v>1250086</v>
      </c>
      <c r="O2710" t="s">
        <v>32</v>
      </c>
      <c r="P2710" t="s">
        <v>33</v>
      </c>
      <c r="R2710" t="s">
        <v>34</v>
      </c>
      <c r="T2710" t="s">
        <v>52</v>
      </c>
      <c r="U2710" t="s">
        <v>650</v>
      </c>
      <c r="V2710" t="s">
        <v>6006</v>
      </c>
      <c r="W2710" s="1">
        <v>45176</v>
      </c>
      <c r="X2710" s="1">
        <v>45177</v>
      </c>
      <c r="Y2710" t="s">
        <v>133</v>
      </c>
    </row>
    <row r="2711" spans="1:25">
      <c r="A2711" t="s">
        <v>6001</v>
      </c>
      <c r="B2711" t="s">
        <v>6002</v>
      </c>
      <c r="D2711">
        <v>60106</v>
      </c>
      <c r="E2711" t="s">
        <v>27</v>
      </c>
      <c r="F2711" t="s">
        <v>28</v>
      </c>
      <c r="G2711">
        <v>2023</v>
      </c>
      <c r="H2711" t="s">
        <v>29</v>
      </c>
      <c r="I2711" t="s">
        <v>30</v>
      </c>
      <c r="J2711" t="s">
        <v>6007</v>
      </c>
      <c r="K2711" t="s">
        <v>6008</v>
      </c>
      <c r="M2711">
        <v>1250086</v>
      </c>
      <c r="O2711" t="s">
        <v>32</v>
      </c>
      <c r="P2711" t="s">
        <v>33</v>
      </c>
      <c r="R2711" t="s">
        <v>34</v>
      </c>
      <c r="T2711" t="s">
        <v>52</v>
      </c>
      <c r="U2711" t="s">
        <v>650</v>
      </c>
      <c r="V2711" t="s">
        <v>6006</v>
      </c>
      <c r="W2711" s="1">
        <v>45176</v>
      </c>
      <c r="X2711" s="1">
        <v>45069</v>
      </c>
      <c r="Y2711" t="s">
        <v>133</v>
      </c>
    </row>
    <row r="2712" spans="1:25">
      <c r="A2712" t="s">
        <v>6009</v>
      </c>
      <c r="B2712" t="s">
        <v>6010</v>
      </c>
      <c r="D2712">
        <v>60031</v>
      </c>
      <c r="E2712" t="s">
        <v>27</v>
      </c>
      <c r="F2712" t="s">
        <v>28</v>
      </c>
      <c r="G2712">
        <v>2023</v>
      </c>
      <c r="H2712" t="s">
        <v>29</v>
      </c>
      <c r="I2712" t="s">
        <v>30</v>
      </c>
      <c r="J2712" t="s">
        <v>6011</v>
      </c>
      <c r="K2712" t="s">
        <v>6012</v>
      </c>
      <c r="M2712">
        <v>1297105</v>
      </c>
      <c r="O2712" t="s">
        <v>32</v>
      </c>
      <c r="P2712" t="s">
        <v>33</v>
      </c>
      <c r="R2712" t="s">
        <v>34</v>
      </c>
      <c r="T2712" t="s">
        <v>52</v>
      </c>
      <c r="U2712" t="s">
        <v>650</v>
      </c>
      <c r="V2712" t="s">
        <v>6006</v>
      </c>
      <c r="W2712" s="1">
        <v>45176</v>
      </c>
      <c r="X2712" s="1">
        <v>45201</v>
      </c>
      <c r="Y2712" t="s">
        <v>133</v>
      </c>
    </row>
    <row r="2713" spans="1:25">
      <c r="A2713" t="s">
        <v>6009</v>
      </c>
      <c r="B2713" t="s">
        <v>6010</v>
      </c>
      <c r="D2713">
        <v>60071</v>
      </c>
      <c r="E2713" t="s">
        <v>27</v>
      </c>
      <c r="F2713" t="s">
        <v>28</v>
      </c>
      <c r="G2713">
        <v>2023</v>
      </c>
      <c r="H2713" t="s">
        <v>29</v>
      </c>
      <c r="I2713" t="s">
        <v>30</v>
      </c>
      <c r="J2713" t="s">
        <v>6007</v>
      </c>
      <c r="K2713" t="s">
        <v>6013</v>
      </c>
      <c r="M2713">
        <v>1297105</v>
      </c>
      <c r="O2713" t="s">
        <v>32</v>
      </c>
      <c r="P2713" t="s">
        <v>33</v>
      </c>
      <c r="R2713" t="s">
        <v>34</v>
      </c>
      <c r="T2713" t="s">
        <v>52</v>
      </c>
      <c r="U2713" t="s">
        <v>650</v>
      </c>
      <c r="V2713" t="s">
        <v>6006</v>
      </c>
      <c r="W2713" s="1">
        <v>45179</v>
      </c>
      <c r="X2713" s="1">
        <v>45192</v>
      </c>
      <c r="Y2713" t="s">
        <v>133</v>
      </c>
    </row>
    <row r="2714" spans="1:25">
      <c r="A2714" t="s">
        <v>6014</v>
      </c>
      <c r="B2714" t="s">
        <v>2929</v>
      </c>
      <c r="D2714">
        <v>60681</v>
      </c>
      <c r="E2714" t="s">
        <v>27</v>
      </c>
      <c r="F2714" t="s">
        <v>28</v>
      </c>
      <c r="G2714">
        <v>2023</v>
      </c>
      <c r="H2714" t="s">
        <v>29</v>
      </c>
      <c r="I2714" t="s">
        <v>30</v>
      </c>
      <c r="J2714" t="s">
        <v>6015</v>
      </c>
      <c r="K2714" t="str">
        <f>"02/06/2023 10:30 PM AEST(SW"</f>
        <v>02/06/2023 10:30 PM AEST(SW</v>
      </c>
      <c r="M2714">
        <v>1155990</v>
      </c>
      <c r="O2714" t="s">
        <v>32</v>
      </c>
      <c r="P2714" t="s">
        <v>33</v>
      </c>
      <c r="R2714" t="s">
        <v>34</v>
      </c>
      <c r="T2714" t="s">
        <v>52</v>
      </c>
      <c r="U2714" t="s">
        <v>650</v>
      </c>
      <c r="V2714" t="s">
        <v>6016</v>
      </c>
      <c r="W2714" s="1">
        <v>45080</v>
      </c>
      <c r="X2714" s="1">
        <v>45446</v>
      </c>
      <c r="Y2714" t="s">
        <v>55</v>
      </c>
    </row>
    <row r="2715" spans="1:25">
      <c r="A2715" t="s">
        <v>7339</v>
      </c>
      <c r="B2715" t="s">
        <v>7340</v>
      </c>
      <c r="D2715">
        <v>57193</v>
      </c>
      <c r="E2715" t="s">
        <v>27</v>
      </c>
      <c r="F2715" t="s">
        <v>28</v>
      </c>
      <c r="G2715">
        <v>2023</v>
      </c>
      <c r="H2715" t="s">
        <v>29</v>
      </c>
      <c r="I2715" t="s">
        <v>30</v>
      </c>
      <c r="J2715" t="s">
        <v>7341</v>
      </c>
      <c r="K2715" t="s">
        <v>7342</v>
      </c>
      <c r="L2715" t="s">
        <v>7343</v>
      </c>
      <c r="M2715">
        <v>1207120</v>
      </c>
      <c r="O2715" t="s">
        <v>32</v>
      </c>
      <c r="P2715" t="s">
        <v>33</v>
      </c>
      <c r="R2715" t="s">
        <v>34</v>
      </c>
      <c r="T2715" t="s">
        <v>52</v>
      </c>
      <c r="U2715" t="s">
        <v>2704</v>
      </c>
      <c r="V2715" t="s">
        <v>7344</v>
      </c>
      <c r="W2715" s="1">
        <v>45104</v>
      </c>
      <c r="X2715" s="1">
        <v>45179</v>
      </c>
      <c r="Y2715" t="s">
        <v>55</v>
      </c>
    </row>
    <row r="2716" spans="1:25">
      <c r="A2716" t="s">
        <v>7345</v>
      </c>
      <c r="B2716" t="s">
        <v>5238</v>
      </c>
      <c r="D2716">
        <v>57057</v>
      </c>
      <c r="E2716" t="s">
        <v>27</v>
      </c>
      <c r="F2716" t="s">
        <v>28</v>
      </c>
      <c r="G2716">
        <v>2023</v>
      </c>
      <c r="H2716" t="s">
        <v>29</v>
      </c>
      <c r="I2716" t="s">
        <v>30</v>
      </c>
      <c r="J2716" t="s">
        <v>6909</v>
      </c>
      <c r="K2716" t="str">
        <f>"09/02/2023 10:27 AM AEST(SW"</f>
        <v>09/02/2023 10:27 AM AEST(SW</v>
      </c>
      <c r="M2716">
        <v>913942</v>
      </c>
      <c r="O2716" t="s">
        <v>32</v>
      </c>
      <c r="P2716" t="s">
        <v>33</v>
      </c>
      <c r="R2716" t="s">
        <v>34</v>
      </c>
      <c r="T2716" t="s">
        <v>52</v>
      </c>
      <c r="U2716" t="s">
        <v>2704</v>
      </c>
      <c r="V2716" t="s">
        <v>7346</v>
      </c>
      <c r="W2716" s="1">
        <v>45098</v>
      </c>
      <c r="X2716" s="1">
        <v>45129</v>
      </c>
      <c r="Y2716" t="s">
        <v>55</v>
      </c>
    </row>
    <row r="2717" spans="1:25">
      <c r="A2717" t="s">
        <v>7347</v>
      </c>
      <c r="B2717" t="s">
        <v>1998</v>
      </c>
      <c r="D2717">
        <v>58551</v>
      </c>
      <c r="E2717" t="s">
        <v>27</v>
      </c>
      <c r="F2717" t="s">
        <v>28</v>
      </c>
      <c r="G2717">
        <v>2023</v>
      </c>
      <c r="H2717" t="s">
        <v>29</v>
      </c>
      <c r="I2717" t="s">
        <v>30</v>
      </c>
      <c r="J2717" t="s">
        <v>7348</v>
      </c>
      <c r="K2717" t="s">
        <v>7349</v>
      </c>
      <c r="L2717" t="s">
        <v>7350</v>
      </c>
      <c r="M2717">
        <v>1336419</v>
      </c>
      <c r="O2717" t="s">
        <v>32</v>
      </c>
      <c r="P2717" t="s">
        <v>33</v>
      </c>
      <c r="R2717" t="s">
        <v>34</v>
      </c>
      <c r="T2717" t="s">
        <v>35</v>
      </c>
      <c r="U2717" t="s">
        <v>2704</v>
      </c>
      <c r="V2717" t="s">
        <v>2705</v>
      </c>
      <c r="W2717" s="1">
        <v>45109</v>
      </c>
      <c r="X2717" s="1">
        <v>45122</v>
      </c>
      <c r="Y2717" t="s">
        <v>133</v>
      </c>
    </row>
    <row r="2718" spans="1:25">
      <c r="A2718" t="s">
        <v>7347</v>
      </c>
      <c r="B2718" t="s">
        <v>1998</v>
      </c>
      <c r="D2718">
        <v>59891</v>
      </c>
      <c r="E2718" t="s">
        <v>27</v>
      </c>
      <c r="F2718" t="s">
        <v>28</v>
      </c>
      <c r="G2718">
        <v>2023</v>
      </c>
      <c r="H2718" t="s">
        <v>29</v>
      </c>
      <c r="I2718" t="s">
        <v>30</v>
      </c>
      <c r="J2718" t="s">
        <v>7314</v>
      </c>
      <c r="K2718" t="s">
        <v>7351</v>
      </c>
      <c r="M2718">
        <v>1336419</v>
      </c>
      <c r="O2718" t="s">
        <v>32</v>
      </c>
      <c r="P2718" t="s">
        <v>33</v>
      </c>
      <c r="R2718" t="s">
        <v>34</v>
      </c>
      <c r="T2718" t="s">
        <v>52</v>
      </c>
      <c r="U2718" t="s">
        <v>2704</v>
      </c>
      <c r="V2718" t="s">
        <v>2736</v>
      </c>
      <c r="W2718" s="1">
        <v>45108</v>
      </c>
      <c r="X2718" s="1">
        <v>45132</v>
      </c>
      <c r="Y2718" t="s">
        <v>133</v>
      </c>
    </row>
    <row r="2719" spans="1:25">
      <c r="A2719" t="s">
        <v>7312</v>
      </c>
      <c r="B2719" t="s">
        <v>7313</v>
      </c>
      <c r="D2719">
        <v>58545</v>
      </c>
      <c r="E2719" t="s">
        <v>27</v>
      </c>
      <c r="F2719" t="s">
        <v>28</v>
      </c>
      <c r="G2719">
        <v>2023</v>
      </c>
      <c r="H2719" t="s">
        <v>29</v>
      </c>
      <c r="I2719" t="s">
        <v>30</v>
      </c>
      <c r="J2719" t="s">
        <v>7314</v>
      </c>
      <c r="K2719" t="s">
        <v>7315</v>
      </c>
      <c r="M2719">
        <v>1284658</v>
      </c>
      <c r="O2719" t="s">
        <v>32</v>
      </c>
      <c r="P2719" t="s">
        <v>33</v>
      </c>
      <c r="R2719" t="s">
        <v>34</v>
      </c>
      <c r="T2719" t="s">
        <v>52</v>
      </c>
      <c r="U2719" t="s">
        <v>2704</v>
      </c>
      <c r="V2719" t="s">
        <v>3217</v>
      </c>
      <c r="W2719" s="1">
        <v>45087</v>
      </c>
      <c r="X2719" s="1">
        <v>45135</v>
      </c>
      <c r="Y2719" t="s">
        <v>45</v>
      </c>
    </row>
    <row r="2720" spans="1:25">
      <c r="A2720" t="s">
        <v>7352</v>
      </c>
      <c r="B2720" t="s">
        <v>7353</v>
      </c>
      <c r="C2720" t="s">
        <v>2189</v>
      </c>
      <c r="D2720">
        <v>59726</v>
      </c>
      <c r="E2720" t="s">
        <v>27</v>
      </c>
      <c r="F2720" t="s">
        <v>28</v>
      </c>
      <c r="G2720">
        <v>2023</v>
      </c>
      <c r="H2720" t="s">
        <v>29</v>
      </c>
      <c r="I2720" t="s">
        <v>30</v>
      </c>
      <c r="J2720" t="s">
        <v>7354</v>
      </c>
      <c r="K2720" t="str">
        <f>"07/05/2023 03:30 PM AEST(SW"</f>
        <v>07/05/2023 03:30 PM AEST(SW</v>
      </c>
      <c r="M2720">
        <v>1356219</v>
      </c>
      <c r="O2720" t="s">
        <v>32</v>
      </c>
      <c r="P2720" t="s">
        <v>33</v>
      </c>
      <c r="R2720" t="s">
        <v>34</v>
      </c>
      <c r="T2720" t="s">
        <v>174</v>
      </c>
      <c r="U2720" t="s">
        <v>53</v>
      </c>
      <c r="V2720" t="s">
        <v>7355</v>
      </c>
      <c r="W2720" s="1">
        <v>45248</v>
      </c>
      <c r="X2720" s="1">
        <v>45269</v>
      </c>
      <c r="Y2720" t="s">
        <v>55</v>
      </c>
    </row>
    <row r="2721" spans="1:25">
      <c r="A2721" t="s">
        <v>5950</v>
      </c>
      <c r="B2721" t="s">
        <v>5951</v>
      </c>
      <c r="C2721" t="s">
        <v>5952</v>
      </c>
      <c r="D2721">
        <v>60079</v>
      </c>
      <c r="E2721" t="s">
        <v>27</v>
      </c>
      <c r="F2721" t="s">
        <v>28</v>
      </c>
      <c r="G2721">
        <v>2023</v>
      </c>
      <c r="H2721" t="s">
        <v>29</v>
      </c>
      <c r="I2721" t="s">
        <v>30</v>
      </c>
      <c r="J2721" t="s">
        <v>5953</v>
      </c>
      <c r="K2721" t="s">
        <v>5954</v>
      </c>
      <c r="L2721" t="s">
        <v>5954</v>
      </c>
      <c r="M2721">
        <v>1362729</v>
      </c>
      <c r="O2721" t="s">
        <v>32</v>
      </c>
      <c r="P2721" t="s">
        <v>33</v>
      </c>
      <c r="R2721" t="s">
        <v>34</v>
      </c>
      <c r="T2721" t="s">
        <v>174</v>
      </c>
      <c r="U2721" t="s">
        <v>175</v>
      </c>
      <c r="V2721" t="s">
        <v>2241</v>
      </c>
      <c r="W2721" s="1">
        <v>45090</v>
      </c>
      <c r="X2721" s="1">
        <v>45133</v>
      </c>
      <c r="Y2721" t="s">
        <v>55</v>
      </c>
    </row>
    <row r="2722" spans="1:25">
      <c r="A2722" t="s">
        <v>7271</v>
      </c>
      <c r="B2722" t="s">
        <v>7272</v>
      </c>
      <c r="D2722">
        <v>60435</v>
      </c>
      <c r="E2722" t="s">
        <v>27</v>
      </c>
      <c r="F2722" t="s">
        <v>28</v>
      </c>
      <c r="G2722">
        <v>2023</v>
      </c>
      <c r="H2722" t="s">
        <v>29</v>
      </c>
      <c r="I2722" t="s">
        <v>30</v>
      </c>
      <c r="J2722" t="s">
        <v>7273</v>
      </c>
      <c r="K2722" t="s">
        <v>7274</v>
      </c>
      <c r="L2722" t="s">
        <v>7275</v>
      </c>
      <c r="M2722">
        <v>1148000</v>
      </c>
      <c r="O2722" t="s">
        <v>32</v>
      </c>
      <c r="P2722" t="s">
        <v>42</v>
      </c>
      <c r="R2722" t="s">
        <v>34</v>
      </c>
      <c r="T2722" t="s">
        <v>35</v>
      </c>
      <c r="U2722" t="s">
        <v>36</v>
      </c>
      <c r="V2722" t="s">
        <v>186</v>
      </c>
      <c r="W2722" s="1">
        <v>45091</v>
      </c>
      <c r="X2722" s="1">
        <v>45107</v>
      </c>
      <c r="Y2722" t="s">
        <v>774</v>
      </c>
    </row>
    <row r="2723" spans="1:25">
      <c r="A2723" t="s">
        <v>3093</v>
      </c>
      <c r="B2723" t="s">
        <v>6021</v>
      </c>
      <c r="D2723">
        <v>59898</v>
      </c>
      <c r="E2723" t="s">
        <v>27</v>
      </c>
      <c r="F2723" t="s">
        <v>28</v>
      </c>
      <c r="G2723">
        <v>2023</v>
      </c>
      <c r="H2723" t="s">
        <v>29</v>
      </c>
      <c r="I2723" t="s">
        <v>30</v>
      </c>
      <c r="J2723" t="s">
        <v>6007</v>
      </c>
      <c r="K2723" t="s">
        <v>6022</v>
      </c>
      <c r="M2723">
        <v>1251569</v>
      </c>
      <c r="O2723" t="s">
        <v>32</v>
      </c>
      <c r="P2723" t="s">
        <v>33</v>
      </c>
      <c r="R2723" t="s">
        <v>34</v>
      </c>
      <c r="T2723" t="s">
        <v>52</v>
      </c>
      <c r="U2723" t="s">
        <v>650</v>
      </c>
      <c r="V2723" t="s">
        <v>6000</v>
      </c>
      <c r="W2723" s="1">
        <v>45177</v>
      </c>
      <c r="X2723" s="1">
        <v>45194</v>
      </c>
      <c r="Y2723" t="s">
        <v>133</v>
      </c>
    </row>
    <row r="2724" spans="1:25">
      <c r="A2724" t="s">
        <v>7356</v>
      </c>
      <c r="B2724" t="s">
        <v>1239</v>
      </c>
      <c r="C2724" t="s">
        <v>57</v>
      </c>
      <c r="D2724">
        <v>60176</v>
      </c>
      <c r="E2724" t="s">
        <v>27</v>
      </c>
      <c r="F2724" t="s">
        <v>28</v>
      </c>
      <c r="G2724">
        <v>2023</v>
      </c>
      <c r="H2724" t="s">
        <v>29</v>
      </c>
      <c r="I2724" t="s">
        <v>30</v>
      </c>
      <c r="J2724" t="s">
        <v>7357</v>
      </c>
      <c r="K2724" t="s">
        <v>7358</v>
      </c>
      <c r="M2724">
        <v>1068563</v>
      </c>
      <c r="O2724" t="s">
        <v>32</v>
      </c>
      <c r="P2724" t="s">
        <v>33</v>
      </c>
      <c r="R2724" t="s">
        <v>34</v>
      </c>
      <c r="T2724" t="s">
        <v>52</v>
      </c>
      <c r="U2724" t="s">
        <v>2704</v>
      </c>
      <c r="V2724" t="s">
        <v>2736</v>
      </c>
      <c r="W2724" s="1">
        <v>45089</v>
      </c>
      <c r="X2724" s="1">
        <v>45125</v>
      </c>
      <c r="Y2724" t="s">
        <v>55</v>
      </c>
    </row>
    <row r="2725" spans="1:25">
      <c r="A2725" t="s">
        <v>6903</v>
      </c>
      <c r="B2725" t="s">
        <v>7287</v>
      </c>
      <c r="D2725">
        <v>60425</v>
      </c>
      <c r="E2725" t="s">
        <v>27</v>
      </c>
      <c r="F2725" t="s">
        <v>28</v>
      </c>
      <c r="G2725">
        <v>2023</v>
      </c>
      <c r="H2725" t="s">
        <v>29</v>
      </c>
      <c r="I2725" t="s">
        <v>30</v>
      </c>
      <c r="J2725" t="s">
        <v>7288</v>
      </c>
      <c r="K2725" t="s">
        <v>7289</v>
      </c>
      <c r="M2725">
        <v>1016691</v>
      </c>
      <c r="O2725" t="s">
        <v>32</v>
      </c>
      <c r="P2725" t="s">
        <v>33</v>
      </c>
      <c r="R2725" t="s">
        <v>34</v>
      </c>
      <c r="T2725" t="s">
        <v>52</v>
      </c>
      <c r="U2725" t="s">
        <v>2704</v>
      </c>
      <c r="V2725" t="s">
        <v>2705</v>
      </c>
      <c r="W2725" s="1">
        <v>45107</v>
      </c>
      <c r="X2725" s="1">
        <v>45127</v>
      </c>
      <c r="Y2725" t="s">
        <v>55</v>
      </c>
    </row>
    <row r="2726" spans="1:25">
      <c r="A2726" t="s">
        <v>6907</v>
      </c>
      <c r="B2726" t="s">
        <v>6908</v>
      </c>
      <c r="D2726">
        <v>60633</v>
      </c>
      <c r="E2726" t="s">
        <v>27</v>
      </c>
      <c r="F2726" t="s">
        <v>28</v>
      </c>
      <c r="G2726">
        <v>2023</v>
      </c>
      <c r="H2726" t="s">
        <v>29</v>
      </c>
      <c r="I2726" t="s">
        <v>30</v>
      </c>
      <c r="J2726" t="s">
        <v>6909</v>
      </c>
      <c r="K2726" t="str">
        <f>"01/06/2023 11:05 AM AEST(SW"</f>
        <v>01/06/2023 11:05 AM AEST(SW</v>
      </c>
      <c r="M2726">
        <v>1273317</v>
      </c>
      <c r="O2726" t="s">
        <v>32</v>
      </c>
      <c r="P2726" t="s">
        <v>33</v>
      </c>
      <c r="R2726" t="s">
        <v>34</v>
      </c>
      <c r="T2726" t="s">
        <v>174</v>
      </c>
      <c r="U2726" t="s">
        <v>2704</v>
      </c>
      <c r="V2726" t="s">
        <v>6910</v>
      </c>
      <c r="W2726" s="1">
        <v>45103</v>
      </c>
      <c r="X2726" s="1">
        <v>45126</v>
      </c>
      <c r="Y2726" t="s">
        <v>55</v>
      </c>
    </row>
    <row r="2727" spans="1:25">
      <c r="A2727" t="s">
        <v>6023</v>
      </c>
      <c r="B2727" t="s">
        <v>6024</v>
      </c>
      <c r="C2727" t="s">
        <v>664</v>
      </c>
      <c r="D2727">
        <v>61908</v>
      </c>
      <c r="E2727" t="s">
        <v>27</v>
      </c>
      <c r="F2727" t="s">
        <v>28</v>
      </c>
      <c r="G2727">
        <v>2023</v>
      </c>
      <c r="H2727" t="s">
        <v>29</v>
      </c>
      <c r="I2727" t="s">
        <v>30</v>
      </c>
      <c r="J2727" t="s">
        <v>6015</v>
      </c>
      <c r="K2727" t="s">
        <v>6025</v>
      </c>
      <c r="M2727">
        <v>1251976</v>
      </c>
      <c r="O2727" t="s">
        <v>32</v>
      </c>
      <c r="P2727" t="s">
        <v>33</v>
      </c>
      <c r="R2727" t="s">
        <v>34</v>
      </c>
      <c r="T2727" t="s">
        <v>52</v>
      </c>
      <c r="U2727" t="s">
        <v>650</v>
      </c>
      <c r="V2727" t="s">
        <v>6026</v>
      </c>
      <c r="W2727" s="1">
        <v>45177</v>
      </c>
      <c r="X2727" s="1">
        <v>45197</v>
      </c>
      <c r="Y2727" t="s">
        <v>615</v>
      </c>
    </row>
    <row r="2728" spans="1:25">
      <c r="A2728" t="s">
        <v>1146</v>
      </c>
      <c r="B2728" t="s">
        <v>6027</v>
      </c>
      <c r="D2728">
        <v>59903</v>
      </c>
      <c r="E2728" t="s">
        <v>27</v>
      </c>
      <c r="F2728" t="s">
        <v>28</v>
      </c>
      <c r="G2728">
        <v>2023</v>
      </c>
      <c r="H2728" t="s">
        <v>29</v>
      </c>
      <c r="I2728" t="s">
        <v>30</v>
      </c>
      <c r="J2728" t="s">
        <v>6015</v>
      </c>
      <c r="K2728" t="s">
        <v>6028</v>
      </c>
      <c r="M2728">
        <v>1085980</v>
      </c>
      <c r="O2728" t="s">
        <v>32</v>
      </c>
      <c r="P2728" t="s">
        <v>33</v>
      </c>
      <c r="R2728" t="s">
        <v>34</v>
      </c>
      <c r="T2728" t="s">
        <v>52</v>
      </c>
      <c r="U2728" t="s">
        <v>650</v>
      </c>
      <c r="V2728" t="s">
        <v>6000</v>
      </c>
      <c r="W2728" s="1">
        <v>45177</v>
      </c>
      <c r="X2728" s="1">
        <v>45229</v>
      </c>
      <c r="Y2728" t="s">
        <v>417</v>
      </c>
    </row>
    <row r="2729" spans="1:25">
      <c r="A2729" t="s">
        <v>6029</v>
      </c>
      <c r="B2729" t="s">
        <v>6030</v>
      </c>
      <c r="D2729">
        <v>59844</v>
      </c>
      <c r="E2729" t="s">
        <v>27</v>
      </c>
      <c r="F2729" t="s">
        <v>28</v>
      </c>
      <c r="G2729">
        <v>2023</v>
      </c>
      <c r="H2729" t="s">
        <v>29</v>
      </c>
      <c r="I2729" t="s">
        <v>30</v>
      </c>
      <c r="J2729" t="s">
        <v>6015</v>
      </c>
      <c r="K2729" t="str">
        <f>"09/05/2023 02:30 PM AEST(SW"</f>
        <v>09/05/2023 02:30 PM AEST(SW</v>
      </c>
      <c r="O2729" t="s">
        <v>32</v>
      </c>
      <c r="P2729" t="s">
        <v>33</v>
      </c>
      <c r="R2729" t="s">
        <v>34</v>
      </c>
      <c r="T2729" t="s">
        <v>52</v>
      </c>
      <c r="U2729" t="s">
        <v>650</v>
      </c>
      <c r="V2729" t="s">
        <v>6000</v>
      </c>
      <c r="W2729" s="1">
        <v>45177</v>
      </c>
      <c r="X2729" s="1">
        <v>45196</v>
      </c>
      <c r="Y2729" t="s">
        <v>55</v>
      </c>
    </row>
    <row r="2730" spans="1:25">
      <c r="A2730" t="s">
        <v>5622</v>
      </c>
      <c r="B2730" t="s">
        <v>6031</v>
      </c>
      <c r="D2730">
        <v>60026</v>
      </c>
      <c r="E2730" t="s">
        <v>27</v>
      </c>
      <c r="F2730" t="s">
        <v>28</v>
      </c>
      <c r="G2730">
        <v>2023</v>
      </c>
      <c r="H2730" t="s">
        <v>29</v>
      </c>
      <c r="I2730" t="s">
        <v>30</v>
      </c>
      <c r="J2730" t="s">
        <v>6019</v>
      </c>
      <c r="K2730" t="s">
        <v>6032</v>
      </c>
      <c r="M2730">
        <v>1234450</v>
      </c>
      <c r="O2730" t="s">
        <v>32</v>
      </c>
      <c r="P2730" t="s">
        <v>33</v>
      </c>
      <c r="R2730" t="s">
        <v>34</v>
      </c>
      <c r="T2730" t="s">
        <v>52</v>
      </c>
      <c r="U2730" t="s">
        <v>650</v>
      </c>
      <c r="V2730" t="s">
        <v>6000</v>
      </c>
      <c r="W2730" s="1">
        <v>45179</v>
      </c>
      <c r="X2730" s="1">
        <v>45198</v>
      </c>
      <c r="Y2730" t="s">
        <v>133</v>
      </c>
    </row>
    <row r="2731" spans="1:25">
      <c r="A2731" t="s">
        <v>5622</v>
      </c>
      <c r="B2731" t="s">
        <v>6031</v>
      </c>
      <c r="D2731">
        <v>61920</v>
      </c>
      <c r="E2731" t="s">
        <v>27</v>
      </c>
      <c r="F2731" t="s">
        <v>28</v>
      </c>
      <c r="G2731">
        <v>2023</v>
      </c>
      <c r="H2731" t="s">
        <v>29</v>
      </c>
      <c r="I2731" t="s">
        <v>30</v>
      </c>
      <c r="J2731" t="s">
        <v>6015</v>
      </c>
      <c r="K2731" t="s">
        <v>6033</v>
      </c>
      <c r="M2731">
        <v>1234450</v>
      </c>
      <c r="O2731" t="s">
        <v>32</v>
      </c>
      <c r="P2731" t="s">
        <v>33</v>
      </c>
      <c r="R2731" t="s">
        <v>34</v>
      </c>
      <c r="T2731" t="s">
        <v>52</v>
      </c>
      <c r="U2731" t="s">
        <v>650</v>
      </c>
      <c r="V2731" t="s">
        <v>6026</v>
      </c>
      <c r="W2731" s="1">
        <v>45178</v>
      </c>
      <c r="X2731" s="1">
        <v>45195</v>
      </c>
      <c r="Y2731" t="s">
        <v>133</v>
      </c>
    </row>
    <row r="2732" spans="1:25">
      <c r="A2732" t="s">
        <v>1826</v>
      </c>
      <c r="B2732" t="s">
        <v>1826</v>
      </c>
      <c r="D2732">
        <v>58640</v>
      </c>
      <c r="E2732" t="s">
        <v>27</v>
      </c>
      <c r="F2732" t="s">
        <v>28</v>
      </c>
      <c r="G2732">
        <v>2023</v>
      </c>
      <c r="H2732" t="s">
        <v>29</v>
      </c>
      <c r="I2732" t="s">
        <v>30</v>
      </c>
      <c r="J2732" t="s">
        <v>6015</v>
      </c>
      <c r="K2732" t="s">
        <v>6034</v>
      </c>
      <c r="M2732">
        <v>1348340</v>
      </c>
      <c r="O2732" t="s">
        <v>32</v>
      </c>
      <c r="P2732" t="s">
        <v>695</v>
      </c>
      <c r="R2732" t="s">
        <v>34</v>
      </c>
      <c r="T2732" t="s">
        <v>52</v>
      </c>
      <c r="U2732" t="s">
        <v>650</v>
      </c>
      <c r="V2732" t="s">
        <v>6035</v>
      </c>
      <c r="W2732" s="1">
        <v>45175</v>
      </c>
      <c r="X2732" s="1">
        <v>45197</v>
      </c>
      <c r="Y2732" t="s">
        <v>384</v>
      </c>
    </row>
    <row r="2733" spans="1:25">
      <c r="A2733" t="s">
        <v>5967</v>
      </c>
      <c r="B2733" t="s">
        <v>5968</v>
      </c>
      <c r="C2733" t="s">
        <v>2978</v>
      </c>
      <c r="D2733">
        <v>60080</v>
      </c>
      <c r="E2733" t="s">
        <v>27</v>
      </c>
      <c r="F2733" t="s">
        <v>28</v>
      </c>
      <c r="G2733">
        <v>2023</v>
      </c>
      <c r="H2733" t="s">
        <v>29</v>
      </c>
      <c r="I2733" t="s">
        <v>30</v>
      </c>
      <c r="J2733" t="s">
        <v>5953</v>
      </c>
      <c r="K2733" t="s">
        <v>5969</v>
      </c>
      <c r="M2733">
        <v>1356761</v>
      </c>
      <c r="O2733" t="s">
        <v>32</v>
      </c>
      <c r="P2733" t="s">
        <v>33</v>
      </c>
      <c r="R2733" t="s">
        <v>34</v>
      </c>
      <c r="T2733" t="s">
        <v>174</v>
      </c>
      <c r="U2733" t="s">
        <v>175</v>
      </c>
      <c r="V2733" t="s">
        <v>5970</v>
      </c>
      <c r="W2733" s="1">
        <v>45090</v>
      </c>
      <c r="X2733" s="1">
        <v>45133</v>
      </c>
      <c r="Y2733" t="s">
        <v>55</v>
      </c>
    </row>
    <row r="2734" spans="1:25">
      <c r="A2734" t="s">
        <v>5971</v>
      </c>
      <c r="B2734" t="s">
        <v>5972</v>
      </c>
      <c r="C2734" t="s">
        <v>5973</v>
      </c>
      <c r="D2734">
        <v>60563</v>
      </c>
      <c r="E2734" t="s">
        <v>27</v>
      </c>
      <c r="F2734" t="s">
        <v>28</v>
      </c>
      <c r="G2734">
        <v>2023</v>
      </c>
      <c r="H2734" t="s">
        <v>29</v>
      </c>
      <c r="I2734" t="s">
        <v>30</v>
      </c>
      <c r="J2734" t="s">
        <v>5953</v>
      </c>
      <c r="K2734" t="str">
        <f>"01/06/2023 03:45 PM AEST(SW"</f>
        <v>01/06/2023 03:45 PM AEST(SW</v>
      </c>
      <c r="M2734">
        <v>1357040</v>
      </c>
      <c r="O2734" t="s">
        <v>32</v>
      </c>
      <c r="P2734" t="s">
        <v>33</v>
      </c>
      <c r="R2734" t="s">
        <v>34</v>
      </c>
      <c r="T2734" t="s">
        <v>174</v>
      </c>
      <c r="U2734" t="s">
        <v>175</v>
      </c>
      <c r="V2734" t="s">
        <v>5974</v>
      </c>
      <c r="W2734" s="1">
        <v>45090</v>
      </c>
      <c r="X2734" s="1">
        <v>45132</v>
      </c>
      <c r="Y2734" t="s">
        <v>55</v>
      </c>
    </row>
    <row r="2735" spans="1:25">
      <c r="A2735" t="s">
        <v>7359</v>
      </c>
      <c r="B2735" t="s">
        <v>1409</v>
      </c>
      <c r="C2735" t="s">
        <v>1649</v>
      </c>
      <c r="D2735">
        <v>58336</v>
      </c>
      <c r="E2735" t="s">
        <v>27</v>
      </c>
      <c r="F2735" t="s">
        <v>28</v>
      </c>
      <c r="G2735">
        <v>2023</v>
      </c>
      <c r="H2735" t="s">
        <v>29</v>
      </c>
      <c r="I2735" t="s">
        <v>30</v>
      </c>
      <c r="J2735" t="s">
        <v>7360</v>
      </c>
      <c r="K2735" t="s">
        <v>7361</v>
      </c>
      <c r="L2735" t="s">
        <v>7361</v>
      </c>
      <c r="M2735">
        <v>1168923</v>
      </c>
      <c r="O2735" t="s">
        <v>32</v>
      </c>
      <c r="P2735" t="s">
        <v>33</v>
      </c>
      <c r="R2735" t="s">
        <v>34</v>
      </c>
      <c r="T2735" t="s">
        <v>174</v>
      </c>
      <c r="U2735" t="s">
        <v>53</v>
      </c>
      <c r="V2735" t="s">
        <v>7362</v>
      </c>
      <c r="W2735" s="1">
        <v>45247</v>
      </c>
      <c r="X2735" s="1">
        <v>45270</v>
      </c>
      <c r="Y2735" t="s">
        <v>55</v>
      </c>
    </row>
    <row r="2736" spans="1:25">
      <c r="A2736" t="s">
        <v>7282</v>
      </c>
      <c r="B2736" t="s">
        <v>113</v>
      </c>
      <c r="C2736" t="s">
        <v>323</v>
      </c>
      <c r="D2736">
        <v>58753</v>
      </c>
      <c r="E2736" t="s">
        <v>27</v>
      </c>
      <c r="F2736" t="s">
        <v>28</v>
      </c>
      <c r="G2736">
        <v>2023</v>
      </c>
      <c r="H2736" t="s">
        <v>29</v>
      </c>
      <c r="I2736" t="s">
        <v>30</v>
      </c>
      <c r="J2736" t="s">
        <v>7283</v>
      </c>
      <c r="K2736" t="str">
        <f>"03/04/2023 10:22 PM AEST(SW"</f>
        <v>03/04/2023 10:22 PM AEST(SW</v>
      </c>
      <c r="M2736">
        <v>910057</v>
      </c>
      <c r="O2736" t="s">
        <v>32</v>
      </c>
      <c r="P2736" t="s">
        <v>61</v>
      </c>
      <c r="Q2736" t="s">
        <v>7284</v>
      </c>
      <c r="R2736" t="s">
        <v>34</v>
      </c>
      <c r="T2736" t="s">
        <v>35</v>
      </c>
      <c r="U2736" t="s">
        <v>36</v>
      </c>
      <c r="V2736" t="s">
        <v>186</v>
      </c>
      <c r="W2736" s="1">
        <v>45072</v>
      </c>
      <c r="X2736" s="1">
        <v>45089</v>
      </c>
      <c r="Y2736" t="s">
        <v>55</v>
      </c>
    </row>
    <row r="2737" spans="1:25">
      <c r="A2737" t="s">
        <v>7363</v>
      </c>
      <c r="B2737" t="s">
        <v>4884</v>
      </c>
      <c r="D2737">
        <v>60959</v>
      </c>
      <c r="E2737" t="s">
        <v>27</v>
      </c>
      <c r="F2737" t="s">
        <v>28</v>
      </c>
      <c r="G2737">
        <v>2023</v>
      </c>
      <c r="H2737" t="s">
        <v>29</v>
      </c>
      <c r="I2737" t="s">
        <v>30</v>
      </c>
      <c r="J2737" t="s">
        <v>7354</v>
      </c>
      <c r="K2737" t="s">
        <v>7364</v>
      </c>
      <c r="M2737">
        <v>1171952</v>
      </c>
      <c r="O2737" t="s">
        <v>32</v>
      </c>
      <c r="P2737" t="s">
        <v>33</v>
      </c>
      <c r="R2737" t="s">
        <v>34</v>
      </c>
      <c r="T2737" t="s">
        <v>174</v>
      </c>
      <c r="U2737" t="s">
        <v>53</v>
      </c>
      <c r="V2737" t="s">
        <v>7365</v>
      </c>
      <c r="W2737" s="1">
        <v>45247</v>
      </c>
      <c r="X2737" s="1">
        <v>45289</v>
      </c>
      <c r="Y2737" t="s">
        <v>55</v>
      </c>
    </row>
    <row r="2738" spans="1:25">
      <c r="A2738" t="s">
        <v>7366</v>
      </c>
      <c r="B2738" t="s">
        <v>7367</v>
      </c>
      <c r="D2738">
        <v>60501</v>
      </c>
      <c r="E2738" t="s">
        <v>27</v>
      </c>
      <c r="F2738" t="s">
        <v>28</v>
      </c>
      <c r="G2738">
        <v>2023</v>
      </c>
      <c r="H2738" t="s">
        <v>29</v>
      </c>
      <c r="I2738" t="s">
        <v>30</v>
      </c>
      <c r="J2738" t="s">
        <v>7368</v>
      </c>
      <c r="K2738" t="s">
        <v>7369</v>
      </c>
      <c r="M2738">
        <v>1275560</v>
      </c>
      <c r="O2738" t="s">
        <v>32</v>
      </c>
      <c r="P2738" t="s">
        <v>33</v>
      </c>
      <c r="R2738" t="s">
        <v>34</v>
      </c>
      <c r="T2738" t="s">
        <v>174</v>
      </c>
      <c r="U2738" t="s">
        <v>2704</v>
      </c>
      <c r="V2738" t="s">
        <v>7370</v>
      </c>
      <c r="W2738" s="1">
        <v>45106</v>
      </c>
      <c r="X2738" s="1">
        <v>45124</v>
      </c>
      <c r="Y2738" t="s">
        <v>123</v>
      </c>
    </row>
    <row r="2739" spans="1:25">
      <c r="A2739" t="s">
        <v>5934</v>
      </c>
      <c r="B2739" t="s">
        <v>5935</v>
      </c>
      <c r="C2739" t="s">
        <v>313</v>
      </c>
      <c r="D2739">
        <v>58745</v>
      </c>
      <c r="E2739" t="s">
        <v>27</v>
      </c>
      <c r="F2739" t="s">
        <v>28</v>
      </c>
      <c r="G2739">
        <v>2023</v>
      </c>
      <c r="H2739" t="s">
        <v>29</v>
      </c>
      <c r="I2739" t="s">
        <v>30</v>
      </c>
      <c r="J2739" t="s">
        <v>5936</v>
      </c>
      <c r="K2739" t="str">
        <f>"03/04/2023 07:37 PM AEST(SW"</f>
        <v>03/04/2023 07:37 PM AEST(SW</v>
      </c>
      <c r="L2739" t="s">
        <v>5937</v>
      </c>
      <c r="M2739">
        <v>1357719</v>
      </c>
      <c r="O2739" t="s">
        <v>32</v>
      </c>
      <c r="P2739" t="s">
        <v>33</v>
      </c>
      <c r="R2739" t="s">
        <v>34</v>
      </c>
      <c r="T2739" t="s">
        <v>174</v>
      </c>
      <c r="U2739" t="s">
        <v>175</v>
      </c>
      <c r="V2739" t="s">
        <v>2167</v>
      </c>
      <c r="W2739" s="1">
        <v>45081</v>
      </c>
      <c r="X2739" s="1">
        <v>45107</v>
      </c>
      <c r="Y2739" t="s">
        <v>55</v>
      </c>
    </row>
    <row r="2740" spans="1:25">
      <c r="A2740" t="s">
        <v>5990</v>
      </c>
      <c r="B2740" t="s">
        <v>5991</v>
      </c>
      <c r="D2740">
        <v>59628</v>
      </c>
      <c r="E2740" t="s">
        <v>27</v>
      </c>
      <c r="F2740" t="s">
        <v>28</v>
      </c>
      <c r="G2740">
        <v>2023</v>
      </c>
      <c r="H2740" t="s">
        <v>29</v>
      </c>
      <c r="I2740" t="s">
        <v>30</v>
      </c>
      <c r="J2740" t="s">
        <v>5992</v>
      </c>
      <c r="K2740" t="str">
        <f>"04/05/2023 05:23 PM AEST(SW"</f>
        <v>04/05/2023 05:23 PM AEST(SW</v>
      </c>
      <c r="M2740">
        <v>1233222</v>
      </c>
      <c r="O2740" t="s">
        <v>32</v>
      </c>
      <c r="P2740" t="s">
        <v>42</v>
      </c>
      <c r="R2740" t="s">
        <v>34</v>
      </c>
      <c r="T2740" t="s">
        <v>35</v>
      </c>
      <c r="U2740" t="s">
        <v>278</v>
      </c>
      <c r="V2740" t="s">
        <v>151</v>
      </c>
      <c r="W2740" s="1">
        <v>45095</v>
      </c>
      <c r="X2740" s="1">
        <v>45100</v>
      </c>
      <c r="Y2740" t="s">
        <v>55</v>
      </c>
    </row>
    <row r="2741" spans="1:25">
      <c r="A2741" t="s">
        <v>6624</v>
      </c>
      <c r="B2741" t="s">
        <v>323</v>
      </c>
      <c r="C2741" t="s">
        <v>2317</v>
      </c>
      <c r="D2741">
        <v>60854</v>
      </c>
      <c r="E2741" t="s">
        <v>27</v>
      </c>
      <c r="F2741" t="s">
        <v>28</v>
      </c>
      <c r="G2741">
        <v>2023</v>
      </c>
      <c r="H2741" t="s">
        <v>29</v>
      </c>
      <c r="I2741" t="s">
        <v>30</v>
      </c>
      <c r="J2741" t="s">
        <v>7348</v>
      </c>
      <c r="K2741" t="str">
        <f>"06/06/2023 09:08 PM AEST(SW"</f>
        <v>06/06/2023 09:08 PM AEST(SW</v>
      </c>
      <c r="L2741" t="str">
        <f>"06/06/2023 09:09 PM AEST(SW"</f>
        <v>06/06/2023 09:09 PM AEST(SW</v>
      </c>
      <c r="M2741">
        <v>1279165</v>
      </c>
      <c r="O2741" t="s">
        <v>32</v>
      </c>
      <c r="P2741" t="s">
        <v>33</v>
      </c>
      <c r="R2741" t="s">
        <v>34</v>
      </c>
      <c r="T2741" t="s">
        <v>174</v>
      </c>
      <c r="U2741" t="s">
        <v>2704</v>
      </c>
      <c r="V2741" t="s">
        <v>7371</v>
      </c>
      <c r="W2741" s="1">
        <v>45095</v>
      </c>
      <c r="X2741" s="1">
        <v>45127</v>
      </c>
      <c r="Y2741" t="s">
        <v>55</v>
      </c>
    </row>
    <row r="2742" spans="1:25">
      <c r="A2742" t="s">
        <v>6624</v>
      </c>
      <c r="B2742" t="s">
        <v>323</v>
      </c>
      <c r="C2742" t="s">
        <v>2317</v>
      </c>
      <c r="D2742">
        <v>60865</v>
      </c>
      <c r="E2742" t="s">
        <v>27</v>
      </c>
      <c r="F2742" t="s">
        <v>28</v>
      </c>
      <c r="G2742">
        <v>2023</v>
      </c>
      <c r="H2742" t="s">
        <v>29</v>
      </c>
      <c r="I2742" t="s">
        <v>30</v>
      </c>
      <c r="J2742" t="s">
        <v>6625</v>
      </c>
      <c r="K2742" t="str">
        <f>"07/06/2023 10:10 AM AEST(SW"</f>
        <v>07/06/2023 10:10 AM AEST(SW</v>
      </c>
      <c r="M2742">
        <v>1279165</v>
      </c>
      <c r="O2742" t="s">
        <v>32</v>
      </c>
      <c r="P2742" t="s">
        <v>33</v>
      </c>
      <c r="R2742" t="s">
        <v>34</v>
      </c>
      <c r="T2742" t="s">
        <v>174</v>
      </c>
      <c r="U2742" t="s">
        <v>2704</v>
      </c>
      <c r="V2742" t="s">
        <v>6626</v>
      </c>
      <c r="W2742" s="1">
        <v>45095</v>
      </c>
      <c r="X2742" s="1">
        <v>45127</v>
      </c>
      <c r="Y2742" t="s">
        <v>55</v>
      </c>
    </row>
    <row r="2743" spans="1:25">
      <c r="A2743" t="s">
        <v>6624</v>
      </c>
      <c r="B2743" t="s">
        <v>323</v>
      </c>
      <c r="C2743" t="s">
        <v>2317</v>
      </c>
      <c r="D2743">
        <v>60866</v>
      </c>
      <c r="E2743" t="s">
        <v>27</v>
      </c>
      <c r="F2743" t="s">
        <v>28</v>
      </c>
      <c r="G2743">
        <v>2023</v>
      </c>
      <c r="H2743" t="s">
        <v>29</v>
      </c>
      <c r="I2743" t="s">
        <v>30</v>
      </c>
      <c r="J2743" t="s">
        <v>6625</v>
      </c>
      <c r="K2743" t="str">
        <f>"07/06/2023 10:21 AM AEST(SW"</f>
        <v>07/06/2023 10:21 AM AEST(SW</v>
      </c>
      <c r="L2743" t="str">
        <f>"07/06/2023 10:29 AM AEST(SW"</f>
        <v>07/06/2023 10:29 AM AEST(SW</v>
      </c>
      <c r="M2743">
        <v>1279165</v>
      </c>
      <c r="O2743" t="s">
        <v>32</v>
      </c>
      <c r="P2743" t="s">
        <v>33</v>
      </c>
      <c r="R2743" t="s">
        <v>34</v>
      </c>
      <c r="T2743" t="s">
        <v>174</v>
      </c>
      <c r="U2743" t="s">
        <v>2704</v>
      </c>
      <c r="V2743" t="s">
        <v>6627</v>
      </c>
      <c r="W2743" s="1">
        <v>45095</v>
      </c>
      <c r="X2743" s="1">
        <v>45127</v>
      </c>
      <c r="Y2743" t="s">
        <v>55</v>
      </c>
    </row>
    <row r="2744" spans="1:25">
      <c r="A2744" t="s">
        <v>6040</v>
      </c>
      <c r="B2744" t="s">
        <v>6041</v>
      </c>
      <c r="C2744" t="s">
        <v>6042</v>
      </c>
      <c r="D2744">
        <v>61875</v>
      </c>
      <c r="E2744" t="s">
        <v>27</v>
      </c>
      <c r="F2744" t="s">
        <v>28</v>
      </c>
      <c r="G2744">
        <v>2023</v>
      </c>
      <c r="H2744" t="s">
        <v>29</v>
      </c>
      <c r="I2744" t="s">
        <v>30</v>
      </c>
      <c r="J2744" t="s">
        <v>6043</v>
      </c>
      <c r="K2744" t="s">
        <v>6044</v>
      </c>
      <c r="M2744">
        <v>1248226</v>
      </c>
      <c r="O2744" t="s">
        <v>32</v>
      </c>
      <c r="P2744" t="s">
        <v>33</v>
      </c>
      <c r="R2744" t="s">
        <v>34</v>
      </c>
      <c r="T2744" t="s">
        <v>52</v>
      </c>
      <c r="U2744" t="s">
        <v>650</v>
      </c>
      <c r="V2744" t="s">
        <v>6000</v>
      </c>
      <c r="W2744" s="1">
        <v>45177</v>
      </c>
      <c r="X2744" s="1">
        <v>45195</v>
      </c>
      <c r="Y2744" t="s">
        <v>823</v>
      </c>
    </row>
    <row r="2745" spans="1:25">
      <c r="A2745" t="s">
        <v>7372</v>
      </c>
      <c r="B2745" t="s">
        <v>7373</v>
      </c>
      <c r="D2745">
        <v>46516</v>
      </c>
      <c r="E2745" t="s">
        <v>27</v>
      </c>
      <c r="F2745" t="s">
        <v>28</v>
      </c>
      <c r="G2745">
        <v>2023</v>
      </c>
      <c r="H2745" t="s">
        <v>29</v>
      </c>
      <c r="I2745" t="s">
        <v>30</v>
      </c>
      <c r="J2745" t="s">
        <v>7374</v>
      </c>
      <c r="K2745" t="str">
        <f>"08/05/2022 07:07 PM AEST(SW"</f>
        <v>08/05/2022 07:07 PM AEST(SW</v>
      </c>
      <c r="L2745" t="str">
        <f>"08/05/2022 07:08 PM AEST(SW"</f>
        <v>08/05/2022 07:08 PM AEST(SW</v>
      </c>
      <c r="M2745">
        <v>1337760</v>
      </c>
      <c r="O2745" t="s">
        <v>32</v>
      </c>
      <c r="P2745" t="s">
        <v>33</v>
      </c>
      <c r="R2745" t="s">
        <v>34</v>
      </c>
      <c r="T2745" t="s">
        <v>52</v>
      </c>
      <c r="U2745" t="s">
        <v>2704</v>
      </c>
      <c r="V2745" t="s">
        <v>2736</v>
      </c>
      <c r="W2745" s="1">
        <v>44735</v>
      </c>
      <c r="X2745" s="1">
        <v>44759</v>
      </c>
      <c r="Y2745" t="s">
        <v>133</v>
      </c>
    </row>
    <row r="2746" spans="1:25">
      <c r="A2746" t="s">
        <v>352</v>
      </c>
      <c r="B2746" t="s">
        <v>7375</v>
      </c>
      <c r="D2746">
        <v>59888</v>
      </c>
      <c r="E2746" t="s">
        <v>27</v>
      </c>
      <c r="F2746" t="s">
        <v>28</v>
      </c>
      <c r="G2746">
        <v>2023</v>
      </c>
      <c r="H2746" t="s">
        <v>29</v>
      </c>
      <c r="I2746" t="s">
        <v>30</v>
      </c>
      <c r="J2746" t="s">
        <v>7376</v>
      </c>
      <c r="K2746" t="s">
        <v>7377</v>
      </c>
      <c r="L2746" t="s">
        <v>7378</v>
      </c>
      <c r="M2746">
        <v>1074246</v>
      </c>
      <c r="O2746" t="s">
        <v>32</v>
      </c>
      <c r="P2746" t="s">
        <v>33</v>
      </c>
      <c r="R2746" t="s">
        <v>34</v>
      </c>
      <c r="T2746" t="s">
        <v>52</v>
      </c>
      <c r="U2746" t="s">
        <v>2704</v>
      </c>
      <c r="V2746" t="s">
        <v>2736</v>
      </c>
      <c r="W2746" s="1">
        <v>45109</v>
      </c>
      <c r="X2746" s="1">
        <v>45130</v>
      </c>
      <c r="Y2746" t="s">
        <v>133</v>
      </c>
    </row>
    <row r="2747" spans="1:25">
      <c r="A2747" t="s">
        <v>352</v>
      </c>
      <c r="B2747" t="s">
        <v>7375</v>
      </c>
      <c r="D2747">
        <v>60114</v>
      </c>
      <c r="E2747" t="s">
        <v>27</v>
      </c>
      <c r="F2747" t="s">
        <v>28</v>
      </c>
      <c r="G2747">
        <v>2023</v>
      </c>
      <c r="H2747" t="s">
        <v>29</v>
      </c>
      <c r="I2747" t="s">
        <v>30</v>
      </c>
      <c r="J2747" t="s">
        <v>7379</v>
      </c>
      <c r="K2747" t="s">
        <v>7380</v>
      </c>
      <c r="M2747">
        <v>1074246</v>
      </c>
      <c r="O2747" t="s">
        <v>32</v>
      </c>
      <c r="P2747" t="s">
        <v>33</v>
      </c>
      <c r="R2747" t="s">
        <v>34</v>
      </c>
      <c r="T2747" t="s">
        <v>52</v>
      </c>
      <c r="U2747" t="s">
        <v>2704</v>
      </c>
      <c r="V2747" t="s">
        <v>7381</v>
      </c>
      <c r="W2747" s="1">
        <v>45108</v>
      </c>
      <c r="X2747" s="1">
        <v>45129</v>
      </c>
      <c r="Y2747" t="s">
        <v>133</v>
      </c>
    </row>
    <row r="2748" spans="1:25">
      <c r="A2748" t="s">
        <v>725</v>
      </c>
      <c r="B2748" t="s">
        <v>467</v>
      </c>
      <c r="C2748" t="s">
        <v>313</v>
      </c>
      <c r="D2748">
        <v>59947</v>
      </c>
      <c r="E2748" t="s">
        <v>27</v>
      </c>
      <c r="F2748" t="s">
        <v>28</v>
      </c>
      <c r="G2748">
        <v>2023</v>
      </c>
      <c r="H2748" t="s">
        <v>29</v>
      </c>
      <c r="I2748" t="s">
        <v>30</v>
      </c>
      <c r="J2748" t="s">
        <v>6015</v>
      </c>
      <c r="K2748" t="s">
        <v>6045</v>
      </c>
      <c r="L2748" t="s">
        <v>6045</v>
      </c>
      <c r="M2748">
        <v>1267873</v>
      </c>
      <c r="O2748" t="s">
        <v>32</v>
      </c>
      <c r="P2748" t="s">
        <v>33</v>
      </c>
      <c r="R2748" t="s">
        <v>34</v>
      </c>
      <c r="T2748" t="s">
        <v>52</v>
      </c>
      <c r="U2748" t="s">
        <v>650</v>
      </c>
      <c r="V2748" t="s">
        <v>6000</v>
      </c>
      <c r="W2748" s="1">
        <v>45176</v>
      </c>
      <c r="X2748" s="1">
        <v>45208</v>
      </c>
      <c r="Y2748" t="s">
        <v>55</v>
      </c>
    </row>
    <row r="2749" spans="1:25">
      <c r="A2749" t="s">
        <v>4308</v>
      </c>
      <c r="B2749" t="s">
        <v>3369</v>
      </c>
      <c r="D2749">
        <v>59354</v>
      </c>
      <c r="E2749" t="s">
        <v>27</v>
      </c>
      <c r="F2749" t="s">
        <v>28</v>
      </c>
      <c r="G2749">
        <v>2023</v>
      </c>
      <c r="H2749" t="s">
        <v>29</v>
      </c>
      <c r="I2749" t="s">
        <v>30</v>
      </c>
      <c r="J2749" t="s">
        <v>6470</v>
      </c>
      <c r="K2749" t="s">
        <v>6471</v>
      </c>
      <c r="L2749" t="str">
        <f>"07/05/2023 06:48 PM AEST(SW"</f>
        <v>07/05/2023 06:48 PM AEST(SW</v>
      </c>
      <c r="M2749">
        <v>1272893</v>
      </c>
      <c r="O2749" t="s">
        <v>32</v>
      </c>
      <c r="P2749" t="s">
        <v>33</v>
      </c>
      <c r="R2749" t="s">
        <v>34</v>
      </c>
      <c r="T2749" t="s">
        <v>174</v>
      </c>
      <c r="U2749" t="s">
        <v>175</v>
      </c>
      <c r="V2749" t="s">
        <v>2167</v>
      </c>
      <c r="W2749" s="1">
        <v>45080</v>
      </c>
      <c r="X2749" s="1">
        <v>45111</v>
      </c>
      <c r="Y2749" t="s">
        <v>55</v>
      </c>
    </row>
    <row r="2750" spans="1:25">
      <c r="A2750" t="s">
        <v>246</v>
      </c>
      <c r="B2750" t="s">
        <v>247</v>
      </c>
      <c r="C2750" t="s">
        <v>248</v>
      </c>
      <c r="D2750">
        <v>59555</v>
      </c>
      <c r="E2750" t="s">
        <v>27</v>
      </c>
      <c r="F2750" t="s">
        <v>28</v>
      </c>
      <c r="G2750">
        <v>2023</v>
      </c>
      <c r="H2750" t="s">
        <v>29</v>
      </c>
      <c r="I2750" t="s">
        <v>30</v>
      </c>
      <c r="J2750" t="s">
        <v>6661</v>
      </c>
      <c r="K2750" t="str">
        <f>"01/05/2023 01:16 PM AEST(SW"</f>
        <v>01/05/2023 01:16 PM AEST(SW</v>
      </c>
      <c r="L2750" t="str">
        <f>"04/05/2023 05:42 PM AEST(SW"</f>
        <v>04/05/2023 05:42 PM AEST(SW</v>
      </c>
      <c r="M2750">
        <v>296292</v>
      </c>
      <c r="O2750" t="s">
        <v>32</v>
      </c>
      <c r="P2750" t="s">
        <v>61</v>
      </c>
      <c r="Q2750" t="s">
        <v>249</v>
      </c>
      <c r="R2750" t="s">
        <v>34</v>
      </c>
      <c r="T2750" t="s">
        <v>35</v>
      </c>
      <c r="U2750" t="s">
        <v>43</v>
      </c>
      <c r="V2750" t="s">
        <v>115</v>
      </c>
      <c r="W2750" s="1">
        <v>45050</v>
      </c>
      <c r="X2750" s="1">
        <v>45069</v>
      </c>
      <c r="Y2750" t="s">
        <v>55</v>
      </c>
    </row>
    <row r="2751" spans="1:25">
      <c r="A2751" t="s">
        <v>2312</v>
      </c>
      <c r="B2751" t="s">
        <v>6046</v>
      </c>
      <c r="D2751">
        <v>59877</v>
      </c>
      <c r="E2751" t="s">
        <v>27</v>
      </c>
      <c r="F2751" t="s">
        <v>28</v>
      </c>
      <c r="G2751">
        <v>2023</v>
      </c>
      <c r="H2751" t="s">
        <v>29</v>
      </c>
      <c r="I2751" t="s">
        <v>30</v>
      </c>
      <c r="J2751" t="s">
        <v>6007</v>
      </c>
      <c r="K2751" t="s">
        <v>6047</v>
      </c>
      <c r="M2751">
        <v>1111990</v>
      </c>
      <c r="O2751" t="s">
        <v>32</v>
      </c>
      <c r="P2751" t="s">
        <v>33</v>
      </c>
      <c r="R2751" t="s">
        <v>34</v>
      </c>
      <c r="T2751" t="s">
        <v>174</v>
      </c>
      <c r="U2751" t="s">
        <v>650</v>
      </c>
      <c r="V2751" t="s">
        <v>6048</v>
      </c>
      <c r="W2751" s="1">
        <v>45174</v>
      </c>
      <c r="X2751" s="1">
        <v>45216</v>
      </c>
      <c r="Y2751" t="s">
        <v>133</v>
      </c>
    </row>
    <row r="2752" spans="1:25">
      <c r="A2752" t="s">
        <v>6017</v>
      </c>
      <c r="B2752" t="s">
        <v>6018</v>
      </c>
      <c r="D2752">
        <v>59992</v>
      </c>
      <c r="E2752" t="s">
        <v>27</v>
      </c>
      <c r="F2752" t="s">
        <v>28</v>
      </c>
      <c r="G2752">
        <v>2023</v>
      </c>
      <c r="H2752" t="s">
        <v>29</v>
      </c>
      <c r="I2752" t="s">
        <v>30</v>
      </c>
      <c r="J2752" t="s">
        <v>6019</v>
      </c>
      <c r="K2752" t="s">
        <v>6020</v>
      </c>
      <c r="M2752">
        <v>1430990</v>
      </c>
      <c r="O2752" t="s">
        <v>32</v>
      </c>
      <c r="P2752" t="s">
        <v>33</v>
      </c>
      <c r="R2752" t="s">
        <v>34</v>
      </c>
      <c r="T2752" t="s">
        <v>52</v>
      </c>
      <c r="U2752" t="s">
        <v>650</v>
      </c>
      <c r="V2752" t="s">
        <v>6016</v>
      </c>
      <c r="W2752" s="1">
        <v>45177</v>
      </c>
      <c r="X2752" s="1">
        <v>45198</v>
      </c>
      <c r="Y2752" t="s">
        <v>55</v>
      </c>
    </row>
    <row r="2753" spans="1:25">
      <c r="A2753" t="s">
        <v>6036</v>
      </c>
      <c r="B2753" t="s">
        <v>6037</v>
      </c>
      <c r="C2753" t="s">
        <v>6038</v>
      </c>
      <c r="D2753">
        <v>59991</v>
      </c>
      <c r="E2753" t="s">
        <v>27</v>
      </c>
      <c r="F2753" t="s">
        <v>28</v>
      </c>
      <c r="G2753">
        <v>2023</v>
      </c>
      <c r="H2753" t="s">
        <v>29</v>
      </c>
      <c r="I2753" t="s">
        <v>30</v>
      </c>
      <c r="J2753" t="s">
        <v>6019</v>
      </c>
      <c r="K2753" t="s">
        <v>6039</v>
      </c>
      <c r="L2753" t="s">
        <v>6039</v>
      </c>
      <c r="M2753">
        <v>795301</v>
      </c>
      <c r="O2753" t="s">
        <v>32</v>
      </c>
      <c r="P2753" t="s">
        <v>33</v>
      </c>
      <c r="R2753" t="s">
        <v>34</v>
      </c>
      <c r="T2753" t="s">
        <v>52</v>
      </c>
      <c r="U2753" t="s">
        <v>650</v>
      </c>
      <c r="V2753" t="s">
        <v>6016</v>
      </c>
      <c r="W2753" s="1">
        <v>45177</v>
      </c>
      <c r="X2753" s="1">
        <v>45198</v>
      </c>
      <c r="Y2753" t="s">
        <v>55</v>
      </c>
    </row>
    <row r="2754" spans="1:25">
      <c r="A2754" t="s">
        <v>2813</v>
      </c>
      <c r="B2754" t="s">
        <v>7382</v>
      </c>
      <c r="D2754">
        <v>59635</v>
      </c>
      <c r="E2754" t="s">
        <v>27</v>
      </c>
      <c r="F2754" t="s">
        <v>28</v>
      </c>
      <c r="G2754">
        <v>2023</v>
      </c>
      <c r="H2754" t="s">
        <v>29</v>
      </c>
      <c r="I2754" t="s">
        <v>30</v>
      </c>
      <c r="J2754" t="s">
        <v>7383</v>
      </c>
      <c r="K2754" t="str">
        <f>"03/05/2023 07:40 PM AEST(SW"</f>
        <v>03/05/2023 07:40 PM AEST(SW</v>
      </c>
      <c r="M2754">
        <v>1003921</v>
      </c>
      <c r="O2754" t="s">
        <v>32</v>
      </c>
      <c r="P2754" t="s">
        <v>86</v>
      </c>
      <c r="R2754" t="s">
        <v>34</v>
      </c>
      <c r="T2754" t="s">
        <v>52</v>
      </c>
      <c r="U2754" t="s">
        <v>261</v>
      </c>
      <c r="V2754" t="s">
        <v>426</v>
      </c>
      <c r="W2754" s="1">
        <v>45086</v>
      </c>
      <c r="X2754" s="1">
        <v>45114</v>
      </c>
      <c r="Y2754" t="s">
        <v>211</v>
      </c>
    </row>
    <row r="2755" spans="1:25">
      <c r="A2755" t="s">
        <v>2813</v>
      </c>
      <c r="B2755" t="s">
        <v>7382</v>
      </c>
      <c r="D2755">
        <v>59637</v>
      </c>
      <c r="E2755" t="s">
        <v>27</v>
      </c>
      <c r="F2755" t="s">
        <v>28</v>
      </c>
      <c r="G2755">
        <v>2023</v>
      </c>
      <c r="H2755" t="s">
        <v>29</v>
      </c>
      <c r="I2755" t="s">
        <v>30</v>
      </c>
      <c r="J2755" t="s">
        <v>7384</v>
      </c>
      <c r="K2755" t="str">
        <f>"03/05/2023 08:12 PM AEST(SW"</f>
        <v>03/05/2023 08:12 PM AEST(SW</v>
      </c>
      <c r="L2755" t="str">
        <f>"03/05/2023 08:12 PM AEST(SW"</f>
        <v>03/05/2023 08:12 PM AEST(SW</v>
      </c>
      <c r="M2755">
        <v>1003921</v>
      </c>
      <c r="O2755" t="s">
        <v>32</v>
      </c>
      <c r="P2755" t="s">
        <v>86</v>
      </c>
      <c r="R2755" t="s">
        <v>34</v>
      </c>
      <c r="T2755" t="s">
        <v>52</v>
      </c>
      <c r="U2755" t="s">
        <v>261</v>
      </c>
      <c r="V2755" t="s">
        <v>426</v>
      </c>
      <c r="W2755" s="1">
        <v>45086</v>
      </c>
      <c r="X2755" s="1">
        <v>45114</v>
      </c>
      <c r="Y2755" t="s">
        <v>211</v>
      </c>
    </row>
    <row r="2756" spans="1:25">
      <c r="A2756" t="s">
        <v>2813</v>
      </c>
      <c r="B2756" t="s">
        <v>7382</v>
      </c>
      <c r="D2756">
        <v>59682</v>
      </c>
      <c r="E2756" t="s">
        <v>27</v>
      </c>
      <c r="F2756" t="s">
        <v>28</v>
      </c>
      <c r="G2756">
        <v>2023</v>
      </c>
      <c r="H2756" t="s">
        <v>29</v>
      </c>
      <c r="I2756" t="s">
        <v>30</v>
      </c>
      <c r="J2756" t="s">
        <v>7385</v>
      </c>
      <c r="K2756" t="str">
        <f>"05/05/2023 11:43 AM AEST(SW"</f>
        <v>05/05/2023 11:43 AM AEST(SW</v>
      </c>
      <c r="L2756" t="s">
        <v>7386</v>
      </c>
      <c r="M2756">
        <v>1003921</v>
      </c>
      <c r="O2756" t="s">
        <v>32</v>
      </c>
      <c r="P2756" t="s">
        <v>86</v>
      </c>
      <c r="R2756" t="s">
        <v>34</v>
      </c>
      <c r="T2756" t="s">
        <v>52</v>
      </c>
      <c r="U2756" t="s">
        <v>261</v>
      </c>
      <c r="V2756" t="s">
        <v>426</v>
      </c>
      <c r="W2756" s="1">
        <v>45086</v>
      </c>
      <c r="X2756" s="1">
        <v>45114</v>
      </c>
      <c r="Y2756" t="s">
        <v>211</v>
      </c>
    </row>
    <row r="2757" spans="1:25">
      <c r="A2757" t="s">
        <v>7387</v>
      </c>
      <c r="B2757" t="s">
        <v>1668</v>
      </c>
      <c r="C2757" t="s">
        <v>77</v>
      </c>
      <c r="D2757">
        <v>60125</v>
      </c>
      <c r="E2757" t="s">
        <v>27</v>
      </c>
      <c r="F2757" t="s">
        <v>28</v>
      </c>
      <c r="G2757">
        <v>2023</v>
      </c>
      <c r="H2757" t="s">
        <v>29</v>
      </c>
      <c r="I2757" t="s">
        <v>30</v>
      </c>
      <c r="J2757" t="s">
        <v>7388</v>
      </c>
      <c r="K2757" t="s">
        <v>7389</v>
      </c>
      <c r="M2757">
        <v>1180993</v>
      </c>
      <c r="O2757" t="s">
        <v>32</v>
      </c>
      <c r="P2757" t="s">
        <v>33</v>
      </c>
      <c r="R2757" t="s">
        <v>34</v>
      </c>
      <c r="T2757" t="s">
        <v>174</v>
      </c>
      <c r="U2757" t="s">
        <v>53</v>
      </c>
      <c r="V2757" t="s">
        <v>7390</v>
      </c>
      <c r="W2757" s="1">
        <v>45096</v>
      </c>
      <c r="X2757" s="1">
        <v>45128</v>
      </c>
      <c r="Y2757" t="s">
        <v>55</v>
      </c>
    </row>
    <row r="2758" spans="1:25">
      <c r="A2758" t="s">
        <v>7391</v>
      </c>
      <c r="B2758" t="s">
        <v>613</v>
      </c>
      <c r="C2758" t="s">
        <v>7392</v>
      </c>
      <c r="D2758">
        <v>60604</v>
      </c>
      <c r="E2758" t="s">
        <v>27</v>
      </c>
      <c r="F2758" t="s">
        <v>28</v>
      </c>
      <c r="G2758">
        <v>2023</v>
      </c>
      <c r="H2758" t="s">
        <v>29</v>
      </c>
      <c r="I2758" t="s">
        <v>30</v>
      </c>
      <c r="J2758" t="s">
        <v>7393</v>
      </c>
      <c r="K2758" t="s">
        <v>7394</v>
      </c>
      <c r="M2758">
        <v>1082260</v>
      </c>
      <c r="O2758" t="s">
        <v>32</v>
      </c>
      <c r="P2758" t="s">
        <v>33</v>
      </c>
      <c r="R2758" t="s">
        <v>34</v>
      </c>
      <c r="T2758" t="s">
        <v>174</v>
      </c>
      <c r="U2758" t="s">
        <v>53</v>
      </c>
      <c r="V2758" t="s">
        <v>6651</v>
      </c>
      <c r="W2758" s="1">
        <v>45096</v>
      </c>
      <c r="X2758" s="1">
        <v>45136</v>
      </c>
      <c r="Y2758" t="s">
        <v>55</v>
      </c>
    </row>
    <row r="2759" spans="1:25">
      <c r="A2759" t="s">
        <v>117</v>
      </c>
      <c r="B2759" t="s">
        <v>118</v>
      </c>
      <c r="D2759">
        <v>61919</v>
      </c>
      <c r="E2759" t="s">
        <v>27</v>
      </c>
      <c r="F2759" t="s">
        <v>28</v>
      </c>
      <c r="G2759">
        <v>2023</v>
      </c>
      <c r="H2759" t="s">
        <v>29</v>
      </c>
      <c r="I2759" t="s">
        <v>30</v>
      </c>
      <c r="J2759" t="s">
        <v>7395</v>
      </c>
      <c r="K2759" t="s">
        <v>7396</v>
      </c>
      <c r="M2759">
        <v>1135110</v>
      </c>
      <c r="O2759" t="s">
        <v>32</v>
      </c>
      <c r="P2759" t="s">
        <v>68</v>
      </c>
      <c r="R2759" t="s">
        <v>34</v>
      </c>
      <c r="T2759" t="s">
        <v>35</v>
      </c>
      <c r="U2759" t="s">
        <v>43</v>
      </c>
      <c r="V2759" t="s">
        <v>158</v>
      </c>
      <c r="W2759" s="1">
        <v>45134</v>
      </c>
      <c r="X2759" s="1">
        <v>45167</v>
      </c>
      <c r="Y2759" t="s">
        <v>123</v>
      </c>
    </row>
    <row r="2760" spans="1:25">
      <c r="A2760" t="s">
        <v>958</v>
      </c>
      <c r="B2760" t="s">
        <v>7397</v>
      </c>
      <c r="D2760">
        <v>57530</v>
      </c>
      <c r="E2760" t="s">
        <v>27</v>
      </c>
      <c r="F2760" t="s">
        <v>28</v>
      </c>
      <c r="G2760">
        <v>2023</v>
      </c>
      <c r="H2760" t="s">
        <v>29</v>
      </c>
      <c r="I2760" t="s">
        <v>30</v>
      </c>
      <c r="J2760" t="s">
        <v>7398</v>
      </c>
      <c r="K2760" t="str">
        <f>"01/03/2023 09:02 PM AEST(SW"</f>
        <v>01/03/2023 09:02 PM AEST(SW</v>
      </c>
      <c r="L2760" t="str">
        <f>"04/03/2023 03:58 PM AEST(SW"</f>
        <v>04/03/2023 03:58 PM AEST(SW</v>
      </c>
      <c r="M2760">
        <v>1270197</v>
      </c>
      <c r="O2760" t="s">
        <v>32</v>
      </c>
      <c r="P2760" t="s">
        <v>33</v>
      </c>
      <c r="R2760" t="s">
        <v>34</v>
      </c>
      <c r="T2760" t="s">
        <v>174</v>
      </c>
      <c r="U2760" t="s">
        <v>53</v>
      </c>
      <c r="V2760" t="s">
        <v>7399</v>
      </c>
      <c r="W2760" s="1">
        <v>45106</v>
      </c>
      <c r="X2760" s="1">
        <v>45131</v>
      </c>
      <c r="Y2760" t="s">
        <v>55</v>
      </c>
    </row>
    <row r="2761" spans="1:25">
      <c r="A2761" t="s">
        <v>7400</v>
      </c>
      <c r="B2761" t="s">
        <v>7401</v>
      </c>
      <c r="D2761">
        <v>58792</v>
      </c>
      <c r="E2761" t="s">
        <v>27</v>
      </c>
      <c r="F2761" t="s">
        <v>28</v>
      </c>
      <c r="G2761">
        <v>2023</v>
      </c>
      <c r="H2761" t="s">
        <v>29</v>
      </c>
      <c r="I2761" t="s">
        <v>30</v>
      </c>
      <c r="J2761" t="s">
        <v>7402</v>
      </c>
      <c r="K2761" t="str">
        <f>"04/04/2023 04:07 PM AEST(SW"</f>
        <v>04/04/2023 04:07 PM AEST(SW</v>
      </c>
      <c r="L2761" t="str">
        <f>"04/04/2023 04:09 PM AEST(SW"</f>
        <v>04/04/2023 04:09 PM AEST(SW</v>
      </c>
      <c r="O2761" t="s">
        <v>32</v>
      </c>
      <c r="P2761" t="s">
        <v>42</v>
      </c>
      <c r="R2761" t="s">
        <v>34</v>
      </c>
      <c r="T2761" t="s">
        <v>35</v>
      </c>
      <c r="U2761" t="s">
        <v>36</v>
      </c>
      <c r="V2761" t="s">
        <v>7403</v>
      </c>
      <c r="W2761" s="1">
        <v>45031</v>
      </c>
      <c r="X2761" s="1">
        <v>45039</v>
      </c>
      <c r="Y2761" t="s">
        <v>55</v>
      </c>
    </row>
    <row r="2762" spans="1:25">
      <c r="A2762" t="s">
        <v>7404</v>
      </c>
      <c r="B2762" t="s">
        <v>7405</v>
      </c>
      <c r="C2762" t="s">
        <v>7406</v>
      </c>
      <c r="D2762">
        <v>59971</v>
      </c>
      <c r="E2762" t="s">
        <v>27</v>
      </c>
      <c r="F2762" t="s">
        <v>28</v>
      </c>
      <c r="G2762">
        <v>2023</v>
      </c>
      <c r="H2762" t="s">
        <v>29</v>
      </c>
      <c r="I2762" t="s">
        <v>30</v>
      </c>
      <c r="J2762" t="s">
        <v>7407</v>
      </c>
      <c r="K2762" t="s">
        <v>7408</v>
      </c>
      <c r="M2762">
        <v>1180633</v>
      </c>
      <c r="O2762" t="s">
        <v>32</v>
      </c>
      <c r="P2762" t="s">
        <v>33</v>
      </c>
      <c r="R2762" t="s">
        <v>34</v>
      </c>
      <c r="T2762" t="s">
        <v>174</v>
      </c>
      <c r="U2762" t="s">
        <v>53</v>
      </c>
      <c r="V2762" t="s">
        <v>7409</v>
      </c>
      <c r="W2762" s="1">
        <v>45108</v>
      </c>
      <c r="X2762" s="1">
        <v>45137</v>
      </c>
      <c r="Y2762" t="s">
        <v>55</v>
      </c>
    </row>
    <row r="2763" spans="1:25">
      <c r="A2763" t="s">
        <v>7410</v>
      </c>
      <c r="B2763" t="s">
        <v>7411</v>
      </c>
      <c r="D2763">
        <v>55636</v>
      </c>
      <c r="E2763" t="s">
        <v>27</v>
      </c>
      <c r="F2763" t="s">
        <v>28</v>
      </c>
      <c r="G2763">
        <v>2023</v>
      </c>
      <c r="H2763" t="s">
        <v>29</v>
      </c>
      <c r="I2763" t="s">
        <v>30</v>
      </c>
      <c r="J2763" t="s">
        <v>7412</v>
      </c>
      <c r="K2763" t="s">
        <v>7413</v>
      </c>
      <c r="L2763" t="s">
        <v>7414</v>
      </c>
      <c r="M2763">
        <v>677733</v>
      </c>
      <c r="O2763" t="s">
        <v>32</v>
      </c>
      <c r="P2763" t="s">
        <v>68</v>
      </c>
      <c r="R2763" t="s">
        <v>34</v>
      </c>
      <c r="T2763" t="s">
        <v>35</v>
      </c>
      <c r="U2763" t="s">
        <v>43</v>
      </c>
      <c r="V2763" t="s">
        <v>6177</v>
      </c>
      <c r="W2763" s="1">
        <v>44971</v>
      </c>
      <c r="X2763" s="1">
        <v>44951</v>
      </c>
      <c r="Y2763" t="s">
        <v>55</v>
      </c>
    </row>
    <row r="2764" spans="1:25">
      <c r="A2764" t="s">
        <v>5812</v>
      </c>
      <c r="B2764" t="s">
        <v>5190</v>
      </c>
      <c r="C2764" t="s">
        <v>4982</v>
      </c>
      <c r="D2764">
        <v>53330</v>
      </c>
      <c r="E2764" t="s">
        <v>27</v>
      </c>
      <c r="F2764" t="s">
        <v>28</v>
      </c>
      <c r="G2764">
        <v>2023</v>
      </c>
      <c r="H2764" t="s">
        <v>29</v>
      </c>
      <c r="I2764" t="s">
        <v>30</v>
      </c>
      <c r="J2764" t="s">
        <v>7415</v>
      </c>
      <c r="K2764" t="s">
        <v>7416</v>
      </c>
      <c r="L2764" t="s">
        <v>7416</v>
      </c>
      <c r="M2764">
        <v>1028085</v>
      </c>
      <c r="O2764" t="s">
        <v>32</v>
      </c>
      <c r="P2764" t="s">
        <v>33</v>
      </c>
      <c r="R2764" t="s">
        <v>34</v>
      </c>
      <c r="T2764" t="s">
        <v>174</v>
      </c>
      <c r="U2764" t="s">
        <v>53</v>
      </c>
      <c r="V2764" t="s">
        <v>7417</v>
      </c>
      <c r="W2764" s="1">
        <v>44943</v>
      </c>
      <c r="X2764" s="1">
        <v>44969</v>
      </c>
      <c r="Y2764" t="s">
        <v>55</v>
      </c>
    </row>
    <row r="2765" spans="1:25">
      <c r="A2765" t="s">
        <v>624</v>
      </c>
      <c r="B2765" t="s">
        <v>7418</v>
      </c>
      <c r="D2765">
        <v>55365</v>
      </c>
      <c r="E2765" t="s">
        <v>27</v>
      </c>
      <c r="F2765" t="s">
        <v>28</v>
      </c>
      <c r="G2765">
        <v>2023</v>
      </c>
      <c r="H2765" t="s">
        <v>29</v>
      </c>
      <c r="I2765" t="s">
        <v>30</v>
      </c>
      <c r="J2765" t="s">
        <v>7419</v>
      </c>
      <c r="K2765" t="s">
        <v>7420</v>
      </c>
      <c r="L2765" t="s">
        <v>7421</v>
      </c>
      <c r="M2765">
        <v>1355930</v>
      </c>
      <c r="O2765" t="s">
        <v>32</v>
      </c>
      <c r="P2765" t="s">
        <v>33</v>
      </c>
      <c r="R2765" t="s">
        <v>34</v>
      </c>
      <c r="T2765" t="s">
        <v>174</v>
      </c>
      <c r="U2765" t="s">
        <v>53</v>
      </c>
      <c r="V2765" t="s">
        <v>7422</v>
      </c>
      <c r="W2765" s="1">
        <v>44948</v>
      </c>
      <c r="X2765" s="1">
        <v>44976</v>
      </c>
      <c r="Y2765" t="s">
        <v>55</v>
      </c>
    </row>
    <row r="2766" spans="1:25">
      <c r="A2766" t="s">
        <v>4663</v>
      </c>
      <c r="B2766" t="s">
        <v>78</v>
      </c>
      <c r="C2766" t="s">
        <v>1542</v>
      </c>
      <c r="D2766">
        <v>53023</v>
      </c>
      <c r="E2766" t="s">
        <v>27</v>
      </c>
      <c r="F2766" t="s">
        <v>28</v>
      </c>
      <c r="G2766">
        <v>2023</v>
      </c>
      <c r="H2766" t="s">
        <v>29</v>
      </c>
      <c r="I2766" t="s">
        <v>30</v>
      </c>
      <c r="J2766" t="s">
        <v>7423</v>
      </c>
      <c r="K2766" t="str">
        <f>"02/11/2022 10:04 PM AEST(SW"</f>
        <v>02/11/2022 10:04 PM AEST(SW</v>
      </c>
      <c r="L2766" t="str">
        <f>"08/11/2022 12:10 AM AEST(SW"</f>
        <v>08/11/2022 12:10 AM AEST(SW</v>
      </c>
      <c r="M2766">
        <v>1263771</v>
      </c>
      <c r="O2766" t="s">
        <v>32</v>
      </c>
      <c r="P2766" t="s">
        <v>33</v>
      </c>
      <c r="R2766" t="s">
        <v>34</v>
      </c>
      <c r="T2766" t="s">
        <v>174</v>
      </c>
      <c r="U2766" t="s">
        <v>53</v>
      </c>
      <c r="V2766" t="s">
        <v>7424</v>
      </c>
      <c r="W2766" s="1">
        <v>44946</v>
      </c>
      <c r="X2766" s="1">
        <v>44973</v>
      </c>
      <c r="Y2766" t="s">
        <v>55</v>
      </c>
    </row>
    <row r="2767" spans="1:25">
      <c r="A2767" t="s">
        <v>7425</v>
      </c>
      <c r="B2767" t="s">
        <v>7426</v>
      </c>
      <c r="C2767" t="s">
        <v>7427</v>
      </c>
      <c r="D2767">
        <v>55252</v>
      </c>
      <c r="E2767" t="s">
        <v>27</v>
      </c>
      <c r="F2767" t="s">
        <v>28</v>
      </c>
      <c r="G2767">
        <v>2023</v>
      </c>
      <c r="H2767" t="s">
        <v>29</v>
      </c>
      <c r="I2767" t="s">
        <v>30</v>
      </c>
      <c r="J2767" t="s">
        <v>7428</v>
      </c>
      <c r="K2767" t="s">
        <v>7429</v>
      </c>
      <c r="L2767" t="s">
        <v>7430</v>
      </c>
      <c r="M2767">
        <v>1085210</v>
      </c>
      <c r="O2767" t="s">
        <v>32</v>
      </c>
      <c r="P2767" t="s">
        <v>61</v>
      </c>
      <c r="Q2767" t="s">
        <v>7431</v>
      </c>
      <c r="R2767" t="s">
        <v>34</v>
      </c>
      <c r="T2767" t="s">
        <v>174</v>
      </c>
      <c r="U2767" t="s">
        <v>53</v>
      </c>
      <c r="V2767" t="s">
        <v>7432</v>
      </c>
      <c r="W2767" s="1">
        <v>44932</v>
      </c>
      <c r="X2767" s="1">
        <v>44973</v>
      </c>
      <c r="Y2767" t="s">
        <v>55</v>
      </c>
    </row>
    <row r="2768" spans="1:25">
      <c r="A2768" t="s">
        <v>7433</v>
      </c>
      <c r="B2768" t="s">
        <v>7434</v>
      </c>
      <c r="C2768" t="s">
        <v>7435</v>
      </c>
      <c r="D2768">
        <v>55377</v>
      </c>
      <c r="E2768" t="s">
        <v>27</v>
      </c>
      <c r="F2768" t="s">
        <v>28</v>
      </c>
      <c r="G2768">
        <v>2023</v>
      </c>
      <c r="H2768" t="s">
        <v>29</v>
      </c>
      <c r="I2768" t="s">
        <v>30</v>
      </c>
      <c r="J2768" t="s">
        <v>7436</v>
      </c>
      <c r="K2768" t="s">
        <v>7437</v>
      </c>
      <c r="L2768" t="s">
        <v>7438</v>
      </c>
      <c r="M2768">
        <v>1269773</v>
      </c>
      <c r="O2768" t="s">
        <v>32</v>
      </c>
      <c r="P2768" t="s">
        <v>277</v>
      </c>
      <c r="R2768" t="s">
        <v>34</v>
      </c>
      <c r="T2768" t="s">
        <v>174</v>
      </c>
      <c r="U2768" t="s">
        <v>53</v>
      </c>
      <c r="V2768" t="s">
        <v>7439</v>
      </c>
      <c r="W2768" s="1">
        <v>44946</v>
      </c>
      <c r="X2768" s="1">
        <v>44973</v>
      </c>
      <c r="Y2768" t="s">
        <v>55</v>
      </c>
    </row>
    <row r="2769" spans="1:25">
      <c r="A2769" t="s">
        <v>958</v>
      </c>
      <c r="B2769" t="s">
        <v>7440</v>
      </c>
      <c r="D2769">
        <v>53616</v>
      </c>
      <c r="E2769" t="s">
        <v>27</v>
      </c>
      <c r="F2769" t="s">
        <v>28</v>
      </c>
      <c r="G2769">
        <v>2023</v>
      </c>
      <c r="H2769" t="s">
        <v>29</v>
      </c>
      <c r="I2769" t="s">
        <v>30</v>
      </c>
      <c r="J2769" t="s">
        <v>7441</v>
      </c>
      <c r="K2769" t="s">
        <v>7442</v>
      </c>
      <c r="L2769" t="s">
        <v>7443</v>
      </c>
      <c r="M2769">
        <v>1286984</v>
      </c>
      <c r="O2769" t="s">
        <v>32</v>
      </c>
      <c r="P2769" t="s">
        <v>277</v>
      </c>
      <c r="R2769" t="s">
        <v>34</v>
      </c>
      <c r="T2769" t="s">
        <v>174</v>
      </c>
      <c r="U2769" t="s">
        <v>53</v>
      </c>
      <c r="V2769" t="s">
        <v>7444</v>
      </c>
      <c r="W2769" s="1">
        <v>44949</v>
      </c>
      <c r="X2769" s="1">
        <v>44973</v>
      </c>
      <c r="Y2769" t="s">
        <v>384</v>
      </c>
    </row>
    <row r="2770" spans="1:25">
      <c r="A2770" t="s">
        <v>7445</v>
      </c>
      <c r="B2770" t="s">
        <v>2456</v>
      </c>
      <c r="C2770" t="s">
        <v>610</v>
      </c>
      <c r="D2770">
        <v>53022</v>
      </c>
      <c r="E2770" t="s">
        <v>27</v>
      </c>
      <c r="F2770" t="s">
        <v>28</v>
      </c>
      <c r="G2770">
        <v>2023</v>
      </c>
      <c r="H2770" t="s">
        <v>29</v>
      </c>
      <c r="I2770" t="s">
        <v>30</v>
      </c>
      <c r="J2770" t="s">
        <v>7436</v>
      </c>
      <c r="K2770" t="str">
        <f>"02/11/2022 10:12 PM AEST(SW"</f>
        <v>02/11/2022 10:12 PM AEST(SW</v>
      </c>
      <c r="M2770">
        <v>1269228</v>
      </c>
      <c r="O2770" t="s">
        <v>32</v>
      </c>
      <c r="P2770" t="s">
        <v>33</v>
      </c>
      <c r="R2770" t="s">
        <v>34</v>
      </c>
      <c r="T2770" t="s">
        <v>174</v>
      </c>
      <c r="U2770" t="s">
        <v>53</v>
      </c>
      <c r="V2770" t="s">
        <v>730</v>
      </c>
      <c r="W2770" s="1">
        <v>44946</v>
      </c>
      <c r="X2770" s="1">
        <v>44973</v>
      </c>
      <c r="Y2770" t="s">
        <v>55</v>
      </c>
    </row>
    <row r="2771" spans="1:25">
      <c r="A2771" t="s">
        <v>7446</v>
      </c>
      <c r="B2771" t="s">
        <v>7447</v>
      </c>
      <c r="C2771" t="s">
        <v>953</v>
      </c>
      <c r="D2771">
        <v>53024</v>
      </c>
      <c r="E2771" t="s">
        <v>27</v>
      </c>
      <c r="F2771" t="s">
        <v>28</v>
      </c>
      <c r="G2771">
        <v>2023</v>
      </c>
      <c r="H2771" t="s">
        <v>29</v>
      </c>
      <c r="I2771" t="s">
        <v>30</v>
      </c>
      <c r="J2771" t="s">
        <v>7415</v>
      </c>
      <c r="K2771" t="str">
        <f>"02/11/2022 10:14 PM AEST(SW"</f>
        <v>02/11/2022 10:14 PM AEST(SW</v>
      </c>
      <c r="L2771" t="s">
        <v>7448</v>
      </c>
      <c r="M2771">
        <v>1169643</v>
      </c>
      <c r="O2771" t="s">
        <v>32</v>
      </c>
      <c r="P2771" t="s">
        <v>33</v>
      </c>
      <c r="R2771" t="s">
        <v>34</v>
      </c>
      <c r="T2771" t="s">
        <v>174</v>
      </c>
      <c r="U2771" t="s">
        <v>53</v>
      </c>
      <c r="V2771" t="s">
        <v>7449</v>
      </c>
      <c r="W2771" s="1">
        <v>44948</v>
      </c>
      <c r="X2771" s="1">
        <v>44969</v>
      </c>
      <c r="Y2771" t="s">
        <v>55</v>
      </c>
    </row>
    <row r="2772" spans="1:25">
      <c r="A2772" t="s">
        <v>1932</v>
      </c>
      <c r="B2772" t="s">
        <v>7450</v>
      </c>
      <c r="D2772">
        <v>54156</v>
      </c>
      <c r="E2772" t="s">
        <v>27</v>
      </c>
      <c r="F2772" t="s">
        <v>28</v>
      </c>
      <c r="G2772">
        <v>2023</v>
      </c>
      <c r="H2772" t="s">
        <v>29</v>
      </c>
      <c r="I2772" t="s">
        <v>30</v>
      </c>
      <c r="J2772" t="s">
        <v>7451</v>
      </c>
      <c r="K2772" t="str">
        <f>"03/12/2022 12:24 AM AEST(SW"</f>
        <v>03/12/2022 12:24 AM AEST(SW</v>
      </c>
      <c r="M2772">
        <v>1175806</v>
      </c>
      <c r="O2772" t="s">
        <v>32</v>
      </c>
      <c r="P2772" t="s">
        <v>33</v>
      </c>
      <c r="R2772" t="s">
        <v>34</v>
      </c>
      <c r="T2772" t="s">
        <v>174</v>
      </c>
      <c r="U2772" t="s">
        <v>53</v>
      </c>
      <c r="V2772" t="s">
        <v>7452</v>
      </c>
      <c r="W2772" s="1">
        <v>44948</v>
      </c>
      <c r="X2772" s="1">
        <v>44974</v>
      </c>
      <c r="Y2772" t="s">
        <v>55</v>
      </c>
    </row>
    <row r="2773" spans="1:25">
      <c r="A2773" t="s">
        <v>7453</v>
      </c>
      <c r="B2773" t="s">
        <v>7454</v>
      </c>
      <c r="D2773">
        <v>53025</v>
      </c>
      <c r="E2773" t="s">
        <v>27</v>
      </c>
      <c r="F2773" t="s">
        <v>28</v>
      </c>
      <c r="G2773">
        <v>2023</v>
      </c>
      <c r="H2773" t="s">
        <v>29</v>
      </c>
      <c r="I2773" t="s">
        <v>30</v>
      </c>
      <c r="J2773" t="s">
        <v>7451</v>
      </c>
      <c r="K2773" t="str">
        <f>"02/11/2022 10:36 PM AEST(SW"</f>
        <v>02/11/2022 10:36 PM AEST(SW</v>
      </c>
      <c r="L2773" t="s">
        <v>7455</v>
      </c>
      <c r="M2773">
        <v>1266111</v>
      </c>
      <c r="O2773" t="s">
        <v>32</v>
      </c>
      <c r="P2773" t="s">
        <v>33</v>
      </c>
      <c r="R2773" t="s">
        <v>34</v>
      </c>
      <c r="T2773" t="s">
        <v>174</v>
      </c>
      <c r="U2773" t="s">
        <v>53</v>
      </c>
      <c r="V2773" t="s">
        <v>7456</v>
      </c>
      <c r="W2773" s="1">
        <v>44949</v>
      </c>
      <c r="X2773" s="1">
        <v>44968</v>
      </c>
      <c r="Y2773" t="s">
        <v>547</v>
      </c>
    </row>
    <row r="2774" spans="1:25">
      <c r="A2774" t="s">
        <v>380</v>
      </c>
      <c r="B2774" t="s">
        <v>7457</v>
      </c>
      <c r="C2774" t="s">
        <v>2627</v>
      </c>
      <c r="D2774">
        <v>53860</v>
      </c>
      <c r="E2774" t="s">
        <v>27</v>
      </c>
      <c r="F2774" t="s">
        <v>28</v>
      </c>
      <c r="G2774">
        <v>2023</v>
      </c>
      <c r="H2774" t="s">
        <v>29</v>
      </c>
      <c r="I2774" t="s">
        <v>30</v>
      </c>
      <c r="J2774" t="s">
        <v>7458</v>
      </c>
      <c r="K2774" t="s">
        <v>7459</v>
      </c>
      <c r="M2774">
        <v>1263412</v>
      </c>
      <c r="O2774" t="s">
        <v>32</v>
      </c>
      <c r="P2774" t="s">
        <v>33</v>
      </c>
      <c r="R2774" t="s">
        <v>34</v>
      </c>
      <c r="T2774" t="s">
        <v>174</v>
      </c>
      <c r="U2774" t="s">
        <v>261</v>
      </c>
      <c r="V2774" t="s">
        <v>3934</v>
      </c>
      <c r="W2774" s="1">
        <v>44944</v>
      </c>
      <c r="X2774" s="1">
        <v>44969</v>
      </c>
      <c r="Y2774" t="s">
        <v>55</v>
      </c>
    </row>
    <row r="2775" spans="1:25">
      <c r="A2775" t="s">
        <v>7460</v>
      </c>
      <c r="B2775" t="s">
        <v>7461</v>
      </c>
      <c r="C2775" t="s">
        <v>7462</v>
      </c>
      <c r="D2775">
        <v>57511</v>
      </c>
      <c r="E2775" t="s">
        <v>27</v>
      </c>
      <c r="F2775" t="s">
        <v>28</v>
      </c>
      <c r="G2775">
        <v>2023</v>
      </c>
      <c r="H2775" t="s">
        <v>29</v>
      </c>
      <c r="I2775" t="s">
        <v>30</v>
      </c>
      <c r="J2775" t="s">
        <v>7463</v>
      </c>
      <c r="K2775" t="s">
        <v>7464</v>
      </c>
      <c r="L2775" t="s">
        <v>7465</v>
      </c>
      <c r="M2775">
        <v>1264595</v>
      </c>
      <c r="O2775" t="s">
        <v>32</v>
      </c>
      <c r="P2775" t="s">
        <v>33</v>
      </c>
      <c r="R2775" t="s">
        <v>34</v>
      </c>
      <c r="T2775" t="s">
        <v>174</v>
      </c>
      <c r="U2775" t="s">
        <v>53</v>
      </c>
      <c r="V2775" t="s">
        <v>7390</v>
      </c>
      <c r="W2775" s="1">
        <v>45104</v>
      </c>
      <c r="X2775" s="1">
        <v>45132</v>
      </c>
      <c r="Y2775" t="s">
        <v>55</v>
      </c>
    </row>
    <row r="2776" spans="1:25">
      <c r="A2776" t="s">
        <v>624</v>
      </c>
      <c r="B2776" t="s">
        <v>7418</v>
      </c>
      <c r="D2776">
        <v>61143</v>
      </c>
      <c r="E2776" t="s">
        <v>27</v>
      </c>
      <c r="F2776" t="s">
        <v>28</v>
      </c>
      <c r="G2776">
        <v>2023</v>
      </c>
      <c r="H2776" t="s">
        <v>29</v>
      </c>
      <c r="I2776" t="s">
        <v>30</v>
      </c>
      <c r="J2776" t="s">
        <v>7466</v>
      </c>
      <c r="K2776" t="s">
        <v>7467</v>
      </c>
      <c r="M2776">
        <v>1355930</v>
      </c>
      <c r="O2776" t="s">
        <v>32</v>
      </c>
      <c r="P2776" t="s">
        <v>33</v>
      </c>
      <c r="R2776" t="s">
        <v>32</v>
      </c>
      <c r="S2776" t="s">
        <v>32</v>
      </c>
      <c r="T2776" t="s">
        <v>174</v>
      </c>
      <c r="U2776" t="s">
        <v>53</v>
      </c>
      <c r="V2776" t="s">
        <v>7409</v>
      </c>
      <c r="W2776" s="1">
        <v>45103</v>
      </c>
      <c r="X2776" s="1">
        <v>45127</v>
      </c>
      <c r="Y2776" t="s">
        <v>55</v>
      </c>
    </row>
    <row r="2777" spans="1:25">
      <c r="A2777" t="s">
        <v>7468</v>
      </c>
      <c r="B2777" t="s">
        <v>7469</v>
      </c>
      <c r="C2777" t="s">
        <v>2457</v>
      </c>
      <c r="D2777">
        <v>60424</v>
      </c>
      <c r="E2777" t="s">
        <v>27</v>
      </c>
      <c r="F2777" t="s">
        <v>28</v>
      </c>
      <c r="G2777">
        <v>2023</v>
      </c>
      <c r="H2777" t="s">
        <v>29</v>
      </c>
      <c r="I2777" t="s">
        <v>30</v>
      </c>
      <c r="J2777" t="s">
        <v>7470</v>
      </c>
      <c r="K2777" t="s">
        <v>7471</v>
      </c>
      <c r="M2777">
        <v>1172818</v>
      </c>
      <c r="O2777" t="s">
        <v>32</v>
      </c>
      <c r="P2777" t="s">
        <v>33</v>
      </c>
      <c r="R2777" t="s">
        <v>34</v>
      </c>
      <c r="T2777" t="s">
        <v>174</v>
      </c>
      <c r="U2777" t="s">
        <v>53</v>
      </c>
      <c r="V2777" t="s">
        <v>7472</v>
      </c>
      <c r="W2777" s="1">
        <v>45107</v>
      </c>
      <c r="X2777" s="1">
        <v>45131</v>
      </c>
      <c r="Y2777" t="s">
        <v>55</v>
      </c>
    </row>
    <row r="2778" spans="1:25">
      <c r="A2778" t="s">
        <v>2656</v>
      </c>
      <c r="B2778" t="s">
        <v>7473</v>
      </c>
      <c r="D2778">
        <v>60009</v>
      </c>
      <c r="E2778" t="s">
        <v>27</v>
      </c>
      <c r="F2778" t="s">
        <v>28</v>
      </c>
      <c r="G2778">
        <v>2023</v>
      </c>
      <c r="H2778" t="s">
        <v>29</v>
      </c>
      <c r="I2778" t="s">
        <v>30</v>
      </c>
      <c r="J2778" t="s">
        <v>7474</v>
      </c>
      <c r="K2778" t="s">
        <v>7475</v>
      </c>
      <c r="M2778">
        <v>1268382</v>
      </c>
      <c r="O2778" t="s">
        <v>32</v>
      </c>
      <c r="P2778" t="s">
        <v>33</v>
      </c>
      <c r="R2778" t="s">
        <v>32</v>
      </c>
      <c r="S2778" t="s">
        <v>32</v>
      </c>
      <c r="T2778" t="s">
        <v>174</v>
      </c>
      <c r="U2778" t="s">
        <v>53</v>
      </c>
      <c r="V2778" t="s">
        <v>7476</v>
      </c>
      <c r="W2778" s="1">
        <v>45097</v>
      </c>
      <c r="X2778" s="1">
        <v>45128</v>
      </c>
      <c r="Y2778" t="s">
        <v>55</v>
      </c>
    </row>
    <row r="2779" spans="1:25">
      <c r="A2779" t="s">
        <v>5627</v>
      </c>
      <c r="B2779" t="s">
        <v>7477</v>
      </c>
      <c r="D2779">
        <v>61216</v>
      </c>
      <c r="E2779" t="s">
        <v>27</v>
      </c>
      <c r="F2779" t="s">
        <v>28</v>
      </c>
      <c r="G2779">
        <v>2023</v>
      </c>
      <c r="H2779" t="s">
        <v>29</v>
      </c>
      <c r="I2779" t="s">
        <v>30</v>
      </c>
      <c r="J2779" t="s">
        <v>7478</v>
      </c>
      <c r="K2779" t="s">
        <v>7479</v>
      </c>
      <c r="M2779">
        <v>1328951</v>
      </c>
      <c r="O2779" t="s">
        <v>32</v>
      </c>
      <c r="P2779" t="s">
        <v>33</v>
      </c>
      <c r="R2779" t="s">
        <v>34</v>
      </c>
      <c r="T2779" t="s">
        <v>174</v>
      </c>
      <c r="U2779" t="s">
        <v>53</v>
      </c>
      <c r="V2779" t="s">
        <v>7390</v>
      </c>
      <c r="W2779" s="1">
        <v>45104</v>
      </c>
      <c r="X2779" s="1">
        <v>45128</v>
      </c>
      <c r="Y2779" t="s">
        <v>133</v>
      </c>
    </row>
    <row r="2780" spans="1:25">
      <c r="A2780" t="s">
        <v>326</v>
      </c>
      <c r="B2780" t="s">
        <v>831</v>
      </c>
      <c r="C2780" t="s">
        <v>7480</v>
      </c>
      <c r="D2780">
        <v>60093</v>
      </c>
      <c r="E2780" t="s">
        <v>27</v>
      </c>
      <c r="F2780" t="s">
        <v>28</v>
      </c>
      <c r="G2780">
        <v>2023</v>
      </c>
      <c r="H2780" t="s">
        <v>29</v>
      </c>
      <c r="I2780" t="s">
        <v>30</v>
      </c>
      <c r="J2780" t="s">
        <v>7481</v>
      </c>
      <c r="K2780" t="s">
        <v>7482</v>
      </c>
      <c r="L2780" t="s">
        <v>7483</v>
      </c>
      <c r="M2780">
        <v>1170806</v>
      </c>
      <c r="O2780" t="s">
        <v>32</v>
      </c>
      <c r="P2780" t="s">
        <v>33</v>
      </c>
      <c r="R2780" t="s">
        <v>34</v>
      </c>
      <c r="T2780" t="s">
        <v>174</v>
      </c>
      <c r="U2780" t="s">
        <v>53</v>
      </c>
      <c r="V2780" t="s">
        <v>7390</v>
      </c>
      <c r="W2780" s="1">
        <v>45104</v>
      </c>
      <c r="X2780" s="1">
        <v>45116</v>
      </c>
      <c r="Y2780" t="s">
        <v>55</v>
      </c>
    </row>
    <row r="2781" spans="1:25">
      <c r="A2781" t="s">
        <v>7387</v>
      </c>
      <c r="B2781" t="s">
        <v>1668</v>
      </c>
      <c r="C2781" t="s">
        <v>77</v>
      </c>
      <c r="D2781">
        <v>60125</v>
      </c>
      <c r="E2781" t="s">
        <v>27</v>
      </c>
      <c r="F2781" t="s">
        <v>28</v>
      </c>
      <c r="G2781">
        <v>2023</v>
      </c>
      <c r="H2781" t="s">
        <v>29</v>
      </c>
      <c r="I2781" t="s">
        <v>30</v>
      </c>
      <c r="J2781" t="s">
        <v>7388</v>
      </c>
      <c r="K2781" t="s">
        <v>7389</v>
      </c>
      <c r="M2781">
        <v>1180993</v>
      </c>
      <c r="O2781" t="s">
        <v>32</v>
      </c>
      <c r="P2781" t="s">
        <v>33</v>
      </c>
      <c r="R2781" t="s">
        <v>34</v>
      </c>
      <c r="T2781" t="s">
        <v>174</v>
      </c>
      <c r="U2781" t="s">
        <v>53</v>
      </c>
      <c r="V2781" t="s">
        <v>7390</v>
      </c>
      <c r="W2781" s="1">
        <v>45096</v>
      </c>
      <c r="X2781" s="1">
        <v>45128</v>
      </c>
      <c r="Y2781" t="s">
        <v>55</v>
      </c>
    </row>
    <row r="2782" spans="1:25">
      <c r="A2782" t="s">
        <v>7484</v>
      </c>
      <c r="B2782" t="s">
        <v>7485</v>
      </c>
      <c r="D2782">
        <v>60928</v>
      </c>
      <c r="E2782" t="s">
        <v>27</v>
      </c>
      <c r="F2782" t="s">
        <v>28</v>
      </c>
      <c r="G2782">
        <v>2023</v>
      </c>
      <c r="H2782" t="s">
        <v>29</v>
      </c>
      <c r="I2782" t="s">
        <v>30</v>
      </c>
      <c r="J2782" t="s">
        <v>7486</v>
      </c>
      <c r="K2782" t="s">
        <v>7487</v>
      </c>
      <c r="L2782" t="s">
        <v>7487</v>
      </c>
      <c r="M2782">
        <v>1268864</v>
      </c>
      <c r="O2782" t="s">
        <v>32</v>
      </c>
      <c r="P2782" t="s">
        <v>33</v>
      </c>
      <c r="R2782" t="s">
        <v>34</v>
      </c>
      <c r="T2782" t="s">
        <v>174</v>
      </c>
      <c r="U2782" t="s">
        <v>53</v>
      </c>
      <c r="V2782" t="s">
        <v>7390</v>
      </c>
      <c r="W2782" s="1">
        <v>45102</v>
      </c>
      <c r="X2782" s="1">
        <v>45128</v>
      </c>
      <c r="Y2782" t="s">
        <v>55</v>
      </c>
    </row>
    <row r="2783" spans="1:25">
      <c r="A2783" t="s">
        <v>7488</v>
      </c>
      <c r="B2783" t="s">
        <v>3856</v>
      </c>
      <c r="C2783" t="s">
        <v>7489</v>
      </c>
      <c r="D2783">
        <v>60396</v>
      </c>
      <c r="E2783" t="s">
        <v>27</v>
      </c>
      <c r="F2783" t="s">
        <v>28</v>
      </c>
      <c r="G2783">
        <v>2023</v>
      </c>
      <c r="H2783" t="s">
        <v>29</v>
      </c>
      <c r="I2783" t="s">
        <v>30</v>
      </c>
      <c r="J2783" t="s">
        <v>7490</v>
      </c>
      <c r="K2783" t="s">
        <v>7491</v>
      </c>
      <c r="M2783">
        <v>1356545</v>
      </c>
      <c r="O2783" t="s">
        <v>32</v>
      </c>
      <c r="P2783" t="s">
        <v>33</v>
      </c>
      <c r="R2783" t="s">
        <v>34</v>
      </c>
      <c r="T2783" t="s">
        <v>174</v>
      </c>
      <c r="U2783" t="s">
        <v>53</v>
      </c>
      <c r="V2783" t="s">
        <v>7492</v>
      </c>
      <c r="W2783" s="1">
        <v>45104</v>
      </c>
      <c r="X2783" s="1">
        <v>45102</v>
      </c>
      <c r="Y2783" t="s">
        <v>55</v>
      </c>
    </row>
    <row r="2784" spans="1:25">
      <c r="A2784" t="s">
        <v>1702</v>
      </c>
      <c r="B2784" t="s">
        <v>7493</v>
      </c>
      <c r="C2784" t="s">
        <v>7494</v>
      </c>
      <c r="D2784">
        <v>60503</v>
      </c>
      <c r="E2784" t="s">
        <v>27</v>
      </c>
      <c r="F2784" t="s">
        <v>28</v>
      </c>
      <c r="G2784">
        <v>2023</v>
      </c>
      <c r="H2784" t="s">
        <v>29</v>
      </c>
      <c r="I2784" t="s">
        <v>30</v>
      </c>
      <c r="J2784" t="s">
        <v>7495</v>
      </c>
      <c r="K2784" t="s">
        <v>7496</v>
      </c>
      <c r="M2784">
        <v>1352115</v>
      </c>
      <c r="O2784" t="s">
        <v>32</v>
      </c>
      <c r="P2784" t="s">
        <v>33</v>
      </c>
      <c r="R2784" t="s">
        <v>34</v>
      </c>
      <c r="T2784" t="s">
        <v>174</v>
      </c>
      <c r="U2784" t="s">
        <v>53</v>
      </c>
      <c r="V2784" t="s">
        <v>7497</v>
      </c>
      <c r="W2784" s="1">
        <v>45104</v>
      </c>
      <c r="X2784" s="1">
        <v>45131</v>
      </c>
      <c r="Y2784" t="s">
        <v>55</v>
      </c>
    </row>
    <row r="2785" spans="1:25">
      <c r="A2785" t="s">
        <v>2813</v>
      </c>
      <c r="B2785" t="s">
        <v>4932</v>
      </c>
      <c r="C2785" t="s">
        <v>7498</v>
      </c>
      <c r="D2785">
        <v>60496</v>
      </c>
      <c r="E2785" t="s">
        <v>27</v>
      </c>
      <c r="F2785" t="s">
        <v>28</v>
      </c>
      <c r="G2785">
        <v>2023</v>
      </c>
      <c r="H2785" t="s">
        <v>29</v>
      </c>
      <c r="I2785" t="s">
        <v>30</v>
      </c>
      <c r="J2785" t="s">
        <v>7499</v>
      </c>
      <c r="K2785" t="s">
        <v>7500</v>
      </c>
      <c r="L2785" t="s">
        <v>7501</v>
      </c>
      <c r="M2785">
        <v>1081557</v>
      </c>
      <c r="O2785" t="s">
        <v>32</v>
      </c>
      <c r="P2785" t="s">
        <v>33</v>
      </c>
      <c r="R2785" t="s">
        <v>34</v>
      </c>
      <c r="T2785" t="s">
        <v>174</v>
      </c>
      <c r="U2785" t="s">
        <v>53</v>
      </c>
      <c r="V2785" t="s">
        <v>7390</v>
      </c>
      <c r="W2785" s="1">
        <v>45104</v>
      </c>
      <c r="X2785" s="1">
        <v>45134</v>
      </c>
      <c r="Y2785" t="s">
        <v>55</v>
      </c>
    </row>
    <row r="2786" spans="1:25">
      <c r="A2786" t="s">
        <v>7502</v>
      </c>
      <c r="B2786" t="s">
        <v>7503</v>
      </c>
      <c r="D2786">
        <v>60651</v>
      </c>
      <c r="E2786" t="s">
        <v>27</v>
      </c>
      <c r="F2786" t="s">
        <v>28</v>
      </c>
      <c r="G2786">
        <v>2023</v>
      </c>
      <c r="H2786" t="s">
        <v>29</v>
      </c>
      <c r="I2786" t="s">
        <v>30</v>
      </c>
      <c r="J2786" t="s">
        <v>7504</v>
      </c>
      <c r="K2786" t="str">
        <f>"01/06/2023 05:56 PM AEST(SW"</f>
        <v>01/06/2023 05:56 PM AEST(SW</v>
      </c>
      <c r="M2786">
        <v>992651</v>
      </c>
      <c r="O2786" t="s">
        <v>32</v>
      </c>
      <c r="P2786" t="s">
        <v>33</v>
      </c>
      <c r="R2786" t="s">
        <v>34</v>
      </c>
      <c r="T2786" t="s">
        <v>52</v>
      </c>
      <c r="U2786" t="s">
        <v>298</v>
      </c>
      <c r="V2786" t="s">
        <v>810</v>
      </c>
      <c r="W2786" s="1">
        <v>45255</v>
      </c>
      <c r="X2786" s="1">
        <v>45298</v>
      </c>
      <c r="Y2786" t="s">
        <v>55</v>
      </c>
    </row>
    <row r="2787" spans="1:25">
      <c r="A2787" t="s">
        <v>7505</v>
      </c>
      <c r="B2787" t="s">
        <v>1669</v>
      </c>
      <c r="C2787" t="s">
        <v>806</v>
      </c>
      <c r="D2787">
        <v>60421</v>
      </c>
      <c r="E2787" t="s">
        <v>27</v>
      </c>
      <c r="F2787" t="s">
        <v>28</v>
      </c>
      <c r="G2787">
        <v>2023</v>
      </c>
      <c r="H2787" t="s">
        <v>29</v>
      </c>
      <c r="I2787" t="s">
        <v>30</v>
      </c>
      <c r="J2787" t="s">
        <v>7506</v>
      </c>
      <c r="K2787" t="s">
        <v>7507</v>
      </c>
      <c r="L2787" t="s">
        <v>7508</v>
      </c>
      <c r="M2787">
        <v>913018</v>
      </c>
      <c r="O2787" t="s">
        <v>32</v>
      </c>
      <c r="P2787" t="s">
        <v>33</v>
      </c>
      <c r="R2787" t="s">
        <v>34</v>
      </c>
      <c r="T2787" t="s">
        <v>52</v>
      </c>
      <c r="U2787" t="s">
        <v>680</v>
      </c>
      <c r="V2787" t="s">
        <v>7509</v>
      </c>
      <c r="W2787" s="1">
        <v>45104</v>
      </c>
      <c r="X2787" s="1">
        <v>45125</v>
      </c>
      <c r="Y2787" t="s">
        <v>55</v>
      </c>
    </row>
    <row r="2788" spans="1:25">
      <c r="A2788" t="s">
        <v>6584</v>
      </c>
      <c r="B2788" t="s">
        <v>2978</v>
      </c>
      <c r="D2788">
        <v>60637</v>
      </c>
      <c r="E2788" t="s">
        <v>27</v>
      </c>
      <c r="F2788" t="s">
        <v>28</v>
      </c>
      <c r="G2788">
        <v>2023</v>
      </c>
      <c r="H2788" t="s">
        <v>29</v>
      </c>
      <c r="I2788" t="s">
        <v>30</v>
      </c>
      <c r="J2788" t="s">
        <v>6585</v>
      </c>
      <c r="K2788" t="str">
        <f>"01/06/2023 12:30 PM AEST(SW"</f>
        <v>01/06/2023 12:30 PM AEST(SW</v>
      </c>
      <c r="M2788">
        <v>1081904</v>
      </c>
      <c r="O2788" t="s">
        <v>32</v>
      </c>
      <c r="P2788" t="s">
        <v>33</v>
      </c>
      <c r="R2788" t="s">
        <v>34</v>
      </c>
      <c r="T2788" t="s">
        <v>174</v>
      </c>
      <c r="U2788" t="s">
        <v>680</v>
      </c>
      <c r="V2788" t="s">
        <v>3593</v>
      </c>
      <c r="W2788" s="1">
        <v>45099</v>
      </c>
      <c r="X2788" s="1">
        <v>45133</v>
      </c>
      <c r="Y2788" t="s">
        <v>55</v>
      </c>
    </row>
    <row r="2789" spans="1:25">
      <c r="A2789" t="s">
        <v>7468</v>
      </c>
      <c r="B2789" t="s">
        <v>7469</v>
      </c>
      <c r="C2789" t="s">
        <v>2457</v>
      </c>
      <c r="D2789">
        <v>60424</v>
      </c>
      <c r="E2789" t="s">
        <v>27</v>
      </c>
      <c r="F2789" t="s">
        <v>28</v>
      </c>
      <c r="G2789">
        <v>2023</v>
      </c>
      <c r="H2789" t="s">
        <v>29</v>
      </c>
      <c r="I2789" t="s">
        <v>30</v>
      </c>
      <c r="J2789" t="s">
        <v>7470</v>
      </c>
      <c r="K2789" t="s">
        <v>7471</v>
      </c>
      <c r="M2789">
        <v>1172818</v>
      </c>
      <c r="O2789" t="s">
        <v>32</v>
      </c>
      <c r="P2789" t="s">
        <v>33</v>
      </c>
      <c r="R2789" t="s">
        <v>34</v>
      </c>
      <c r="T2789" t="s">
        <v>174</v>
      </c>
      <c r="U2789" t="s">
        <v>53</v>
      </c>
      <c r="V2789" t="s">
        <v>7472</v>
      </c>
      <c r="W2789" s="1">
        <v>45107</v>
      </c>
      <c r="X2789" s="1">
        <v>45131</v>
      </c>
      <c r="Y2789" t="s">
        <v>55</v>
      </c>
    </row>
    <row r="2790" spans="1:25">
      <c r="A2790" t="s">
        <v>7510</v>
      </c>
      <c r="B2790" t="s">
        <v>7511</v>
      </c>
      <c r="D2790">
        <v>58850</v>
      </c>
      <c r="E2790" t="s">
        <v>27</v>
      </c>
      <c r="F2790" t="s">
        <v>28</v>
      </c>
      <c r="G2790">
        <v>2023</v>
      </c>
      <c r="H2790" t="s">
        <v>29</v>
      </c>
      <c r="I2790" t="s">
        <v>30</v>
      </c>
      <c r="J2790" t="s">
        <v>7512</v>
      </c>
      <c r="K2790" t="str">
        <f>"06/04/2023 10:59 AM AEST(SW"</f>
        <v>06/04/2023 10:59 AM AEST(SW</v>
      </c>
      <c r="M2790">
        <v>1335194</v>
      </c>
      <c r="O2790" t="s">
        <v>32</v>
      </c>
      <c r="P2790" t="s">
        <v>86</v>
      </c>
      <c r="R2790" t="s">
        <v>34</v>
      </c>
      <c r="T2790" t="s">
        <v>52</v>
      </c>
      <c r="U2790" t="s">
        <v>680</v>
      </c>
      <c r="V2790" t="s">
        <v>7513</v>
      </c>
      <c r="W2790" s="1">
        <v>45041</v>
      </c>
      <c r="X2790" s="1">
        <v>45033</v>
      </c>
      <c r="Y2790" t="s">
        <v>55</v>
      </c>
    </row>
    <row r="2791" spans="1:25">
      <c r="A2791" t="s">
        <v>7510</v>
      </c>
      <c r="B2791" t="s">
        <v>7511</v>
      </c>
      <c r="D2791">
        <v>59217</v>
      </c>
      <c r="E2791" t="s">
        <v>27</v>
      </c>
      <c r="F2791" t="s">
        <v>28</v>
      </c>
      <c r="G2791">
        <v>2023</v>
      </c>
      <c r="H2791" t="s">
        <v>29</v>
      </c>
      <c r="I2791" t="s">
        <v>30</v>
      </c>
      <c r="J2791" t="s">
        <v>7514</v>
      </c>
      <c r="K2791" t="s">
        <v>7515</v>
      </c>
      <c r="M2791">
        <v>1335194</v>
      </c>
      <c r="O2791" t="s">
        <v>32</v>
      </c>
      <c r="P2791" t="s">
        <v>33</v>
      </c>
      <c r="R2791" t="s">
        <v>34</v>
      </c>
      <c r="T2791" t="s">
        <v>52</v>
      </c>
      <c r="U2791" t="s">
        <v>680</v>
      </c>
      <c r="V2791" t="s">
        <v>7509</v>
      </c>
      <c r="W2791" s="1">
        <v>45102</v>
      </c>
      <c r="X2791" s="1">
        <v>45130</v>
      </c>
      <c r="Y2791" t="s">
        <v>55</v>
      </c>
    </row>
    <row r="2792" spans="1:25">
      <c r="A2792" t="s">
        <v>7516</v>
      </c>
      <c r="B2792" t="s">
        <v>7517</v>
      </c>
      <c r="D2792">
        <v>60577</v>
      </c>
      <c r="E2792" t="s">
        <v>27</v>
      </c>
      <c r="F2792" t="s">
        <v>28</v>
      </c>
      <c r="G2792">
        <v>2023</v>
      </c>
      <c r="H2792" t="s">
        <v>29</v>
      </c>
      <c r="I2792" t="s">
        <v>30</v>
      </c>
      <c r="J2792" t="s">
        <v>7518</v>
      </c>
      <c r="K2792" t="s">
        <v>7519</v>
      </c>
      <c r="L2792" t="s">
        <v>7520</v>
      </c>
      <c r="M2792">
        <v>1384770</v>
      </c>
      <c r="O2792" t="s">
        <v>32</v>
      </c>
      <c r="P2792" t="s">
        <v>33</v>
      </c>
      <c r="R2792" t="s">
        <v>34</v>
      </c>
      <c r="T2792" t="s">
        <v>52</v>
      </c>
      <c r="U2792" t="s">
        <v>680</v>
      </c>
      <c r="V2792" t="s">
        <v>7509</v>
      </c>
      <c r="W2792" s="1">
        <v>45102</v>
      </c>
      <c r="X2792" s="1">
        <v>45138</v>
      </c>
      <c r="Y2792" t="s">
        <v>133</v>
      </c>
    </row>
    <row r="2793" spans="1:25">
      <c r="A2793" t="s">
        <v>7521</v>
      </c>
      <c r="B2793" t="s">
        <v>7522</v>
      </c>
      <c r="D2793">
        <v>60555</v>
      </c>
      <c r="E2793" t="s">
        <v>27</v>
      </c>
      <c r="F2793" t="s">
        <v>28</v>
      </c>
      <c r="G2793">
        <v>2023</v>
      </c>
      <c r="H2793" t="s">
        <v>29</v>
      </c>
      <c r="I2793" t="s">
        <v>30</v>
      </c>
      <c r="J2793" t="s">
        <v>7523</v>
      </c>
      <c r="K2793" t="s">
        <v>7524</v>
      </c>
      <c r="L2793" t="s">
        <v>7525</v>
      </c>
      <c r="M2793">
        <v>1328144</v>
      </c>
      <c r="O2793" t="s">
        <v>32</v>
      </c>
      <c r="P2793" t="s">
        <v>33</v>
      </c>
      <c r="R2793" t="s">
        <v>34</v>
      </c>
      <c r="T2793" t="s">
        <v>52</v>
      </c>
      <c r="U2793" t="s">
        <v>680</v>
      </c>
      <c r="V2793" t="s">
        <v>7513</v>
      </c>
      <c r="W2793" s="1">
        <v>45102</v>
      </c>
      <c r="X2793" s="1">
        <v>45131</v>
      </c>
      <c r="Y2793" t="s">
        <v>1277</v>
      </c>
    </row>
    <row r="2794" spans="1:25">
      <c r="A2794" t="s">
        <v>128</v>
      </c>
      <c r="B2794" t="s">
        <v>7526</v>
      </c>
      <c r="D2794">
        <v>60389</v>
      </c>
      <c r="E2794" t="s">
        <v>27</v>
      </c>
      <c r="F2794" t="s">
        <v>28</v>
      </c>
      <c r="G2794">
        <v>2023</v>
      </c>
      <c r="H2794" t="s">
        <v>29</v>
      </c>
      <c r="I2794" t="s">
        <v>30</v>
      </c>
      <c r="J2794" t="s">
        <v>7527</v>
      </c>
      <c r="K2794" t="s">
        <v>7528</v>
      </c>
      <c r="L2794" t="s">
        <v>7528</v>
      </c>
      <c r="M2794">
        <v>1332235</v>
      </c>
      <c r="O2794" t="s">
        <v>32</v>
      </c>
      <c r="P2794" t="s">
        <v>33</v>
      </c>
      <c r="R2794" t="s">
        <v>34</v>
      </c>
      <c r="T2794" t="s">
        <v>52</v>
      </c>
      <c r="U2794" t="s">
        <v>680</v>
      </c>
      <c r="V2794" t="s">
        <v>7509</v>
      </c>
      <c r="W2794" s="1">
        <v>45072</v>
      </c>
      <c r="X2794" s="1">
        <v>45143</v>
      </c>
      <c r="Y2794" t="s">
        <v>133</v>
      </c>
    </row>
    <row r="2795" spans="1:25">
      <c r="A2795" t="s">
        <v>2232</v>
      </c>
      <c r="B2795" t="s">
        <v>363</v>
      </c>
      <c r="C2795" t="s">
        <v>7529</v>
      </c>
      <c r="D2795">
        <v>58968</v>
      </c>
      <c r="E2795" t="s">
        <v>27</v>
      </c>
      <c r="F2795" t="s">
        <v>28</v>
      </c>
      <c r="G2795">
        <v>2023</v>
      </c>
      <c r="H2795" t="s">
        <v>29</v>
      </c>
      <c r="I2795" t="s">
        <v>30</v>
      </c>
      <c r="J2795" t="s">
        <v>7530</v>
      </c>
      <c r="K2795" t="s">
        <v>7531</v>
      </c>
      <c r="L2795" t="s">
        <v>7531</v>
      </c>
      <c r="M2795">
        <v>993562</v>
      </c>
      <c r="O2795" t="s">
        <v>32</v>
      </c>
      <c r="P2795" t="s">
        <v>33</v>
      </c>
      <c r="R2795" t="s">
        <v>34</v>
      </c>
      <c r="T2795" t="s">
        <v>52</v>
      </c>
      <c r="U2795" t="s">
        <v>680</v>
      </c>
      <c r="V2795" t="s">
        <v>7532</v>
      </c>
      <c r="W2795" s="1">
        <v>45103</v>
      </c>
      <c r="X2795" s="1">
        <v>45131</v>
      </c>
      <c r="Y2795" t="s">
        <v>55</v>
      </c>
    </row>
    <row r="2796" spans="1:25">
      <c r="A2796" t="s">
        <v>7533</v>
      </c>
      <c r="B2796" t="s">
        <v>508</v>
      </c>
      <c r="C2796" t="s">
        <v>323</v>
      </c>
      <c r="D2796">
        <v>60479</v>
      </c>
      <c r="E2796" t="s">
        <v>27</v>
      </c>
      <c r="F2796" t="s">
        <v>28</v>
      </c>
      <c r="G2796">
        <v>2023</v>
      </c>
      <c r="H2796" t="s">
        <v>29</v>
      </c>
      <c r="I2796" t="s">
        <v>30</v>
      </c>
      <c r="J2796" t="s">
        <v>7534</v>
      </c>
      <c r="K2796" t="s">
        <v>7535</v>
      </c>
      <c r="M2796">
        <v>1032220</v>
      </c>
      <c r="O2796" t="s">
        <v>32</v>
      </c>
      <c r="P2796" t="s">
        <v>33</v>
      </c>
      <c r="R2796" t="s">
        <v>34</v>
      </c>
      <c r="T2796" t="s">
        <v>52</v>
      </c>
      <c r="U2796" t="s">
        <v>680</v>
      </c>
      <c r="V2796" t="s">
        <v>7509</v>
      </c>
      <c r="W2796" s="1">
        <v>45071</v>
      </c>
      <c r="X2796" s="1">
        <v>45144</v>
      </c>
      <c r="Y2796" t="s">
        <v>55</v>
      </c>
    </row>
    <row r="2797" spans="1:25">
      <c r="A2797" t="s">
        <v>5600</v>
      </c>
      <c r="B2797" t="s">
        <v>7536</v>
      </c>
      <c r="D2797">
        <v>61240</v>
      </c>
      <c r="E2797" t="s">
        <v>27</v>
      </c>
      <c r="F2797" t="s">
        <v>28</v>
      </c>
      <c r="G2797">
        <v>2023</v>
      </c>
      <c r="H2797" t="s">
        <v>29</v>
      </c>
      <c r="I2797" t="s">
        <v>30</v>
      </c>
      <c r="J2797" t="s">
        <v>7537</v>
      </c>
      <c r="K2797" t="s">
        <v>7538</v>
      </c>
      <c r="M2797">
        <v>1074387</v>
      </c>
      <c r="O2797" t="s">
        <v>32</v>
      </c>
      <c r="P2797" t="s">
        <v>33</v>
      </c>
      <c r="R2797" t="s">
        <v>34</v>
      </c>
      <c r="T2797" t="s">
        <v>52</v>
      </c>
      <c r="U2797" t="s">
        <v>680</v>
      </c>
      <c r="V2797" t="s">
        <v>7539</v>
      </c>
      <c r="W2797" s="1">
        <v>45100</v>
      </c>
      <c r="X2797" s="1">
        <v>45137</v>
      </c>
      <c r="Y2797" t="s">
        <v>133</v>
      </c>
    </row>
    <row r="2798" spans="1:25">
      <c r="A2798" t="s">
        <v>2845</v>
      </c>
      <c r="B2798" t="s">
        <v>7540</v>
      </c>
      <c r="D2798">
        <v>59163</v>
      </c>
      <c r="E2798" t="s">
        <v>27</v>
      </c>
      <c r="F2798" t="s">
        <v>28</v>
      </c>
      <c r="G2798">
        <v>2023</v>
      </c>
      <c r="H2798" t="s">
        <v>29</v>
      </c>
      <c r="I2798" t="s">
        <v>30</v>
      </c>
      <c r="J2798" t="s">
        <v>7541</v>
      </c>
      <c r="K2798" t="s">
        <v>7542</v>
      </c>
      <c r="L2798" t="s">
        <v>7543</v>
      </c>
      <c r="M2798">
        <v>1283047</v>
      </c>
      <c r="O2798" t="s">
        <v>32</v>
      </c>
      <c r="P2798" t="s">
        <v>33</v>
      </c>
      <c r="R2798" t="s">
        <v>34</v>
      </c>
      <c r="T2798" t="s">
        <v>35</v>
      </c>
      <c r="U2798" t="s">
        <v>680</v>
      </c>
      <c r="V2798" t="s">
        <v>7509</v>
      </c>
      <c r="W2798" s="1">
        <v>45102</v>
      </c>
      <c r="X2798" s="1">
        <v>45131</v>
      </c>
      <c r="Y2798" t="s">
        <v>547</v>
      </c>
    </row>
    <row r="2799" spans="1:25">
      <c r="A2799" t="s">
        <v>5622</v>
      </c>
      <c r="B2799" t="s">
        <v>7544</v>
      </c>
      <c r="D2799">
        <v>60605</v>
      </c>
      <c r="E2799" t="s">
        <v>27</v>
      </c>
      <c r="F2799" t="s">
        <v>28</v>
      </c>
      <c r="G2799">
        <v>2023</v>
      </c>
      <c r="H2799" t="s">
        <v>29</v>
      </c>
      <c r="I2799" t="s">
        <v>30</v>
      </c>
      <c r="J2799" t="s">
        <v>7545</v>
      </c>
      <c r="K2799" t="s">
        <v>7546</v>
      </c>
      <c r="L2799" t="s">
        <v>7546</v>
      </c>
      <c r="M2799">
        <v>1311524</v>
      </c>
      <c r="O2799" t="s">
        <v>32</v>
      </c>
      <c r="P2799" t="s">
        <v>33</v>
      </c>
      <c r="R2799" t="s">
        <v>34</v>
      </c>
      <c r="T2799" t="s">
        <v>52</v>
      </c>
      <c r="U2799" t="s">
        <v>680</v>
      </c>
      <c r="V2799" t="s">
        <v>7509</v>
      </c>
      <c r="W2799" s="1">
        <v>45102</v>
      </c>
      <c r="X2799" s="1">
        <v>45124</v>
      </c>
      <c r="Y2799" t="s">
        <v>547</v>
      </c>
    </row>
    <row r="2800" spans="1:25">
      <c r="A2800" t="s">
        <v>5622</v>
      </c>
      <c r="B2800" t="s">
        <v>7547</v>
      </c>
      <c r="D2800">
        <v>59250</v>
      </c>
      <c r="E2800" t="s">
        <v>27</v>
      </c>
      <c r="F2800" t="s">
        <v>28</v>
      </c>
      <c r="G2800">
        <v>2023</v>
      </c>
      <c r="H2800" t="s">
        <v>29</v>
      </c>
      <c r="I2800" t="s">
        <v>30</v>
      </c>
      <c r="J2800" t="s">
        <v>7548</v>
      </c>
      <c r="K2800" t="s">
        <v>7549</v>
      </c>
      <c r="L2800" t="s">
        <v>7550</v>
      </c>
      <c r="M2800">
        <v>1325860</v>
      </c>
      <c r="O2800" t="s">
        <v>32</v>
      </c>
      <c r="P2800" t="s">
        <v>33</v>
      </c>
      <c r="R2800" t="s">
        <v>34</v>
      </c>
      <c r="T2800" t="s">
        <v>52</v>
      </c>
      <c r="U2800" t="s">
        <v>680</v>
      </c>
      <c r="V2800" t="s">
        <v>7509</v>
      </c>
      <c r="W2800" s="1">
        <v>45103</v>
      </c>
      <c r="X2800" s="1">
        <v>45127</v>
      </c>
      <c r="Y2800" t="s">
        <v>547</v>
      </c>
    </row>
    <row r="2801" spans="1:25">
      <c r="A2801" t="s">
        <v>326</v>
      </c>
      <c r="B2801" t="s">
        <v>7551</v>
      </c>
      <c r="D2801">
        <v>61266</v>
      </c>
      <c r="E2801" t="s">
        <v>27</v>
      </c>
      <c r="F2801" t="s">
        <v>28</v>
      </c>
      <c r="G2801">
        <v>2023</v>
      </c>
      <c r="H2801" t="s">
        <v>29</v>
      </c>
      <c r="I2801" t="s">
        <v>30</v>
      </c>
      <c r="J2801" t="s">
        <v>7552</v>
      </c>
      <c r="K2801" t="s">
        <v>7553</v>
      </c>
      <c r="M2801">
        <v>912861</v>
      </c>
      <c r="O2801" t="s">
        <v>32</v>
      </c>
      <c r="P2801" t="s">
        <v>33</v>
      </c>
      <c r="R2801" t="s">
        <v>34</v>
      </c>
      <c r="T2801" t="s">
        <v>52</v>
      </c>
      <c r="U2801" t="s">
        <v>680</v>
      </c>
      <c r="V2801" t="s">
        <v>7509</v>
      </c>
      <c r="W2801" s="1">
        <v>45103</v>
      </c>
      <c r="X2801" s="1">
        <v>45121</v>
      </c>
      <c r="Y2801" t="s">
        <v>55</v>
      </c>
    </row>
    <row r="2802" spans="1:25">
      <c r="A2802" t="s">
        <v>326</v>
      </c>
      <c r="B2802" t="s">
        <v>831</v>
      </c>
      <c r="C2802" t="s">
        <v>7480</v>
      </c>
      <c r="D2802">
        <v>60093</v>
      </c>
      <c r="E2802" t="s">
        <v>27</v>
      </c>
      <c r="F2802" t="s">
        <v>28</v>
      </c>
      <c r="G2802">
        <v>2023</v>
      </c>
      <c r="H2802" t="s">
        <v>29</v>
      </c>
      <c r="I2802" t="s">
        <v>30</v>
      </c>
      <c r="J2802" t="s">
        <v>7481</v>
      </c>
      <c r="K2802" t="s">
        <v>7482</v>
      </c>
      <c r="L2802" t="s">
        <v>7483</v>
      </c>
      <c r="M2802">
        <v>1170806</v>
      </c>
      <c r="O2802" t="s">
        <v>32</v>
      </c>
      <c r="P2802" t="s">
        <v>33</v>
      </c>
      <c r="R2802" t="s">
        <v>34</v>
      </c>
      <c r="T2802" t="s">
        <v>174</v>
      </c>
      <c r="U2802" t="s">
        <v>53</v>
      </c>
      <c r="V2802" t="s">
        <v>7390</v>
      </c>
      <c r="W2802" s="1">
        <v>45104</v>
      </c>
      <c r="X2802" s="1">
        <v>45116</v>
      </c>
      <c r="Y2802" t="s">
        <v>55</v>
      </c>
    </row>
    <row r="2803" spans="1:25">
      <c r="A2803" t="s">
        <v>7554</v>
      </c>
      <c r="B2803" t="s">
        <v>7555</v>
      </c>
      <c r="D2803">
        <v>60110</v>
      </c>
      <c r="E2803" t="s">
        <v>27</v>
      </c>
      <c r="F2803" t="s">
        <v>28</v>
      </c>
      <c r="G2803">
        <v>2023</v>
      </c>
      <c r="H2803" t="s">
        <v>29</v>
      </c>
      <c r="I2803" t="s">
        <v>30</v>
      </c>
      <c r="J2803" t="s">
        <v>7556</v>
      </c>
      <c r="K2803" t="s">
        <v>7557</v>
      </c>
      <c r="L2803" t="s">
        <v>7558</v>
      </c>
      <c r="M2803">
        <v>1086235</v>
      </c>
      <c r="O2803" t="s">
        <v>32</v>
      </c>
      <c r="P2803" t="s">
        <v>33</v>
      </c>
      <c r="R2803" t="s">
        <v>34</v>
      </c>
      <c r="T2803" t="s">
        <v>52</v>
      </c>
      <c r="U2803" t="s">
        <v>680</v>
      </c>
      <c r="V2803" t="s">
        <v>7539</v>
      </c>
      <c r="W2803" s="1">
        <v>45103</v>
      </c>
      <c r="X2803" s="1">
        <v>45120</v>
      </c>
      <c r="Y2803" t="s">
        <v>2491</v>
      </c>
    </row>
    <row r="2804" spans="1:25">
      <c r="A2804" t="s">
        <v>7559</v>
      </c>
      <c r="B2804" t="s">
        <v>7560</v>
      </c>
      <c r="D2804">
        <v>60550</v>
      </c>
      <c r="E2804" t="s">
        <v>27</v>
      </c>
      <c r="F2804" t="s">
        <v>28</v>
      </c>
      <c r="G2804">
        <v>2023</v>
      </c>
      <c r="H2804" t="s">
        <v>29</v>
      </c>
      <c r="I2804" t="s">
        <v>30</v>
      </c>
      <c r="J2804" t="s">
        <v>7561</v>
      </c>
      <c r="K2804" t="s">
        <v>7562</v>
      </c>
      <c r="M2804">
        <v>1067924</v>
      </c>
      <c r="O2804" t="s">
        <v>32</v>
      </c>
      <c r="P2804" t="s">
        <v>33</v>
      </c>
      <c r="R2804" t="s">
        <v>34</v>
      </c>
      <c r="T2804" t="s">
        <v>52</v>
      </c>
      <c r="U2804" t="s">
        <v>680</v>
      </c>
      <c r="V2804" t="s">
        <v>7509</v>
      </c>
      <c r="W2804" s="1">
        <v>45103</v>
      </c>
      <c r="X2804" s="1">
        <v>45131</v>
      </c>
      <c r="Y2804" t="s">
        <v>220</v>
      </c>
    </row>
    <row r="2805" spans="1:25">
      <c r="A2805" t="s">
        <v>6888</v>
      </c>
      <c r="B2805" t="s">
        <v>7001</v>
      </c>
      <c r="D2805">
        <v>59197</v>
      </c>
      <c r="E2805" t="s">
        <v>27</v>
      </c>
      <c r="F2805" t="s">
        <v>28</v>
      </c>
      <c r="G2805">
        <v>2023</v>
      </c>
      <c r="H2805" t="s">
        <v>29</v>
      </c>
      <c r="I2805" t="s">
        <v>30</v>
      </c>
      <c r="J2805" t="s">
        <v>7530</v>
      </c>
      <c r="K2805" t="s">
        <v>7563</v>
      </c>
      <c r="L2805" t="s">
        <v>7563</v>
      </c>
      <c r="M2805">
        <v>1379589</v>
      </c>
      <c r="O2805" t="s">
        <v>32</v>
      </c>
      <c r="P2805" t="s">
        <v>33</v>
      </c>
      <c r="R2805" t="s">
        <v>34</v>
      </c>
      <c r="T2805" t="s">
        <v>52</v>
      </c>
      <c r="U2805" t="s">
        <v>680</v>
      </c>
      <c r="V2805" t="s">
        <v>7509</v>
      </c>
      <c r="W2805" s="1">
        <v>45105</v>
      </c>
      <c r="X2805" s="1">
        <v>45121</v>
      </c>
      <c r="Y2805" t="s">
        <v>133</v>
      </c>
    </row>
    <row r="2806" spans="1:25">
      <c r="A2806" t="s">
        <v>7564</v>
      </c>
      <c r="B2806" t="s">
        <v>6852</v>
      </c>
      <c r="C2806" t="s">
        <v>104</v>
      </c>
      <c r="D2806">
        <v>58973</v>
      </c>
      <c r="E2806" t="s">
        <v>27</v>
      </c>
      <c r="F2806" t="s">
        <v>28</v>
      </c>
      <c r="G2806">
        <v>2023</v>
      </c>
      <c r="H2806" t="s">
        <v>29</v>
      </c>
      <c r="I2806" t="s">
        <v>30</v>
      </c>
      <c r="J2806" t="s">
        <v>7565</v>
      </c>
      <c r="K2806" t="s">
        <v>4589</v>
      </c>
      <c r="M2806">
        <v>993952</v>
      </c>
      <c r="O2806" t="s">
        <v>32</v>
      </c>
      <c r="P2806" t="s">
        <v>33</v>
      </c>
      <c r="R2806" t="s">
        <v>34</v>
      </c>
      <c r="T2806" t="s">
        <v>52</v>
      </c>
      <c r="U2806" t="s">
        <v>680</v>
      </c>
      <c r="V2806" t="s">
        <v>7566</v>
      </c>
      <c r="W2806" s="1">
        <v>45105</v>
      </c>
      <c r="X2806" s="1">
        <v>45120</v>
      </c>
      <c r="Y2806" t="s">
        <v>55</v>
      </c>
    </row>
    <row r="2807" spans="1:25">
      <c r="A2807" t="s">
        <v>7564</v>
      </c>
      <c r="B2807" t="s">
        <v>6852</v>
      </c>
      <c r="C2807" t="s">
        <v>104</v>
      </c>
      <c r="D2807">
        <v>58976</v>
      </c>
      <c r="E2807" t="s">
        <v>27</v>
      </c>
      <c r="F2807" t="s">
        <v>28</v>
      </c>
      <c r="G2807">
        <v>2023</v>
      </c>
      <c r="H2807" t="s">
        <v>29</v>
      </c>
      <c r="I2807" t="s">
        <v>30</v>
      </c>
      <c r="J2807" t="s">
        <v>7530</v>
      </c>
      <c r="K2807" t="s">
        <v>7567</v>
      </c>
      <c r="L2807" t="s">
        <v>7567</v>
      </c>
      <c r="M2807">
        <v>993952</v>
      </c>
      <c r="O2807" t="s">
        <v>32</v>
      </c>
      <c r="P2807" t="s">
        <v>33</v>
      </c>
      <c r="R2807" t="s">
        <v>34</v>
      </c>
      <c r="T2807" t="s">
        <v>52</v>
      </c>
      <c r="U2807" t="s">
        <v>680</v>
      </c>
      <c r="V2807" t="s">
        <v>7566</v>
      </c>
      <c r="W2807" s="1">
        <v>45105</v>
      </c>
      <c r="X2807" s="1">
        <v>45120</v>
      </c>
      <c r="Y2807" t="s">
        <v>55</v>
      </c>
    </row>
    <row r="2808" spans="1:25">
      <c r="A2808" t="s">
        <v>7564</v>
      </c>
      <c r="B2808" t="s">
        <v>6852</v>
      </c>
      <c r="C2808" t="s">
        <v>104</v>
      </c>
      <c r="D2808">
        <v>61133</v>
      </c>
      <c r="E2808" t="s">
        <v>27</v>
      </c>
      <c r="F2808" t="s">
        <v>28</v>
      </c>
      <c r="G2808">
        <v>2023</v>
      </c>
      <c r="H2808" t="s">
        <v>29</v>
      </c>
      <c r="I2808" t="s">
        <v>30</v>
      </c>
      <c r="J2808" t="s">
        <v>7568</v>
      </c>
      <c r="K2808" t="s">
        <v>7569</v>
      </c>
      <c r="M2808">
        <v>993952</v>
      </c>
      <c r="O2808" t="s">
        <v>32</v>
      </c>
      <c r="P2808" t="s">
        <v>33</v>
      </c>
      <c r="R2808" t="s">
        <v>34</v>
      </c>
      <c r="T2808" t="s">
        <v>52</v>
      </c>
      <c r="U2808" t="s">
        <v>680</v>
      </c>
      <c r="V2808" t="s">
        <v>7566</v>
      </c>
      <c r="W2808" s="1">
        <v>45103</v>
      </c>
      <c r="X2808" s="1">
        <v>45123</v>
      </c>
      <c r="Y2808" t="s">
        <v>55</v>
      </c>
    </row>
    <row r="2809" spans="1:25">
      <c r="A2809" t="s">
        <v>7570</v>
      </c>
      <c r="B2809" t="s">
        <v>7571</v>
      </c>
      <c r="D2809">
        <v>59453</v>
      </c>
      <c r="E2809" t="s">
        <v>27</v>
      </c>
      <c r="F2809" t="s">
        <v>28</v>
      </c>
      <c r="G2809">
        <v>2023</v>
      </c>
      <c r="H2809" t="s">
        <v>29</v>
      </c>
      <c r="I2809" t="s">
        <v>30</v>
      </c>
      <c r="J2809" t="s">
        <v>7572</v>
      </c>
      <c r="K2809" t="s">
        <v>7573</v>
      </c>
      <c r="M2809">
        <v>1347709</v>
      </c>
      <c r="O2809" t="s">
        <v>32</v>
      </c>
      <c r="P2809" t="s">
        <v>33</v>
      </c>
      <c r="R2809" t="s">
        <v>34</v>
      </c>
      <c r="T2809" t="s">
        <v>52</v>
      </c>
      <c r="U2809" t="s">
        <v>680</v>
      </c>
      <c r="V2809" t="s">
        <v>7509</v>
      </c>
      <c r="W2809" s="1">
        <v>45102</v>
      </c>
      <c r="X2809" s="1">
        <v>45120</v>
      </c>
      <c r="Y2809" t="s">
        <v>204</v>
      </c>
    </row>
    <row r="2810" spans="1:25">
      <c r="A2810" t="s">
        <v>7574</v>
      </c>
      <c r="B2810" t="s">
        <v>7575</v>
      </c>
      <c r="D2810">
        <v>59647</v>
      </c>
      <c r="E2810" t="s">
        <v>27</v>
      </c>
      <c r="F2810" t="s">
        <v>28</v>
      </c>
      <c r="G2810">
        <v>2023</v>
      </c>
      <c r="H2810" t="s">
        <v>29</v>
      </c>
      <c r="I2810" t="s">
        <v>30</v>
      </c>
      <c r="J2810" t="s">
        <v>7556</v>
      </c>
      <c r="K2810" t="str">
        <f>"04/05/2023 11:04 AM AEST(SW"</f>
        <v>04/05/2023 11:04 AM AEST(SW</v>
      </c>
      <c r="L2810" t="str">
        <f>"04/05/2023 11:04 AM AEST(SW"</f>
        <v>04/05/2023 11:04 AM AEST(SW</v>
      </c>
      <c r="M2810">
        <v>1295540</v>
      </c>
      <c r="O2810" t="s">
        <v>32</v>
      </c>
      <c r="P2810" t="s">
        <v>33</v>
      </c>
      <c r="R2810" t="s">
        <v>34</v>
      </c>
      <c r="T2810" t="s">
        <v>52</v>
      </c>
      <c r="U2810" t="s">
        <v>680</v>
      </c>
      <c r="V2810" t="s">
        <v>7509</v>
      </c>
      <c r="W2810" s="1">
        <v>45103</v>
      </c>
      <c r="X2810" s="1">
        <v>45121</v>
      </c>
      <c r="Y2810" t="s">
        <v>204</v>
      </c>
    </row>
    <row r="2811" spans="1:25">
      <c r="A2811" t="s">
        <v>1195</v>
      </c>
      <c r="B2811" t="s">
        <v>7576</v>
      </c>
      <c r="D2811">
        <v>59836</v>
      </c>
      <c r="E2811" t="s">
        <v>27</v>
      </c>
      <c r="F2811" t="s">
        <v>28</v>
      </c>
      <c r="G2811">
        <v>2023</v>
      </c>
      <c r="H2811" t="s">
        <v>29</v>
      </c>
      <c r="I2811" t="s">
        <v>30</v>
      </c>
      <c r="J2811" t="s">
        <v>7577</v>
      </c>
      <c r="K2811" t="str">
        <f>"09/05/2023 04:50 PM AEST(SW"</f>
        <v>09/05/2023 04:50 PM AEST(SW</v>
      </c>
      <c r="L2811" t="s">
        <v>7578</v>
      </c>
      <c r="M2811">
        <v>980886</v>
      </c>
      <c r="O2811" t="s">
        <v>32</v>
      </c>
      <c r="P2811" t="s">
        <v>878</v>
      </c>
      <c r="R2811" t="s">
        <v>34</v>
      </c>
      <c r="T2811" t="s">
        <v>35</v>
      </c>
      <c r="U2811" t="s">
        <v>43</v>
      </c>
      <c r="V2811" t="s">
        <v>158</v>
      </c>
      <c r="W2811" s="1">
        <v>45095</v>
      </c>
      <c r="X2811" s="1">
        <v>45111</v>
      </c>
      <c r="Y2811" t="s">
        <v>220</v>
      </c>
    </row>
    <row r="2812" spans="1:25">
      <c r="A2812" t="s">
        <v>674</v>
      </c>
      <c r="B2812" t="s">
        <v>7579</v>
      </c>
      <c r="D2812">
        <v>58914</v>
      </c>
      <c r="E2812" t="s">
        <v>27</v>
      </c>
      <c r="F2812" t="s">
        <v>28</v>
      </c>
      <c r="G2812">
        <v>2023</v>
      </c>
      <c r="H2812" t="s">
        <v>29</v>
      </c>
      <c r="I2812" t="s">
        <v>30</v>
      </c>
      <c r="J2812" t="s">
        <v>7580</v>
      </c>
      <c r="K2812" t="s">
        <v>7581</v>
      </c>
      <c r="M2812">
        <v>980705</v>
      </c>
      <c r="O2812" t="s">
        <v>32</v>
      </c>
      <c r="P2812" t="s">
        <v>33</v>
      </c>
      <c r="R2812" t="s">
        <v>34</v>
      </c>
      <c r="T2812" t="s">
        <v>52</v>
      </c>
      <c r="U2812" t="s">
        <v>680</v>
      </c>
      <c r="V2812" t="s">
        <v>7509</v>
      </c>
      <c r="W2812" s="1">
        <v>45104</v>
      </c>
      <c r="X2812" s="1">
        <v>45132</v>
      </c>
      <c r="Y2812" t="s">
        <v>97</v>
      </c>
    </row>
    <row r="2813" spans="1:25">
      <c r="A2813" t="s">
        <v>674</v>
      </c>
      <c r="B2813" t="s">
        <v>7579</v>
      </c>
      <c r="D2813">
        <v>59865</v>
      </c>
      <c r="E2813" t="s">
        <v>27</v>
      </c>
      <c r="F2813" t="s">
        <v>28</v>
      </c>
      <c r="G2813">
        <v>2023</v>
      </c>
      <c r="H2813" t="s">
        <v>29</v>
      </c>
      <c r="I2813" t="s">
        <v>30</v>
      </c>
      <c r="J2813" t="s">
        <v>7582</v>
      </c>
      <c r="K2813" t="str">
        <f>"09/05/2023 08:12 PM AEST(SW"</f>
        <v>09/05/2023 08:12 PM AEST(SW</v>
      </c>
      <c r="L2813" t="str">
        <f>"09/05/2023 08:16 PM AEST(SW"</f>
        <v>09/05/2023 08:16 PM AEST(SW</v>
      </c>
      <c r="M2813">
        <v>980705</v>
      </c>
      <c r="O2813" t="s">
        <v>32</v>
      </c>
      <c r="P2813" t="s">
        <v>33</v>
      </c>
      <c r="R2813" t="s">
        <v>34</v>
      </c>
      <c r="T2813" t="s">
        <v>52</v>
      </c>
      <c r="U2813" t="s">
        <v>680</v>
      </c>
      <c r="V2813" t="s">
        <v>7509</v>
      </c>
      <c r="W2813" s="1">
        <v>45104</v>
      </c>
      <c r="X2813" s="1">
        <v>45132</v>
      </c>
      <c r="Y2813" t="s">
        <v>97</v>
      </c>
    </row>
    <row r="2814" spans="1:25">
      <c r="A2814" t="s">
        <v>7583</v>
      </c>
      <c r="B2814" t="s">
        <v>7584</v>
      </c>
      <c r="C2814" t="s">
        <v>318</v>
      </c>
      <c r="D2814">
        <v>60499</v>
      </c>
      <c r="E2814" t="s">
        <v>27</v>
      </c>
      <c r="F2814" t="s">
        <v>28</v>
      </c>
      <c r="G2814">
        <v>2023</v>
      </c>
      <c r="H2814" t="s">
        <v>29</v>
      </c>
      <c r="I2814" t="s">
        <v>30</v>
      </c>
      <c r="J2814" t="s">
        <v>7585</v>
      </c>
      <c r="K2814" t="s">
        <v>7586</v>
      </c>
      <c r="L2814" t="s">
        <v>7587</v>
      </c>
      <c r="M2814">
        <v>1082370</v>
      </c>
      <c r="O2814" t="s">
        <v>32</v>
      </c>
      <c r="P2814" t="s">
        <v>33</v>
      </c>
      <c r="R2814" t="s">
        <v>34</v>
      </c>
      <c r="T2814" t="s">
        <v>52</v>
      </c>
      <c r="U2814" t="s">
        <v>680</v>
      </c>
      <c r="V2814" t="s">
        <v>7509</v>
      </c>
      <c r="W2814" s="1">
        <v>45103</v>
      </c>
      <c r="X2814" s="1">
        <v>45126</v>
      </c>
      <c r="Y2814" t="s">
        <v>55</v>
      </c>
    </row>
    <row r="2815" spans="1:25">
      <c r="A2815" t="s">
        <v>7588</v>
      </c>
      <c r="B2815" t="s">
        <v>7589</v>
      </c>
      <c r="D2815">
        <v>59668</v>
      </c>
      <c r="E2815" t="s">
        <v>27</v>
      </c>
      <c r="F2815" t="s">
        <v>28</v>
      </c>
      <c r="G2815">
        <v>2023</v>
      </c>
      <c r="H2815" t="s">
        <v>29</v>
      </c>
      <c r="I2815" t="s">
        <v>30</v>
      </c>
      <c r="J2815" t="s">
        <v>7590</v>
      </c>
      <c r="K2815" t="str">
        <f>"04/05/2023 05:36 PM AEST(SW"</f>
        <v>04/05/2023 05:36 PM AEST(SW</v>
      </c>
      <c r="L2815" t="str">
        <f>"04/05/2023 05:36 PM AEST(SW"</f>
        <v>04/05/2023 05:36 PM AEST(SW</v>
      </c>
      <c r="M2815">
        <v>1322704</v>
      </c>
      <c r="O2815" t="s">
        <v>32</v>
      </c>
      <c r="P2815" t="s">
        <v>33</v>
      </c>
      <c r="R2815" t="s">
        <v>34</v>
      </c>
      <c r="T2815" t="s">
        <v>52</v>
      </c>
      <c r="U2815" t="s">
        <v>680</v>
      </c>
      <c r="V2815" t="s">
        <v>7591</v>
      </c>
      <c r="W2815" s="1">
        <v>45103</v>
      </c>
      <c r="X2815" s="1">
        <v>45123</v>
      </c>
      <c r="Y2815" t="s">
        <v>159</v>
      </c>
    </row>
    <row r="2816" spans="1:25">
      <c r="A2816" t="s">
        <v>7592</v>
      </c>
      <c r="B2816" t="s">
        <v>7593</v>
      </c>
      <c r="D2816">
        <v>59565</v>
      </c>
      <c r="E2816" t="s">
        <v>27</v>
      </c>
      <c r="F2816" t="s">
        <v>28</v>
      </c>
      <c r="G2816">
        <v>2023</v>
      </c>
      <c r="H2816" t="s">
        <v>29</v>
      </c>
      <c r="I2816" t="s">
        <v>30</v>
      </c>
      <c r="J2816" t="s">
        <v>7594</v>
      </c>
      <c r="K2816" t="str">
        <f>"01/05/2023 03:09 PM AEST(SW"</f>
        <v>01/05/2023 03:09 PM AEST(SW</v>
      </c>
      <c r="M2816">
        <v>1299562</v>
      </c>
      <c r="O2816" t="s">
        <v>32</v>
      </c>
      <c r="P2816" t="s">
        <v>33</v>
      </c>
      <c r="R2816" t="s">
        <v>34</v>
      </c>
      <c r="T2816" t="s">
        <v>52</v>
      </c>
      <c r="U2816" t="s">
        <v>680</v>
      </c>
      <c r="V2816" t="s">
        <v>7509</v>
      </c>
      <c r="W2816" s="1">
        <v>45103</v>
      </c>
      <c r="X2816" s="1">
        <v>45128</v>
      </c>
      <c r="Y2816" t="s">
        <v>841</v>
      </c>
    </row>
    <row r="2817" spans="1:25">
      <c r="A2817" t="s">
        <v>7387</v>
      </c>
      <c r="B2817" t="s">
        <v>1668</v>
      </c>
      <c r="C2817" t="s">
        <v>77</v>
      </c>
      <c r="D2817">
        <v>60125</v>
      </c>
      <c r="E2817" t="s">
        <v>27</v>
      </c>
      <c r="F2817" t="s">
        <v>28</v>
      </c>
      <c r="G2817">
        <v>2023</v>
      </c>
      <c r="H2817" t="s">
        <v>29</v>
      </c>
      <c r="I2817" t="s">
        <v>30</v>
      </c>
      <c r="J2817" t="s">
        <v>7388</v>
      </c>
      <c r="K2817" t="s">
        <v>7389</v>
      </c>
      <c r="M2817">
        <v>1180993</v>
      </c>
      <c r="O2817" t="s">
        <v>32</v>
      </c>
      <c r="P2817" t="s">
        <v>33</v>
      </c>
      <c r="R2817" t="s">
        <v>34</v>
      </c>
      <c r="T2817" t="s">
        <v>174</v>
      </c>
      <c r="U2817" t="s">
        <v>53</v>
      </c>
      <c r="V2817" t="s">
        <v>7390</v>
      </c>
      <c r="W2817" s="1">
        <v>45096</v>
      </c>
      <c r="X2817" s="1">
        <v>45128</v>
      </c>
      <c r="Y2817" t="s">
        <v>55</v>
      </c>
    </row>
    <row r="2818" spans="1:25">
      <c r="A2818" t="s">
        <v>7595</v>
      </c>
      <c r="B2818" t="s">
        <v>7596</v>
      </c>
      <c r="D2818">
        <v>60131</v>
      </c>
      <c r="E2818" t="s">
        <v>27</v>
      </c>
      <c r="F2818" t="s">
        <v>28</v>
      </c>
      <c r="G2818">
        <v>2023</v>
      </c>
      <c r="H2818" t="s">
        <v>29</v>
      </c>
      <c r="I2818" t="s">
        <v>30</v>
      </c>
      <c r="J2818" t="s">
        <v>7597</v>
      </c>
      <c r="K2818" t="s">
        <v>7598</v>
      </c>
      <c r="L2818" t="str">
        <f>"06/06/2023 01:43 AM AEST(SW"</f>
        <v>06/06/2023 01:43 AM AEST(SW</v>
      </c>
      <c r="M2818">
        <v>1300133</v>
      </c>
      <c r="O2818" t="s">
        <v>32</v>
      </c>
      <c r="P2818" t="s">
        <v>33</v>
      </c>
      <c r="R2818" t="s">
        <v>34</v>
      </c>
      <c r="T2818" t="s">
        <v>52</v>
      </c>
      <c r="U2818" t="s">
        <v>680</v>
      </c>
      <c r="V2818" t="s">
        <v>7509</v>
      </c>
      <c r="W2818" s="1">
        <v>45104</v>
      </c>
      <c r="X2818" s="1">
        <v>45125</v>
      </c>
      <c r="Y2818" t="s">
        <v>133</v>
      </c>
    </row>
    <row r="2819" spans="1:25">
      <c r="A2819" t="s">
        <v>7599</v>
      </c>
      <c r="B2819" t="s">
        <v>4932</v>
      </c>
      <c r="D2819">
        <v>57635</v>
      </c>
      <c r="E2819" t="s">
        <v>27</v>
      </c>
      <c r="F2819" t="s">
        <v>28</v>
      </c>
      <c r="G2819">
        <v>2023</v>
      </c>
      <c r="H2819" t="s">
        <v>29</v>
      </c>
      <c r="I2819" t="s">
        <v>30</v>
      </c>
      <c r="J2819" t="s">
        <v>7600</v>
      </c>
      <c r="K2819" t="s">
        <v>7601</v>
      </c>
      <c r="M2819">
        <v>912123</v>
      </c>
      <c r="O2819" t="s">
        <v>32</v>
      </c>
      <c r="P2819" t="s">
        <v>33</v>
      </c>
      <c r="R2819" t="s">
        <v>34</v>
      </c>
      <c r="T2819" t="s">
        <v>52</v>
      </c>
      <c r="U2819" t="s">
        <v>298</v>
      </c>
      <c r="V2819" t="s">
        <v>810</v>
      </c>
      <c r="W2819" s="1">
        <v>45191</v>
      </c>
      <c r="X2819" s="1">
        <v>45221</v>
      </c>
      <c r="Y2819" t="s">
        <v>55</v>
      </c>
    </row>
    <row r="2820" spans="1:25">
      <c r="A2820" t="s">
        <v>2958</v>
      </c>
      <c r="B2820" t="s">
        <v>7602</v>
      </c>
      <c r="D2820">
        <v>59262</v>
      </c>
      <c r="E2820" t="s">
        <v>27</v>
      </c>
      <c r="F2820" t="s">
        <v>28</v>
      </c>
      <c r="G2820">
        <v>2023</v>
      </c>
      <c r="H2820" t="s">
        <v>29</v>
      </c>
      <c r="I2820" t="s">
        <v>30</v>
      </c>
      <c r="J2820" t="s">
        <v>7548</v>
      </c>
      <c r="K2820" t="s">
        <v>7603</v>
      </c>
      <c r="L2820" t="s">
        <v>7604</v>
      </c>
      <c r="M2820">
        <v>1262997</v>
      </c>
      <c r="O2820" t="s">
        <v>32</v>
      </c>
      <c r="P2820" t="s">
        <v>33</v>
      </c>
      <c r="R2820" t="s">
        <v>34</v>
      </c>
      <c r="T2820" t="s">
        <v>52</v>
      </c>
      <c r="U2820" t="s">
        <v>680</v>
      </c>
      <c r="V2820" t="s">
        <v>7509</v>
      </c>
      <c r="W2820" s="1">
        <v>45103</v>
      </c>
      <c r="X2820" s="1">
        <v>45127</v>
      </c>
      <c r="Y2820" t="s">
        <v>116</v>
      </c>
    </row>
    <row r="2821" spans="1:25">
      <c r="A2821" t="s">
        <v>6556</v>
      </c>
      <c r="B2821" t="s">
        <v>312</v>
      </c>
      <c r="C2821" t="s">
        <v>7605</v>
      </c>
      <c r="D2821">
        <v>61064</v>
      </c>
      <c r="E2821" t="s">
        <v>27</v>
      </c>
      <c r="F2821" t="s">
        <v>28</v>
      </c>
      <c r="G2821">
        <v>2023</v>
      </c>
      <c r="H2821" t="s">
        <v>29</v>
      </c>
      <c r="I2821" t="s">
        <v>30</v>
      </c>
      <c r="J2821" t="s">
        <v>7606</v>
      </c>
      <c r="K2821" t="s">
        <v>7607</v>
      </c>
      <c r="M2821">
        <v>1330889</v>
      </c>
      <c r="O2821" t="s">
        <v>32</v>
      </c>
      <c r="P2821" t="s">
        <v>33</v>
      </c>
      <c r="R2821" t="s">
        <v>34</v>
      </c>
      <c r="T2821" t="s">
        <v>52</v>
      </c>
      <c r="U2821" t="s">
        <v>298</v>
      </c>
      <c r="V2821" t="s">
        <v>810</v>
      </c>
      <c r="W2821" s="1">
        <v>45267</v>
      </c>
      <c r="X2821" s="1">
        <v>45289</v>
      </c>
      <c r="Y2821" t="s">
        <v>55</v>
      </c>
    </row>
    <row r="2822" spans="1:25">
      <c r="A2822" t="s">
        <v>7608</v>
      </c>
      <c r="B2822" t="s">
        <v>617</v>
      </c>
      <c r="D2822">
        <v>58844</v>
      </c>
      <c r="E2822" t="s">
        <v>27</v>
      </c>
      <c r="F2822" t="s">
        <v>28</v>
      </c>
      <c r="G2822">
        <v>2023</v>
      </c>
      <c r="H2822" t="s">
        <v>29</v>
      </c>
      <c r="I2822" t="s">
        <v>30</v>
      </c>
      <c r="J2822" t="s">
        <v>7609</v>
      </c>
      <c r="K2822" t="str">
        <f>"06/04/2023 12:21 AM AEST(SW"</f>
        <v>06/04/2023 12:21 AM AEST(SW</v>
      </c>
      <c r="M2822">
        <v>1340236</v>
      </c>
      <c r="O2822" t="s">
        <v>32</v>
      </c>
      <c r="P2822" t="s">
        <v>33</v>
      </c>
      <c r="R2822" t="s">
        <v>34</v>
      </c>
      <c r="T2822" t="s">
        <v>52</v>
      </c>
      <c r="U2822" t="s">
        <v>680</v>
      </c>
      <c r="V2822" t="s">
        <v>7610</v>
      </c>
      <c r="W2822" s="1">
        <v>45105</v>
      </c>
      <c r="X2822" s="1">
        <v>45119</v>
      </c>
      <c r="Y2822" t="s">
        <v>55</v>
      </c>
    </row>
    <row r="2823" spans="1:25">
      <c r="A2823" t="s">
        <v>7608</v>
      </c>
      <c r="B2823" t="s">
        <v>617</v>
      </c>
      <c r="D2823">
        <v>59391</v>
      </c>
      <c r="E2823" t="s">
        <v>27</v>
      </c>
      <c r="F2823" t="s">
        <v>28</v>
      </c>
      <c r="G2823">
        <v>2023</v>
      </c>
      <c r="H2823" t="s">
        <v>29</v>
      </c>
      <c r="I2823" t="s">
        <v>30</v>
      </c>
      <c r="J2823" t="s">
        <v>7611</v>
      </c>
      <c r="K2823" t="s">
        <v>7612</v>
      </c>
      <c r="L2823" t="s">
        <v>7613</v>
      </c>
      <c r="M2823">
        <v>1340236</v>
      </c>
      <c r="O2823" t="s">
        <v>32</v>
      </c>
      <c r="P2823" t="s">
        <v>33</v>
      </c>
      <c r="R2823" t="s">
        <v>34</v>
      </c>
      <c r="T2823" t="s">
        <v>52</v>
      </c>
      <c r="U2823" t="s">
        <v>680</v>
      </c>
      <c r="V2823" t="s">
        <v>7509</v>
      </c>
      <c r="W2823" s="1">
        <v>45102</v>
      </c>
      <c r="X2823" s="1">
        <v>45137</v>
      </c>
      <c r="Y2823" t="s">
        <v>55</v>
      </c>
    </row>
    <row r="2824" spans="1:25">
      <c r="A2824" t="s">
        <v>380</v>
      </c>
      <c r="B2824" t="s">
        <v>7457</v>
      </c>
      <c r="C2824" t="s">
        <v>2627</v>
      </c>
      <c r="D2824">
        <v>53860</v>
      </c>
      <c r="E2824" t="s">
        <v>27</v>
      </c>
      <c r="F2824" t="s">
        <v>28</v>
      </c>
      <c r="G2824">
        <v>2023</v>
      </c>
      <c r="H2824" t="s">
        <v>29</v>
      </c>
      <c r="I2824" t="s">
        <v>30</v>
      </c>
      <c r="J2824" t="s">
        <v>7458</v>
      </c>
      <c r="K2824" t="s">
        <v>7459</v>
      </c>
      <c r="M2824">
        <v>1263412</v>
      </c>
      <c r="O2824" t="s">
        <v>32</v>
      </c>
      <c r="P2824" t="s">
        <v>33</v>
      </c>
      <c r="R2824" t="s">
        <v>34</v>
      </c>
      <c r="T2824" t="s">
        <v>174</v>
      </c>
      <c r="U2824" t="s">
        <v>261</v>
      </c>
      <c r="V2824" t="s">
        <v>3934</v>
      </c>
      <c r="W2824" s="1">
        <v>44944</v>
      </c>
      <c r="X2824" s="1">
        <v>44969</v>
      </c>
      <c r="Y2824" t="s">
        <v>55</v>
      </c>
    </row>
    <row r="2825" spans="1:25">
      <c r="A2825" t="s">
        <v>938</v>
      </c>
      <c r="B2825" t="s">
        <v>7614</v>
      </c>
      <c r="D2825">
        <v>60387</v>
      </c>
      <c r="E2825" t="s">
        <v>27</v>
      </c>
      <c r="F2825" t="s">
        <v>28</v>
      </c>
      <c r="G2825">
        <v>2023</v>
      </c>
      <c r="H2825" t="s">
        <v>29</v>
      </c>
      <c r="I2825" t="s">
        <v>30</v>
      </c>
      <c r="J2825" t="s">
        <v>7615</v>
      </c>
      <c r="K2825" t="s">
        <v>7616</v>
      </c>
      <c r="L2825" t="s">
        <v>7617</v>
      </c>
      <c r="M2825">
        <v>1090789</v>
      </c>
      <c r="O2825" t="s">
        <v>32</v>
      </c>
      <c r="P2825" t="s">
        <v>33</v>
      </c>
      <c r="R2825" t="s">
        <v>34</v>
      </c>
      <c r="T2825" t="s">
        <v>52</v>
      </c>
      <c r="U2825" t="s">
        <v>680</v>
      </c>
      <c r="V2825" t="s">
        <v>7509</v>
      </c>
      <c r="W2825" s="1">
        <v>45103</v>
      </c>
      <c r="X2825" s="1">
        <v>45133</v>
      </c>
      <c r="Y2825" t="s">
        <v>133</v>
      </c>
    </row>
    <row r="2826" spans="1:25">
      <c r="A2826" t="s">
        <v>2312</v>
      </c>
      <c r="B2826" t="s">
        <v>3266</v>
      </c>
      <c r="D2826">
        <v>60266</v>
      </c>
      <c r="E2826" t="s">
        <v>27</v>
      </c>
      <c r="F2826" t="s">
        <v>28</v>
      </c>
      <c r="G2826">
        <v>2023</v>
      </c>
      <c r="H2826" t="s">
        <v>29</v>
      </c>
      <c r="I2826" t="s">
        <v>30</v>
      </c>
      <c r="J2826" t="s">
        <v>7530</v>
      </c>
      <c r="K2826" t="s">
        <v>7618</v>
      </c>
      <c r="L2826" t="s">
        <v>7619</v>
      </c>
      <c r="M2826">
        <v>987887</v>
      </c>
      <c r="O2826" t="s">
        <v>32</v>
      </c>
      <c r="P2826" t="s">
        <v>33</v>
      </c>
      <c r="R2826" t="s">
        <v>34</v>
      </c>
      <c r="T2826" t="s">
        <v>52</v>
      </c>
      <c r="U2826" t="s">
        <v>680</v>
      </c>
      <c r="V2826" t="s">
        <v>7509</v>
      </c>
      <c r="W2826" s="1">
        <v>45105</v>
      </c>
      <c r="X2826" s="1">
        <v>45120</v>
      </c>
      <c r="Y2826" t="s">
        <v>133</v>
      </c>
    </row>
    <row r="2827" spans="1:25">
      <c r="A2827" t="s">
        <v>479</v>
      </c>
      <c r="B2827" t="s">
        <v>7620</v>
      </c>
      <c r="D2827">
        <v>60545</v>
      </c>
      <c r="E2827" t="s">
        <v>27</v>
      </c>
      <c r="F2827" t="s">
        <v>28</v>
      </c>
      <c r="G2827">
        <v>2023</v>
      </c>
      <c r="H2827" t="s">
        <v>29</v>
      </c>
      <c r="I2827" t="s">
        <v>30</v>
      </c>
      <c r="J2827" t="s">
        <v>7530</v>
      </c>
      <c r="K2827" t="s">
        <v>7621</v>
      </c>
      <c r="M2827">
        <v>1118574</v>
      </c>
      <c r="O2827" t="s">
        <v>32</v>
      </c>
      <c r="P2827" t="s">
        <v>33</v>
      </c>
      <c r="R2827" t="s">
        <v>34</v>
      </c>
      <c r="T2827" t="s">
        <v>52</v>
      </c>
      <c r="U2827" t="s">
        <v>680</v>
      </c>
      <c r="V2827" t="s">
        <v>7509</v>
      </c>
      <c r="W2827" s="1">
        <v>45105</v>
      </c>
      <c r="X2827" s="1">
        <v>45120</v>
      </c>
      <c r="Y2827" t="s">
        <v>133</v>
      </c>
    </row>
    <row r="2828" spans="1:25">
      <c r="A2828" t="s">
        <v>1132</v>
      </c>
      <c r="B2828" t="s">
        <v>187</v>
      </c>
      <c r="D2828">
        <v>61292</v>
      </c>
      <c r="E2828" t="s">
        <v>27</v>
      </c>
      <c r="F2828" t="s">
        <v>28</v>
      </c>
      <c r="G2828">
        <v>2023</v>
      </c>
      <c r="H2828" t="s">
        <v>29</v>
      </c>
      <c r="I2828" t="s">
        <v>30</v>
      </c>
      <c r="J2828" t="s">
        <v>7622</v>
      </c>
      <c r="K2828" t="s">
        <v>7623</v>
      </c>
      <c r="M2828">
        <v>1307649</v>
      </c>
      <c r="O2828" t="s">
        <v>32</v>
      </c>
      <c r="P2828" t="s">
        <v>33</v>
      </c>
      <c r="R2828" t="s">
        <v>34</v>
      </c>
      <c r="T2828" t="s">
        <v>52</v>
      </c>
      <c r="U2828" t="s">
        <v>680</v>
      </c>
      <c r="V2828" t="s">
        <v>7624</v>
      </c>
      <c r="W2828" s="1">
        <v>45104</v>
      </c>
      <c r="X2828" s="1">
        <v>45130</v>
      </c>
      <c r="Y2828" t="s">
        <v>55</v>
      </c>
    </row>
    <row r="2829" spans="1:25">
      <c r="A2829" t="s">
        <v>3939</v>
      </c>
      <c r="B2829" t="s">
        <v>7625</v>
      </c>
      <c r="D2829">
        <v>61250</v>
      </c>
      <c r="E2829" t="s">
        <v>27</v>
      </c>
      <c r="F2829" t="s">
        <v>28</v>
      </c>
      <c r="G2829">
        <v>2023</v>
      </c>
      <c r="H2829" t="s">
        <v>29</v>
      </c>
      <c r="I2829" t="s">
        <v>30</v>
      </c>
      <c r="J2829" t="s">
        <v>7626</v>
      </c>
      <c r="K2829" t="s">
        <v>5756</v>
      </c>
      <c r="L2829" t="s">
        <v>7627</v>
      </c>
      <c r="M2829">
        <v>743186</v>
      </c>
      <c r="O2829" t="s">
        <v>32</v>
      </c>
      <c r="P2829" t="s">
        <v>33</v>
      </c>
      <c r="R2829" t="s">
        <v>34</v>
      </c>
      <c r="T2829" t="s">
        <v>52</v>
      </c>
      <c r="U2829" t="s">
        <v>680</v>
      </c>
      <c r="V2829" t="s">
        <v>7509</v>
      </c>
      <c r="W2829" s="1">
        <v>45102</v>
      </c>
      <c r="X2829" s="1">
        <v>45125</v>
      </c>
      <c r="Y2829" t="s">
        <v>133</v>
      </c>
    </row>
    <row r="2830" spans="1:25">
      <c r="A2830" t="s">
        <v>1649</v>
      </c>
      <c r="B2830" t="s">
        <v>1779</v>
      </c>
      <c r="C2830" t="s">
        <v>313</v>
      </c>
      <c r="D2830">
        <v>53058</v>
      </c>
      <c r="E2830" t="s">
        <v>27</v>
      </c>
      <c r="F2830" t="s">
        <v>28</v>
      </c>
      <c r="G2830">
        <v>2023</v>
      </c>
      <c r="H2830" t="s">
        <v>29</v>
      </c>
      <c r="I2830" t="s">
        <v>30</v>
      </c>
      <c r="J2830" t="s">
        <v>7628</v>
      </c>
      <c r="K2830" t="str">
        <f>"04/11/2022 11:57 AM AEST(SW"</f>
        <v>04/11/2022 11:57 AM AEST(SW</v>
      </c>
      <c r="L2830" t="str">
        <f>"02/12/2022 10:33 AM AEST(SW"</f>
        <v>02/12/2022 10:33 AM AEST(SW</v>
      </c>
      <c r="M2830">
        <v>1078552</v>
      </c>
      <c r="O2830" t="s">
        <v>32</v>
      </c>
      <c r="P2830" t="s">
        <v>145</v>
      </c>
      <c r="R2830" t="s">
        <v>34</v>
      </c>
      <c r="T2830" t="s">
        <v>52</v>
      </c>
      <c r="U2830" t="s">
        <v>53</v>
      </c>
      <c r="V2830" t="s">
        <v>7629</v>
      </c>
      <c r="W2830" s="1">
        <v>44983</v>
      </c>
      <c r="X2830" s="1">
        <v>45074</v>
      </c>
      <c r="Y2830" t="s">
        <v>55</v>
      </c>
    </row>
    <row r="2831" spans="1:25">
      <c r="A2831" t="s">
        <v>292</v>
      </c>
      <c r="B2831" t="s">
        <v>293</v>
      </c>
      <c r="C2831" t="s">
        <v>294</v>
      </c>
      <c r="D2831">
        <v>57430</v>
      </c>
      <c r="E2831" t="s">
        <v>27</v>
      </c>
      <c r="F2831" t="s">
        <v>28</v>
      </c>
      <c r="G2831">
        <v>2023</v>
      </c>
      <c r="H2831" t="s">
        <v>29</v>
      </c>
      <c r="I2831" t="s">
        <v>30</v>
      </c>
      <c r="J2831" t="s">
        <v>7630</v>
      </c>
      <c r="K2831" t="s">
        <v>7631</v>
      </c>
      <c r="M2831">
        <v>638542</v>
      </c>
      <c r="O2831" t="s">
        <v>32</v>
      </c>
      <c r="P2831" t="s">
        <v>33</v>
      </c>
      <c r="R2831" t="s">
        <v>34</v>
      </c>
      <c r="T2831" t="s">
        <v>52</v>
      </c>
      <c r="U2831" t="s">
        <v>298</v>
      </c>
      <c r="V2831" t="s">
        <v>299</v>
      </c>
      <c r="W2831" s="1">
        <v>45106</v>
      </c>
      <c r="X2831" s="1">
        <v>45124</v>
      </c>
      <c r="Y2831" t="s">
        <v>55</v>
      </c>
    </row>
    <row r="2832" spans="1:25">
      <c r="A2832" t="s">
        <v>292</v>
      </c>
      <c r="B2832" t="s">
        <v>293</v>
      </c>
      <c r="C2832" t="s">
        <v>294</v>
      </c>
      <c r="D2832">
        <v>57632</v>
      </c>
      <c r="E2832" t="s">
        <v>27</v>
      </c>
      <c r="F2832" t="s">
        <v>28</v>
      </c>
      <c r="G2832">
        <v>2023</v>
      </c>
      <c r="H2832" t="s">
        <v>29</v>
      </c>
      <c r="I2832" t="s">
        <v>30</v>
      </c>
      <c r="J2832" t="s">
        <v>7632</v>
      </c>
      <c r="K2832" t="str">
        <f>"07/03/2023 12:40 PM AEST(SW"</f>
        <v>07/03/2023 12:40 PM AEST(SW</v>
      </c>
      <c r="L2832" t="str">
        <f>"07/03/2023 06:02 PM AEST(SW"</f>
        <v>07/03/2023 06:02 PM AEST(SW</v>
      </c>
      <c r="M2832">
        <v>638542</v>
      </c>
      <c r="O2832" t="s">
        <v>32</v>
      </c>
      <c r="P2832" t="s">
        <v>33</v>
      </c>
      <c r="R2832" t="s">
        <v>34</v>
      </c>
      <c r="T2832" t="s">
        <v>52</v>
      </c>
      <c r="U2832" t="s">
        <v>298</v>
      </c>
      <c r="V2832" t="s">
        <v>299</v>
      </c>
      <c r="W2832" s="1">
        <v>45107</v>
      </c>
      <c r="X2832" s="1">
        <v>45121</v>
      </c>
      <c r="Y2832" t="s">
        <v>55</v>
      </c>
    </row>
    <row r="2833" spans="1:25">
      <c r="A2833" t="s">
        <v>7633</v>
      </c>
      <c r="B2833" t="s">
        <v>323</v>
      </c>
      <c r="C2833" t="s">
        <v>57</v>
      </c>
      <c r="D2833">
        <v>61766</v>
      </c>
      <c r="E2833" t="s">
        <v>27</v>
      </c>
      <c r="F2833" t="s">
        <v>28</v>
      </c>
      <c r="G2833">
        <v>2023</v>
      </c>
      <c r="H2833" t="s">
        <v>29</v>
      </c>
      <c r="I2833" t="s">
        <v>30</v>
      </c>
      <c r="J2833" t="s">
        <v>7634</v>
      </c>
      <c r="K2833" t="str">
        <f>"09/07/2023 07:10 PM AEST(SW"</f>
        <v>09/07/2023 07:10 PM AEST(SW</v>
      </c>
      <c r="L2833" t="s">
        <v>7635</v>
      </c>
      <c r="M2833">
        <v>1182199</v>
      </c>
      <c r="O2833" t="s">
        <v>32</v>
      </c>
      <c r="P2833" t="s">
        <v>2820</v>
      </c>
      <c r="R2833" t="s">
        <v>34</v>
      </c>
      <c r="T2833" t="s">
        <v>174</v>
      </c>
      <c r="U2833" t="s">
        <v>53</v>
      </c>
      <c r="V2833" t="s">
        <v>7636</v>
      </c>
      <c r="W2833" s="1">
        <v>45179</v>
      </c>
      <c r="X2833" s="1">
        <v>45278</v>
      </c>
      <c r="Y2833" t="s">
        <v>55</v>
      </c>
    </row>
    <row r="2834" spans="1:25">
      <c r="A2834" t="s">
        <v>7637</v>
      </c>
      <c r="B2834" t="s">
        <v>7638</v>
      </c>
      <c r="D2834">
        <v>60592</v>
      </c>
      <c r="E2834" t="s">
        <v>27</v>
      </c>
      <c r="F2834" t="s">
        <v>28</v>
      </c>
      <c r="G2834">
        <v>2023</v>
      </c>
      <c r="H2834" t="s">
        <v>29</v>
      </c>
      <c r="I2834" t="s">
        <v>30</v>
      </c>
      <c r="J2834" t="s">
        <v>7639</v>
      </c>
      <c r="K2834" t="s">
        <v>7640</v>
      </c>
      <c r="L2834" t="s">
        <v>7641</v>
      </c>
      <c r="M2834">
        <v>1314031</v>
      </c>
      <c r="O2834" t="s">
        <v>32</v>
      </c>
      <c r="P2834" t="s">
        <v>86</v>
      </c>
      <c r="R2834" t="s">
        <v>34</v>
      </c>
      <c r="T2834" t="s">
        <v>174</v>
      </c>
      <c r="U2834" t="s">
        <v>175</v>
      </c>
      <c r="V2834" t="s">
        <v>2241</v>
      </c>
      <c r="W2834" s="1">
        <v>45079</v>
      </c>
      <c r="X2834" s="1">
        <v>45110</v>
      </c>
      <c r="Y2834" t="s">
        <v>220</v>
      </c>
    </row>
    <row r="2835" spans="1:25">
      <c r="A2835" t="s">
        <v>7642</v>
      </c>
      <c r="B2835" t="s">
        <v>7643</v>
      </c>
      <c r="D2835">
        <v>60556</v>
      </c>
      <c r="E2835" t="s">
        <v>27</v>
      </c>
      <c r="F2835" t="s">
        <v>28</v>
      </c>
      <c r="G2835">
        <v>2023</v>
      </c>
      <c r="H2835" t="s">
        <v>29</v>
      </c>
      <c r="I2835" t="s">
        <v>30</v>
      </c>
      <c r="J2835" t="s">
        <v>7644</v>
      </c>
      <c r="K2835" t="s">
        <v>7645</v>
      </c>
      <c r="L2835" t="s">
        <v>7646</v>
      </c>
      <c r="M2835">
        <v>863750</v>
      </c>
      <c r="O2835" t="s">
        <v>32</v>
      </c>
      <c r="P2835" t="s">
        <v>86</v>
      </c>
      <c r="R2835" t="s">
        <v>34</v>
      </c>
      <c r="T2835" t="s">
        <v>52</v>
      </c>
      <c r="U2835" t="s">
        <v>87</v>
      </c>
      <c r="V2835" t="s">
        <v>88</v>
      </c>
      <c r="W2835" s="1">
        <v>45150</v>
      </c>
      <c r="X2835" s="1">
        <v>45158</v>
      </c>
      <c r="Y2835" t="s">
        <v>220</v>
      </c>
    </row>
    <row r="2836" spans="1:25">
      <c r="A2836" t="s">
        <v>4412</v>
      </c>
      <c r="B2836" t="s">
        <v>1715</v>
      </c>
      <c r="D2836">
        <v>58661</v>
      </c>
      <c r="E2836" t="s">
        <v>27</v>
      </c>
      <c r="F2836" t="s">
        <v>28</v>
      </c>
      <c r="G2836">
        <v>2023</v>
      </c>
      <c r="H2836" t="s">
        <v>29</v>
      </c>
      <c r="I2836" t="s">
        <v>30</v>
      </c>
      <c r="J2836" t="s">
        <v>7647</v>
      </c>
      <c r="K2836" t="str">
        <f>"08/04/2023 02:34 AM AEST(SW"</f>
        <v>08/04/2023 02:34 AM AEST(SW</v>
      </c>
      <c r="M2836">
        <v>1272292</v>
      </c>
      <c r="O2836" t="s">
        <v>32</v>
      </c>
      <c r="P2836" t="s">
        <v>33</v>
      </c>
      <c r="R2836" t="s">
        <v>34</v>
      </c>
      <c r="T2836" t="s">
        <v>174</v>
      </c>
      <c r="U2836" t="s">
        <v>680</v>
      </c>
      <c r="V2836" t="s">
        <v>7648</v>
      </c>
      <c r="W2836" s="1">
        <v>45109</v>
      </c>
      <c r="X2836" s="1">
        <v>45131</v>
      </c>
      <c r="Y2836" t="s">
        <v>55</v>
      </c>
    </row>
    <row r="2837" spans="1:25">
      <c r="A2837" t="s">
        <v>4412</v>
      </c>
      <c r="B2837" t="s">
        <v>1715</v>
      </c>
      <c r="D2837">
        <v>58673</v>
      </c>
      <c r="E2837" t="s">
        <v>27</v>
      </c>
      <c r="F2837" t="s">
        <v>28</v>
      </c>
      <c r="G2837">
        <v>2023</v>
      </c>
      <c r="H2837" t="s">
        <v>29</v>
      </c>
      <c r="I2837" t="s">
        <v>30</v>
      </c>
      <c r="J2837" t="s">
        <v>7647</v>
      </c>
      <c r="K2837" t="str">
        <f>"01/04/2023 05:50 AM AEST(SW"</f>
        <v>01/04/2023 05:50 AM AEST(SW</v>
      </c>
      <c r="M2837">
        <v>1272292</v>
      </c>
      <c r="O2837" t="s">
        <v>32</v>
      </c>
      <c r="P2837" t="s">
        <v>33</v>
      </c>
      <c r="R2837" t="s">
        <v>34</v>
      </c>
      <c r="T2837" t="s">
        <v>174</v>
      </c>
      <c r="U2837" t="s">
        <v>680</v>
      </c>
      <c r="V2837" t="s">
        <v>7649</v>
      </c>
      <c r="W2837" s="1">
        <v>45101</v>
      </c>
      <c r="X2837" s="1">
        <v>45101</v>
      </c>
      <c r="Y2837" t="s">
        <v>55</v>
      </c>
    </row>
    <row r="2838" spans="1:25">
      <c r="A2838" t="s">
        <v>3801</v>
      </c>
      <c r="B2838" t="s">
        <v>3132</v>
      </c>
      <c r="C2838" t="s">
        <v>7009</v>
      </c>
      <c r="D2838">
        <v>61664</v>
      </c>
      <c r="E2838" t="s">
        <v>27</v>
      </c>
      <c r="F2838" t="s">
        <v>28</v>
      </c>
      <c r="G2838">
        <v>2023</v>
      </c>
      <c r="H2838" t="s">
        <v>29</v>
      </c>
      <c r="I2838" t="s">
        <v>30</v>
      </c>
      <c r="J2838" t="s">
        <v>7010</v>
      </c>
      <c r="K2838" t="s">
        <v>7011</v>
      </c>
      <c r="M2838">
        <v>1316913</v>
      </c>
      <c r="O2838" t="s">
        <v>32</v>
      </c>
      <c r="P2838" t="s">
        <v>61</v>
      </c>
      <c r="Q2838" t="s">
        <v>7012</v>
      </c>
      <c r="R2838" t="s">
        <v>34</v>
      </c>
      <c r="T2838" t="s">
        <v>52</v>
      </c>
      <c r="U2838" t="s">
        <v>650</v>
      </c>
      <c r="V2838" t="s">
        <v>7013</v>
      </c>
      <c r="W2838" s="1">
        <v>45113</v>
      </c>
      <c r="X2838" s="1">
        <v>45138</v>
      </c>
      <c r="Y2838" t="s">
        <v>55</v>
      </c>
    </row>
    <row r="2839" spans="1:25">
      <c r="A2839" t="s">
        <v>7650</v>
      </c>
      <c r="B2839" t="s">
        <v>7651</v>
      </c>
      <c r="D2839">
        <v>58949</v>
      </c>
      <c r="E2839" t="s">
        <v>27</v>
      </c>
      <c r="F2839" t="s">
        <v>28</v>
      </c>
      <c r="G2839">
        <v>2023</v>
      </c>
      <c r="H2839" t="s">
        <v>29</v>
      </c>
      <c r="I2839" t="s">
        <v>30</v>
      </c>
      <c r="J2839" t="s">
        <v>7647</v>
      </c>
      <c r="K2839" t="s">
        <v>7652</v>
      </c>
      <c r="L2839" t="s">
        <v>7652</v>
      </c>
      <c r="M2839">
        <v>1266546</v>
      </c>
      <c r="O2839" t="s">
        <v>32</v>
      </c>
      <c r="P2839" t="s">
        <v>33</v>
      </c>
      <c r="R2839" t="s">
        <v>34</v>
      </c>
      <c r="T2839" t="s">
        <v>174</v>
      </c>
      <c r="U2839" t="s">
        <v>680</v>
      </c>
      <c r="V2839" t="s">
        <v>7653</v>
      </c>
      <c r="W2839" s="1">
        <v>45108</v>
      </c>
      <c r="X2839" s="1">
        <v>45123</v>
      </c>
      <c r="Y2839" t="s">
        <v>133</v>
      </c>
    </row>
    <row r="2840" spans="1:25">
      <c r="A2840" t="s">
        <v>117</v>
      </c>
      <c r="B2840" t="s">
        <v>118</v>
      </c>
      <c r="D2840">
        <v>55849</v>
      </c>
      <c r="E2840" t="s">
        <v>27</v>
      </c>
      <c r="F2840" t="s">
        <v>28</v>
      </c>
      <c r="G2840">
        <v>2023</v>
      </c>
      <c r="H2840" t="s">
        <v>29</v>
      </c>
      <c r="I2840" t="s">
        <v>30</v>
      </c>
      <c r="J2840" t="s">
        <v>7654</v>
      </c>
      <c r="K2840" t="str">
        <f>"02/02/2023 02:00 PM AEST(SW"</f>
        <v>02/02/2023 02:00 PM AEST(SW</v>
      </c>
      <c r="M2840">
        <v>1135110</v>
      </c>
      <c r="O2840" t="s">
        <v>32</v>
      </c>
      <c r="P2840" t="s">
        <v>42</v>
      </c>
      <c r="R2840" t="s">
        <v>34</v>
      </c>
      <c r="T2840" t="s">
        <v>35</v>
      </c>
      <c r="U2840" t="s">
        <v>43</v>
      </c>
      <c r="V2840" t="s">
        <v>122</v>
      </c>
      <c r="W2840" s="1">
        <v>44959</v>
      </c>
      <c r="X2840" s="1">
        <v>44972</v>
      </c>
      <c r="Y2840" t="s">
        <v>123</v>
      </c>
    </row>
    <row r="2841" spans="1:25">
      <c r="A2841" t="s">
        <v>6931</v>
      </c>
      <c r="B2841" t="s">
        <v>7655</v>
      </c>
      <c r="D2841">
        <v>59201</v>
      </c>
      <c r="E2841" t="s">
        <v>27</v>
      </c>
      <c r="F2841" t="s">
        <v>28</v>
      </c>
      <c r="G2841">
        <v>2023</v>
      </c>
      <c r="H2841" t="s">
        <v>29</v>
      </c>
      <c r="I2841" t="s">
        <v>30</v>
      </c>
      <c r="J2841" t="s">
        <v>7647</v>
      </c>
      <c r="K2841" t="str">
        <f>"09/05/2023 06:35 PM AEST(SW"</f>
        <v>09/05/2023 06:35 PM AEST(SW</v>
      </c>
      <c r="L2841" t="str">
        <f>"09/05/2023 06:35 PM AEST(SW"</f>
        <v>09/05/2023 06:35 PM AEST(SW</v>
      </c>
      <c r="M2841">
        <v>1270786</v>
      </c>
      <c r="O2841" t="s">
        <v>32</v>
      </c>
      <c r="P2841" t="s">
        <v>33</v>
      </c>
      <c r="R2841" t="s">
        <v>34</v>
      </c>
      <c r="T2841" t="s">
        <v>174</v>
      </c>
      <c r="U2841" t="s">
        <v>680</v>
      </c>
      <c r="V2841" t="s">
        <v>7656</v>
      </c>
      <c r="W2841" s="1">
        <v>45109</v>
      </c>
      <c r="X2841" s="1">
        <v>45122</v>
      </c>
      <c r="Y2841" t="s">
        <v>55</v>
      </c>
    </row>
    <row r="2842" spans="1:25">
      <c r="A2842" t="s">
        <v>4265</v>
      </c>
      <c r="B2842" t="s">
        <v>409</v>
      </c>
      <c r="C2842" t="s">
        <v>7657</v>
      </c>
      <c r="D2842">
        <v>55433</v>
      </c>
      <c r="E2842" t="s">
        <v>27</v>
      </c>
      <c r="F2842" t="s">
        <v>28</v>
      </c>
      <c r="G2842">
        <v>2023</v>
      </c>
      <c r="H2842" t="s">
        <v>29</v>
      </c>
      <c r="I2842" t="s">
        <v>30</v>
      </c>
      <c r="J2842" t="s">
        <v>7658</v>
      </c>
      <c r="K2842" t="s">
        <v>7659</v>
      </c>
      <c r="M2842">
        <v>1152080</v>
      </c>
      <c r="O2842" t="s">
        <v>32</v>
      </c>
      <c r="P2842" t="s">
        <v>86</v>
      </c>
      <c r="R2842" t="s">
        <v>34</v>
      </c>
      <c r="T2842" t="s">
        <v>52</v>
      </c>
      <c r="U2842" t="s">
        <v>87</v>
      </c>
      <c r="V2842" t="s">
        <v>88</v>
      </c>
      <c r="W2842" s="1">
        <v>44908</v>
      </c>
      <c r="X2842" s="1">
        <v>44962</v>
      </c>
      <c r="Y2842" t="s">
        <v>220</v>
      </c>
    </row>
    <row r="2843" spans="1:25">
      <c r="A2843" t="s">
        <v>4265</v>
      </c>
      <c r="B2843" t="s">
        <v>409</v>
      </c>
      <c r="C2843" t="s">
        <v>7657</v>
      </c>
      <c r="D2843">
        <v>55434</v>
      </c>
      <c r="E2843" t="s">
        <v>27</v>
      </c>
      <c r="F2843" t="s">
        <v>28</v>
      </c>
      <c r="G2843">
        <v>2023</v>
      </c>
      <c r="H2843" t="s">
        <v>29</v>
      </c>
      <c r="I2843" t="s">
        <v>30</v>
      </c>
      <c r="J2843" t="s">
        <v>7660</v>
      </c>
      <c r="K2843" t="s">
        <v>7661</v>
      </c>
      <c r="M2843">
        <v>1152080</v>
      </c>
      <c r="O2843" t="s">
        <v>32</v>
      </c>
      <c r="P2843" t="s">
        <v>86</v>
      </c>
      <c r="R2843" t="s">
        <v>34</v>
      </c>
      <c r="T2843" t="s">
        <v>52</v>
      </c>
      <c r="U2843" t="s">
        <v>87</v>
      </c>
      <c r="V2843" t="s">
        <v>88</v>
      </c>
      <c r="W2843" s="1">
        <v>44908</v>
      </c>
      <c r="X2843" s="1">
        <v>44930</v>
      </c>
      <c r="Y2843" t="s">
        <v>220</v>
      </c>
    </row>
    <row r="2844" spans="1:25">
      <c r="A2844" t="s">
        <v>1338</v>
      </c>
      <c r="B2844" t="s">
        <v>213</v>
      </c>
      <c r="C2844" t="s">
        <v>65</v>
      </c>
      <c r="D2844">
        <v>55366</v>
      </c>
      <c r="E2844" t="s">
        <v>27</v>
      </c>
      <c r="F2844" t="s">
        <v>28</v>
      </c>
      <c r="G2844">
        <v>2023</v>
      </c>
      <c r="H2844" t="s">
        <v>29</v>
      </c>
      <c r="I2844" t="s">
        <v>30</v>
      </c>
      <c r="J2844" t="s">
        <v>7662</v>
      </c>
      <c r="K2844" t="s">
        <v>7663</v>
      </c>
      <c r="L2844" t="str">
        <f>"04/01/2023 12:11 PM AEST(SW"</f>
        <v>04/01/2023 12:11 PM AEST(SW</v>
      </c>
      <c r="M2844">
        <v>681260</v>
      </c>
      <c r="O2844" t="s">
        <v>32</v>
      </c>
      <c r="P2844" t="s">
        <v>42</v>
      </c>
      <c r="R2844" t="s">
        <v>34</v>
      </c>
      <c r="T2844" t="s">
        <v>35</v>
      </c>
      <c r="U2844" t="s">
        <v>43</v>
      </c>
      <c r="V2844" t="s">
        <v>7664</v>
      </c>
      <c r="W2844" s="1">
        <v>44897</v>
      </c>
      <c r="X2844" s="1">
        <v>44909</v>
      </c>
      <c r="Y2844" t="s">
        <v>55</v>
      </c>
    </row>
    <row r="2845" spans="1:25">
      <c r="A2845" t="s">
        <v>1157</v>
      </c>
      <c r="B2845" t="s">
        <v>7665</v>
      </c>
      <c r="D2845">
        <v>59265</v>
      </c>
      <c r="E2845" t="s">
        <v>27</v>
      </c>
      <c r="F2845" t="s">
        <v>28</v>
      </c>
      <c r="G2845">
        <v>2023</v>
      </c>
      <c r="H2845" t="s">
        <v>29</v>
      </c>
      <c r="I2845" t="s">
        <v>30</v>
      </c>
      <c r="J2845" t="s">
        <v>7647</v>
      </c>
      <c r="K2845" t="s">
        <v>7666</v>
      </c>
      <c r="L2845" t="s">
        <v>7666</v>
      </c>
      <c r="M2845">
        <v>1242242</v>
      </c>
      <c r="O2845" t="s">
        <v>32</v>
      </c>
      <c r="P2845" t="s">
        <v>33</v>
      </c>
      <c r="R2845" t="s">
        <v>34</v>
      </c>
      <c r="T2845" t="s">
        <v>174</v>
      </c>
      <c r="U2845" t="s">
        <v>680</v>
      </c>
      <c r="V2845" t="s">
        <v>6434</v>
      </c>
      <c r="W2845" s="1">
        <v>45100</v>
      </c>
      <c r="X2845" s="1">
        <v>45130</v>
      </c>
      <c r="Y2845" t="s">
        <v>133</v>
      </c>
    </row>
    <row r="2846" spans="1:25">
      <c r="A2846" t="s">
        <v>7667</v>
      </c>
      <c r="B2846" t="s">
        <v>7668</v>
      </c>
      <c r="D2846">
        <v>59608</v>
      </c>
      <c r="E2846" t="s">
        <v>27</v>
      </c>
      <c r="F2846" t="s">
        <v>28</v>
      </c>
      <c r="G2846">
        <v>2023</v>
      </c>
      <c r="H2846" t="s">
        <v>29</v>
      </c>
      <c r="I2846" t="s">
        <v>30</v>
      </c>
      <c r="J2846" t="s">
        <v>7669</v>
      </c>
      <c r="K2846" t="str">
        <f>"02/05/2023 06:15 PM AEST(SW"</f>
        <v>02/05/2023 06:15 PM AEST(SW</v>
      </c>
      <c r="M2846">
        <v>1175816</v>
      </c>
      <c r="O2846" t="s">
        <v>32</v>
      </c>
      <c r="P2846" t="s">
        <v>33</v>
      </c>
      <c r="R2846" t="s">
        <v>34</v>
      </c>
      <c r="T2846" t="s">
        <v>174</v>
      </c>
      <c r="U2846" t="s">
        <v>680</v>
      </c>
      <c r="V2846" t="s">
        <v>6434</v>
      </c>
      <c r="W2846" s="1">
        <v>45109</v>
      </c>
      <c r="X2846" s="1">
        <v>45128</v>
      </c>
      <c r="Y2846" t="s">
        <v>55</v>
      </c>
    </row>
    <row r="2847" spans="1:25">
      <c r="A2847" t="s">
        <v>5542</v>
      </c>
      <c r="B2847" t="s">
        <v>7670</v>
      </c>
      <c r="D2847">
        <v>53504</v>
      </c>
      <c r="E2847" t="s">
        <v>27</v>
      </c>
      <c r="F2847" t="s">
        <v>28</v>
      </c>
      <c r="G2847">
        <v>2023</v>
      </c>
      <c r="H2847" t="s">
        <v>29</v>
      </c>
      <c r="I2847" t="s">
        <v>30</v>
      </c>
      <c r="J2847" t="s">
        <v>7671</v>
      </c>
      <c r="K2847" t="s">
        <v>7672</v>
      </c>
      <c r="M2847">
        <v>981043</v>
      </c>
      <c r="O2847" t="s">
        <v>32</v>
      </c>
      <c r="P2847" t="s">
        <v>86</v>
      </c>
      <c r="R2847" t="s">
        <v>34</v>
      </c>
      <c r="T2847" t="s">
        <v>52</v>
      </c>
      <c r="U2847" t="s">
        <v>87</v>
      </c>
      <c r="V2847" t="s">
        <v>88</v>
      </c>
      <c r="W2847" s="1">
        <v>44889</v>
      </c>
      <c r="X2847" s="1">
        <v>44985</v>
      </c>
      <c r="Y2847" t="s">
        <v>220</v>
      </c>
    </row>
    <row r="2848" spans="1:25">
      <c r="A2848" t="s">
        <v>3939</v>
      </c>
      <c r="B2848" t="s">
        <v>7673</v>
      </c>
      <c r="D2848">
        <v>59172</v>
      </c>
      <c r="E2848" t="s">
        <v>27</v>
      </c>
      <c r="F2848" t="s">
        <v>28</v>
      </c>
      <c r="G2848">
        <v>2023</v>
      </c>
      <c r="H2848" t="s">
        <v>29</v>
      </c>
      <c r="I2848" t="s">
        <v>30</v>
      </c>
      <c r="J2848" t="s">
        <v>7647</v>
      </c>
      <c r="K2848" t="s">
        <v>7674</v>
      </c>
      <c r="L2848" t="s">
        <v>7675</v>
      </c>
      <c r="M2848">
        <v>1297636</v>
      </c>
      <c r="O2848" t="s">
        <v>32</v>
      </c>
      <c r="P2848" t="s">
        <v>33</v>
      </c>
      <c r="R2848" t="s">
        <v>34</v>
      </c>
      <c r="T2848" t="s">
        <v>174</v>
      </c>
      <c r="U2848" t="s">
        <v>680</v>
      </c>
      <c r="V2848" t="s">
        <v>6434</v>
      </c>
      <c r="W2848" s="1">
        <v>45109</v>
      </c>
      <c r="X2848" s="1">
        <v>45122</v>
      </c>
      <c r="Y2848" t="s">
        <v>133</v>
      </c>
    </row>
    <row r="2849" spans="1:25">
      <c r="A2849" t="s">
        <v>7676</v>
      </c>
      <c r="B2849" t="s">
        <v>7677</v>
      </c>
      <c r="D2849">
        <v>58763</v>
      </c>
      <c r="E2849" t="s">
        <v>27</v>
      </c>
      <c r="F2849" t="s">
        <v>28</v>
      </c>
      <c r="G2849">
        <v>2023</v>
      </c>
      <c r="H2849" t="s">
        <v>29</v>
      </c>
      <c r="I2849" t="s">
        <v>30</v>
      </c>
      <c r="J2849" t="s">
        <v>7678</v>
      </c>
      <c r="K2849" t="str">
        <f>"04/04/2023 02:50 AM AEST(SW"</f>
        <v>04/04/2023 02:50 AM AEST(SW</v>
      </c>
      <c r="M2849">
        <v>1266174</v>
      </c>
      <c r="O2849" t="s">
        <v>32</v>
      </c>
      <c r="P2849" t="s">
        <v>33</v>
      </c>
      <c r="R2849" t="s">
        <v>34</v>
      </c>
      <c r="T2849" t="s">
        <v>174</v>
      </c>
      <c r="U2849" t="s">
        <v>680</v>
      </c>
      <c r="V2849" t="s">
        <v>7679</v>
      </c>
      <c r="W2849" s="1">
        <v>45109</v>
      </c>
      <c r="X2849" s="1">
        <v>45122</v>
      </c>
      <c r="Y2849" t="s">
        <v>97</v>
      </c>
    </row>
    <row r="2850" spans="1:25">
      <c r="A2850" t="s">
        <v>7676</v>
      </c>
      <c r="B2850" t="s">
        <v>7677</v>
      </c>
      <c r="D2850">
        <v>59676</v>
      </c>
      <c r="E2850" t="s">
        <v>27</v>
      </c>
      <c r="F2850" t="s">
        <v>28</v>
      </c>
      <c r="G2850">
        <v>2023</v>
      </c>
      <c r="H2850" t="s">
        <v>29</v>
      </c>
      <c r="I2850" t="s">
        <v>30</v>
      </c>
      <c r="J2850" t="s">
        <v>7678</v>
      </c>
      <c r="K2850" t="str">
        <f>"05/05/2023 12:21 AM AEST(SW"</f>
        <v>05/05/2023 12:21 AM AEST(SW</v>
      </c>
      <c r="M2850">
        <v>1266174</v>
      </c>
      <c r="O2850" t="s">
        <v>32</v>
      </c>
      <c r="P2850" t="s">
        <v>33</v>
      </c>
      <c r="R2850" t="s">
        <v>34</v>
      </c>
      <c r="T2850" t="s">
        <v>174</v>
      </c>
      <c r="U2850" t="s">
        <v>680</v>
      </c>
      <c r="V2850" t="s">
        <v>6434</v>
      </c>
      <c r="W2850" s="1">
        <v>45109</v>
      </c>
      <c r="X2850" s="1">
        <v>45122</v>
      </c>
      <c r="Y2850" t="s">
        <v>97</v>
      </c>
    </row>
    <row r="2851" spans="1:25">
      <c r="A2851" t="s">
        <v>849</v>
      </c>
      <c r="B2851" t="s">
        <v>4178</v>
      </c>
      <c r="C2851" t="s">
        <v>4179</v>
      </c>
      <c r="D2851">
        <v>59996</v>
      </c>
      <c r="E2851" t="s">
        <v>27</v>
      </c>
      <c r="F2851" t="s">
        <v>28</v>
      </c>
      <c r="G2851">
        <v>2023</v>
      </c>
      <c r="H2851" t="s">
        <v>29</v>
      </c>
      <c r="I2851" t="s">
        <v>30</v>
      </c>
      <c r="J2851" t="s">
        <v>7680</v>
      </c>
      <c r="K2851" t="s">
        <v>7681</v>
      </c>
      <c r="M2851">
        <v>1269104</v>
      </c>
      <c r="O2851" t="s">
        <v>32</v>
      </c>
      <c r="P2851" t="s">
        <v>33</v>
      </c>
      <c r="R2851" t="s">
        <v>34</v>
      </c>
      <c r="T2851" t="s">
        <v>174</v>
      </c>
      <c r="U2851" t="s">
        <v>680</v>
      </c>
      <c r="V2851" t="s">
        <v>6434</v>
      </c>
      <c r="W2851" s="1">
        <v>45109</v>
      </c>
      <c r="X2851" s="1">
        <v>45130</v>
      </c>
      <c r="Y2851" t="s">
        <v>55</v>
      </c>
    </row>
    <row r="2852" spans="1:25">
      <c r="A2852" t="s">
        <v>7650</v>
      </c>
      <c r="B2852" t="s">
        <v>7651</v>
      </c>
      <c r="D2852">
        <v>59431</v>
      </c>
      <c r="E2852" t="s">
        <v>27</v>
      </c>
      <c r="F2852" t="s">
        <v>28</v>
      </c>
      <c r="G2852">
        <v>2023</v>
      </c>
      <c r="H2852" t="s">
        <v>29</v>
      </c>
      <c r="I2852" t="s">
        <v>30</v>
      </c>
      <c r="J2852" t="s">
        <v>7682</v>
      </c>
      <c r="K2852" t="s">
        <v>7683</v>
      </c>
      <c r="L2852" t="s">
        <v>7684</v>
      </c>
      <c r="M2852">
        <v>1266546</v>
      </c>
      <c r="O2852" t="s">
        <v>32</v>
      </c>
      <c r="P2852" t="s">
        <v>33</v>
      </c>
      <c r="R2852" t="s">
        <v>34</v>
      </c>
      <c r="T2852" t="s">
        <v>174</v>
      </c>
      <c r="U2852" t="s">
        <v>680</v>
      </c>
      <c r="V2852" t="s">
        <v>6434</v>
      </c>
      <c r="W2852" s="1">
        <v>45108</v>
      </c>
      <c r="X2852" s="1">
        <v>45123</v>
      </c>
      <c r="Y2852" t="s">
        <v>133</v>
      </c>
    </row>
    <row r="2853" spans="1:25">
      <c r="A2853" t="s">
        <v>7685</v>
      </c>
      <c r="B2853" t="s">
        <v>7686</v>
      </c>
      <c r="D2853">
        <v>59289</v>
      </c>
      <c r="E2853" t="s">
        <v>27</v>
      </c>
      <c r="F2853" t="s">
        <v>28</v>
      </c>
      <c r="G2853">
        <v>2023</v>
      </c>
      <c r="H2853" t="s">
        <v>29</v>
      </c>
      <c r="I2853" t="s">
        <v>30</v>
      </c>
      <c r="J2853" t="s">
        <v>7687</v>
      </c>
      <c r="K2853" t="s">
        <v>7688</v>
      </c>
      <c r="M2853">
        <v>1222482</v>
      </c>
      <c r="O2853" t="s">
        <v>32</v>
      </c>
      <c r="P2853" t="s">
        <v>33</v>
      </c>
      <c r="R2853" t="s">
        <v>34</v>
      </c>
      <c r="T2853" t="s">
        <v>174</v>
      </c>
      <c r="U2853" t="s">
        <v>680</v>
      </c>
      <c r="V2853" t="s">
        <v>6434</v>
      </c>
      <c r="W2853" s="1">
        <v>45107</v>
      </c>
      <c r="X2853" s="1">
        <v>45122</v>
      </c>
      <c r="Y2853" t="s">
        <v>547</v>
      </c>
    </row>
    <row r="2854" spans="1:25">
      <c r="A2854" t="s">
        <v>4006</v>
      </c>
      <c r="B2854" t="s">
        <v>349</v>
      </c>
      <c r="C2854" t="s">
        <v>7689</v>
      </c>
      <c r="D2854">
        <v>60658</v>
      </c>
      <c r="E2854" t="s">
        <v>27</v>
      </c>
      <c r="F2854" t="s">
        <v>28</v>
      </c>
      <c r="G2854">
        <v>2023</v>
      </c>
      <c r="H2854" t="s">
        <v>29</v>
      </c>
      <c r="I2854" t="s">
        <v>30</v>
      </c>
      <c r="J2854" t="s">
        <v>7678</v>
      </c>
      <c r="K2854" t="str">
        <f>"02/06/2023 08:32 AM AEST(SW"</f>
        <v>02/06/2023 08:32 AM AEST(SW</v>
      </c>
      <c r="M2854">
        <v>1270926</v>
      </c>
      <c r="O2854" t="s">
        <v>32</v>
      </c>
      <c r="P2854" t="s">
        <v>33</v>
      </c>
      <c r="R2854" t="s">
        <v>34</v>
      </c>
      <c r="T2854" t="s">
        <v>174</v>
      </c>
      <c r="U2854" t="s">
        <v>680</v>
      </c>
      <c r="V2854" t="s">
        <v>7690</v>
      </c>
      <c r="W2854" s="1">
        <v>45078</v>
      </c>
      <c r="X2854" s="1">
        <v>45098</v>
      </c>
      <c r="Y2854" t="s">
        <v>55</v>
      </c>
    </row>
    <row r="2855" spans="1:25">
      <c r="A2855" t="s">
        <v>3458</v>
      </c>
      <c r="B2855" t="s">
        <v>230</v>
      </c>
      <c r="C2855" t="s">
        <v>6541</v>
      </c>
      <c r="D2855">
        <v>61054</v>
      </c>
      <c r="E2855" t="s">
        <v>27</v>
      </c>
      <c r="F2855" t="s">
        <v>28</v>
      </c>
      <c r="G2855">
        <v>2023</v>
      </c>
      <c r="H2855" t="s">
        <v>29</v>
      </c>
      <c r="I2855" t="s">
        <v>30</v>
      </c>
      <c r="J2855" t="s">
        <v>7691</v>
      </c>
      <c r="K2855" t="s">
        <v>7692</v>
      </c>
      <c r="M2855">
        <v>1268924</v>
      </c>
      <c r="O2855" t="s">
        <v>32</v>
      </c>
      <c r="P2855" t="s">
        <v>33</v>
      </c>
      <c r="R2855" t="s">
        <v>34</v>
      </c>
      <c r="T2855" t="s">
        <v>174</v>
      </c>
      <c r="U2855" t="s">
        <v>680</v>
      </c>
      <c r="V2855" t="s">
        <v>6833</v>
      </c>
      <c r="W2855" s="1">
        <v>45108</v>
      </c>
      <c r="X2855" s="1">
        <v>45122</v>
      </c>
      <c r="Y2855" t="s">
        <v>55</v>
      </c>
    </row>
    <row r="2856" spans="1:25">
      <c r="A2856" t="s">
        <v>2202</v>
      </c>
      <c r="B2856" t="s">
        <v>7693</v>
      </c>
      <c r="D2856">
        <v>59651</v>
      </c>
      <c r="E2856" t="s">
        <v>27</v>
      </c>
      <c r="F2856" t="s">
        <v>28</v>
      </c>
      <c r="G2856">
        <v>2023</v>
      </c>
      <c r="H2856" t="s">
        <v>29</v>
      </c>
      <c r="I2856" t="s">
        <v>30</v>
      </c>
      <c r="J2856" t="s">
        <v>7694</v>
      </c>
      <c r="K2856" t="str">
        <f>"04/05/2023 01:25 PM AEST(SW"</f>
        <v>04/05/2023 01:25 PM AEST(SW</v>
      </c>
      <c r="L2856" t="str">
        <f>"04/05/2023 01:25 PM AEST(SW"</f>
        <v>04/05/2023 01:25 PM AEST(SW</v>
      </c>
      <c r="M2856">
        <v>1144460</v>
      </c>
      <c r="O2856" t="s">
        <v>32</v>
      </c>
      <c r="P2856" t="s">
        <v>33</v>
      </c>
      <c r="R2856" t="s">
        <v>34</v>
      </c>
      <c r="T2856" t="s">
        <v>174</v>
      </c>
      <c r="U2856" t="s">
        <v>680</v>
      </c>
      <c r="V2856" t="s">
        <v>2126</v>
      </c>
      <c r="W2856" s="1">
        <v>45108</v>
      </c>
      <c r="X2856" s="1">
        <v>45126</v>
      </c>
      <c r="Y2856" t="s">
        <v>97</v>
      </c>
    </row>
    <row r="2857" spans="1:25">
      <c r="A2857" t="s">
        <v>2202</v>
      </c>
      <c r="B2857" t="s">
        <v>7693</v>
      </c>
      <c r="D2857">
        <v>59654</v>
      </c>
      <c r="E2857" t="s">
        <v>27</v>
      </c>
      <c r="F2857" t="s">
        <v>28</v>
      </c>
      <c r="G2857">
        <v>2023</v>
      </c>
      <c r="H2857" t="s">
        <v>29</v>
      </c>
      <c r="I2857" t="s">
        <v>30</v>
      </c>
      <c r="J2857" t="s">
        <v>7678</v>
      </c>
      <c r="K2857" t="str">
        <f>"04/05/2023 01:29 PM AEST(SW"</f>
        <v>04/05/2023 01:29 PM AEST(SW</v>
      </c>
      <c r="L2857" t="s">
        <v>7695</v>
      </c>
      <c r="M2857">
        <v>1144460</v>
      </c>
      <c r="O2857" t="s">
        <v>32</v>
      </c>
      <c r="P2857" t="s">
        <v>33</v>
      </c>
      <c r="R2857" t="s">
        <v>34</v>
      </c>
      <c r="T2857" t="s">
        <v>174</v>
      </c>
      <c r="U2857" t="s">
        <v>680</v>
      </c>
      <c r="V2857" t="s">
        <v>2126</v>
      </c>
      <c r="W2857" s="1">
        <v>45108</v>
      </c>
      <c r="X2857" s="1">
        <v>45126</v>
      </c>
      <c r="Y2857" t="s">
        <v>97</v>
      </c>
    </row>
    <row r="2858" spans="1:25">
      <c r="A2858" t="s">
        <v>7696</v>
      </c>
      <c r="B2858" t="s">
        <v>7697</v>
      </c>
      <c r="D2858">
        <v>61277</v>
      </c>
      <c r="E2858" t="s">
        <v>27</v>
      </c>
      <c r="F2858" t="s">
        <v>28</v>
      </c>
      <c r="G2858">
        <v>2023</v>
      </c>
      <c r="H2858" t="s">
        <v>29</v>
      </c>
      <c r="I2858" t="s">
        <v>30</v>
      </c>
      <c r="J2858" t="s">
        <v>7678</v>
      </c>
      <c r="K2858" t="s">
        <v>7698</v>
      </c>
      <c r="M2858">
        <v>1185854</v>
      </c>
      <c r="O2858" t="s">
        <v>32</v>
      </c>
      <c r="P2858" t="s">
        <v>33</v>
      </c>
      <c r="R2858" t="s">
        <v>34</v>
      </c>
      <c r="T2858" t="s">
        <v>174</v>
      </c>
      <c r="U2858" t="s">
        <v>680</v>
      </c>
      <c r="V2858" t="s">
        <v>6434</v>
      </c>
      <c r="W2858" s="1">
        <v>45109</v>
      </c>
      <c r="X2858" s="1">
        <v>45122</v>
      </c>
      <c r="Y2858" t="s">
        <v>123</v>
      </c>
    </row>
    <row r="2859" spans="1:25">
      <c r="A2859" t="s">
        <v>7699</v>
      </c>
      <c r="B2859" t="s">
        <v>7700</v>
      </c>
      <c r="D2859">
        <v>61279</v>
      </c>
      <c r="E2859" t="s">
        <v>27</v>
      </c>
      <c r="F2859" t="s">
        <v>28</v>
      </c>
      <c r="G2859">
        <v>2023</v>
      </c>
      <c r="H2859" t="s">
        <v>29</v>
      </c>
      <c r="I2859" t="s">
        <v>30</v>
      </c>
      <c r="J2859" t="s">
        <v>7687</v>
      </c>
      <c r="K2859" t="s">
        <v>7701</v>
      </c>
      <c r="M2859">
        <v>1357785</v>
      </c>
      <c r="O2859" t="s">
        <v>32</v>
      </c>
      <c r="P2859" t="s">
        <v>33</v>
      </c>
      <c r="R2859" t="s">
        <v>34</v>
      </c>
      <c r="T2859" t="s">
        <v>174</v>
      </c>
      <c r="U2859" t="s">
        <v>680</v>
      </c>
      <c r="V2859" t="s">
        <v>6434</v>
      </c>
      <c r="W2859" s="1">
        <v>45078</v>
      </c>
      <c r="X2859" s="1">
        <v>45119</v>
      </c>
      <c r="Y2859" t="s">
        <v>55</v>
      </c>
    </row>
    <row r="2860" spans="1:25">
      <c r="A2860" t="s">
        <v>1984</v>
      </c>
      <c r="B2860" t="s">
        <v>1985</v>
      </c>
      <c r="D2860">
        <v>48487</v>
      </c>
      <c r="E2860" t="s">
        <v>27</v>
      </c>
      <c r="F2860" t="s">
        <v>28</v>
      </c>
      <c r="G2860">
        <v>2023</v>
      </c>
      <c r="H2860" t="s">
        <v>29</v>
      </c>
      <c r="I2860" t="s">
        <v>30</v>
      </c>
      <c r="J2860" t="s">
        <v>7702</v>
      </c>
      <c r="K2860" t="s">
        <v>7703</v>
      </c>
      <c r="M2860">
        <v>1107754</v>
      </c>
      <c r="O2860" t="s">
        <v>32</v>
      </c>
      <c r="P2860" t="s">
        <v>86</v>
      </c>
      <c r="R2860" t="s">
        <v>34</v>
      </c>
      <c r="T2860" t="s">
        <v>52</v>
      </c>
      <c r="U2860" t="s">
        <v>87</v>
      </c>
      <c r="V2860" t="s">
        <v>7704</v>
      </c>
      <c r="W2860" s="1">
        <v>44927</v>
      </c>
      <c r="X2860" s="1">
        <v>44947</v>
      </c>
      <c r="Y2860" t="s">
        <v>417</v>
      </c>
    </row>
    <row r="2861" spans="1:25">
      <c r="A2861" t="s">
        <v>7705</v>
      </c>
      <c r="B2861" t="s">
        <v>7706</v>
      </c>
      <c r="D2861">
        <v>59434</v>
      </c>
      <c r="E2861" t="s">
        <v>27</v>
      </c>
      <c r="F2861" t="s">
        <v>28</v>
      </c>
      <c r="G2861">
        <v>2023</v>
      </c>
      <c r="H2861" t="s">
        <v>29</v>
      </c>
      <c r="I2861" t="s">
        <v>30</v>
      </c>
      <c r="J2861" t="s">
        <v>7678</v>
      </c>
      <c r="K2861" t="s">
        <v>7707</v>
      </c>
      <c r="L2861" t="s">
        <v>7708</v>
      </c>
      <c r="M2861">
        <v>1197186</v>
      </c>
      <c r="O2861" t="s">
        <v>32</v>
      </c>
      <c r="P2861" t="s">
        <v>33</v>
      </c>
      <c r="R2861" t="s">
        <v>34</v>
      </c>
      <c r="T2861" t="s">
        <v>174</v>
      </c>
      <c r="U2861" t="s">
        <v>680</v>
      </c>
      <c r="V2861" t="s">
        <v>6434</v>
      </c>
      <c r="W2861" s="1">
        <v>45108</v>
      </c>
      <c r="X2861" s="1">
        <v>45123</v>
      </c>
      <c r="Y2861" t="s">
        <v>7709</v>
      </c>
    </row>
    <row r="2862" spans="1:25">
      <c r="A2862" t="s">
        <v>5542</v>
      </c>
      <c r="B2862" t="s">
        <v>7670</v>
      </c>
      <c r="D2862">
        <v>53505</v>
      </c>
      <c r="E2862" t="s">
        <v>27</v>
      </c>
      <c r="F2862" t="s">
        <v>28</v>
      </c>
      <c r="G2862">
        <v>2023</v>
      </c>
      <c r="H2862" t="s">
        <v>29</v>
      </c>
      <c r="I2862" t="s">
        <v>30</v>
      </c>
      <c r="J2862" t="s">
        <v>7710</v>
      </c>
      <c r="K2862" t="s">
        <v>7711</v>
      </c>
      <c r="M2862">
        <v>981043</v>
      </c>
      <c r="O2862" t="s">
        <v>32</v>
      </c>
      <c r="P2862" t="s">
        <v>86</v>
      </c>
      <c r="R2862" t="s">
        <v>34</v>
      </c>
      <c r="T2862" t="s">
        <v>52</v>
      </c>
      <c r="U2862" t="s">
        <v>87</v>
      </c>
      <c r="V2862" t="s">
        <v>88</v>
      </c>
      <c r="W2862" s="1">
        <v>44889</v>
      </c>
      <c r="X2862" s="1">
        <v>44985</v>
      </c>
      <c r="Y2862" t="s">
        <v>220</v>
      </c>
    </row>
    <row r="2863" spans="1:25">
      <c r="A2863" t="s">
        <v>865</v>
      </c>
      <c r="B2863" t="s">
        <v>7712</v>
      </c>
      <c r="D2863">
        <v>60917</v>
      </c>
      <c r="E2863" t="s">
        <v>27</v>
      </c>
      <c r="F2863" t="s">
        <v>28</v>
      </c>
      <c r="G2863">
        <v>2023</v>
      </c>
      <c r="H2863" t="s">
        <v>29</v>
      </c>
      <c r="I2863" t="s">
        <v>30</v>
      </c>
      <c r="J2863" t="s">
        <v>7713</v>
      </c>
      <c r="K2863" t="str">
        <f>"09/06/2023 11:44 AM AEST(SW"</f>
        <v>09/06/2023 11:44 AM AEST(SW</v>
      </c>
      <c r="L2863" t="str">
        <f>"09/06/2023 11:45 AM AEST(SW"</f>
        <v>09/06/2023 11:45 AM AEST(SW</v>
      </c>
      <c r="M2863">
        <v>1084575</v>
      </c>
      <c r="O2863" t="s">
        <v>32</v>
      </c>
      <c r="P2863" t="s">
        <v>86</v>
      </c>
      <c r="R2863" t="s">
        <v>34</v>
      </c>
      <c r="T2863" t="s">
        <v>52</v>
      </c>
      <c r="U2863" t="s">
        <v>650</v>
      </c>
      <c r="V2863" t="s">
        <v>1666</v>
      </c>
      <c r="W2863" s="1">
        <v>45111</v>
      </c>
      <c r="X2863" s="1">
        <v>45129</v>
      </c>
      <c r="Y2863" t="s">
        <v>55</v>
      </c>
    </row>
    <row r="2864" spans="1:25">
      <c r="A2864" t="s">
        <v>479</v>
      </c>
      <c r="B2864" t="s">
        <v>480</v>
      </c>
      <c r="D2864">
        <v>58843</v>
      </c>
      <c r="E2864" t="s">
        <v>27</v>
      </c>
      <c r="F2864" t="s">
        <v>28</v>
      </c>
      <c r="G2864">
        <v>2023</v>
      </c>
      <c r="H2864" t="s">
        <v>29</v>
      </c>
      <c r="I2864" t="s">
        <v>30</v>
      </c>
      <c r="J2864" t="s">
        <v>7714</v>
      </c>
      <c r="K2864" t="str">
        <f>"05/04/2023 10:11 PM AEST(SW"</f>
        <v>05/04/2023 10:11 PM AEST(SW</v>
      </c>
      <c r="L2864" t="str">
        <f>"05/04/2023 10:20 PM AEST(SW"</f>
        <v>05/04/2023 10:20 PM AEST(SW</v>
      </c>
      <c r="M2864">
        <v>1205715</v>
      </c>
      <c r="O2864" t="s">
        <v>32</v>
      </c>
      <c r="P2864" t="s">
        <v>86</v>
      </c>
      <c r="R2864" t="s">
        <v>34</v>
      </c>
      <c r="S2864" t="s">
        <v>32</v>
      </c>
      <c r="T2864" t="s">
        <v>52</v>
      </c>
      <c r="U2864" t="s">
        <v>261</v>
      </c>
      <c r="V2864" t="s">
        <v>426</v>
      </c>
      <c r="W2864" s="1">
        <v>45093</v>
      </c>
      <c r="X2864" s="1">
        <v>45116</v>
      </c>
      <c r="Y2864" t="s">
        <v>133</v>
      </c>
    </row>
    <row r="2865" spans="1:25">
      <c r="A2865" t="s">
        <v>7715</v>
      </c>
      <c r="B2865" t="s">
        <v>7716</v>
      </c>
      <c r="D2865">
        <v>59509</v>
      </c>
      <c r="E2865" t="s">
        <v>27</v>
      </c>
      <c r="F2865" t="s">
        <v>28</v>
      </c>
      <c r="G2865">
        <v>2023</v>
      </c>
      <c r="H2865" t="s">
        <v>29</v>
      </c>
      <c r="I2865" t="s">
        <v>30</v>
      </c>
      <c r="J2865" t="s">
        <v>7717</v>
      </c>
      <c r="K2865" t="s">
        <v>7718</v>
      </c>
      <c r="L2865" t="s">
        <v>7719</v>
      </c>
      <c r="M2865">
        <v>1239745</v>
      </c>
      <c r="O2865" t="s">
        <v>32</v>
      </c>
      <c r="P2865" t="s">
        <v>86</v>
      </c>
      <c r="R2865" t="s">
        <v>34</v>
      </c>
      <c r="T2865" t="s">
        <v>35</v>
      </c>
      <c r="U2865" t="s">
        <v>650</v>
      </c>
      <c r="V2865" t="s">
        <v>7013</v>
      </c>
      <c r="W2865" s="1">
        <v>45114</v>
      </c>
      <c r="X2865" s="1">
        <v>45132</v>
      </c>
      <c r="Y2865" t="s">
        <v>133</v>
      </c>
    </row>
    <row r="2866" spans="1:25">
      <c r="A2866" t="s">
        <v>7720</v>
      </c>
      <c r="B2866" t="s">
        <v>7721</v>
      </c>
      <c r="D2866">
        <v>59508</v>
      </c>
      <c r="E2866" t="s">
        <v>27</v>
      </c>
      <c r="F2866" t="s">
        <v>28</v>
      </c>
      <c r="G2866">
        <v>2023</v>
      </c>
      <c r="H2866" t="s">
        <v>29</v>
      </c>
      <c r="I2866" t="s">
        <v>30</v>
      </c>
      <c r="J2866" t="s">
        <v>7722</v>
      </c>
      <c r="K2866" t="s">
        <v>7718</v>
      </c>
      <c r="M2866">
        <v>1303558</v>
      </c>
      <c r="O2866" t="s">
        <v>32</v>
      </c>
      <c r="P2866" t="s">
        <v>86</v>
      </c>
      <c r="R2866" t="s">
        <v>34</v>
      </c>
      <c r="T2866" t="s">
        <v>35</v>
      </c>
      <c r="U2866" t="s">
        <v>650</v>
      </c>
      <c r="V2866" t="s">
        <v>7013</v>
      </c>
      <c r="W2866" s="1">
        <v>45114</v>
      </c>
      <c r="X2866" s="1">
        <v>45132</v>
      </c>
      <c r="Y2866" t="s">
        <v>133</v>
      </c>
    </row>
    <row r="2867" spans="1:25">
      <c r="A2867" t="s">
        <v>4006</v>
      </c>
      <c r="B2867" t="s">
        <v>999</v>
      </c>
      <c r="D2867">
        <v>60941</v>
      </c>
      <c r="E2867" t="s">
        <v>27</v>
      </c>
      <c r="F2867" t="s">
        <v>28</v>
      </c>
      <c r="G2867">
        <v>2023</v>
      </c>
      <c r="H2867" t="s">
        <v>29</v>
      </c>
      <c r="I2867" t="s">
        <v>30</v>
      </c>
      <c r="J2867" t="s">
        <v>7723</v>
      </c>
      <c r="K2867" t="s">
        <v>7724</v>
      </c>
      <c r="M2867">
        <v>1164599</v>
      </c>
      <c r="O2867" t="s">
        <v>32</v>
      </c>
      <c r="P2867" t="s">
        <v>86</v>
      </c>
      <c r="R2867" t="s">
        <v>34</v>
      </c>
      <c r="T2867" t="s">
        <v>52</v>
      </c>
      <c r="U2867" t="s">
        <v>87</v>
      </c>
      <c r="V2867" t="s">
        <v>88</v>
      </c>
      <c r="W2867" s="1">
        <v>45115</v>
      </c>
      <c r="X2867" s="1">
        <v>45130</v>
      </c>
      <c r="Y2867" t="s">
        <v>55</v>
      </c>
    </row>
    <row r="2868" spans="1:25">
      <c r="A2868" t="s">
        <v>4006</v>
      </c>
      <c r="B2868" t="s">
        <v>999</v>
      </c>
      <c r="D2868">
        <v>60942</v>
      </c>
      <c r="E2868" t="s">
        <v>27</v>
      </c>
      <c r="F2868" t="s">
        <v>28</v>
      </c>
      <c r="G2868">
        <v>2023</v>
      </c>
      <c r="H2868" t="s">
        <v>29</v>
      </c>
      <c r="I2868" t="s">
        <v>30</v>
      </c>
      <c r="J2868" t="s">
        <v>7725</v>
      </c>
      <c r="K2868" t="s">
        <v>7726</v>
      </c>
      <c r="M2868">
        <v>1164599</v>
      </c>
      <c r="O2868" t="s">
        <v>32</v>
      </c>
      <c r="P2868" t="s">
        <v>86</v>
      </c>
      <c r="R2868" t="s">
        <v>34</v>
      </c>
      <c r="T2868" t="s">
        <v>52</v>
      </c>
      <c r="U2868" t="s">
        <v>87</v>
      </c>
      <c r="V2868" t="s">
        <v>88</v>
      </c>
      <c r="W2868" s="1">
        <v>45115</v>
      </c>
      <c r="X2868" s="1">
        <v>45130</v>
      </c>
      <c r="Y2868" t="s">
        <v>55</v>
      </c>
    </row>
    <row r="2869" spans="1:25">
      <c r="A2869" t="s">
        <v>1478</v>
      </c>
      <c r="B2869" t="s">
        <v>7727</v>
      </c>
      <c r="D2869">
        <v>52996</v>
      </c>
      <c r="E2869" t="s">
        <v>27</v>
      </c>
      <c r="F2869" t="s">
        <v>28</v>
      </c>
      <c r="G2869">
        <v>2023</v>
      </c>
      <c r="H2869" t="s">
        <v>29</v>
      </c>
      <c r="I2869" t="s">
        <v>30</v>
      </c>
      <c r="J2869" t="s">
        <v>7728</v>
      </c>
      <c r="K2869" t="s">
        <v>7729</v>
      </c>
      <c r="L2869" t="s">
        <v>7730</v>
      </c>
      <c r="M2869">
        <v>980500</v>
      </c>
      <c r="O2869" t="s">
        <v>32</v>
      </c>
      <c r="P2869" t="s">
        <v>33</v>
      </c>
      <c r="R2869" t="s">
        <v>34</v>
      </c>
      <c r="T2869" t="s">
        <v>52</v>
      </c>
      <c r="U2869" t="s">
        <v>298</v>
      </c>
      <c r="V2869" t="s">
        <v>7731</v>
      </c>
      <c r="W2869" s="1">
        <v>44910</v>
      </c>
      <c r="X2869" s="1">
        <v>44947</v>
      </c>
      <c r="Y2869" t="s">
        <v>133</v>
      </c>
    </row>
    <row r="2870" spans="1:25">
      <c r="A2870" t="s">
        <v>657</v>
      </c>
      <c r="B2870" t="s">
        <v>6911</v>
      </c>
      <c r="D2870">
        <v>60902</v>
      </c>
      <c r="E2870" t="s">
        <v>27</v>
      </c>
      <c r="F2870" t="s">
        <v>28</v>
      </c>
      <c r="G2870">
        <v>2023</v>
      </c>
      <c r="H2870" t="s">
        <v>29</v>
      </c>
      <c r="I2870" t="s">
        <v>30</v>
      </c>
      <c r="J2870" t="s">
        <v>6912</v>
      </c>
      <c r="K2870" t="str">
        <f>"08/06/2023 05:44 PM AEST(SW"</f>
        <v>08/06/2023 05:44 PM AEST(SW</v>
      </c>
      <c r="M2870">
        <v>388184</v>
      </c>
      <c r="O2870" t="s">
        <v>32</v>
      </c>
      <c r="P2870" t="s">
        <v>33</v>
      </c>
      <c r="R2870" t="s">
        <v>34</v>
      </c>
      <c r="T2870" t="s">
        <v>52</v>
      </c>
      <c r="U2870" t="s">
        <v>298</v>
      </c>
      <c r="V2870" t="s">
        <v>810</v>
      </c>
      <c r="W2870" s="1">
        <v>45189</v>
      </c>
      <c r="X2870" s="1">
        <v>45222</v>
      </c>
      <c r="Y2870" t="s">
        <v>55</v>
      </c>
    </row>
    <row r="2871" spans="1:25">
      <c r="A2871" t="s">
        <v>7732</v>
      </c>
      <c r="B2871" t="s">
        <v>392</v>
      </c>
      <c r="C2871" t="s">
        <v>467</v>
      </c>
      <c r="D2871">
        <v>59887</v>
      </c>
      <c r="E2871" t="s">
        <v>27</v>
      </c>
      <c r="F2871" t="s">
        <v>28</v>
      </c>
      <c r="G2871">
        <v>2023</v>
      </c>
      <c r="H2871" t="s">
        <v>29</v>
      </c>
      <c r="I2871" t="s">
        <v>30</v>
      </c>
      <c r="J2871" t="s">
        <v>7733</v>
      </c>
      <c r="K2871" t="s">
        <v>7734</v>
      </c>
      <c r="M2871">
        <v>1024812</v>
      </c>
      <c r="O2871" t="s">
        <v>32</v>
      </c>
      <c r="P2871" t="s">
        <v>33</v>
      </c>
      <c r="R2871" t="s">
        <v>34</v>
      </c>
      <c r="T2871" t="s">
        <v>52</v>
      </c>
      <c r="U2871" t="s">
        <v>298</v>
      </c>
      <c r="V2871" t="s">
        <v>810</v>
      </c>
      <c r="W2871" s="1">
        <v>45258</v>
      </c>
      <c r="X2871" s="1">
        <v>45300</v>
      </c>
      <c r="Y2871" t="s">
        <v>55</v>
      </c>
    </row>
    <row r="2872" spans="1:25">
      <c r="A2872" t="s">
        <v>3610</v>
      </c>
      <c r="B2872" t="s">
        <v>312</v>
      </c>
      <c r="D2872">
        <v>55794</v>
      </c>
      <c r="E2872" t="s">
        <v>27</v>
      </c>
      <c r="F2872" t="s">
        <v>28</v>
      </c>
      <c r="G2872">
        <v>2023</v>
      </c>
      <c r="H2872" t="s">
        <v>29</v>
      </c>
      <c r="I2872" t="s">
        <v>30</v>
      </c>
      <c r="J2872" t="s">
        <v>7735</v>
      </c>
      <c r="K2872" t="str">
        <f>"01/02/2023 01:14 PM AEST(SW"</f>
        <v>01/02/2023 01:14 PM AEST(SW</v>
      </c>
      <c r="M2872">
        <v>976455</v>
      </c>
      <c r="O2872" t="s">
        <v>32</v>
      </c>
      <c r="P2872" t="s">
        <v>86</v>
      </c>
      <c r="R2872" t="s">
        <v>34</v>
      </c>
      <c r="T2872" t="s">
        <v>52</v>
      </c>
      <c r="U2872" t="s">
        <v>4019</v>
      </c>
      <c r="V2872" t="s">
        <v>3493</v>
      </c>
      <c r="W2872" s="1">
        <v>45004</v>
      </c>
      <c r="X2872" s="1">
        <v>45078</v>
      </c>
      <c r="Y2872" t="s">
        <v>55</v>
      </c>
    </row>
    <row r="2873" spans="1:25">
      <c r="A2873" t="s">
        <v>7736</v>
      </c>
      <c r="B2873" t="s">
        <v>7737</v>
      </c>
      <c r="C2873" t="s">
        <v>472</v>
      </c>
      <c r="D2873">
        <v>55254</v>
      </c>
      <c r="E2873" t="s">
        <v>27</v>
      </c>
      <c r="F2873" t="s">
        <v>28</v>
      </c>
      <c r="G2873">
        <v>2023</v>
      </c>
      <c r="H2873" t="s">
        <v>29</v>
      </c>
      <c r="I2873" t="s">
        <v>30</v>
      </c>
      <c r="J2873" t="s">
        <v>7738</v>
      </c>
      <c r="K2873" t="s">
        <v>7739</v>
      </c>
      <c r="L2873" t="s">
        <v>7740</v>
      </c>
      <c r="M2873">
        <v>819207</v>
      </c>
      <c r="O2873" t="s">
        <v>32</v>
      </c>
      <c r="P2873" t="s">
        <v>2820</v>
      </c>
      <c r="R2873" t="s">
        <v>34</v>
      </c>
      <c r="T2873" t="s">
        <v>174</v>
      </c>
      <c r="U2873" t="s">
        <v>53</v>
      </c>
      <c r="V2873" t="s">
        <v>7741</v>
      </c>
      <c r="W2873" s="1">
        <v>44954</v>
      </c>
      <c r="X2873" s="1">
        <v>45077</v>
      </c>
      <c r="Y2873" t="s">
        <v>55</v>
      </c>
    </row>
    <row r="2874" spans="1:25">
      <c r="A2874" t="s">
        <v>7742</v>
      </c>
      <c r="B2874" t="s">
        <v>1489</v>
      </c>
      <c r="D2874">
        <v>61577</v>
      </c>
      <c r="E2874" t="s">
        <v>27</v>
      </c>
      <c r="F2874" t="s">
        <v>28</v>
      </c>
      <c r="G2874">
        <v>2023</v>
      </c>
      <c r="H2874" t="s">
        <v>29</v>
      </c>
      <c r="I2874" t="s">
        <v>30</v>
      </c>
      <c r="J2874" t="s">
        <v>7743</v>
      </c>
      <c r="K2874" t="s">
        <v>7744</v>
      </c>
      <c r="M2874">
        <v>1320493</v>
      </c>
      <c r="O2874" t="s">
        <v>32</v>
      </c>
      <c r="P2874" t="s">
        <v>371</v>
      </c>
      <c r="R2874" t="s">
        <v>34</v>
      </c>
      <c r="T2874" t="s">
        <v>35</v>
      </c>
      <c r="U2874" t="s">
        <v>43</v>
      </c>
      <c r="V2874" t="s">
        <v>7745</v>
      </c>
      <c r="W2874" s="1">
        <v>45107</v>
      </c>
      <c r="X2874" s="1">
        <v>45120</v>
      </c>
      <c r="Y2874" t="s">
        <v>45</v>
      </c>
    </row>
    <row r="2875" spans="1:25">
      <c r="A2875" t="s">
        <v>3228</v>
      </c>
      <c r="B2875" t="s">
        <v>3229</v>
      </c>
      <c r="C2875" t="s">
        <v>1748</v>
      </c>
      <c r="D2875">
        <v>61050</v>
      </c>
      <c r="E2875" t="s">
        <v>27</v>
      </c>
      <c r="F2875" t="s">
        <v>28</v>
      </c>
      <c r="G2875">
        <v>2023</v>
      </c>
      <c r="H2875" t="s">
        <v>29</v>
      </c>
      <c r="I2875" t="s">
        <v>30</v>
      </c>
      <c r="J2875" t="s">
        <v>7746</v>
      </c>
      <c r="K2875" t="s">
        <v>7747</v>
      </c>
      <c r="M2875">
        <v>1146101</v>
      </c>
      <c r="O2875" t="s">
        <v>32</v>
      </c>
      <c r="P2875" t="s">
        <v>86</v>
      </c>
      <c r="R2875" t="s">
        <v>34</v>
      </c>
      <c r="T2875" t="s">
        <v>52</v>
      </c>
      <c r="U2875" t="s">
        <v>298</v>
      </c>
      <c r="V2875" t="s">
        <v>810</v>
      </c>
      <c r="W2875" s="1">
        <v>45191</v>
      </c>
      <c r="X2875" s="1">
        <v>45266</v>
      </c>
      <c r="Y2875" t="s">
        <v>55</v>
      </c>
    </row>
    <row r="2876" spans="1:25">
      <c r="A2876" t="s">
        <v>7748</v>
      </c>
      <c r="B2876" t="s">
        <v>7749</v>
      </c>
      <c r="C2876" t="s">
        <v>2579</v>
      </c>
      <c r="D2876">
        <v>61300</v>
      </c>
      <c r="E2876" t="s">
        <v>27</v>
      </c>
      <c r="F2876" t="s">
        <v>28</v>
      </c>
      <c r="G2876">
        <v>2023</v>
      </c>
      <c r="H2876" t="s">
        <v>29</v>
      </c>
      <c r="I2876" t="s">
        <v>30</v>
      </c>
      <c r="J2876" t="s">
        <v>7750</v>
      </c>
      <c r="K2876" t="s">
        <v>7751</v>
      </c>
      <c r="L2876" t="s">
        <v>7752</v>
      </c>
      <c r="M2876">
        <v>913871</v>
      </c>
      <c r="O2876" t="s">
        <v>32</v>
      </c>
      <c r="P2876" t="s">
        <v>33</v>
      </c>
      <c r="R2876" t="s">
        <v>34</v>
      </c>
      <c r="T2876" t="s">
        <v>52</v>
      </c>
      <c r="U2876" t="s">
        <v>298</v>
      </c>
      <c r="V2876" t="s">
        <v>810</v>
      </c>
      <c r="W2876" s="1">
        <v>45191</v>
      </c>
      <c r="X2876" s="1">
        <v>45223</v>
      </c>
      <c r="Y2876" t="s">
        <v>55</v>
      </c>
    </row>
    <row r="2877" spans="1:25">
      <c r="A2877" t="s">
        <v>300</v>
      </c>
      <c r="B2877" t="s">
        <v>273</v>
      </c>
      <c r="C2877" t="s">
        <v>301</v>
      </c>
      <c r="D2877">
        <v>61975</v>
      </c>
      <c r="E2877" t="s">
        <v>27</v>
      </c>
      <c r="F2877" t="s">
        <v>28</v>
      </c>
      <c r="G2877">
        <v>2023</v>
      </c>
      <c r="H2877" t="s">
        <v>29</v>
      </c>
      <c r="I2877" t="s">
        <v>30</v>
      </c>
      <c r="J2877" t="s">
        <v>7753</v>
      </c>
      <c r="K2877" t="str">
        <f>"01/08/2023 11:43 PM AEST(SW"</f>
        <v>01/08/2023 11:43 PM AEST(SW</v>
      </c>
      <c r="M2877">
        <v>834693</v>
      </c>
      <c r="O2877" t="s">
        <v>32</v>
      </c>
      <c r="P2877" t="s">
        <v>86</v>
      </c>
      <c r="R2877" t="s">
        <v>34</v>
      </c>
      <c r="T2877" t="s">
        <v>52</v>
      </c>
      <c r="U2877" t="s">
        <v>261</v>
      </c>
      <c r="V2877" t="s">
        <v>304</v>
      </c>
      <c r="W2877" s="1">
        <v>45236</v>
      </c>
      <c r="X2877" s="1">
        <v>45256</v>
      </c>
      <c r="Y2877" t="s">
        <v>55</v>
      </c>
    </row>
    <row r="2878" spans="1:25">
      <c r="A2878" t="s">
        <v>2455</v>
      </c>
      <c r="B2878" t="s">
        <v>57</v>
      </c>
      <c r="C2878" t="s">
        <v>7754</v>
      </c>
      <c r="D2878">
        <v>53374</v>
      </c>
      <c r="E2878" t="s">
        <v>27</v>
      </c>
      <c r="F2878" t="s">
        <v>28</v>
      </c>
      <c r="G2878">
        <v>2023</v>
      </c>
      <c r="H2878" t="s">
        <v>29</v>
      </c>
      <c r="I2878" t="s">
        <v>30</v>
      </c>
      <c r="J2878" t="s">
        <v>7755</v>
      </c>
      <c r="K2878" t="s">
        <v>7756</v>
      </c>
      <c r="L2878" t="s">
        <v>7757</v>
      </c>
      <c r="M2878">
        <v>831008</v>
      </c>
      <c r="O2878" t="s">
        <v>32</v>
      </c>
      <c r="P2878" t="s">
        <v>33</v>
      </c>
      <c r="R2878" t="s">
        <v>34</v>
      </c>
      <c r="T2878" t="s">
        <v>52</v>
      </c>
      <c r="U2878" t="s">
        <v>298</v>
      </c>
      <c r="V2878" t="s">
        <v>7758</v>
      </c>
      <c r="W2878" s="1">
        <v>44928</v>
      </c>
      <c r="X2878" s="1">
        <v>44955</v>
      </c>
      <c r="Y2878" t="s">
        <v>55</v>
      </c>
    </row>
    <row r="2879" spans="1:25">
      <c r="A2879" t="s">
        <v>7759</v>
      </c>
      <c r="B2879" t="s">
        <v>7760</v>
      </c>
      <c r="C2879" t="s">
        <v>7761</v>
      </c>
      <c r="D2879">
        <v>60969</v>
      </c>
      <c r="E2879" t="s">
        <v>27</v>
      </c>
      <c r="F2879" t="s">
        <v>28</v>
      </c>
      <c r="G2879">
        <v>2023</v>
      </c>
      <c r="H2879" t="s">
        <v>29</v>
      </c>
      <c r="I2879" t="s">
        <v>30</v>
      </c>
      <c r="J2879" t="s">
        <v>7762</v>
      </c>
      <c r="K2879" t="s">
        <v>7763</v>
      </c>
      <c r="M2879">
        <v>911848</v>
      </c>
      <c r="O2879" t="s">
        <v>32</v>
      </c>
      <c r="P2879" t="s">
        <v>33</v>
      </c>
      <c r="R2879" t="s">
        <v>34</v>
      </c>
      <c r="T2879" t="s">
        <v>52</v>
      </c>
      <c r="U2879" t="s">
        <v>298</v>
      </c>
      <c r="V2879" t="s">
        <v>810</v>
      </c>
      <c r="W2879" s="1">
        <v>45192</v>
      </c>
      <c r="X2879" s="1">
        <v>45221</v>
      </c>
      <c r="Y2879" t="s">
        <v>55</v>
      </c>
    </row>
    <row r="2880" spans="1:25">
      <c r="A2880" t="s">
        <v>326</v>
      </c>
      <c r="B2880" t="s">
        <v>7764</v>
      </c>
      <c r="D2880">
        <v>60021</v>
      </c>
      <c r="E2880" t="s">
        <v>27</v>
      </c>
      <c r="F2880" t="s">
        <v>28</v>
      </c>
      <c r="G2880">
        <v>2023</v>
      </c>
      <c r="H2880" t="s">
        <v>29</v>
      </c>
      <c r="I2880" t="s">
        <v>30</v>
      </c>
      <c r="J2880" t="s">
        <v>7765</v>
      </c>
      <c r="K2880" t="s">
        <v>7766</v>
      </c>
      <c r="L2880" t="s">
        <v>7767</v>
      </c>
      <c r="M2880">
        <v>1083033</v>
      </c>
      <c r="O2880" t="s">
        <v>32</v>
      </c>
      <c r="P2880" t="s">
        <v>33</v>
      </c>
      <c r="R2880" t="s">
        <v>34</v>
      </c>
      <c r="T2880" t="s">
        <v>52</v>
      </c>
      <c r="U2880" t="s">
        <v>298</v>
      </c>
      <c r="V2880" t="s">
        <v>810</v>
      </c>
      <c r="W2880" s="1">
        <v>45256</v>
      </c>
      <c r="X2880" s="1">
        <v>45286</v>
      </c>
      <c r="Y2880" t="s">
        <v>55</v>
      </c>
    </row>
    <row r="2881" spans="1:25">
      <c r="A2881" t="s">
        <v>113</v>
      </c>
      <c r="B2881" t="s">
        <v>508</v>
      </c>
      <c r="C2881" t="s">
        <v>7768</v>
      </c>
      <c r="D2881">
        <v>61053</v>
      </c>
      <c r="E2881" t="s">
        <v>27</v>
      </c>
      <c r="F2881" t="s">
        <v>28</v>
      </c>
      <c r="G2881">
        <v>2023</v>
      </c>
      <c r="H2881" t="s">
        <v>29</v>
      </c>
      <c r="I2881" t="s">
        <v>30</v>
      </c>
      <c r="J2881" t="s">
        <v>7769</v>
      </c>
      <c r="K2881" t="s">
        <v>7770</v>
      </c>
      <c r="L2881" t="s">
        <v>7770</v>
      </c>
      <c r="M2881">
        <v>834021</v>
      </c>
      <c r="O2881" t="s">
        <v>32</v>
      </c>
      <c r="P2881" t="s">
        <v>33</v>
      </c>
      <c r="R2881" t="s">
        <v>34</v>
      </c>
      <c r="T2881" t="s">
        <v>52</v>
      </c>
      <c r="U2881" t="s">
        <v>298</v>
      </c>
      <c r="V2881" t="s">
        <v>810</v>
      </c>
      <c r="W2881" s="1">
        <v>45192</v>
      </c>
      <c r="X2881" s="1">
        <v>45224</v>
      </c>
      <c r="Y2881" t="s">
        <v>55</v>
      </c>
    </row>
    <row r="2882" spans="1:25">
      <c r="A2882" t="s">
        <v>4395</v>
      </c>
      <c r="B2882" t="s">
        <v>7771</v>
      </c>
      <c r="D2882">
        <v>60283</v>
      </c>
      <c r="E2882" t="s">
        <v>27</v>
      </c>
      <c r="F2882" t="s">
        <v>28</v>
      </c>
      <c r="G2882">
        <v>2023</v>
      </c>
      <c r="H2882" t="s">
        <v>29</v>
      </c>
      <c r="I2882" t="s">
        <v>30</v>
      </c>
      <c r="J2882" t="s">
        <v>7772</v>
      </c>
      <c r="K2882" t="s">
        <v>7773</v>
      </c>
      <c r="M2882">
        <v>1237606</v>
      </c>
      <c r="O2882" t="s">
        <v>32</v>
      </c>
      <c r="P2882" t="s">
        <v>86</v>
      </c>
      <c r="R2882" t="s">
        <v>34</v>
      </c>
      <c r="T2882" t="s">
        <v>52</v>
      </c>
      <c r="U2882" t="s">
        <v>298</v>
      </c>
      <c r="V2882" t="s">
        <v>810</v>
      </c>
      <c r="W2882" s="1">
        <v>45255</v>
      </c>
      <c r="X2882" s="1">
        <v>45276</v>
      </c>
      <c r="Y2882" t="s">
        <v>55</v>
      </c>
    </row>
    <row r="2883" spans="1:25">
      <c r="A2883" t="s">
        <v>7774</v>
      </c>
      <c r="B2883" t="s">
        <v>7775</v>
      </c>
      <c r="D2883">
        <v>61221</v>
      </c>
      <c r="E2883" t="s">
        <v>27</v>
      </c>
      <c r="F2883" t="s">
        <v>28</v>
      </c>
      <c r="G2883">
        <v>2023</v>
      </c>
      <c r="H2883" t="s">
        <v>29</v>
      </c>
      <c r="I2883" t="s">
        <v>30</v>
      </c>
      <c r="J2883" t="s">
        <v>7776</v>
      </c>
      <c r="K2883" t="s">
        <v>7777</v>
      </c>
      <c r="L2883" t="s">
        <v>7778</v>
      </c>
      <c r="M2883">
        <v>995276</v>
      </c>
      <c r="O2883" t="s">
        <v>32</v>
      </c>
      <c r="P2883" t="s">
        <v>33</v>
      </c>
      <c r="R2883" t="s">
        <v>34</v>
      </c>
      <c r="T2883" t="s">
        <v>52</v>
      </c>
      <c r="U2883" t="s">
        <v>298</v>
      </c>
      <c r="V2883" t="s">
        <v>810</v>
      </c>
      <c r="W2883" s="1">
        <v>45256</v>
      </c>
      <c r="X2883" s="1">
        <v>45286</v>
      </c>
      <c r="Y2883" t="s">
        <v>55</v>
      </c>
    </row>
    <row r="2884" spans="1:25">
      <c r="A2884" t="s">
        <v>7779</v>
      </c>
      <c r="B2884" t="s">
        <v>7780</v>
      </c>
      <c r="D2884">
        <v>60008</v>
      </c>
      <c r="E2884" t="s">
        <v>27</v>
      </c>
      <c r="F2884" t="s">
        <v>28</v>
      </c>
      <c r="G2884">
        <v>2023</v>
      </c>
      <c r="H2884" t="s">
        <v>29</v>
      </c>
      <c r="I2884" t="s">
        <v>30</v>
      </c>
      <c r="J2884" t="s">
        <v>7765</v>
      </c>
      <c r="K2884" t="s">
        <v>7781</v>
      </c>
      <c r="M2884">
        <v>1237752</v>
      </c>
      <c r="O2884" t="s">
        <v>32</v>
      </c>
      <c r="P2884" t="s">
        <v>33</v>
      </c>
      <c r="R2884" t="s">
        <v>34</v>
      </c>
      <c r="T2884" t="s">
        <v>52</v>
      </c>
      <c r="U2884" t="s">
        <v>298</v>
      </c>
      <c r="V2884" t="s">
        <v>810</v>
      </c>
      <c r="W2884" s="1">
        <v>45256</v>
      </c>
      <c r="X2884" s="1">
        <v>45286</v>
      </c>
      <c r="Y2884" t="s">
        <v>55</v>
      </c>
    </row>
    <row r="2885" spans="1:25">
      <c r="A2885" t="s">
        <v>7782</v>
      </c>
      <c r="B2885" t="s">
        <v>7783</v>
      </c>
      <c r="D2885">
        <v>53014</v>
      </c>
      <c r="E2885" t="s">
        <v>27</v>
      </c>
      <c r="F2885" t="s">
        <v>28</v>
      </c>
      <c r="G2885">
        <v>2023</v>
      </c>
      <c r="H2885" t="s">
        <v>29</v>
      </c>
      <c r="I2885" t="s">
        <v>30</v>
      </c>
      <c r="J2885" t="s">
        <v>7784</v>
      </c>
      <c r="K2885" t="str">
        <f>"02/11/2022 10:30 AM AEST(SW"</f>
        <v>02/11/2022 10:30 AM AEST(SW</v>
      </c>
      <c r="M2885">
        <v>757104</v>
      </c>
      <c r="O2885" t="s">
        <v>32</v>
      </c>
      <c r="P2885" t="s">
        <v>33</v>
      </c>
      <c r="R2885" t="s">
        <v>34</v>
      </c>
      <c r="T2885" t="s">
        <v>52</v>
      </c>
      <c r="U2885" t="s">
        <v>298</v>
      </c>
      <c r="V2885" t="s">
        <v>810</v>
      </c>
      <c r="W2885" s="1">
        <v>44926</v>
      </c>
      <c r="X2885" s="1">
        <v>44952</v>
      </c>
      <c r="Y2885" t="s">
        <v>55</v>
      </c>
    </row>
    <row r="2886" spans="1:25">
      <c r="A2886" t="s">
        <v>7785</v>
      </c>
      <c r="B2886" t="s">
        <v>1590</v>
      </c>
      <c r="D2886">
        <v>61911</v>
      </c>
      <c r="E2886" t="s">
        <v>27</v>
      </c>
      <c r="F2886" t="s">
        <v>28</v>
      </c>
      <c r="G2886">
        <v>2023</v>
      </c>
      <c r="H2886" t="s">
        <v>29</v>
      </c>
      <c r="I2886" t="s">
        <v>30</v>
      </c>
      <c r="J2886" t="s">
        <v>7786</v>
      </c>
      <c r="K2886" t="s">
        <v>7787</v>
      </c>
      <c r="L2886" t="s">
        <v>7788</v>
      </c>
      <c r="M2886">
        <v>911558</v>
      </c>
      <c r="O2886" t="s">
        <v>32</v>
      </c>
      <c r="P2886" t="s">
        <v>86</v>
      </c>
      <c r="R2886" t="s">
        <v>34</v>
      </c>
      <c r="T2886" t="s">
        <v>52</v>
      </c>
      <c r="U2886" t="s">
        <v>298</v>
      </c>
      <c r="V2886" t="s">
        <v>810</v>
      </c>
      <c r="W2886" s="1">
        <v>45192</v>
      </c>
      <c r="X2886" s="1">
        <v>45224</v>
      </c>
      <c r="Y2886" t="s">
        <v>55</v>
      </c>
    </row>
    <row r="2887" spans="1:25">
      <c r="A2887" t="s">
        <v>7789</v>
      </c>
      <c r="B2887" t="s">
        <v>113</v>
      </c>
      <c r="C2887" t="s">
        <v>7790</v>
      </c>
      <c r="D2887">
        <v>53027</v>
      </c>
      <c r="E2887" t="s">
        <v>27</v>
      </c>
      <c r="F2887" t="s">
        <v>28</v>
      </c>
      <c r="G2887">
        <v>2023</v>
      </c>
      <c r="H2887" t="s">
        <v>29</v>
      </c>
      <c r="I2887" t="s">
        <v>30</v>
      </c>
      <c r="J2887" t="s">
        <v>7791</v>
      </c>
      <c r="K2887" t="str">
        <f>"03/11/2022 12:25 AM AEST(SW"</f>
        <v>03/11/2022 12:25 AM AEST(SW</v>
      </c>
      <c r="L2887" t="str">
        <f>"03/11/2022 12:25 AM AEST(SW"</f>
        <v>03/11/2022 12:25 AM AEST(SW</v>
      </c>
      <c r="M2887">
        <v>1148695</v>
      </c>
      <c r="O2887" t="s">
        <v>32</v>
      </c>
      <c r="P2887" t="s">
        <v>33</v>
      </c>
      <c r="R2887" t="s">
        <v>34</v>
      </c>
      <c r="T2887" t="s">
        <v>52</v>
      </c>
      <c r="U2887" t="s">
        <v>298</v>
      </c>
      <c r="V2887" t="s">
        <v>7792</v>
      </c>
      <c r="W2887" s="1">
        <v>44926</v>
      </c>
      <c r="X2887" s="1">
        <v>44952</v>
      </c>
      <c r="Y2887" t="s">
        <v>55</v>
      </c>
    </row>
    <row r="2888" spans="1:25">
      <c r="A2888" t="s">
        <v>251</v>
      </c>
      <c r="B2888" t="s">
        <v>72</v>
      </c>
      <c r="C2888" t="s">
        <v>2581</v>
      </c>
      <c r="D2888">
        <v>60198</v>
      </c>
      <c r="E2888" t="s">
        <v>27</v>
      </c>
      <c r="F2888" t="s">
        <v>28</v>
      </c>
      <c r="G2888">
        <v>2023</v>
      </c>
      <c r="H2888" t="s">
        <v>29</v>
      </c>
      <c r="I2888" t="s">
        <v>30</v>
      </c>
      <c r="J2888" t="s">
        <v>6621</v>
      </c>
      <c r="K2888" t="s">
        <v>6622</v>
      </c>
      <c r="M2888">
        <v>871337</v>
      </c>
      <c r="O2888" t="s">
        <v>32</v>
      </c>
      <c r="P2888" t="s">
        <v>42</v>
      </c>
      <c r="R2888" t="s">
        <v>34</v>
      </c>
      <c r="T2888" t="s">
        <v>35</v>
      </c>
      <c r="U2888" t="s">
        <v>278</v>
      </c>
      <c r="V2888" t="s">
        <v>6623</v>
      </c>
      <c r="W2888" s="1">
        <v>45090</v>
      </c>
      <c r="X2888" s="1">
        <v>45133</v>
      </c>
      <c r="Y2888" t="s">
        <v>55</v>
      </c>
    </row>
    <row r="2889" spans="1:25">
      <c r="A2889" t="s">
        <v>6628</v>
      </c>
      <c r="B2889" t="s">
        <v>2246</v>
      </c>
      <c r="C2889" t="s">
        <v>57</v>
      </c>
      <c r="D2889">
        <v>61926</v>
      </c>
      <c r="E2889" t="s">
        <v>27</v>
      </c>
      <c r="F2889" t="s">
        <v>28</v>
      </c>
      <c r="G2889">
        <v>2023</v>
      </c>
      <c r="H2889" t="s">
        <v>29</v>
      </c>
      <c r="I2889" t="s">
        <v>30</v>
      </c>
      <c r="J2889" t="s">
        <v>6629</v>
      </c>
      <c r="K2889" t="s">
        <v>6630</v>
      </c>
      <c r="L2889" t="s">
        <v>6630</v>
      </c>
      <c r="M2889">
        <v>1311688</v>
      </c>
      <c r="O2889" t="s">
        <v>32</v>
      </c>
      <c r="P2889" t="s">
        <v>631</v>
      </c>
      <c r="R2889" t="s">
        <v>34</v>
      </c>
      <c r="T2889" t="s">
        <v>35</v>
      </c>
      <c r="U2889" t="s">
        <v>278</v>
      </c>
      <c r="V2889" t="s">
        <v>6631</v>
      </c>
      <c r="W2889" s="1">
        <v>45152</v>
      </c>
      <c r="X2889" s="1">
        <v>45176</v>
      </c>
      <c r="Y2889" t="s">
        <v>55</v>
      </c>
    </row>
    <row r="2890" spans="1:25">
      <c r="A2890" t="s">
        <v>632</v>
      </c>
      <c r="B2890" t="s">
        <v>633</v>
      </c>
      <c r="C2890" t="s">
        <v>634</v>
      </c>
      <c r="D2890">
        <v>61947</v>
      </c>
      <c r="E2890" t="s">
        <v>27</v>
      </c>
      <c r="F2890" t="s">
        <v>28</v>
      </c>
      <c r="G2890">
        <v>2023</v>
      </c>
      <c r="H2890" t="s">
        <v>29</v>
      </c>
      <c r="I2890" t="s">
        <v>30</v>
      </c>
      <c r="J2890" t="s">
        <v>6320</v>
      </c>
      <c r="K2890" t="s">
        <v>6321</v>
      </c>
      <c r="M2890">
        <v>1142770</v>
      </c>
      <c r="O2890" t="s">
        <v>32</v>
      </c>
      <c r="P2890" t="s">
        <v>61</v>
      </c>
      <c r="Q2890" t="s">
        <v>6322</v>
      </c>
      <c r="R2890" t="s">
        <v>34</v>
      </c>
      <c r="T2890" t="s">
        <v>35</v>
      </c>
      <c r="U2890" t="s">
        <v>278</v>
      </c>
      <c r="V2890" t="s">
        <v>151</v>
      </c>
      <c r="W2890" s="1">
        <v>45163</v>
      </c>
      <c r="X2890" s="1">
        <v>45182</v>
      </c>
      <c r="Y2890" t="s">
        <v>55</v>
      </c>
    </row>
    <row r="2891" spans="1:25">
      <c r="A2891" t="s">
        <v>6885</v>
      </c>
      <c r="B2891" t="s">
        <v>6886</v>
      </c>
      <c r="D2891">
        <v>60819</v>
      </c>
      <c r="E2891" t="s">
        <v>27</v>
      </c>
      <c r="F2891" t="s">
        <v>28</v>
      </c>
      <c r="G2891">
        <v>2023</v>
      </c>
      <c r="H2891" t="s">
        <v>29</v>
      </c>
      <c r="I2891" t="s">
        <v>30</v>
      </c>
      <c r="J2891" t="s">
        <v>6887</v>
      </c>
      <c r="K2891" t="str">
        <f>"05/06/2023 03:56 PM AEST(SW"</f>
        <v>05/06/2023 03:56 PM AEST(SW</v>
      </c>
      <c r="O2891" t="s">
        <v>32</v>
      </c>
      <c r="P2891" t="s">
        <v>42</v>
      </c>
      <c r="R2891" t="s">
        <v>34</v>
      </c>
      <c r="T2891" t="s">
        <v>35</v>
      </c>
      <c r="U2891" t="s">
        <v>43</v>
      </c>
      <c r="V2891" t="s">
        <v>1303</v>
      </c>
      <c r="W2891" s="1">
        <v>45095</v>
      </c>
      <c r="X2891" s="1">
        <v>45124</v>
      </c>
      <c r="Y2891" t="s">
        <v>55</v>
      </c>
    </row>
    <row r="2892" spans="1:25">
      <c r="A2892" t="s">
        <v>6399</v>
      </c>
      <c r="B2892" t="s">
        <v>446</v>
      </c>
      <c r="C2892" t="s">
        <v>603</v>
      </c>
      <c r="D2892">
        <v>60365</v>
      </c>
      <c r="E2892" t="s">
        <v>27</v>
      </c>
      <c r="F2892" t="s">
        <v>28</v>
      </c>
      <c r="G2892">
        <v>2023</v>
      </c>
      <c r="H2892" t="s">
        <v>29</v>
      </c>
      <c r="I2892" t="s">
        <v>30</v>
      </c>
      <c r="J2892" t="s">
        <v>6400</v>
      </c>
      <c r="K2892" t="s">
        <v>6401</v>
      </c>
      <c r="M2892">
        <v>1178415</v>
      </c>
      <c r="O2892" t="s">
        <v>32</v>
      </c>
      <c r="P2892" t="s">
        <v>33</v>
      </c>
      <c r="R2892" t="s">
        <v>34</v>
      </c>
      <c r="T2892" t="s">
        <v>174</v>
      </c>
      <c r="U2892" t="s">
        <v>175</v>
      </c>
      <c r="V2892" t="s">
        <v>6402</v>
      </c>
      <c r="W2892" s="1">
        <v>45079</v>
      </c>
      <c r="X2892" s="1">
        <v>45106</v>
      </c>
      <c r="Y2892" t="s">
        <v>55</v>
      </c>
    </row>
    <row r="2893" spans="1:25">
      <c r="A2893" t="s">
        <v>326</v>
      </c>
      <c r="B2893" t="s">
        <v>846</v>
      </c>
      <c r="C2893" t="s">
        <v>1010</v>
      </c>
      <c r="D2893">
        <v>60129</v>
      </c>
      <c r="E2893" t="s">
        <v>27</v>
      </c>
      <c r="F2893" t="s">
        <v>28</v>
      </c>
      <c r="G2893">
        <v>2023</v>
      </c>
      <c r="H2893" t="s">
        <v>29</v>
      </c>
      <c r="I2893" t="s">
        <v>30</v>
      </c>
      <c r="J2893" t="s">
        <v>6403</v>
      </c>
      <c r="K2893" t="s">
        <v>6404</v>
      </c>
      <c r="M2893">
        <v>1302051</v>
      </c>
      <c r="O2893" t="s">
        <v>32</v>
      </c>
      <c r="P2893" t="s">
        <v>33</v>
      </c>
      <c r="R2893" t="s">
        <v>34</v>
      </c>
      <c r="T2893" t="s">
        <v>174</v>
      </c>
      <c r="U2893" t="s">
        <v>175</v>
      </c>
      <c r="V2893" t="s">
        <v>6405</v>
      </c>
      <c r="W2893" s="1">
        <v>45082</v>
      </c>
      <c r="X2893" s="1">
        <v>45114</v>
      </c>
      <c r="Y2893" t="s">
        <v>211</v>
      </c>
    </row>
    <row r="2894" spans="1:25">
      <c r="A2894" t="s">
        <v>657</v>
      </c>
      <c r="B2894" t="s">
        <v>7793</v>
      </c>
      <c r="D2894">
        <v>60695</v>
      </c>
      <c r="E2894" t="s">
        <v>27</v>
      </c>
      <c r="F2894" t="s">
        <v>28</v>
      </c>
      <c r="G2894">
        <v>2023</v>
      </c>
      <c r="H2894" t="s">
        <v>29</v>
      </c>
      <c r="I2894" t="s">
        <v>30</v>
      </c>
      <c r="J2894" t="s">
        <v>7794</v>
      </c>
      <c r="K2894" t="str">
        <f>"03/06/2023 05:57 PM AEST(SW"</f>
        <v>03/06/2023 05:57 PM AEST(SW</v>
      </c>
      <c r="L2894" t="s">
        <v>7795</v>
      </c>
      <c r="M2894">
        <v>1222362</v>
      </c>
      <c r="O2894" t="s">
        <v>32</v>
      </c>
      <c r="P2894" t="s">
        <v>42</v>
      </c>
      <c r="R2894" t="s">
        <v>34</v>
      </c>
      <c r="T2894" t="s">
        <v>35</v>
      </c>
      <c r="U2894" t="s">
        <v>193</v>
      </c>
      <c r="V2894" t="s">
        <v>2076</v>
      </c>
      <c r="W2894" s="1">
        <v>45114</v>
      </c>
      <c r="X2894" s="1">
        <v>45101</v>
      </c>
      <c r="Y2894" t="s">
        <v>133</v>
      </c>
    </row>
    <row r="2895" spans="1:25">
      <c r="A2895" t="s">
        <v>224</v>
      </c>
      <c r="B2895" t="s">
        <v>225</v>
      </c>
      <c r="D2895">
        <v>59467</v>
      </c>
      <c r="E2895" t="s">
        <v>27</v>
      </c>
      <c r="F2895" t="s">
        <v>28</v>
      </c>
      <c r="G2895">
        <v>2023</v>
      </c>
      <c r="H2895" t="s">
        <v>29</v>
      </c>
      <c r="I2895" t="s">
        <v>30</v>
      </c>
      <c r="J2895" t="s">
        <v>6875</v>
      </c>
      <c r="K2895" t="s">
        <v>6876</v>
      </c>
      <c r="L2895" t="s">
        <v>6876</v>
      </c>
      <c r="O2895" t="s">
        <v>32</v>
      </c>
      <c r="P2895" t="s">
        <v>631</v>
      </c>
      <c r="R2895" t="s">
        <v>34</v>
      </c>
      <c r="T2895" t="s">
        <v>52</v>
      </c>
      <c r="U2895" t="s">
        <v>43</v>
      </c>
      <c r="V2895" t="s">
        <v>1303</v>
      </c>
      <c r="W2895" s="1">
        <v>45082</v>
      </c>
      <c r="X2895" s="1">
        <v>45108</v>
      </c>
      <c r="Y2895" t="s">
        <v>55</v>
      </c>
    </row>
    <row r="2896" spans="1:25">
      <c r="A2896" t="s">
        <v>224</v>
      </c>
      <c r="B2896" t="s">
        <v>225</v>
      </c>
      <c r="D2896">
        <v>59610</v>
      </c>
      <c r="E2896" t="s">
        <v>27</v>
      </c>
      <c r="F2896" t="s">
        <v>28</v>
      </c>
      <c r="G2896">
        <v>2023</v>
      </c>
      <c r="H2896" t="s">
        <v>29</v>
      </c>
      <c r="I2896" t="s">
        <v>30</v>
      </c>
      <c r="J2896" t="s">
        <v>6875</v>
      </c>
      <c r="K2896" t="str">
        <f>"02/05/2023 06:32 PM AEST(SW"</f>
        <v>02/05/2023 06:32 PM AEST(SW</v>
      </c>
      <c r="M2896">
        <v>1130108</v>
      </c>
      <c r="O2896" t="s">
        <v>32</v>
      </c>
      <c r="P2896" t="s">
        <v>631</v>
      </c>
      <c r="R2896" t="s">
        <v>34</v>
      </c>
      <c r="T2896" t="s">
        <v>52</v>
      </c>
      <c r="U2896" t="s">
        <v>43</v>
      </c>
      <c r="V2896" t="s">
        <v>115</v>
      </c>
      <c r="W2896" s="1">
        <v>45089</v>
      </c>
      <c r="X2896" s="1">
        <v>45109</v>
      </c>
      <c r="Y2896" t="s">
        <v>204</v>
      </c>
    </row>
    <row r="2897" spans="1:25">
      <c r="A2897" t="s">
        <v>6624</v>
      </c>
      <c r="B2897" t="s">
        <v>323</v>
      </c>
      <c r="C2897" t="s">
        <v>2317</v>
      </c>
      <c r="D2897">
        <v>60865</v>
      </c>
      <c r="E2897" t="s">
        <v>27</v>
      </c>
      <c r="F2897" t="s">
        <v>28</v>
      </c>
      <c r="G2897">
        <v>2023</v>
      </c>
      <c r="H2897" t="s">
        <v>29</v>
      </c>
      <c r="I2897" t="s">
        <v>30</v>
      </c>
      <c r="J2897" t="s">
        <v>6625</v>
      </c>
      <c r="K2897" t="str">
        <f>"07/06/2023 10:10 AM AEST(SW"</f>
        <v>07/06/2023 10:10 AM AEST(SW</v>
      </c>
      <c r="M2897">
        <v>1279165</v>
      </c>
      <c r="O2897" t="s">
        <v>32</v>
      </c>
      <c r="P2897" t="s">
        <v>33</v>
      </c>
      <c r="R2897" t="s">
        <v>34</v>
      </c>
      <c r="T2897" t="s">
        <v>174</v>
      </c>
      <c r="U2897" t="s">
        <v>2704</v>
      </c>
      <c r="V2897" t="s">
        <v>6626</v>
      </c>
      <c r="W2897" s="1">
        <v>45095</v>
      </c>
      <c r="X2897" s="1">
        <v>45127</v>
      </c>
      <c r="Y2897" t="s">
        <v>55</v>
      </c>
    </row>
    <row r="2898" spans="1:25">
      <c r="A2898" t="s">
        <v>6624</v>
      </c>
      <c r="B2898" t="s">
        <v>323</v>
      </c>
      <c r="C2898" t="s">
        <v>2317</v>
      </c>
      <c r="D2898">
        <v>60866</v>
      </c>
      <c r="E2898" t="s">
        <v>27</v>
      </c>
      <c r="F2898" t="s">
        <v>28</v>
      </c>
      <c r="G2898">
        <v>2023</v>
      </c>
      <c r="H2898" t="s">
        <v>29</v>
      </c>
      <c r="I2898" t="s">
        <v>30</v>
      </c>
      <c r="J2898" t="s">
        <v>6625</v>
      </c>
      <c r="K2898" t="str">
        <f>"07/06/2023 10:21 AM AEST(SW"</f>
        <v>07/06/2023 10:21 AM AEST(SW</v>
      </c>
      <c r="L2898" t="str">
        <f>"07/06/2023 10:29 AM AEST(SW"</f>
        <v>07/06/2023 10:29 AM AEST(SW</v>
      </c>
      <c r="M2898">
        <v>1279165</v>
      </c>
      <c r="O2898" t="s">
        <v>32</v>
      </c>
      <c r="P2898" t="s">
        <v>33</v>
      </c>
      <c r="R2898" t="s">
        <v>34</v>
      </c>
      <c r="T2898" t="s">
        <v>174</v>
      </c>
      <c r="U2898" t="s">
        <v>2704</v>
      </c>
      <c r="V2898" t="s">
        <v>6627</v>
      </c>
      <c r="W2898" s="1">
        <v>45095</v>
      </c>
      <c r="X2898" s="1">
        <v>45127</v>
      </c>
      <c r="Y2898" t="s">
        <v>55</v>
      </c>
    </row>
    <row r="2899" spans="1:25">
      <c r="A2899" t="s">
        <v>6628</v>
      </c>
      <c r="B2899" t="s">
        <v>2246</v>
      </c>
      <c r="C2899" t="s">
        <v>57</v>
      </c>
      <c r="D2899">
        <v>61926</v>
      </c>
      <c r="E2899" t="s">
        <v>27</v>
      </c>
      <c r="F2899" t="s">
        <v>28</v>
      </c>
      <c r="G2899">
        <v>2023</v>
      </c>
      <c r="H2899" t="s">
        <v>29</v>
      </c>
      <c r="I2899" t="s">
        <v>30</v>
      </c>
      <c r="J2899" t="s">
        <v>6629</v>
      </c>
      <c r="K2899" t="s">
        <v>6630</v>
      </c>
      <c r="L2899" t="s">
        <v>6630</v>
      </c>
      <c r="M2899">
        <v>1311688</v>
      </c>
      <c r="O2899" t="s">
        <v>32</v>
      </c>
      <c r="P2899" t="s">
        <v>631</v>
      </c>
      <c r="R2899" t="s">
        <v>34</v>
      </c>
      <c r="T2899" t="s">
        <v>35</v>
      </c>
      <c r="U2899" t="s">
        <v>278</v>
      </c>
      <c r="V2899" t="s">
        <v>6631</v>
      </c>
      <c r="W2899" s="1">
        <v>45152</v>
      </c>
      <c r="X2899" s="1">
        <v>45176</v>
      </c>
      <c r="Y2899" t="s">
        <v>55</v>
      </c>
    </row>
    <row r="2900" spans="1:25">
      <c r="A2900" t="s">
        <v>251</v>
      </c>
      <c r="B2900" t="s">
        <v>72</v>
      </c>
      <c r="C2900" t="s">
        <v>2581</v>
      </c>
      <c r="D2900">
        <v>60198</v>
      </c>
      <c r="E2900" t="s">
        <v>27</v>
      </c>
      <c r="F2900" t="s">
        <v>28</v>
      </c>
      <c r="G2900">
        <v>2023</v>
      </c>
      <c r="H2900" t="s">
        <v>29</v>
      </c>
      <c r="I2900" t="s">
        <v>30</v>
      </c>
      <c r="J2900" t="s">
        <v>6621</v>
      </c>
      <c r="K2900" t="s">
        <v>6622</v>
      </c>
      <c r="M2900">
        <v>871337</v>
      </c>
      <c r="O2900" t="s">
        <v>32</v>
      </c>
      <c r="P2900" t="s">
        <v>42</v>
      </c>
      <c r="R2900" t="s">
        <v>34</v>
      </c>
      <c r="T2900" t="s">
        <v>35</v>
      </c>
      <c r="U2900" t="s">
        <v>278</v>
      </c>
      <c r="V2900" t="s">
        <v>6623</v>
      </c>
      <c r="W2900" s="1">
        <v>45090</v>
      </c>
      <c r="X2900" s="1">
        <v>45133</v>
      </c>
      <c r="Y2900" t="s">
        <v>55</v>
      </c>
    </row>
    <row r="2901" spans="1:25">
      <c r="A2901" t="s">
        <v>6565</v>
      </c>
      <c r="B2901" t="s">
        <v>7796</v>
      </c>
      <c r="D2901">
        <v>59253</v>
      </c>
      <c r="E2901" t="s">
        <v>27</v>
      </c>
      <c r="F2901" t="s">
        <v>28</v>
      </c>
      <c r="G2901">
        <v>2023</v>
      </c>
      <c r="H2901" t="s">
        <v>29</v>
      </c>
      <c r="I2901" t="s">
        <v>30</v>
      </c>
      <c r="J2901" t="s">
        <v>7797</v>
      </c>
      <c r="K2901" t="s">
        <v>7798</v>
      </c>
      <c r="M2901">
        <v>1191409</v>
      </c>
      <c r="O2901" t="s">
        <v>32</v>
      </c>
      <c r="P2901" t="s">
        <v>33</v>
      </c>
      <c r="R2901" t="s">
        <v>34</v>
      </c>
      <c r="T2901" t="s">
        <v>35</v>
      </c>
      <c r="U2901" t="s">
        <v>36</v>
      </c>
      <c r="V2901" t="s">
        <v>2655</v>
      </c>
      <c r="W2901" s="1">
        <v>45105</v>
      </c>
      <c r="X2901" s="1">
        <v>45117</v>
      </c>
      <c r="Y2901" t="s">
        <v>133</v>
      </c>
    </row>
    <row r="2902" spans="1:25">
      <c r="A2902" t="s">
        <v>7799</v>
      </c>
      <c r="B2902" t="s">
        <v>312</v>
      </c>
      <c r="D2902">
        <v>59212</v>
      </c>
      <c r="E2902" t="s">
        <v>27</v>
      </c>
      <c r="F2902" t="s">
        <v>28</v>
      </c>
      <c r="G2902">
        <v>2023</v>
      </c>
      <c r="H2902" t="s">
        <v>29</v>
      </c>
      <c r="I2902" t="s">
        <v>30</v>
      </c>
      <c r="J2902" t="s">
        <v>7800</v>
      </c>
      <c r="K2902" t="s">
        <v>7801</v>
      </c>
      <c r="L2902" t="s">
        <v>7802</v>
      </c>
      <c r="M2902">
        <v>1109127</v>
      </c>
      <c r="O2902" t="s">
        <v>32</v>
      </c>
      <c r="P2902" t="s">
        <v>42</v>
      </c>
      <c r="R2902" t="s">
        <v>34</v>
      </c>
      <c r="T2902" t="s">
        <v>35</v>
      </c>
      <c r="U2902" t="s">
        <v>1540</v>
      </c>
      <c r="V2902" t="s">
        <v>7803</v>
      </c>
      <c r="W2902" s="1">
        <v>45064</v>
      </c>
      <c r="X2902" s="1">
        <v>45097</v>
      </c>
      <c r="Y2902" t="s">
        <v>55</v>
      </c>
    </row>
    <row r="2903" spans="1:25">
      <c r="A2903" t="s">
        <v>7804</v>
      </c>
      <c r="B2903" t="s">
        <v>4959</v>
      </c>
      <c r="C2903" t="s">
        <v>4637</v>
      </c>
      <c r="D2903">
        <v>58494</v>
      </c>
      <c r="E2903" t="s">
        <v>27</v>
      </c>
      <c r="F2903" t="s">
        <v>28</v>
      </c>
      <c r="G2903">
        <v>2023</v>
      </c>
      <c r="H2903" t="s">
        <v>29</v>
      </c>
      <c r="I2903" t="s">
        <v>30</v>
      </c>
      <c r="J2903" t="s">
        <v>7805</v>
      </c>
      <c r="K2903" t="s">
        <v>7806</v>
      </c>
      <c r="M2903">
        <v>1271165</v>
      </c>
      <c r="O2903" t="s">
        <v>32</v>
      </c>
      <c r="P2903" t="s">
        <v>2820</v>
      </c>
      <c r="R2903" t="s">
        <v>34</v>
      </c>
      <c r="T2903" t="s">
        <v>174</v>
      </c>
      <c r="U2903" t="s">
        <v>2704</v>
      </c>
      <c r="V2903" t="s">
        <v>7807</v>
      </c>
      <c r="W2903" s="1">
        <v>44958</v>
      </c>
      <c r="X2903" s="1">
        <v>45169</v>
      </c>
      <c r="Y2903" t="s">
        <v>55</v>
      </c>
    </row>
    <row r="2904" spans="1:25">
      <c r="A2904" t="s">
        <v>3388</v>
      </c>
      <c r="B2904" t="s">
        <v>454</v>
      </c>
      <c r="C2904" t="s">
        <v>3389</v>
      </c>
      <c r="D2904">
        <v>59482</v>
      </c>
      <c r="E2904" t="s">
        <v>27</v>
      </c>
      <c r="F2904" t="s">
        <v>28</v>
      </c>
      <c r="G2904">
        <v>2023</v>
      </c>
      <c r="H2904" t="s">
        <v>29</v>
      </c>
      <c r="I2904" t="s">
        <v>30</v>
      </c>
      <c r="J2904" t="s">
        <v>7808</v>
      </c>
      <c r="K2904" t="s">
        <v>7809</v>
      </c>
      <c r="L2904" t="s">
        <v>7810</v>
      </c>
      <c r="M2904">
        <v>852516</v>
      </c>
      <c r="O2904" t="s">
        <v>32</v>
      </c>
      <c r="P2904" t="s">
        <v>86</v>
      </c>
      <c r="R2904" t="s">
        <v>34</v>
      </c>
      <c r="T2904" t="s">
        <v>52</v>
      </c>
      <c r="U2904" t="s">
        <v>43</v>
      </c>
      <c r="V2904" t="s">
        <v>6203</v>
      </c>
      <c r="W2904" s="1">
        <v>45059</v>
      </c>
      <c r="X2904" s="1">
        <v>45101</v>
      </c>
      <c r="Y2904" t="s">
        <v>3393</v>
      </c>
    </row>
    <row r="2905" spans="1:25">
      <c r="A2905" t="s">
        <v>1889</v>
      </c>
      <c r="B2905" t="s">
        <v>4010</v>
      </c>
      <c r="C2905" t="s">
        <v>791</v>
      </c>
      <c r="D2905">
        <v>58402</v>
      </c>
      <c r="E2905" t="s">
        <v>27</v>
      </c>
      <c r="F2905" t="s">
        <v>28</v>
      </c>
      <c r="G2905">
        <v>2023</v>
      </c>
      <c r="H2905" t="s">
        <v>29</v>
      </c>
      <c r="I2905" t="s">
        <v>30</v>
      </c>
      <c r="J2905" t="s">
        <v>7811</v>
      </c>
      <c r="K2905" t="s">
        <v>7812</v>
      </c>
      <c r="L2905" t="s">
        <v>7813</v>
      </c>
      <c r="M2905">
        <v>911398</v>
      </c>
      <c r="O2905" t="s">
        <v>32</v>
      </c>
      <c r="P2905" t="s">
        <v>86</v>
      </c>
      <c r="R2905" t="s">
        <v>34</v>
      </c>
      <c r="T2905" t="s">
        <v>52</v>
      </c>
      <c r="U2905" t="s">
        <v>261</v>
      </c>
      <c r="V2905" t="s">
        <v>262</v>
      </c>
      <c r="W2905" s="1">
        <v>45066</v>
      </c>
      <c r="X2905" s="1">
        <v>45094</v>
      </c>
      <c r="Y2905" t="s">
        <v>55</v>
      </c>
    </row>
    <row r="2906" spans="1:25">
      <c r="A2906" t="s">
        <v>6476</v>
      </c>
      <c r="B2906" t="s">
        <v>6477</v>
      </c>
      <c r="D2906">
        <v>54090</v>
      </c>
      <c r="E2906" t="s">
        <v>27</v>
      </c>
      <c r="F2906" t="s">
        <v>28</v>
      </c>
      <c r="G2906">
        <v>2023</v>
      </c>
      <c r="H2906" t="s">
        <v>29</v>
      </c>
      <c r="I2906" t="s">
        <v>30</v>
      </c>
      <c r="J2906" t="s">
        <v>7814</v>
      </c>
      <c r="K2906" t="s">
        <v>7815</v>
      </c>
      <c r="L2906" t="str">
        <f>"08/12/2022 05:28 PM AEST(SW"</f>
        <v>08/12/2022 05:28 PM AEST(SW</v>
      </c>
      <c r="M2906">
        <v>1357474</v>
      </c>
      <c r="O2906" t="s">
        <v>32</v>
      </c>
      <c r="P2906" t="s">
        <v>878</v>
      </c>
      <c r="R2906" t="s">
        <v>34</v>
      </c>
      <c r="T2906" t="s">
        <v>174</v>
      </c>
      <c r="U2906" t="s">
        <v>680</v>
      </c>
      <c r="V2906" t="s">
        <v>2126</v>
      </c>
      <c r="W2906" s="1">
        <v>44954</v>
      </c>
      <c r="X2906" s="1">
        <v>44962</v>
      </c>
      <c r="Y2906" t="s">
        <v>211</v>
      </c>
    </row>
    <row r="2907" spans="1:25">
      <c r="A2907" t="s">
        <v>6489</v>
      </c>
      <c r="B2907" t="s">
        <v>6490</v>
      </c>
      <c r="C2907" t="s">
        <v>6491</v>
      </c>
      <c r="D2907">
        <v>53981</v>
      </c>
      <c r="E2907" t="s">
        <v>27</v>
      </c>
      <c r="F2907" t="s">
        <v>28</v>
      </c>
      <c r="G2907">
        <v>2023</v>
      </c>
      <c r="H2907" t="s">
        <v>29</v>
      </c>
      <c r="I2907" t="s">
        <v>30</v>
      </c>
      <c r="J2907" t="s">
        <v>7816</v>
      </c>
      <c r="K2907" t="s">
        <v>7817</v>
      </c>
      <c r="L2907" t="str">
        <f>"03/12/2022 08:41 PM AEST(SW"</f>
        <v>03/12/2022 08:41 PM AEST(SW</v>
      </c>
      <c r="M2907">
        <v>1171204</v>
      </c>
      <c r="O2907" t="s">
        <v>32</v>
      </c>
      <c r="P2907" t="s">
        <v>878</v>
      </c>
      <c r="R2907" t="s">
        <v>34</v>
      </c>
      <c r="T2907" t="s">
        <v>174</v>
      </c>
      <c r="U2907" t="s">
        <v>680</v>
      </c>
      <c r="V2907" t="s">
        <v>2126</v>
      </c>
      <c r="W2907" s="1">
        <v>44954</v>
      </c>
      <c r="X2907" s="1">
        <v>44962</v>
      </c>
      <c r="Y2907" t="s">
        <v>55</v>
      </c>
    </row>
    <row r="2908" spans="1:25">
      <c r="A2908" t="s">
        <v>7818</v>
      </c>
      <c r="B2908" t="s">
        <v>7819</v>
      </c>
      <c r="C2908" t="s">
        <v>7820</v>
      </c>
      <c r="D2908">
        <v>58883</v>
      </c>
      <c r="E2908" t="s">
        <v>27</v>
      </c>
      <c r="F2908" t="s">
        <v>28</v>
      </c>
      <c r="G2908">
        <v>2023</v>
      </c>
      <c r="H2908" t="s">
        <v>29</v>
      </c>
      <c r="I2908" t="s">
        <v>30</v>
      </c>
      <c r="J2908" t="s">
        <v>7821</v>
      </c>
      <c r="K2908" t="str">
        <f>"06/04/2023 05:23 PM AEST(SW"</f>
        <v>06/04/2023 05:23 PM AEST(SW</v>
      </c>
      <c r="L2908" t="str">
        <f>"06/04/2023 05:24 PM AEST(SW"</f>
        <v>06/04/2023 05:24 PM AEST(SW</v>
      </c>
      <c r="M2908">
        <v>833314</v>
      </c>
      <c r="O2908" t="s">
        <v>32</v>
      </c>
      <c r="P2908" t="s">
        <v>86</v>
      </c>
      <c r="R2908" t="s">
        <v>34</v>
      </c>
      <c r="T2908" t="s">
        <v>52</v>
      </c>
      <c r="U2908" t="s">
        <v>261</v>
      </c>
      <c r="V2908" t="s">
        <v>262</v>
      </c>
      <c r="W2908" s="1">
        <v>45052</v>
      </c>
      <c r="X2908" s="1">
        <v>45101</v>
      </c>
      <c r="Y2908" t="s">
        <v>55</v>
      </c>
    </row>
    <row r="2909" spans="1:25">
      <c r="A2909" t="s">
        <v>1835</v>
      </c>
      <c r="B2909" t="s">
        <v>1836</v>
      </c>
      <c r="C2909" t="s">
        <v>1837</v>
      </c>
      <c r="D2909">
        <v>57280</v>
      </c>
      <c r="E2909" t="s">
        <v>27</v>
      </c>
      <c r="F2909" t="s">
        <v>28</v>
      </c>
      <c r="G2909">
        <v>2023</v>
      </c>
      <c r="H2909" t="s">
        <v>29</v>
      </c>
      <c r="I2909" t="s">
        <v>30</v>
      </c>
      <c r="J2909" t="s">
        <v>7822</v>
      </c>
      <c r="K2909" t="s">
        <v>7823</v>
      </c>
      <c r="M2909">
        <v>1105084</v>
      </c>
      <c r="O2909" t="s">
        <v>32</v>
      </c>
      <c r="P2909" t="s">
        <v>86</v>
      </c>
      <c r="R2909" t="s">
        <v>34</v>
      </c>
      <c r="T2909" t="s">
        <v>52</v>
      </c>
      <c r="U2909" t="s">
        <v>87</v>
      </c>
      <c r="V2909" t="s">
        <v>465</v>
      </c>
      <c r="W2909" s="1">
        <v>44984</v>
      </c>
      <c r="X2909" s="1">
        <v>44995</v>
      </c>
      <c r="Y2909" t="s">
        <v>89</v>
      </c>
    </row>
    <row r="2910" spans="1:25">
      <c r="A2910" t="s">
        <v>7824</v>
      </c>
      <c r="B2910" t="s">
        <v>7825</v>
      </c>
      <c r="D2910">
        <v>53879</v>
      </c>
      <c r="E2910" t="s">
        <v>27</v>
      </c>
      <c r="F2910" t="s">
        <v>28</v>
      </c>
      <c r="G2910">
        <v>2023</v>
      </c>
      <c r="H2910" t="s">
        <v>29</v>
      </c>
      <c r="I2910" t="s">
        <v>30</v>
      </c>
      <c r="J2910" t="s">
        <v>7816</v>
      </c>
      <c r="K2910" t="s">
        <v>7826</v>
      </c>
      <c r="L2910" t="s">
        <v>7827</v>
      </c>
      <c r="M2910">
        <v>1176401</v>
      </c>
      <c r="O2910" t="s">
        <v>32</v>
      </c>
      <c r="P2910" t="s">
        <v>878</v>
      </c>
      <c r="R2910" t="s">
        <v>34</v>
      </c>
      <c r="T2910" t="s">
        <v>174</v>
      </c>
      <c r="U2910" t="s">
        <v>680</v>
      </c>
      <c r="V2910" t="s">
        <v>2126</v>
      </c>
      <c r="W2910" s="1">
        <v>44954</v>
      </c>
      <c r="X2910" s="1">
        <v>44962</v>
      </c>
      <c r="Y2910" t="s">
        <v>220</v>
      </c>
    </row>
    <row r="2911" spans="1:25">
      <c r="A2911" t="s">
        <v>1188</v>
      </c>
      <c r="B2911" t="s">
        <v>4110</v>
      </c>
      <c r="C2911" t="s">
        <v>4111</v>
      </c>
      <c r="D2911">
        <v>58569</v>
      </c>
      <c r="E2911" t="s">
        <v>27</v>
      </c>
      <c r="F2911" t="s">
        <v>28</v>
      </c>
      <c r="G2911">
        <v>2023</v>
      </c>
      <c r="H2911" t="s">
        <v>29</v>
      </c>
      <c r="I2911" t="s">
        <v>30</v>
      </c>
      <c r="J2911" t="s">
        <v>7828</v>
      </c>
      <c r="K2911" t="s">
        <v>7829</v>
      </c>
      <c r="L2911" t="s">
        <v>7829</v>
      </c>
      <c r="M2911">
        <v>759861</v>
      </c>
      <c r="O2911" t="s">
        <v>32</v>
      </c>
      <c r="P2911" t="s">
        <v>42</v>
      </c>
      <c r="R2911" t="s">
        <v>34</v>
      </c>
      <c r="T2911" t="s">
        <v>35</v>
      </c>
      <c r="U2911" t="s">
        <v>43</v>
      </c>
      <c r="V2911" t="s">
        <v>6206</v>
      </c>
      <c r="W2911" s="1">
        <v>45052</v>
      </c>
      <c r="X2911" s="1">
        <v>45067</v>
      </c>
      <c r="Y2911" t="s">
        <v>55</v>
      </c>
    </row>
    <row r="2912" spans="1:25">
      <c r="A2912" t="s">
        <v>3565</v>
      </c>
      <c r="B2912" t="s">
        <v>7830</v>
      </c>
      <c r="C2912" t="s">
        <v>7831</v>
      </c>
      <c r="D2912">
        <v>59025</v>
      </c>
      <c r="E2912" t="s">
        <v>27</v>
      </c>
      <c r="F2912" t="s">
        <v>28</v>
      </c>
      <c r="G2912">
        <v>2023</v>
      </c>
      <c r="H2912" t="s">
        <v>29</v>
      </c>
      <c r="I2912" t="s">
        <v>30</v>
      </c>
      <c r="J2912" t="s">
        <v>7832</v>
      </c>
      <c r="K2912" t="s">
        <v>7833</v>
      </c>
      <c r="M2912">
        <v>914398</v>
      </c>
      <c r="O2912" t="s">
        <v>32</v>
      </c>
      <c r="P2912" t="s">
        <v>86</v>
      </c>
      <c r="R2912" t="s">
        <v>34</v>
      </c>
      <c r="T2912" t="s">
        <v>52</v>
      </c>
      <c r="U2912" t="s">
        <v>261</v>
      </c>
      <c r="V2912" t="s">
        <v>262</v>
      </c>
      <c r="W2912" s="1">
        <v>45065</v>
      </c>
      <c r="X2912" s="1">
        <v>45095</v>
      </c>
      <c r="Y2912" t="s">
        <v>55</v>
      </c>
    </row>
    <row r="2913" spans="1:25">
      <c r="A2913" t="s">
        <v>1368</v>
      </c>
      <c r="B2913" t="s">
        <v>1016</v>
      </c>
      <c r="C2913" t="s">
        <v>5895</v>
      </c>
      <c r="D2913">
        <v>59091</v>
      </c>
      <c r="E2913" t="s">
        <v>27</v>
      </c>
      <c r="F2913" t="s">
        <v>28</v>
      </c>
      <c r="G2913">
        <v>2023</v>
      </c>
      <c r="H2913" t="s">
        <v>29</v>
      </c>
      <c r="I2913" t="s">
        <v>30</v>
      </c>
      <c r="J2913" t="s">
        <v>7834</v>
      </c>
      <c r="K2913" t="s">
        <v>7835</v>
      </c>
      <c r="L2913" t="s">
        <v>7836</v>
      </c>
      <c r="M2913">
        <v>910845</v>
      </c>
      <c r="O2913" t="s">
        <v>32</v>
      </c>
      <c r="P2913" t="s">
        <v>86</v>
      </c>
      <c r="R2913" t="s">
        <v>34</v>
      </c>
      <c r="T2913" t="s">
        <v>52</v>
      </c>
      <c r="U2913" t="s">
        <v>261</v>
      </c>
      <c r="V2913" t="s">
        <v>4416</v>
      </c>
      <c r="W2913" s="1">
        <v>45065</v>
      </c>
      <c r="X2913" s="1">
        <v>45105</v>
      </c>
      <c r="Y2913" t="s">
        <v>55</v>
      </c>
    </row>
    <row r="2914" spans="1:25">
      <c r="A2914" t="s">
        <v>7837</v>
      </c>
      <c r="B2914" t="s">
        <v>312</v>
      </c>
      <c r="C2914" t="s">
        <v>7838</v>
      </c>
      <c r="D2914">
        <v>54066</v>
      </c>
      <c r="E2914" t="s">
        <v>27</v>
      </c>
      <c r="F2914" t="s">
        <v>28</v>
      </c>
      <c r="G2914">
        <v>2023</v>
      </c>
      <c r="H2914" t="s">
        <v>29</v>
      </c>
      <c r="I2914" t="s">
        <v>30</v>
      </c>
      <c r="J2914" t="s">
        <v>7816</v>
      </c>
      <c r="K2914" t="s">
        <v>7839</v>
      </c>
      <c r="L2914" t="s">
        <v>7839</v>
      </c>
      <c r="M2914">
        <v>1350156</v>
      </c>
      <c r="O2914" t="s">
        <v>32</v>
      </c>
      <c r="P2914" t="s">
        <v>878</v>
      </c>
      <c r="R2914" t="s">
        <v>34</v>
      </c>
      <c r="T2914" t="s">
        <v>174</v>
      </c>
      <c r="U2914" t="s">
        <v>680</v>
      </c>
      <c r="V2914" t="s">
        <v>2126</v>
      </c>
      <c r="W2914" s="1">
        <v>44954</v>
      </c>
      <c r="X2914" s="1">
        <v>44900</v>
      </c>
      <c r="Y2914" t="s">
        <v>55</v>
      </c>
    </row>
    <row r="2915" spans="1:25">
      <c r="A2915" t="s">
        <v>7837</v>
      </c>
      <c r="B2915" t="s">
        <v>312</v>
      </c>
      <c r="C2915" t="s">
        <v>7838</v>
      </c>
      <c r="D2915">
        <v>55481</v>
      </c>
      <c r="E2915" t="s">
        <v>27</v>
      </c>
      <c r="F2915" t="s">
        <v>28</v>
      </c>
      <c r="G2915">
        <v>2023</v>
      </c>
      <c r="H2915" t="s">
        <v>29</v>
      </c>
      <c r="I2915" t="s">
        <v>30</v>
      </c>
      <c r="J2915" t="s">
        <v>7814</v>
      </c>
      <c r="K2915" t="str">
        <f>"03/01/2023 10:15 PM AEST(SW"</f>
        <v>03/01/2023 10:15 PM AEST(SW</v>
      </c>
      <c r="M2915">
        <v>1350156</v>
      </c>
      <c r="O2915" t="s">
        <v>32</v>
      </c>
      <c r="P2915" t="s">
        <v>878</v>
      </c>
      <c r="R2915" t="s">
        <v>34</v>
      </c>
      <c r="T2915" t="s">
        <v>174</v>
      </c>
      <c r="U2915" t="s">
        <v>680</v>
      </c>
      <c r="V2915" t="s">
        <v>2126</v>
      </c>
      <c r="W2915" s="1">
        <v>44954</v>
      </c>
      <c r="X2915" s="1">
        <v>44962</v>
      </c>
      <c r="Y2915" t="s">
        <v>55</v>
      </c>
    </row>
    <row r="2916" spans="1:25">
      <c r="A2916" t="s">
        <v>7840</v>
      </c>
      <c r="B2916" t="s">
        <v>2597</v>
      </c>
      <c r="C2916" t="s">
        <v>269</v>
      </c>
      <c r="D2916">
        <v>58791</v>
      </c>
      <c r="E2916" t="s">
        <v>27</v>
      </c>
      <c r="F2916" t="s">
        <v>28</v>
      </c>
      <c r="G2916">
        <v>2023</v>
      </c>
      <c r="H2916" t="s">
        <v>29</v>
      </c>
      <c r="I2916" t="s">
        <v>30</v>
      </c>
      <c r="J2916" t="s">
        <v>7841</v>
      </c>
      <c r="K2916" t="str">
        <f>"04/04/2023 04:08 PM AEST(SW"</f>
        <v>04/04/2023 04:08 PM AEST(SW</v>
      </c>
      <c r="L2916" t="s">
        <v>7842</v>
      </c>
      <c r="M2916">
        <v>997670</v>
      </c>
      <c r="O2916" t="s">
        <v>32</v>
      </c>
      <c r="P2916" t="s">
        <v>277</v>
      </c>
      <c r="R2916" t="s">
        <v>34</v>
      </c>
      <c r="T2916" t="s">
        <v>52</v>
      </c>
      <c r="U2916" t="s">
        <v>87</v>
      </c>
      <c r="V2916" t="s">
        <v>475</v>
      </c>
      <c r="W2916" s="1">
        <v>45143</v>
      </c>
      <c r="X2916" s="1">
        <v>45164</v>
      </c>
      <c r="Y2916" t="s">
        <v>55</v>
      </c>
    </row>
    <row r="2917" spans="1:25">
      <c r="A2917" t="s">
        <v>3548</v>
      </c>
      <c r="B2917" t="s">
        <v>57</v>
      </c>
      <c r="C2917" t="s">
        <v>1440</v>
      </c>
      <c r="D2917">
        <v>57209</v>
      </c>
      <c r="E2917" t="s">
        <v>27</v>
      </c>
      <c r="F2917" t="s">
        <v>28</v>
      </c>
      <c r="G2917">
        <v>2023</v>
      </c>
      <c r="H2917" t="s">
        <v>29</v>
      </c>
      <c r="I2917" t="s">
        <v>30</v>
      </c>
      <c r="J2917" t="s">
        <v>7843</v>
      </c>
      <c r="K2917" t="s">
        <v>7844</v>
      </c>
      <c r="M2917">
        <v>996156</v>
      </c>
      <c r="O2917" t="s">
        <v>32</v>
      </c>
      <c r="P2917" t="s">
        <v>371</v>
      </c>
      <c r="R2917" t="s">
        <v>34</v>
      </c>
      <c r="T2917" t="s">
        <v>35</v>
      </c>
      <c r="U2917" t="s">
        <v>43</v>
      </c>
      <c r="V2917" t="s">
        <v>115</v>
      </c>
      <c r="W2917" s="1">
        <v>44984</v>
      </c>
      <c r="X2917" s="1">
        <v>45051</v>
      </c>
      <c r="Y2917" t="s">
        <v>55</v>
      </c>
    </row>
    <row r="2918" spans="1:25">
      <c r="A2918" t="s">
        <v>7845</v>
      </c>
      <c r="B2918" t="s">
        <v>188</v>
      </c>
      <c r="D2918">
        <v>55480</v>
      </c>
      <c r="E2918" t="s">
        <v>27</v>
      </c>
      <c r="F2918" t="s">
        <v>28</v>
      </c>
      <c r="G2918">
        <v>2023</v>
      </c>
      <c r="H2918" t="s">
        <v>29</v>
      </c>
      <c r="I2918" t="s">
        <v>30</v>
      </c>
      <c r="J2918" t="s">
        <v>7846</v>
      </c>
      <c r="K2918" t="str">
        <f>"03/01/2023 12:13 PM AEST(SW"</f>
        <v>03/01/2023 12:13 PM AEST(SW</v>
      </c>
      <c r="L2918" t="str">
        <f>"03/01/2023 12:17 PM AEST(SW"</f>
        <v>03/01/2023 12:17 PM AEST(SW</v>
      </c>
      <c r="M2918">
        <v>1330036</v>
      </c>
      <c r="O2918" t="s">
        <v>32</v>
      </c>
      <c r="P2918" t="s">
        <v>389</v>
      </c>
      <c r="R2918" t="s">
        <v>34</v>
      </c>
      <c r="T2918" t="s">
        <v>52</v>
      </c>
      <c r="U2918" t="s">
        <v>87</v>
      </c>
      <c r="V2918" t="s">
        <v>88</v>
      </c>
      <c r="W2918" s="1">
        <v>44931</v>
      </c>
      <c r="X2918" s="1">
        <v>44948</v>
      </c>
      <c r="Y2918" t="s">
        <v>55</v>
      </c>
    </row>
    <row r="2919" spans="1:25">
      <c r="A2919" t="s">
        <v>3543</v>
      </c>
      <c r="B2919" t="s">
        <v>171</v>
      </c>
      <c r="C2919" t="s">
        <v>104</v>
      </c>
      <c r="D2919">
        <v>57219</v>
      </c>
      <c r="E2919" t="s">
        <v>27</v>
      </c>
      <c r="F2919" t="s">
        <v>28</v>
      </c>
      <c r="G2919">
        <v>2023</v>
      </c>
      <c r="H2919" t="s">
        <v>29</v>
      </c>
      <c r="I2919" t="s">
        <v>30</v>
      </c>
      <c r="J2919" t="s">
        <v>7847</v>
      </c>
      <c r="K2919" t="s">
        <v>7848</v>
      </c>
      <c r="M2919">
        <v>1172456</v>
      </c>
      <c r="O2919" t="s">
        <v>32</v>
      </c>
      <c r="P2919" t="s">
        <v>371</v>
      </c>
      <c r="R2919" t="s">
        <v>34</v>
      </c>
      <c r="T2919" t="s">
        <v>174</v>
      </c>
      <c r="U2919" t="s">
        <v>43</v>
      </c>
      <c r="V2919" t="s">
        <v>7849</v>
      </c>
      <c r="W2919" s="1">
        <v>44984</v>
      </c>
      <c r="X2919" s="1">
        <v>45035</v>
      </c>
      <c r="Y2919" t="s">
        <v>55</v>
      </c>
    </row>
    <row r="2920" spans="1:25">
      <c r="A2920" t="s">
        <v>3548</v>
      </c>
      <c r="B2920" t="s">
        <v>57</v>
      </c>
      <c r="C2920" t="s">
        <v>1440</v>
      </c>
      <c r="D2920">
        <v>57209</v>
      </c>
      <c r="E2920" t="s">
        <v>27</v>
      </c>
      <c r="F2920" t="s">
        <v>28</v>
      </c>
      <c r="G2920">
        <v>2023</v>
      </c>
      <c r="H2920" t="s">
        <v>29</v>
      </c>
      <c r="I2920" t="s">
        <v>30</v>
      </c>
      <c r="J2920" t="s">
        <v>7843</v>
      </c>
      <c r="K2920" t="s">
        <v>7844</v>
      </c>
      <c r="M2920">
        <v>996156</v>
      </c>
      <c r="O2920" t="s">
        <v>32</v>
      </c>
      <c r="P2920" t="s">
        <v>371</v>
      </c>
      <c r="R2920" t="s">
        <v>34</v>
      </c>
      <c r="T2920" t="s">
        <v>35</v>
      </c>
      <c r="U2920" t="s">
        <v>43</v>
      </c>
      <c r="V2920" t="s">
        <v>115</v>
      </c>
      <c r="W2920" s="1">
        <v>44984</v>
      </c>
      <c r="X2920" s="1">
        <v>45051</v>
      </c>
      <c r="Y2920" t="s">
        <v>55</v>
      </c>
    </row>
    <row r="2921" spans="1:25">
      <c r="A2921" t="s">
        <v>7850</v>
      </c>
      <c r="B2921" t="s">
        <v>7851</v>
      </c>
      <c r="C2921" t="s">
        <v>7852</v>
      </c>
      <c r="D2921">
        <v>58997</v>
      </c>
      <c r="E2921" t="s">
        <v>27</v>
      </c>
      <c r="F2921" t="s">
        <v>28</v>
      </c>
      <c r="G2921">
        <v>2023</v>
      </c>
      <c r="H2921" t="s">
        <v>29</v>
      </c>
      <c r="I2921" t="s">
        <v>30</v>
      </c>
      <c r="J2921" t="s">
        <v>7853</v>
      </c>
      <c r="K2921" t="s">
        <v>7854</v>
      </c>
      <c r="M2921">
        <v>836162</v>
      </c>
      <c r="O2921" t="s">
        <v>32</v>
      </c>
      <c r="P2921" t="s">
        <v>145</v>
      </c>
      <c r="R2921" t="s">
        <v>34</v>
      </c>
      <c r="T2921" t="s">
        <v>52</v>
      </c>
      <c r="U2921" t="s">
        <v>53</v>
      </c>
      <c r="V2921" t="s">
        <v>146</v>
      </c>
      <c r="W2921" s="1">
        <v>45045</v>
      </c>
      <c r="X2921" s="1">
        <v>45067</v>
      </c>
      <c r="Y2921" t="s">
        <v>55</v>
      </c>
    </row>
    <row r="2922" spans="1:25">
      <c r="A2922" t="s">
        <v>3548</v>
      </c>
      <c r="B2922" t="s">
        <v>57</v>
      </c>
      <c r="C2922" t="s">
        <v>1440</v>
      </c>
      <c r="D2922">
        <v>57209</v>
      </c>
      <c r="E2922" t="s">
        <v>27</v>
      </c>
      <c r="F2922" t="s">
        <v>28</v>
      </c>
      <c r="G2922">
        <v>2023</v>
      </c>
      <c r="H2922" t="s">
        <v>29</v>
      </c>
      <c r="I2922" t="s">
        <v>30</v>
      </c>
      <c r="J2922" t="s">
        <v>7843</v>
      </c>
      <c r="K2922" t="s">
        <v>7844</v>
      </c>
      <c r="M2922">
        <v>996156</v>
      </c>
      <c r="O2922" t="s">
        <v>32</v>
      </c>
      <c r="P2922" t="s">
        <v>371</v>
      </c>
      <c r="R2922" t="s">
        <v>34</v>
      </c>
      <c r="T2922" t="s">
        <v>35</v>
      </c>
      <c r="U2922" t="s">
        <v>43</v>
      </c>
      <c r="V2922" t="s">
        <v>115</v>
      </c>
      <c r="W2922" s="1">
        <v>44984</v>
      </c>
      <c r="X2922" s="1">
        <v>45051</v>
      </c>
      <c r="Y2922" t="s">
        <v>55</v>
      </c>
    </row>
    <row r="2923" spans="1:25">
      <c r="A2923" t="s">
        <v>5905</v>
      </c>
      <c r="B2923" t="s">
        <v>5906</v>
      </c>
      <c r="C2923" t="s">
        <v>5907</v>
      </c>
      <c r="D2923">
        <v>59429</v>
      </c>
      <c r="E2923" t="s">
        <v>27</v>
      </c>
      <c r="F2923" t="s">
        <v>28</v>
      </c>
      <c r="G2923">
        <v>2023</v>
      </c>
      <c r="H2923" t="s">
        <v>29</v>
      </c>
      <c r="I2923" t="s">
        <v>30</v>
      </c>
      <c r="J2923" t="s">
        <v>7855</v>
      </c>
      <c r="K2923" t="s">
        <v>7856</v>
      </c>
      <c r="M2923">
        <v>583769</v>
      </c>
      <c r="O2923" t="s">
        <v>32</v>
      </c>
      <c r="P2923" t="s">
        <v>61</v>
      </c>
      <c r="Q2923" t="s">
        <v>7857</v>
      </c>
      <c r="R2923" t="s">
        <v>34</v>
      </c>
      <c r="T2923" t="s">
        <v>52</v>
      </c>
      <c r="U2923" t="s">
        <v>650</v>
      </c>
      <c r="V2923" t="s">
        <v>5910</v>
      </c>
      <c r="W2923" s="1">
        <v>45143</v>
      </c>
      <c r="X2923" s="1">
        <v>45157</v>
      </c>
      <c r="Y2923" t="s">
        <v>55</v>
      </c>
    </row>
    <row r="2924" spans="1:25">
      <c r="A2924" t="s">
        <v>6247</v>
      </c>
      <c r="B2924" t="s">
        <v>7858</v>
      </c>
      <c r="D2924">
        <v>60829</v>
      </c>
      <c r="E2924" t="s">
        <v>27</v>
      </c>
      <c r="F2924" t="s">
        <v>28</v>
      </c>
      <c r="G2924">
        <v>2023</v>
      </c>
      <c r="H2924" t="s">
        <v>29</v>
      </c>
      <c r="I2924" t="s">
        <v>30</v>
      </c>
      <c r="J2924" t="s">
        <v>7859</v>
      </c>
      <c r="K2924" t="str">
        <f>"05/06/2023 08:05 PM AEST(SW"</f>
        <v>05/06/2023 08:05 PM AEST(SW</v>
      </c>
      <c r="M2924">
        <v>1133031</v>
      </c>
      <c r="O2924" t="s">
        <v>32</v>
      </c>
      <c r="P2924" t="s">
        <v>86</v>
      </c>
      <c r="R2924" t="s">
        <v>34</v>
      </c>
      <c r="T2924" t="s">
        <v>52</v>
      </c>
      <c r="U2924" t="s">
        <v>650</v>
      </c>
      <c r="V2924" t="s">
        <v>7860</v>
      </c>
      <c r="W2924" s="1">
        <v>45143</v>
      </c>
      <c r="X2924" s="1">
        <v>45156</v>
      </c>
      <c r="Y2924" t="s">
        <v>133</v>
      </c>
    </row>
    <row r="2925" spans="1:25">
      <c r="A2925" t="s">
        <v>7861</v>
      </c>
      <c r="B2925" t="s">
        <v>1866</v>
      </c>
      <c r="C2925" t="s">
        <v>57</v>
      </c>
      <c r="D2925">
        <v>60810</v>
      </c>
      <c r="E2925" t="s">
        <v>27</v>
      </c>
      <c r="F2925" t="s">
        <v>28</v>
      </c>
      <c r="G2925">
        <v>2023</v>
      </c>
      <c r="H2925" t="s">
        <v>29</v>
      </c>
      <c r="I2925" t="s">
        <v>30</v>
      </c>
      <c r="J2925" t="s">
        <v>7862</v>
      </c>
      <c r="K2925" t="str">
        <f>"05/06/2023 12:51 PM AEST(SW"</f>
        <v>05/06/2023 12:51 PM AEST(SW</v>
      </c>
      <c r="L2925" t="str">
        <f>"05/06/2023 12:52 PM AEST(SW"</f>
        <v>05/06/2023 12:52 PM AEST(SW</v>
      </c>
      <c r="M2925">
        <v>696532</v>
      </c>
      <c r="O2925" t="s">
        <v>32</v>
      </c>
      <c r="P2925" t="s">
        <v>33</v>
      </c>
      <c r="R2925" t="s">
        <v>34</v>
      </c>
      <c r="T2925" t="s">
        <v>52</v>
      </c>
      <c r="U2925" t="s">
        <v>650</v>
      </c>
      <c r="V2925" t="s">
        <v>1666</v>
      </c>
      <c r="W2925" s="1">
        <v>45143</v>
      </c>
      <c r="X2925" s="1">
        <v>45156</v>
      </c>
      <c r="Y2925" t="s">
        <v>55</v>
      </c>
    </row>
    <row r="2926" spans="1:25">
      <c r="A2926" t="s">
        <v>7863</v>
      </c>
      <c r="B2926" t="s">
        <v>409</v>
      </c>
      <c r="C2926" t="s">
        <v>6976</v>
      </c>
      <c r="D2926">
        <v>58733</v>
      </c>
      <c r="E2926" t="s">
        <v>27</v>
      </c>
      <c r="F2926" t="s">
        <v>28</v>
      </c>
      <c r="G2926">
        <v>2023</v>
      </c>
      <c r="H2926" t="s">
        <v>29</v>
      </c>
      <c r="I2926" t="s">
        <v>30</v>
      </c>
      <c r="J2926" t="s">
        <v>7864</v>
      </c>
      <c r="K2926" t="str">
        <f>"03/04/2023 09:05 AM AEST(SW"</f>
        <v>03/04/2023 09:05 AM AEST(SW</v>
      </c>
      <c r="M2926">
        <v>1312514</v>
      </c>
      <c r="O2926" t="s">
        <v>32</v>
      </c>
      <c r="P2926" t="s">
        <v>68</v>
      </c>
      <c r="R2926" t="s">
        <v>34</v>
      </c>
      <c r="T2926" t="s">
        <v>35</v>
      </c>
      <c r="U2926" t="s">
        <v>1578</v>
      </c>
      <c r="V2926" t="s">
        <v>3346</v>
      </c>
      <c r="W2926" s="1">
        <v>45104</v>
      </c>
      <c r="X2926" s="1">
        <v>45108</v>
      </c>
      <c r="Y2926" t="s">
        <v>7865</v>
      </c>
    </row>
    <row r="2927" spans="1:25">
      <c r="A2927" t="s">
        <v>2545</v>
      </c>
      <c r="B2927" t="s">
        <v>2546</v>
      </c>
      <c r="D2927">
        <v>55664</v>
      </c>
      <c r="E2927" t="s">
        <v>27</v>
      </c>
      <c r="F2927" t="s">
        <v>28</v>
      </c>
      <c r="G2927">
        <v>2023</v>
      </c>
      <c r="H2927" t="s">
        <v>29</v>
      </c>
      <c r="I2927" t="s">
        <v>30</v>
      </c>
      <c r="J2927" t="s">
        <v>7866</v>
      </c>
      <c r="K2927" t="s">
        <v>7867</v>
      </c>
      <c r="M2927">
        <v>1105339</v>
      </c>
      <c r="O2927" t="s">
        <v>32</v>
      </c>
      <c r="P2927" t="s">
        <v>86</v>
      </c>
      <c r="R2927" t="s">
        <v>34</v>
      </c>
      <c r="T2927" t="s">
        <v>52</v>
      </c>
      <c r="U2927" t="s">
        <v>87</v>
      </c>
      <c r="V2927" t="s">
        <v>5798</v>
      </c>
      <c r="W2927" s="1">
        <v>44975</v>
      </c>
      <c r="X2927" s="1">
        <v>44996</v>
      </c>
      <c r="Y2927" t="s">
        <v>89</v>
      </c>
    </row>
    <row r="2928" spans="1:25">
      <c r="A2928" t="s">
        <v>3543</v>
      </c>
      <c r="B2928" t="s">
        <v>171</v>
      </c>
      <c r="C2928" t="s">
        <v>104</v>
      </c>
      <c r="D2928">
        <v>57219</v>
      </c>
      <c r="E2928" t="s">
        <v>27</v>
      </c>
      <c r="F2928" t="s">
        <v>28</v>
      </c>
      <c r="G2928">
        <v>2023</v>
      </c>
      <c r="H2928" t="s">
        <v>29</v>
      </c>
      <c r="I2928" t="s">
        <v>30</v>
      </c>
      <c r="J2928" t="s">
        <v>7847</v>
      </c>
      <c r="K2928" t="s">
        <v>7848</v>
      </c>
      <c r="M2928">
        <v>1172456</v>
      </c>
      <c r="O2928" t="s">
        <v>32</v>
      </c>
      <c r="P2928" t="s">
        <v>371</v>
      </c>
      <c r="R2928" t="s">
        <v>34</v>
      </c>
      <c r="T2928" t="s">
        <v>174</v>
      </c>
      <c r="U2928" t="s">
        <v>43</v>
      </c>
      <c r="V2928" t="s">
        <v>7849</v>
      </c>
      <c r="W2928" s="1">
        <v>44984</v>
      </c>
      <c r="X2928" s="1">
        <v>45035</v>
      </c>
      <c r="Y2928" t="s">
        <v>55</v>
      </c>
    </row>
    <row r="2929" spans="1:25">
      <c r="A2929" t="s">
        <v>3548</v>
      </c>
      <c r="B2929" t="s">
        <v>57</v>
      </c>
      <c r="C2929" t="s">
        <v>1440</v>
      </c>
      <c r="D2929">
        <v>57209</v>
      </c>
      <c r="E2929" t="s">
        <v>27</v>
      </c>
      <c r="F2929" t="s">
        <v>28</v>
      </c>
      <c r="G2929">
        <v>2023</v>
      </c>
      <c r="H2929" t="s">
        <v>29</v>
      </c>
      <c r="I2929" t="s">
        <v>30</v>
      </c>
      <c r="J2929" t="s">
        <v>7843</v>
      </c>
      <c r="K2929" t="s">
        <v>7844</v>
      </c>
      <c r="M2929">
        <v>996156</v>
      </c>
      <c r="O2929" t="s">
        <v>32</v>
      </c>
      <c r="P2929" t="s">
        <v>371</v>
      </c>
      <c r="R2929" t="s">
        <v>34</v>
      </c>
      <c r="T2929" t="s">
        <v>35</v>
      </c>
      <c r="U2929" t="s">
        <v>43</v>
      </c>
      <c r="V2929" t="s">
        <v>115</v>
      </c>
      <c r="W2929" s="1">
        <v>44984</v>
      </c>
      <c r="X2929" s="1">
        <v>45051</v>
      </c>
      <c r="Y2929" t="s">
        <v>55</v>
      </c>
    </row>
    <row r="2930" spans="1:25">
      <c r="A2930" t="s">
        <v>5716</v>
      </c>
      <c r="B2930" t="s">
        <v>7868</v>
      </c>
      <c r="D2930">
        <v>60673</v>
      </c>
      <c r="E2930" t="s">
        <v>27</v>
      </c>
      <c r="F2930" t="s">
        <v>28</v>
      </c>
      <c r="G2930">
        <v>2023</v>
      </c>
      <c r="H2930" t="s">
        <v>29</v>
      </c>
      <c r="I2930" t="s">
        <v>30</v>
      </c>
      <c r="J2930" t="s">
        <v>7869</v>
      </c>
      <c r="K2930" t="str">
        <f>"09/06/2023 12:14 PM AEST(SW"</f>
        <v>09/06/2023 12:14 PM AEST(SW</v>
      </c>
      <c r="M2930">
        <v>1147987</v>
      </c>
      <c r="O2930" t="s">
        <v>32</v>
      </c>
      <c r="P2930" t="s">
        <v>42</v>
      </c>
      <c r="R2930" t="s">
        <v>34</v>
      </c>
      <c r="T2930" t="s">
        <v>35</v>
      </c>
      <c r="U2930" t="s">
        <v>1578</v>
      </c>
      <c r="V2930" t="s">
        <v>7870</v>
      </c>
      <c r="W2930" s="1">
        <v>45078</v>
      </c>
      <c r="X2930" s="1">
        <v>45087</v>
      </c>
      <c r="Y2930" t="s">
        <v>204</v>
      </c>
    </row>
    <row r="2931" spans="1:25">
      <c r="A2931" t="s">
        <v>5716</v>
      </c>
      <c r="B2931" t="s">
        <v>7868</v>
      </c>
      <c r="D2931">
        <v>60675</v>
      </c>
      <c r="E2931" t="s">
        <v>27</v>
      </c>
      <c r="F2931" t="s">
        <v>28</v>
      </c>
      <c r="G2931">
        <v>2023</v>
      </c>
      <c r="H2931" t="s">
        <v>29</v>
      </c>
      <c r="I2931" t="s">
        <v>30</v>
      </c>
      <c r="J2931" t="s">
        <v>7871</v>
      </c>
      <c r="K2931" t="str">
        <f>"02/06/2023 04:39 PM AEST(SW"</f>
        <v>02/06/2023 04:39 PM AEST(SW</v>
      </c>
      <c r="M2931">
        <v>1147987</v>
      </c>
      <c r="O2931" t="s">
        <v>32</v>
      </c>
      <c r="P2931" t="s">
        <v>42</v>
      </c>
      <c r="R2931" t="s">
        <v>34</v>
      </c>
      <c r="T2931" t="s">
        <v>35</v>
      </c>
      <c r="U2931" t="s">
        <v>1578</v>
      </c>
      <c r="V2931" t="s">
        <v>6867</v>
      </c>
      <c r="W2931" s="1">
        <v>45108</v>
      </c>
      <c r="X2931" s="1">
        <v>45118</v>
      </c>
      <c r="Y2931" t="s">
        <v>204</v>
      </c>
    </row>
    <row r="2932" spans="1:25">
      <c r="A2932" t="s">
        <v>7872</v>
      </c>
      <c r="B2932" t="s">
        <v>1228</v>
      </c>
      <c r="D2932">
        <v>60676</v>
      </c>
      <c r="E2932" t="s">
        <v>27</v>
      </c>
      <c r="F2932" t="s">
        <v>28</v>
      </c>
      <c r="G2932">
        <v>2023</v>
      </c>
      <c r="H2932" t="s">
        <v>29</v>
      </c>
      <c r="I2932" t="s">
        <v>30</v>
      </c>
      <c r="J2932" t="s">
        <v>7871</v>
      </c>
      <c r="K2932" t="str">
        <f>"02/06/2023 04:39 PM AEST(SW"</f>
        <v>02/06/2023 04:39 PM AEST(SW</v>
      </c>
      <c r="L2932" t="str">
        <f>"03/06/2023 11:46 AM AEST(SW"</f>
        <v>03/06/2023 11:46 AM AEST(SW</v>
      </c>
      <c r="M2932">
        <v>1146716</v>
      </c>
      <c r="O2932" t="s">
        <v>32</v>
      </c>
      <c r="P2932" t="s">
        <v>42</v>
      </c>
      <c r="R2932" t="s">
        <v>34</v>
      </c>
      <c r="T2932" t="s">
        <v>35</v>
      </c>
      <c r="U2932" t="s">
        <v>1578</v>
      </c>
      <c r="V2932" t="s">
        <v>6867</v>
      </c>
      <c r="W2932" s="1">
        <v>45108</v>
      </c>
      <c r="X2932" s="1">
        <v>45118</v>
      </c>
      <c r="Y2932" t="s">
        <v>204</v>
      </c>
    </row>
    <row r="2933" spans="1:25">
      <c r="A2933" t="s">
        <v>3594</v>
      </c>
      <c r="B2933" t="s">
        <v>392</v>
      </c>
      <c r="C2933" t="s">
        <v>349</v>
      </c>
      <c r="D2933">
        <v>58697</v>
      </c>
      <c r="E2933" t="s">
        <v>27</v>
      </c>
      <c r="F2933" t="s">
        <v>28</v>
      </c>
      <c r="G2933">
        <v>2023</v>
      </c>
      <c r="H2933" t="s">
        <v>29</v>
      </c>
      <c r="I2933" t="s">
        <v>30</v>
      </c>
      <c r="J2933" t="s">
        <v>7873</v>
      </c>
      <c r="K2933" t="str">
        <f>"01/04/2023 05:04 PM AEST(SW"</f>
        <v>01/04/2023 05:04 PM AEST(SW</v>
      </c>
      <c r="M2933">
        <v>1079815</v>
      </c>
      <c r="O2933" t="s">
        <v>32</v>
      </c>
      <c r="P2933" t="s">
        <v>695</v>
      </c>
      <c r="R2933" t="s">
        <v>34</v>
      </c>
      <c r="T2933" t="s">
        <v>52</v>
      </c>
      <c r="U2933" t="s">
        <v>43</v>
      </c>
      <c r="V2933" t="s">
        <v>1316</v>
      </c>
      <c r="W2933" s="1">
        <v>45053</v>
      </c>
      <c r="X2933" s="1">
        <v>45116</v>
      </c>
      <c r="Y2933" t="s">
        <v>55</v>
      </c>
    </row>
    <row r="2934" spans="1:25">
      <c r="A2934" t="s">
        <v>1117</v>
      </c>
      <c r="B2934" t="s">
        <v>7874</v>
      </c>
      <c r="D2934">
        <v>55805</v>
      </c>
      <c r="E2934" t="s">
        <v>27</v>
      </c>
      <c r="F2934" t="s">
        <v>28</v>
      </c>
      <c r="G2934">
        <v>2023</v>
      </c>
      <c r="H2934" t="s">
        <v>29</v>
      </c>
      <c r="I2934" t="s">
        <v>30</v>
      </c>
      <c r="J2934" t="s">
        <v>7875</v>
      </c>
      <c r="K2934" t="str">
        <f>"01/02/2023 05:06 PM AEST(SW"</f>
        <v>01/02/2023 05:06 PM AEST(SW</v>
      </c>
      <c r="M2934">
        <v>911314</v>
      </c>
      <c r="O2934" t="s">
        <v>32</v>
      </c>
      <c r="P2934" t="s">
        <v>145</v>
      </c>
      <c r="R2934" t="s">
        <v>34</v>
      </c>
      <c r="T2934" t="s">
        <v>52</v>
      </c>
      <c r="U2934" t="s">
        <v>43</v>
      </c>
      <c r="V2934" t="s">
        <v>7876</v>
      </c>
      <c r="W2934" s="1">
        <v>44988</v>
      </c>
      <c r="X2934" s="1">
        <v>45020</v>
      </c>
      <c r="Y2934" t="s">
        <v>55</v>
      </c>
    </row>
    <row r="2935" spans="1:25">
      <c r="A2935" t="s">
        <v>6903</v>
      </c>
      <c r="B2935" t="s">
        <v>7287</v>
      </c>
      <c r="D2935">
        <v>60425</v>
      </c>
      <c r="E2935" t="s">
        <v>27</v>
      </c>
      <c r="F2935" t="s">
        <v>28</v>
      </c>
      <c r="G2935">
        <v>2023</v>
      </c>
      <c r="H2935" t="s">
        <v>29</v>
      </c>
      <c r="I2935" t="s">
        <v>30</v>
      </c>
      <c r="J2935" t="s">
        <v>7288</v>
      </c>
      <c r="K2935" t="s">
        <v>7289</v>
      </c>
      <c r="M2935">
        <v>1016691</v>
      </c>
      <c r="O2935" t="s">
        <v>32</v>
      </c>
      <c r="P2935" t="s">
        <v>33</v>
      </c>
      <c r="R2935" t="s">
        <v>34</v>
      </c>
      <c r="T2935" t="s">
        <v>52</v>
      </c>
      <c r="U2935" t="s">
        <v>2704</v>
      </c>
      <c r="V2935" t="s">
        <v>2705</v>
      </c>
      <c r="W2935" s="1">
        <v>45107</v>
      </c>
      <c r="X2935" s="1">
        <v>45127</v>
      </c>
      <c r="Y2935" t="s">
        <v>55</v>
      </c>
    </row>
    <row r="2936" spans="1:25">
      <c r="A2936" t="s">
        <v>6484</v>
      </c>
      <c r="B2936" t="s">
        <v>268</v>
      </c>
      <c r="D2936">
        <v>60629</v>
      </c>
      <c r="E2936" t="s">
        <v>27</v>
      </c>
      <c r="F2936" t="s">
        <v>28</v>
      </c>
      <c r="G2936">
        <v>2023</v>
      </c>
      <c r="H2936" t="s">
        <v>29</v>
      </c>
      <c r="I2936" t="s">
        <v>30</v>
      </c>
      <c r="J2936" t="s">
        <v>6485</v>
      </c>
      <c r="K2936" t="str">
        <f>"01/06/2023 11:03 AM AEST(SW"</f>
        <v>01/06/2023 11:03 AM AEST(SW</v>
      </c>
      <c r="M2936">
        <v>1198623</v>
      </c>
      <c r="O2936" t="s">
        <v>32</v>
      </c>
      <c r="P2936" t="s">
        <v>878</v>
      </c>
      <c r="R2936" t="s">
        <v>34</v>
      </c>
      <c r="T2936" t="s">
        <v>52</v>
      </c>
      <c r="U2936" t="s">
        <v>1540</v>
      </c>
      <c r="V2936" t="s">
        <v>6486</v>
      </c>
      <c r="W2936" s="1">
        <v>45085</v>
      </c>
      <c r="X2936" s="1">
        <v>45102</v>
      </c>
      <c r="Y2936" t="s">
        <v>55</v>
      </c>
    </row>
    <row r="2937" spans="1:25">
      <c r="A2937" t="s">
        <v>6662</v>
      </c>
      <c r="B2937" t="s">
        <v>57</v>
      </c>
      <c r="C2937" t="s">
        <v>6432</v>
      </c>
      <c r="D2937">
        <v>59501</v>
      </c>
      <c r="E2937" t="s">
        <v>27</v>
      </c>
      <c r="F2937" t="s">
        <v>28</v>
      </c>
      <c r="G2937">
        <v>2023</v>
      </c>
      <c r="H2937" t="s">
        <v>29</v>
      </c>
      <c r="I2937" t="s">
        <v>30</v>
      </c>
      <c r="J2937" t="s">
        <v>6663</v>
      </c>
      <c r="K2937" t="s">
        <v>6664</v>
      </c>
      <c r="L2937" t="str">
        <f>"07/05/2023 10:54 AM AEST(SW"</f>
        <v>07/05/2023 10:54 AM AEST(SW</v>
      </c>
      <c r="M2937">
        <v>1110883</v>
      </c>
      <c r="O2937" t="s">
        <v>32</v>
      </c>
      <c r="P2937" t="s">
        <v>695</v>
      </c>
      <c r="R2937" t="s">
        <v>34</v>
      </c>
      <c r="T2937" t="s">
        <v>52</v>
      </c>
      <c r="U2937" t="s">
        <v>1540</v>
      </c>
      <c r="V2937" t="s">
        <v>6665</v>
      </c>
      <c r="W2937" s="1">
        <v>45078</v>
      </c>
      <c r="X2937" s="1">
        <v>45095</v>
      </c>
      <c r="Y2937" t="s">
        <v>55</v>
      </c>
    </row>
    <row r="2938" spans="1:25">
      <c r="A2938" t="s">
        <v>7877</v>
      </c>
      <c r="B2938" t="s">
        <v>2243</v>
      </c>
      <c r="D2938">
        <v>59103</v>
      </c>
      <c r="E2938" t="s">
        <v>27</v>
      </c>
      <c r="F2938" t="s">
        <v>28</v>
      </c>
      <c r="G2938">
        <v>2023</v>
      </c>
      <c r="H2938" t="s">
        <v>29</v>
      </c>
      <c r="I2938" t="s">
        <v>30</v>
      </c>
      <c r="J2938" t="s">
        <v>7878</v>
      </c>
      <c r="K2938" t="s">
        <v>7879</v>
      </c>
      <c r="M2938">
        <v>579791</v>
      </c>
      <c r="O2938" t="s">
        <v>32</v>
      </c>
      <c r="P2938" t="s">
        <v>42</v>
      </c>
      <c r="R2938" t="s">
        <v>34</v>
      </c>
      <c r="T2938" t="s">
        <v>35</v>
      </c>
      <c r="U2938" t="s">
        <v>36</v>
      </c>
      <c r="V2938" t="s">
        <v>7880</v>
      </c>
      <c r="W2938" s="1">
        <v>45047</v>
      </c>
      <c r="X2938" s="1">
        <v>45067</v>
      </c>
      <c r="Y2938" t="s">
        <v>2476</v>
      </c>
    </row>
    <row r="2939" spans="1:25">
      <c r="A2939" t="s">
        <v>7877</v>
      </c>
      <c r="B2939" t="s">
        <v>2243</v>
      </c>
      <c r="D2939">
        <v>59104</v>
      </c>
      <c r="E2939" t="s">
        <v>27</v>
      </c>
      <c r="F2939" t="s">
        <v>28</v>
      </c>
      <c r="G2939">
        <v>2023</v>
      </c>
      <c r="H2939" t="s">
        <v>29</v>
      </c>
      <c r="I2939" t="s">
        <v>30</v>
      </c>
      <c r="J2939" t="s">
        <v>7881</v>
      </c>
      <c r="K2939" t="s">
        <v>7882</v>
      </c>
      <c r="M2939">
        <v>579791</v>
      </c>
      <c r="O2939" t="s">
        <v>32</v>
      </c>
      <c r="P2939" t="s">
        <v>42</v>
      </c>
      <c r="R2939" t="s">
        <v>34</v>
      </c>
      <c r="T2939" t="s">
        <v>35</v>
      </c>
      <c r="U2939" t="s">
        <v>36</v>
      </c>
      <c r="V2939" t="s">
        <v>7883</v>
      </c>
      <c r="W2939" s="1">
        <v>45047</v>
      </c>
      <c r="X2939" s="1">
        <v>45067</v>
      </c>
      <c r="Y2939" t="s">
        <v>2476</v>
      </c>
    </row>
    <row r="2940" spans="1:25">
      <c r="A2940" t="s">
        <v>6431</v>
      </c>
      <c r="B2940" t="s">
        <v>6432</v>
      </c>
      <c r="D2940">
        <v>60856</v>
      </c>
      <c r="E2940" t="s">
        <v>27</v>
      </c>
      <c r="F2940" t="s">
        <v>28</v>
      </c>
      <c r="G2940">
        <v>2023</v>
      </c>
      <c r="H2940" t="s">
        <v>29</v>
      </c>
      <c r="I2940" t="s">
        <v>30</v>
      </c>
      <c r="J2940" t="s">
        <v>6433</v>
      </c>
      <c r="K2940" t="str">
        <f>"06/06/2023 09:42 PM AEST(SW"</f>
        <v>06/06/2023 09:42 PM AEST(SW</v>
      </c>
      <c r="M2940">
        <v>1269035</v>
      </c>
      <c r="O2940" t="s">
        <v>32</v>
      </c>
      <c r="P2940" t="s">
        <v>33</v>
      </c>
      <c r="R2940" t="s">
        <v>34</v>
      </c>
      <c r="T2940" t="s">
        <v>174</v>
      </c>
      <c r="U2940" t="s">
        <v>680</v>
      </c>
      <c r="V2940" t="s">
        <v>6434</v>
      </c>
      <c r="W2940" s="1">
        <v>45104</v>
      </c>
      <c r="X2940" s="1">
        <v>45138</v>
      </c>
      <c r="Y2940" t="s">
        <v>55</v>
      </c>
    </row>
    <row r="2941" spans="1:25">
      <c r="A2941" t="s">
        <v>6431</v>
      </c>
      <c r="B2941" t="s">
        <v>6432</v>
      </c>
      <c r="D2941">
        <v>60857</v>
      </c>
      <c r="E2941" t="s">
        <v>27</v>
      </c>
      <c r="F2941" t="s">
        <v>28</v>
      </c>
      <c r="G2941">
        <v>2023</v>
      </c>
      <c r="H2941" t="s">
        <v>29</v>
      </c>
      <c r="I2941" t="s">
        <v>30</v>
      </c>
      <c r="J2941" t="s">
        <v>6435</v>
      </c>
      <c r="K2941" t="str">
        <f>"06/06/2023 09:50 PM AEST(SW"</f>
        <v>06/06/2023 09:50 PM AEST(SW</v>
      </c>
      <c r="L2941" t="str">
        <f>"06/06/2023 09:54 PM AEST(SW"</f>
        <v>06/06/2023 09:54 PM AEST(SW</v>
      </c>
      <c r="M2941">
        <v>1269035</v>
      </c>
      <c r="O2941" t="s">
        <v>32</v>
      </c>
      <c r="P2941" t="s">
        <v>33</v>
      </c>
      <c r="R2941" t="s">
        <v>34</v>
      </c>
      <c r="T2941" t="s">
        <v>174</v>
      </c>
      <c r="U2941" t="s">
        <v>680</v>
      </c>
      <c r="V2941" t="s">
        <v>6434</v>
      </c>
      <c r="W2941" s="1">
        <v>45104</v>
      </c>
      <c r="X2941" s="1">
        <v>45138</v>
      </c>
      <c r="Y2941" t="s">
        <v>55</v>
      </c>
    </row>
    <row r="2942" spans="1:25">
      <c r="A2942" t="s">
        <v>6431</v>
      </c>
      <c r="B2942" t="s">
        <v>6432</v>
      </c>
      <c r="D2942">
        <v>60858</v>
      </c>
      <c r="E2942" t="s">
        <v>27</v>
      </c>
      <c r="F2942" t="s">
        <v>28</v>
      </c>
      <c r="G2942">
        <v>2023</v>
      </c>
      <c r="H2942" t="s">
        <v>29</v>
      </c>
      <c r="I2942" t="s">
        <v>30</v>
      </c>
      <c r="J2942" t="s">
        <v>6435</v>
      </c>
      <c r="K2942" t="str">
        <f>"06/06/2023 10:09 PM AEST(SW"</f>
        <v>06/06/2023 10:09 PM AEST(SW</v>
      </c>
      <c r="M2942">
        <v>1269035</v>
      </c>
      <c r="O2942" t="s">
        <v>32</v>
      </c>
      <c r="P2942" t="s">
        <v>33</v>
      </c>
      <c r="R2942" t="s">
        <v>34</v>
      </c>
      <c r="T2942" t="s">
        <v>174</v>
      </c>
      <c r="U2942" t="s">
        <v>680</v>
      </c>
      <c r="V2942" t="s">
        <v>6434</v>
      </c>
      <c r="W2942" s="1">
        <v>45104</v>
      </c>
      <c r="X2942" s="1">
        <v>45138</v>
      </c>
      <c r="Y2942" t="s">
        <v>55</v>
      </c>
    </row>
    <row r="2943" spans="1:25">
      <c r="A2943" t="s">
        <v>7884</v>
      </c>
      <c r="B2943" t="s">
        <v>7885</v>
      </c>
      <c r="C2943" t="s">
        <v>113</v>
      </c>
      <c r="D2943">
        <v>58696</v>
      </c>
      <c r="E2943" t="s">
        <v>27</v>
      </c>
      <c r="F2943" t="s">
        <v>28</v>
      </c>
      <c r="G2943">
        <v>2023</v>
      </c>
      <c r="H2943" t="s">
        <v>29</v>
      </c>
      <c r="I2943" t="s">
        <v>30</v>
      </c>
      <c r="J2943" t="s">
        <v>7886</v>
      </c>
      <c r="K2943" t="str">
        <f>"01/04/2023 03:37 PM AEST(SW"</f>
        <v>01/04/2023 03:37 PM AEST(SW</v>
      </c>
      <c r="M2943">
        <v>544466</v>
      </c>
      <c r="O2943" t="s">
        <v>32</v>
      </c>
      <c r="P2943" t="s">
        <v>371</v>
      </c>
      <c r="R2943" t="s">
        <v>34</v>
      </c>
      <c r="T2943" t="s">
        <v>35</v>
      </c>
      <c r="U2943" t="s">
        <v>53</v>
      </c>
      <c r="V2943" t="s">
        <v>115</v>
      </c>
      <c r="W2943" s="1">
        <v>45013</v>
      </c>
      <c r="X2943" s="1">
        <v>45118</v>
      </c>
      <c r="Y2943" t="s">
        <v>55</v>
      </c>
    </row>
    <row r="2944" spans="1:25">
      <c r="A2944" t="s">
        <v>104</v>
      </c>
      <c r="B2944" t="s">
        <v>1189</v>
      </c>
      <c r="C2944" t="s">
        <v>273</v>
      </c>
      <c r="D2944">
        <v>52724</v>
      </c>
      <c r="E2944" t="s">
        <v>27</v>
      </c>
      <c r="F2944" t="s">
        <v>28</v>
      </c>
      <c r="G2944">
        <v>2023</v>
      </c>
      <c r="H2944" t="s">
        <v>29</v>
      </c>
      <c r="I2944" t="s">
        <v>30</v>
      </c>
      <c r="J2944" t="s">
        <v>7887</v>
      </c>
      <c r="K2944" t="s">
        <v>7888</v>
      </c>
      <c r="L2944" t="s">
        <v>7889</v>
      </c>
      <c r="M2944">
        <v>1270074</v>
      </c>
      <c r="O2944" t="s">
        <v>32</v>
      </c>
      <c r="P2944" t="s">
        <v>145</v>
      </c>
      <c r="R2944" t="s">
        <v>34</v>
      </c>
      <c r="T2944" t="s">
        <v>174</v>
      </c>
      <c r="U2944" t="s">
        <v>43</v>
      </c>
      <c r="V2944" t="s">
        <v>7890</v>
      </c>
      <c r="W2944" s="1">
        <v>44947</v>
      </c>
      <c r="X2944" s="1">
        <v>44984</v>
      </c>
      <c r="Y2944" t="s">
        <v>55</v>
      </c>
    </row>
    <row r="2945" spans="1:25">
      <c r="A2945" t="s">
        <v>6225</v>
      </c>
      <c r="B2945" t="s">
        <v>171</v>
      </c>
      <c r="D2945">
        <v>59412</v>
      </c>
      <c r="E2945" t="s">
        <v>27</v>
      </c>
      <c r="F2945" t="s">
        <v>28</v>
      </c>
      <c r="G2945">
        <v>2023</v>
      </c>
      <c r="H2945" t="s">
        <v>29</v>
      </c>
      <c r="I2945" t="s">
        <v>30</v>
      </c>
      <c r="J2945" t="s">
        <v>6226</v>
      </c>
      <c r="K2945" t="s">
        <v>6227</v>
      </c>
      <c r="M2945">
        <v>1321305</v>
      </c>
      <c r="O2945" t="s">
        <v>32</v>
      </c>
      <c r="P2945" t="s">
        <v>86</v>
      </c>
      <c r="R2945" t="s">
        <v>34</v>
      </c>
      <c r="T2945" t="s">
        <v>52</v>
      </c>
      <c r="U2945" t="s">
        <v>261</v>
      </c>
      <c r="V2945" t="s">
        <v>2612</v>
      </c>
      <c r="W2945" s="1">
        <v>45097</v>
      </c>
      <c r="X2945" s="1">
        <v>45118</v>
      </c>
      <c r="Y2945" t="s">
        <v>55</v>
      </c>
    </row>
    <row r="2946" spans="1:25">
      <c r="A2946" t="s">
        <v>6228</v>
      </c>
      <c r="B2946" t="s">
        <v>57</v>
      </c>
      <c r="C2946" t="s">
        <v>6229</v>
      </c>
      <c r="D2946">
        <v>59388</v>
      </c>
      <c r="E2946" t="s">
        <v>27</v>
      </c>
      <c r="F2946" t="s">
        <v>28</v>
      </c>
      <c r="G2946">
        <v>2023</v>
      </c>
      <c r="H2946" t="s">
        <v>29</v>
      </c>
      <c r="I2946" t="s">
        <v>30</v>
      </c>
      <c r="J2946" t="s">
        <v>6226</v>
      </c>
      <c r="K2946" t="s">
        <v>6230</v>
      </c>
      <c r="M2946">
        <v>994716</v>
      </c>
      <c r="O2946" t="s">
        <v>32</v>
      </c>
      <c r="P2946" t="s">
        <v>86</v>
      </c>
      <c r="R2946" t="s">
        <v>34</v>
      </c>
      <c r="T2946" t="s">
        <v>52</v>
      </c>
      <c r="U2946" t="s">
        <v>261</v>
      </c>
      <c r="V2946" t="s">
        <v>2612</v>
      </c>
      <c r="W2946" s="1">
        <v>45097</v>
      </c>
      <c r="X2946" s="1">
        <v>45118</v>
      </c>
      <c r="Y2946" t="s">
        <v>55</v>
      </c>
    </row>
    <row r="2947" spans="1:25">
      <c r="A2947" t="s">
        <v>6231</v>
      </c>
      <c r="B2947" t="s">
        <v>6232</v>
      </c>
      <c r="C2947" t="s">
        <v>6233</v>
      </c>
      <c r="D2947">
        <v>59413</v>
      </c>
      <c r="E2947" t="s">
        <v>27</v>
      </c>
      <c r="F2947" t="s">
        <v>28</v>
      </c>
      <c r="G2947">
        <v>2023</v>
      </c>
      <c r="H2947" t="s">
        <v>29</v>
      </c>
      <c r="I2947" t="s">
        <v>30</v>
      </c>
      <c r="J2947" t="s">
        <v>6226</v>
      </c>
      <c r="K2947" t="s">
        <v>6227</v>
      </c>
      <c r="L2947" t="s">
        <v>6234</v>
      </c>
      <c r="M2947">
        <v>757650</v>
      </c>
      <c r="O2947" t="s">
        <v>32</v>
      </c>
      <c r="P2947" t="s">
        <v>86</v>
      </c>
      <c r="R2947" t="s">
        <v>34</v>
      </c>
      <c r="T2947" t="s">
        <v>52</v>
      </c>
      <c r="U2947" t="s">
        <v>261</v>
      </c>
      <c r="V2947" t="s">
        <v>6235</v>
      </c>
      <c r="W2947" s="1">
        <v>45097</v>
      </c>
      <c r="X2947" s="1">
        <v>45118</v>
      </c>
      <c r="Y2947" t="s">
        <v>55</v>
      </c>
    </row>
    <row r="2948" spans="1:25">
      <c r="A2948" t="s">
        <v>7891</v>
      </c>
      <c r="B2948" t="s">
        <v>7892</v>
      </c>
      <c r="D2948">
        <v>59986</v>
      </c>
      <c r="E2948" t="s">
        <v>27</v>
      </c>
      <c r="F2948" t="s">
        <v>28</v>
      </c>
      <c r="G2948">
        <v>2023</v>
      </c>
      <c r="H2948" t="s">
        <v>29</v>
      </c>
      <c r="I2948" t="s">
        <v>30</v>
      </c>
      <c r="J2948" t="s">
        <v>7893</v>
      </c>
      <c r="K2948" t="s">
        <v>7894</v>
      </c>
      <c r="L2948" t="s">
        <v>7894</v>
      </c>
      <c r="M2948">
        <v>1275606</v>
      </c>
      <c r="O2948" t="s">
        <v>32</v>
      </c>
      <c r="P2948" t="s">
        <v>86</v>
      </c>
      <c r="R2948" t="s">
        <v>34</v>
      </c>
      <c r="T2948" t="s">
        <v>174</v>
      </c>
      <c r="U2948" t="s">
        <v>87</v>
      </c>
      <c r="V2948" t="s">
        <v>7895</v>
      </c>
      <c r="W2948" s="1">
        <v>45098</v>
      </c>
      <c r="X2948" s="1">
        <v>45128</v>
      </c>
      <c r="Y2948" t="s">
        <v>823</v>
      </c>
    </row>
    <row r="2949" spans="1:25">
      <c r="A2949" t="s">
        <v>624</v>
      </c>
      <c r="B2949" t="s">
        <v>1455</v>
      </c>
      <c r="C2949" t="s">
        <v>4355</v>
      </c>
      <c r="D2949">
        <v>60554</v>
      </c>
      <c r="E2949" t="s">
        <v>27</v>
      </c>
      <c r="F2949" t="s">
        <v>28</v>
      </c>
      <c r="G2949">
        <v>2023</v>
      </c>
      <c r="H2949" t="s">
        <v>29</v>
      </c>
      <c r="I2949" t="s">
        <v>30</v>
      </c>
      <c r="J2949" t="s">
        <v>7896</v>
      </c>
      <c r="K2949" t="s">
        <v>7897</v>
      </c>
      <c r="L2949" t="s">
        <v>7898</v>
      </c>
      <c r="M2949">
        <v>1190075</v>
      </c>
      <c r="O2949" t="s">
        <v>32</v>
      </c>
      <c r="P2949" t="s">
        <v>33</v>
      </c>
      <c r="R2949" t="s">
        <v>34</v>
      </c>
      <c r="T2949" t="s">
        <v>52</v>
      </c>
      <c r="U2949" t="s">
        <v>53</v>
      </c>
      <c r="V2949" t="s">
        <v>542</v>
      </c>
      <c r="W2949" s="1">
        <v>45086</v>
      </c>
      <c r="X2949" s="1">
        <v>45111</v>
      </c>
      <c r="Y2949" t="s">
        <v>823</v>
      </c>
    </row>
    <row r="2950" spans="1:25">
      <c r="A2950" t="s">
        <v>7899</v>
      </c>
      <c r="B2950" t="s">
        <v>7900</v>
      </c>
      <c r="C2950" t="s">
        <v>7901</v>
      </c>
      <c r="D2950">
        <v>58881</v>
      </c>
      <c r="E2950" t="s">
        <v>27</v>
      </c>
      <c r="F2950" t="s">
        <v>28</v>
      </c>
      <c r="G2950">
        <v>2023</v>
      </c>
      <c r="H2950" t="s">
        <v>29</v>
      </c>
      <c r="I2950" t="s">
        <v>30</v>
      </c>
      <c r="J2950" t="s">
        <v>7902</v>
      </c>
      <c r="K2950" t="str">
        <f>"06/04/2023 05:05 PM AEST(SW"</f>
        <v>06/04/2023 05:05 PM AEST(SW</v>
      </c>
      <c r="L2950" t="str">
        <f>"07/04/2023 09:44 AM AEST(SW"</f>
        <v>07/04/2023 09:44 AM AEST(SW</v>
      </c>
      <c r="M2950">
        <v>952319</v>
      </c>
      <c r="O2950" t="s">
        <v>32</v>
      </c>
      <c r="P2950" t="s">
        <v>33</v>
      </c>
      <c r="R2950" t="s">
        <v>34</v>
      </c>
      <c r="T2950" t="s">
        <v>52</v>
      </c>
      <c r="U2950" t="s">
        <v>2704</v>
      </c>
      <c r="V2950" t="s">
        <v>7903</v>
      </c>
      <c r="W2950" s="1">
        <v>45081</v>
      </c>
      <c r="X2950" s="1">
        <v>45091</v>
      </c>
      <c r="Y2950" t="s">
        <v>55</v>
      </c>
    </row>
    <row r="2951" spans="1:25">
      <c r="A2951" t="s">
        <v>4567</v>
      </c>
      <c r="B2951" t="s">
        <v>47</v>
      </c>
      <c r="C2951" t="s">
        <v>313</v>
      </c>
      <c r="D2951">
        <v>59369</v>
      </c>
      <c r="E2951" t="s">
        <v>27</v>
      </c>
      <c r="F2951" t="s">
        <v>28</v>
      </c>
      <c r="G2951">
        <v>2023</v>
      </c>
      <c r="H2951" t="s">
        <v>29</v>
      </c>
      <c r="I2951" t="s">
        <v>30</v>
      </c>
      <c r="J2951" t="s">
        <v>7904</v>
      </c>
      <c r="K2951" t="s">
        <v>7905</v>
      </c>
      <c r="M2951">
        <v>1338174</v>
      </c>
      <c r="O2951" t="s">
        <v>32</v>
      </c>
      <c r="P2951" t="s">
        <v>33</v>
      </c>
      <c r="R2951" t="s">
        <v>34</v>
      </c>
      <c r="T2951" t="s">
        <v>52</v>
      </c>
      <c r="U2951" t="s">
        <v>53</v>
      </c>
      <c r="V2951" t="s">
        <v>549</v>
      </c>
      <c r="W2951" s="1">
        <v>45093</v>
      </c>
      <c r="X2951" s="1">
        <v>45102</v>
      </c>
      <c r="Y2951" t="s">
        <v>55</v>
      </c>
    </row>
    <row r="2952" spans="1:25">
      <c r="A2952" t="s">
        <v>7906</v>
      </c>
      <c r="B2952" t="s">
        <v>7907</v>
      </c>
      <c r="D2952">
        <v>60059</v>
      </c>
      <c r="E2952" t="s">
        <v>27</v>
      </c>
      <c r="F2952" t="s">
        <v>28</v>
      </c>
      <c r="G2952">
        <v>2023</v>
      </c>
      <c r="H2952" t="s">
        <v>29</v>
      </c>
      <c r="I2952" t="s">
        <v>30</v>
      </c>
      <c r="J2952" t="s">
        <v>7908</v>
      </c>
      <c r="K2952" t="s">
        <v>7909</v>
      </c>
      <c r="M2952">
        <v>1330606</v>
      </c>
      <c r="O2952" t="s">
        <v>32</v>
      </c>
      <c r="P2952" t="s">
        <v>33</v>
      </c>
      <c r="R2952" t="s">
        <v>34</v>
      </c>
      <c r="T2952" t="s">
        <v>52</v>
      </c>
      <c r="U2952" t="s">
        <v>298</v>
      </c>
      <c r="V2952" t="s">
        <v>810</v>
      </c>
      <c r="W2952" s="1">
        <v>45260</v>
      </c>
      <c r="X2952" s="1">
        <v>45305</v>
      </c>
      <c r="Y2952" t="s">
        <v>55</v>
      </c>
    </row>
    <row r="2953" spans="1:25">
      <c r="A2953" t="s">
        <v>1837</v>
      </c>
      <c r="B2953" t="s">
        <v>7910</v>
      </c>
      <c r="D2953">
        <v>60013</v>
      </c>
      <c r="E2953" t="s">
        <v>27</v>
      </c>
      <c r="F2953" t="s">
        <v>28</v>
      </c>
      <c r="G2953">
        <v>2023</v>
      </c>
      <c r="H2953" t="s">
        <v>29</v>
      </c>
      <c r="I2953" t="s">
        <v>30</v>
      </c>
      <c r="J2953" t="s">
        <v>7911</v>
      </c>
      <c r="K2953" t="s">
        <v>7912</v>
      </c>
      <c r="L2953" t="s">
        <v>7913</v>
      </c>
      <c r="M2953">
        <v>1321575</v>
      </c>
      <c r="O2953" t="s">
        <v>32</v>
      </c>
      <c r="P2953" t="s">
        <v>33</v>
      </c>
      <c r="R2953" t="s">
        <v>34</v>
      </c>
      <c r="T2953" t="s">
        <v>52</v>
      </c>
      <c r="U2953" t="s">
        <v>53</v>
      </c>
      <c r="V2953" t="s">
        <v>210</v>
      </c>
      <c r="W2953" s="1">
        <v>45087</v>
      </c>
      <c r="X2953" s="1">
        <v>45101</v>
      </c>
      <c r="Y2953" t="s">
        <v>55</v>
      </c>
    </row>
    <row r="2954" spans="1:25">
      <c r="A2954" t="s">
        <v>1478</v>
      </c>
      <c r="B2954" t="s">
        <v>7914</v>
      </c>
      <c r="D2954">
        <v>60589</v>
      </c>
      <c r="E2954" t="s">
        <v>27</v>
      </c>
      <c r="F2954" t="s">
        <v>28</v>
      </c>
      <c r="G2954">
        <v>2023</v>
      </c>
      <c r="H2954" t="s">
        <v>29</v>
      </c>
      <c r="I2954" t="s">
        <v>30</v>
      </c>
      <c r="J2954" t="s">
        <v>7915</v>
      </c>
      <c r="K2954" t="s">
        <v>7916</v>
      </c>
      <c r="M2954">
        <v>1198122</v>
      </c>
      <c r="O2954" t="s">
        <v>32</v>
      </c>
      <c r="P2954" t="s">
        <v>277</v>
      </c>
      <c r="R2954" t="s">
        <v>32</v>
      </c>
      <c r="S2954" t="s">
        <v>32</v>
      </c>
      <c r="T2954" t="s">
        <v>52</v>
      </c>
      <c r="U2954" t="s">
        <v>53</v>
      </c>
      <c r="V2954" t="s">
        <v>7917</v>
      </c>
      <c r="W2954" s="1">
        <v>45094</v>
      </c>
      <c r="X2954" s="1">
        <v>45101</v>
      </c>
      <c r="Y2954" t="s">
        <v>133</v>
      </c>
    </row>
    <row r="2955" spans="1:25">
      <c r="A2955" t="s">
        <v>7918</v>
      </c>
      <c r="B2955" t="s">
        <v>7919</v>
      </c>
      <c r="C2955" t="s">
        <v>7920</v>
      </c>
      <c r="D2955">
        <v>58927</v>
      </c>
      <c r="E2955" t="s">
        <v>27</v>
      </c>
      <c r="F2955" t="s">
        <v>28</v>
      </c>
      <c r="G2955">
        <v>2023</v>
      </c>
      <c r="H2955" t="s">
        <v>29</v>
      </c>
      <c r="I2955" t="s">
        <v>30</v>
      </c>
      <c r="J2955" t="s">
        <v>7921</v>
      </c>
      <c r="K2955" t="str">
        <f>"09/04/2023 12:16 PM AEST(SW"</f>
        <v>09/04/2023 12:16 PM AEST(SW</v>
      </c>
      <c r="M2955">
        <v>1246344</v>
      </c>
      <c r="O2955" t="s">
        <v>32</v>
      </c>
      <c r="P2955" t="s">
        <v>33</v>
      </c>
      <c r="R2955" t="s">
        <v>34</v>
      </c>
      <c r="T2955" t="s">
        <v>52</v>
      </c>
      <c r="U2955" t="s">
        <v>53</v>
      </c>
      <c r="V2955" t="s">
        <v>549</v>
      </c>
      <c r="W2955" s="1">
        <v>45091</v>
      </c>
      <c r="X2955" s="1">
        <v>45102</v>
      </c>
      <c r="Y2955" t="s">
        <v>1592</v>
      </c>
    </row>
    <row r="2956" spans="1:25">
      <c r="A2956" t="s">
        <v>7922</v>
      </c>
      <c r="B2956" t="s">
        <v>7923</v>
      </c>
      <c r="C2956" t="s">
        <v>313</v>
      </c>
      <c r="D2956">
        <v>59018</v>
      </c>
      <c r="E2956" t="s">
        <v>27</v>
      </c>
      <c r="F2956" t="s">
        <v>28</v>
      </c>
      <c r="G2956">
        <v>2023</v>
      </c>
      <c r="H2956" t="s">
        <v>29</v>
      </c>
      <c r="I2956" t="s">
        <v>30</v>
      </c>
      <c r="J2956" t="s">
        <v>7911</v>
      </c>
      <c r="K2956" t="s">
        <v>7924</v>
      </c>
      <c r="M2956">
        <v>996913</v>
      </c>
      <c r="O2956" t="s">
        <v>32</v>
      </c>
      <c r="P2956" t="s">
        <v>33</v>
      </c>
      <c r="R2956" t="s">
        <v>34</v>
      </c>
      <c r="T2956" t="s">
        <v>52</v>
      </c>
      <c r="U2956" t="s">
        <v>53</v>
      </c>
      <c r="V2956" t="s">
        <v>546</v>
      </c>
      <c r="W2956" s="1">
        <v>45087</v>
      </c>
      <c r="X2956" s="1">
        <v>45101</v>
      </c>
      <c r="Y2956" t="s">
        <v>55</v>
      </c>
    </row>
    <row r="2957" spans="1:25">
      <c r="A2957" t="s">
        <v>7850</v>
      </c>
      <c r="B2957" t="s">
        <v>7851</v>
      </c>
      <c r="C2957" t="s">
        <v>7852</v>
      </c>
      <c r="D2957">
        <v>58928</v>
      </c>
      <c r="E2957" t="s">
        <v>27</v>
      </c>
      <c r="F2957" t="s">
        <v>28</v>
      </c>
      <c r="G2957">
        <v>2023</v>
      </c>
      <c r="H2957" t="s">
        <v>29</v>
      </c>
      <c r="I2957" t="s">
        <v>30</v>
      </c>
      <c r="J2957" t="s">
        <v>7921</v>
      </c>
      <c r="K2957" t="str">
        <f>"09/04/2023 12:15 PM AEST(SW"</f>
        <v>09/04/2023 12:15 PM AEST(SW</v>
      </c>
      <c r="M2957">
        <v>836162</v>
      </c>
      <c r="O2957" t="s">
        <v>32</v>
      </c>
      <c r="P2957" t="s">
        <v>33</v>
      </c>
      <c r="R2957" t="s">
        <v>34</v>
      </c>
      <c r="T2957" t="s">
        <v>52</v>
      </c>
      <c r="U2957" t="s">
        <v>53</v>
      </c>
      <c r="V2957" t="s">
        <v>210</v>
      </c>
      <c r="W2957" s="1">
        <v>45091</v>
      </c>
      <c r="X2957" s="1">
        <v>45102</v>
      </c>
      <c r="Y2957" t="s">
        <v>55</v>
      </c>
    </row>
    <row r="2958" spans="1:25">
      <c r="A2958" t="s">
        <v>7925</v>
      </c>
      <c r="B2958" t="s">
        <v>7926</v>
      </c>
      <c r="D2958">
        <v>60460</v>
      </c>
      <c r="E2958" t="s">
        <v>27</v>
      </c>
      <c r="F2958" t="s">
        <v>28</v>
      </c>
      <c r="G2958">
        <v>2023</v>
      </c>
      <c r="H2958" t="s">
        <v>29</v>
      </c>
      <c r="I2958" t="s">
        <v>30</v>
      </c>
      <c r="J2958" t="s">
        <v>7927</v>
      </c>
      <c r="K2958" t="s">
        <v>7928</v>
      </c>
      <c r="M2958">
        <v>757848</v>
      </c>
      <c r="O2958" t="s">
        <v>32</v>
      </c>
      <c r="P2958" t="s">
        <v>33</v>
      </c>
      <c r="R2958" t="s">
        <v>34</v>
      </c>
      <c r="T2958" t="s">
        <v>52</v>
      </c>
      <c r="U2958" t="s">
        <v>53</v>
      </c>
      <c r="V2958" t="s">
        <v>542</v>
      </c>
      <c r="W2958" s="1">
        <v>45090</v>
      </c>
      <c r="X2958" s="1">
        <v>45071</v>
      </c>
      <c r="Y2958" t="s">
        <v>55</v>
      </c>
    </row>
    <row r="2959" spans="1:25">
      <c r="A2959" t="s">
        <v>508</v>
      </c>
      <c r="B2959" t="s">
        <v>5911</v>
      </c>
      <c r="C2959" t="s">
        <v>5983</v>
      </c>
      <c r="D2959">
        <v>59090</v>
      </c>
      <c r="E2959" t="s">
        <v>27</v>
      </c>
      <c r="F2959" t="s">
        <v>28</v>
      </c>
      <c r="G2959">
        <v>2023</v>
      </c>
      <c r="H2959" t="s">
        <v>29</v>
      </c>
      <c r="I2959" t="s">
        <v>30</v>
      </c>
      <c r="J2959" t="s">
        <v>7911</v>
      </c>
      <c r="K2959" t="s">
        <v>7929</v>
      </c>
      <c r="L2959" t="s">
        <v>7930</v>
      </c>
      <c r="M2959">
        <v>1284783</v>
      </c>
      <c r="O2959" t="s">
        <v>32</v>
      </c>
      <c r="P2959" t="s">
        <v>33</v>
      </c>
      <c r="R2959" t="s">
        <v>34</v>
      </c>
      <c r="T2959" t="s">
        <v>52</v>
      </c>
      <c r="U2959" t="s">
        <v>53</v>
      </c>
      <c r="V2959" t="s">
        <v>549</v>
      </c>
      <c r="W2959" s="1">
        <v>45087</v>
      </c>
      <c r="X2959" s="1">
        <v>45101</v>
      </c>
      <c r="Y2959" t="s">
        <v>55</v>
      </c>
    </row>
    <row r="2960" spans="1:25">
      <c r="A2960" t="s">
        <v>4361</v>
      </c>
      <c r="B2960" t="s">
        <v>4362</v>
      </c>
      <c r="C2960" t="s">
        <v>410</v>
      </c>
      <c r="D2960">
        <v>60844</v>
      </c>
      <c r="E2960" t="s">
        <v>27</v>
      </c>
      <c r="F2960" t="s">
        <v>28</v>
      </c>
      <c r="G2960">
        <v>2023</v>
      </c>
      <c r="H2960" t="s">
        <v>29</v>
      </c>
      <c r="I2960" t="s">
        <v>30</v>
      </c>
      <c r="J2960" t="s">
        <v>7931</v>
      </c>
      <c r="K2960" t="str">
        <f>"06/06/2023 02:30 PM AEST(SW"</f>
        <v>06/06/2023 02:30 PM AEST(SW</v>
      </c>
      <c r="M2960">
        <v>1305921</v>
      </c>
      <c r="O2960" t="s">
        <v>32</v>
      </c>
      <c r="P2960" t="s">
        <v>33</v>
      </c>
      <c r="R2960" t="s">
        <v>34</v>
      </c>
      <c r="T2960" t="s">
        <v>52</v>
      </c>
      <c r="U2960" t="s">
        <v>53</v>
      </c>
      <c r="V2960" t="s">
        <v>542</v>
      </c>
      <c r="W2960" s="1">
        <v>45093</v>
      </c>
      <c r="X2960" s="1">
        <v>45093</v>
      </c>
      <c r="Y2960" t="s">
        <v>55</v>
      </c>
    </row>
    <row r="2961" spans="1:25">
      <c r="A2961" t="s">
        <v>78</v>
      </c>
      <c r="B2961" t="s">
        <v>4363</v>
      </c>
      <c r="C2961" t="s">
        <v>4364</v>
      </c>
      <c r="D2961">
        <v>60702</v>
      </c>
      <c r="E2961" t="s">
        <v>27</v>
      </c>
      <c r="F2961" t="s">
        <v>28</v>
      </c>
      <c r="G2961">
        <v>2023</v>
      </c>
      <c r="H2961" t="s">
        <v>29</v>
      </c>
      <c r="I2961" t="s">
        <v>30</v>
      </c>
      <c r="J2961" t="s">
        <v>7904</v>
      </c>
      <c r="K2961" t="str">
        <f>"04/06/2023 06:27 PM AEST(SW"</f>
        <v>04/06/2023 06:27 PM AEST(SW</v>
      </c>
      <c r="M2961">
        <v>1316172</v>
      </c>
      <c r="O2961" t="s">
        <v>32</v>
      </c>
      <c r="P2961" t="s">
        <v>33</v>
      </c>
      <c r="R2961" t="s">
        <v>34</v>
      </c>
      <c r="T2961" t="s">
        <v>52</v>
      </c>
      <c r="U2961" t="s">
        <v>53</v>
      </c>
      <c r="V2961" t="s">
        <v>54</v>
      </c>
      <c r="W2961" s="1">
        <v>45093</v>
      </c>
      <c r="X2961" s="1">
        <v>45103</v>
      </c>
      <c r="Y2961" t="s">
        <v>55</v>
      </c>
    </row>
    <row r="2962" spans="1:25">
      <c r="A2962" t="s">
        <v>78</v>
      </c>
      <c r="B2962" t="s">
        <v>4363</v>
      </c>
      <c r="C2962" t="s">
        <v>4364</v>
      </c>
      <c r="D2962">
        <v>60703</v>
      </c>
      <c r="E2962" t="s">
        <v>27</v>
      </c>
      <c r="F2962" t="s">
        <v>28</v>
      </c>
      <c r="G2962">
        <v>2023</v>
      </c>
      <c r="H2962" t="s">
        <v>29</v>
      </c>
      <c r="I2962" t="s">
        <v>30</v>
      </c>
      <c r="J2962" t="s">
        <v>7931</v>
      </c>
      <c r="K2962" t="str">
        <f>"04/06/2023 06:35 PM AEST(SW"</f>
        <v>04/06/2023 06:35 PM AEST(SW</v>
      </c>
      <c r="L2962" t="s">
        <v>7932</v>
      </c>
      <c r="M2962">
        <v>1316172</v>
      </c>
      <c r="O2962" t="s">
        <v>32</v>
      </c>
      <c r="P2962" t="s">
        <v>33</v>
      </c>
      <c r="R2962" t="s">
        <v>34</v>
      </c>
      <c r="T2962" t="s">
        <v>52</v>
      </c>
      <c r="U2962" t="s">
        <v>53</v>
      </c>
      <c r="V2962" t="s">
        <v>542</v>
      </c>
      <c r="W2962" s="1">
        <v>45093</v>
      </c>
      <c r="X2962" s="1">
        <v>45103</v>
      </c>
      <c r="Y2962" t="s">
        <v>55</v>
      </c>
    </row>
    <row r="2963" spans="1:25">
      <c r="A2963" t="s">
        <v>2091</v>
      </c>
      <c r="B2963" t="s">
        <v>494</v>
      </c>
      <c r="C2963" t="s">
        <v>791</v>
      </c>
      <c r="D2963">
        <v>57653</v>
      </c>
      <c r="E2963" t="s">
        <v>27</v>
      </c>
      <c r="F2963" t="s">
        <v>28</v>
      </c>
      <c r="G2963">
        <v>2023</v>
      </c>
      <c r="H2963" t="s">
        <v>29</v>
      </c>
      <c r="I2963" t="s">
        <v>30</v>
      </c>
      <c r="J2963" t="s">
        <v>7933</v>
      </c>
      <c r="K2963" t="str">
        <f>"09/03/2023 03:01 PM AEST(SW"</f>
        <v>09/03/2023 03:01 PM AEST(SW</v>
      </c>
      <c r="L2963" t="str">
        <f>"09/03/2023 03:16 PM AEST(SW"</f>
        <v>09/03/2023 03:16 PM AEST(SW</v>
      </c>
      <c r="M2963">
        <v>835008</v>
      </c>
      <c r="O2963" t="s">
        <v>32</v>
      </c>
      <c r="P2963" t="s">
        <v>42</v>
      </c>
      <c r="R2963" t="s">
        <v>34</v>
      </c>
      <c r="T2963" t="s">
        <v>35</v>
      </c>
      <c r="U2963" t="s">
        <v>87</v>
      </c>
      <c r="V2963" t="s">
        <v>115</v>
      </c>
      <c r="W2963" s="1">
        <v>45048</v>
      </c>
      <c r="X2963" s="1">
        <v>45055</v>
      </c>
      <c r="Y2963" t="s">
        <v>55</v>
      </c>
    </row>
    <row r="2964" spans="1:25">
      <c r="A2964" t="s">
        <v>6138</v>
      </c>
      <c r="B2964" t="s">
        <v>6139</v>
      </c>
      <c r="D2964">
        <v>59192</v>
      </c>
      <c r="E2964" t="s">
        <v>27</v>
      </c>
      <c r="F2964" t="s">
        <v>28</v>
      </c>
      <c r="G2964">
        <v>2023</v>
      </c>
      <c r="H2964" t="s">
        <v>29</v>
      </c>
      <c r="I2964" t="s">
        <v>30</v>
      </c>
      <c r="J2964" t="s">
        <v>7303</v>
      </c>
      <c r="K2964" t="s">
        <v>7304</v>
      </c>
      <c r="M2964">
        <v>665172</v>
      </c>
      <c r="O2964" t="s">
        <v>32</v>
      </c>
      <c r="P2964" t="s">
        <v>61</v>
      </c>
      <c r="Q2964" t="s">
        <v>7305</v>
      </c>
      <c r="R2964" t="s">
        <v>34</v>
      </c>
      <c r="T2964" t="s">
        <v>35</v>
      </c>
      <c r="U2964" t="s">
        <v>278</v>
      </c>
      <c r="V2964" t="s">
        <v>115</v>
      </c>
      <c r="W2964" s="1">
        <v>45090</v>
      </c>
      <c r="X2964" s="1">
        <v>45143</v>
      </c>
      <c r="Y2964" t="s">
        <v>55</v>
      </c>
    </row>
    <row r="2965" spans="1:25">
      <c r="A2965" t="s">
        <v>1368</v>
      </c>
      <c r="B2965" t="s">
        <v>7306</v>
      </c>
      <c r="D2965">
        <v>58992</v>
      </c>
      <c r="E2965" t="s">
        <v>27</v>
      </c>
      <c r="F2965" t="s">
        <v>28</v>
      </c>
      <c r="G2965">
        <v>2023</v>
      </c>
      <c r="H2965" t="s">
        <v>29</v>
      </c>
      <c r="I2965" t="s">
        <v>30</v>
      </c>
      <c r="J2965" t="s">
        <v>7307</v>
      </c>
      <c r="K2965" t="s">
        <v>7308</v>
      </c>
      <c r="M2965">
        <v>1063072</v>
      </c>
      <c r="O2965" t="s">
        <v>32</v>
      </c>
      <c r="P2965" t="s">
        <v>42</v>
      </c>
      <c r="R2965" t="s">
        <v>34</v>
      </c>
      <c r="T2965" t="s">
        <v>52</v>
      </c>
      <c r="U2965" t="s">
        <v>278</v>
      </c>
      <c r="V2965" t="s">
        <v>7309</v>
      </c>
      <c r="W2965" s="1">
        <v>45095</v>
      </c>
      <c r="X2965" s="1">
        <v>45137</v>
      </c>
      <c r="Y2965" t="s">
        <v>97</v>
      </c>
    </row>
    <row r="2966" spans="1:25">
      <c r="A2966" t="s">
        <v>5990</v>
      </c>
      <c r="B2966" t="s">
        <v>5991</v>
      </c>
      <c r="D2966">
        <v>59628</v>
      </c>
      <c r="E2966" t="s">
        <v>27</v>
      </c>
      <c r="F2966" t="s">
        <v>28</v>
      </c>
      <c r="G2966">
        <v>2023</v>
      </c>
      <c r="H2966" t="s">
        <v>29</v>
      </c>
      <c r="I2966" t="s">
        <v>30</v>
      </c>
      <c r="J2966" t="s">
        <v>5992</v>
      </c>
      <c r="K2966" t="str">
        <f>"04/05/2023 05:23 PM AEST(SW"</f>
        <v>04/05/2023 05:23 PM AEST(SW</v>
      </c>
      <c r="M2966">
        <v>1233222</v>
      </c>
      <c r="O2966" t="s">
        <v>32</v>
      </c>
      <c r="P2966" t="s">
        <v>42</v>
      </c>
      <c r="R2966" t="s">
        <v>34</v>
      </c>
      <c r="T2966" t="s">
        <v>35</v>
      </c>
      <c r="U2966" t="s">
        <v>278</v>
      </c>
      <c r="V2966" t="s">
        <v>151</v>
      </c>
      <c r="W2966" s="1">
        <v>45095</v>
      </c>
      <c r="X2966" s="1">
        <v>45100</v>
      </c>
      <c r="Y2966" t="s">
        <v>55</v>
      </c>
    </row>
    <row r="2967" spans="1:25">
      <c r="A2967" t="s">
        <v>5995</v>
      </c>
      <c r="B2967" t="s">
        <v>5996</v>
      </c>
      <c r="C2967" t="s">
        <v>5997</v>
      </c>
      <c r="D2967">
        <v>60544</v>
      </c>
      <c r="E2967" t="s">
        <v>27</v>
      </c>
      <c r="F2967" t="s">
        <v>28</v>
      </c>
      <c r="G2967">
        <v>2023</v>
      </c>
      <c r="H2967" t="s">
        <v>29</v>
      </c>
      <c r="I2967" t="s">
        <v>30</v>
      </c>
      <c r="J2967" t="s">
        <v>5998</v>
      </c>
      <c r="K2967" t="s">
        <v>5999</v>
      </c>
      <c r="M2967">
        <v>1303133</v>
      </c>
      <c r="O2967" t="s">
        <v>32</v>
      </c>
      <c r="P2967" t="s">
        <v>33</v>
      </c>
      <c r="R2967" t="s">
        <v>34</v>
      </c>
      <c r="T2967" t="s">
        <v>52</v>
      </c>
      <c r="U2967" t="s">
        <v>650</v>
      </c>
      <c r="V2967" t="s">
        <v>6000</v>
      </c>
      <c r="W2967" s="1">
        <v>45177</v>
      </c>
      <c r="X2967" s="1">
        <v>45199</v>
      </c>
      <c r="Y2967" t="s">
        <v>55</v>
      </c>
    </row>
    <row r="2968" spans="1:25">
      <c r="A2968" t="s">
        <v>6001</v>
      </c>
      <c r="B2968" t="s">
        <v>6002</v>
      </c>
      <c r="D2968">
        <v>59896</v>
      </c>
      <c r="E2968" t="s">
        <v>27</v>
      </c>
      <c r="F2968" t="s">
        <v>28</v>
      </c>
      <c r="G2968">
        <v>2023</v>
      </c>
      <c r="H2968" t="s">
        <v>29</v>
      </c>
      <c r="I2968" t="s">
        <v>30</v>
      </c>
      <c r="J2968" t="s">
        <v>6003</v>
      </c>
      <c r="K2968" t="s">
        <v>6004</v>
      </c>
      <c r="L2968" t="s">
        <v>6005</v>
      </c>
      <c r="M2968">
        <v>1250086</v>
      </c>
      <c r="O2968" t="s">
        <v>32</v>
      </c>
      <c r="P2968" t="s">
        <v>33</v>
      </c>
      <c r="R2968" t="s">
        <v>34</v>
      </c>
      <c r="T2968" t="s">
        <v>52</v>
      </c>
      <c r="U2968" t="s">
        <v>650</v>
      </c>
      <c r="V2968" t="s">
        <v>6006</v>
      </c>
      <c r="W2968" s="1">
        <v>45176</v>
      </c>
      <c r="X2968" s="1">
        <v>45177</v>
      </c>
      <c r="Y2968" t="s">
        <v>133</v>
      </c>
    </row>
    <row r="2969" spans="1:25">
      <c r="A2969" t="s">
        <v>6001</v>
      </c>
      <c r="B2969" t="s">
        <v>6002</v>
      </c>
      <c r="D2969">
        <v>60106</v>
      </c>
      <c r="E2969" t="s">
        <v>27</v>
      </c>
      <c r="F2969" t="s">
        <v>28</v>
      </c>
      <c r="G2969">
        <v>2023</v>
      </c>
      <c r="H2969" t="s">
        <v>29</v>
      </c>
      <c r="I2969" t="s">
        <v>30</v>
      </c>
      <c r="J2969" t="s">
        <v>6007</v>
      </c>
      <c r="K2969" t="s">
        <v>6008</v>
      </c>
      <c r="M2969">
        <v>1250086</v>
      </c>
      <c r="O2969" t="s">
        <v>32</v>
      </c>
      <c r="P2969" t="s">
        <v>33</v>
      </c>
      <c r="R2969" t="s">
        <v>34</v>
      </c>
      <c r="T2969" t="s">
        <v>52</v>
      </c>
      <c r="U2969" t="s">
        <v>650</v>
      </c>
      <c r="V2969" t="s">
        <v>6006</v>
      </c>
      <c r="W2969" s="1">
        <v>45176</v>
      </c>
      <c r="X2969" s="1">
        <v>45069</v>
      </c>
      <c r="Y2969" t="s">
        <v>133</v>
      </c>
    </row>
    <row r="2970" spans="1:25">
      <c r="A2970" t="s">
        <v>6009</v>
      </c>
      <c r="B2970" t="s">
        <v>6010</v>
      </c>
      <c r="D2970">
        <v>60031</v>
      </c>
      <c r="E2970" t="s">
        <v>27</v>
      </c>
      <c r="F2970" t="s">
        <v>28</v>
      </c>
      <c r="G2970">
        <v>2023</v>
      </c>
      <c r="H2970" t="s">
        <v>29</v>
      </c>
      <c r="I2970" t="s">
        <v>30</v>
      </c>
      <c r="J2970" t="s">
        <v>6011</v>
      </c>
      <c r="K2970" t="s">
        <v>6012</v>
      </c>
      <c r="M2970">
        <v>1297105</v>
      </c>
      <c r="O2970" t="s">
        <v>32</v>
      </c>
      <c r="P2970" t="s">
        <v>33</v>
      </c>
      <c r="R2970" t="s">
        <v>34</v>
      </c>
      <c r="T2970" t="s">
        <v>52</v>
      </c>
      <c r="U2970" t="s">
        <v>650</v>
      </c>
      <c r="V2970" t="s">
        <v>6006</v>
      </c>
      <c r="W2970" s="1">
        <v>45176</v>
      </c>
      <c r="X2970" s="1">
        <v>45201</v>
      </c>
      <c r="Y2970" t="s">
        <v>133</v>
      </c>
    </row>
    <row r="2971" spans="1:25">
      <c r="A2971" t="s">
        <v>6009</v>
      </c>
      <c r="B2971" t="s">
        <v>6010</v>
      </c>
      <c r="D2971">
        <v>60071</v>
      </c>
      <c r="E2971" t="s">
        <v>27</v>
      </c>
      <c r="F2971" t="s">
        <v>28</v>
      </c>
      <c r="G2971">
        <v>2023</v>
      </c>
      <c r="H2971" t="s">
        <v>29</v>
      </c>
      <c r="I2971" t="s">
        <v>30</v>
      </c>
      <c r="J2971" t="s">
        <v>6007</v>
      </c>
      <c r="K2971" t="s">
        <v>6013</v>
      </c>
      <c r="M2971">
        <v>1297105</v>
      </c>
      <c r="O2971" t="s">
        <v>32</v>
      </c>
      <c r="P2971" t="s">
        <v>33</v>
      </c>
      <c r="R2971" t="s">
        <v>34</v>
      </c>
      <c r="T2971" t="s">
        <v>52</v>
      </c>
      <c r="U2971" t="s">
        <v>650</v>
      </c>
      <c r="V2971" t="s">
        <v>6006</v>
      </c>
      <c r="W2971" s="1">
        <v>45179</v>
      </c>
      <c r="X2971" s="1">
        <v>45192</v>
      </c>
      <c r="Y2971" t="s">
        <v>133</v>
      </c>
    </row>
    <row r="2972" spans="1:25">
      <c r="A2972" t="s">
        <v>6014</v>
      </c>
      <c r="B2972" t="s">
        <v>2929</v>
      </c>
      <c r="D2972">
        <v>60681</v>
      </c>
      <c r="E2972" t="s">
        <v>27</v>
      </c>
      <c r="F2972" t="s">
        <v>28</v>
      </c>
      <c r="G2972">
        <v>2023</v>
      </c>
      <c r="H2972" t="s">
        <v>29</v>
      </c>
      <c r="I2972" t="s">
        <v>30</v>
      </c>
      <c r="J2972" t="s">
        <v>6015</v>
      </c>
      <c r="K2972" t="str">
        <f>"02/06/2023 10:30 PM AEST(SW"</f>
        <v>02/06/2023 10:30 PM AEST(SW</v>
      </c>
      <c r="M2972">
        <v>1155990</v>
      </c>
      <c r="O2972" t="s">
        <v>32</v>
      </c>
      <c r="P2972" t="s">
        <v>33</v>
      </c>
      <c r="R2972" t="s">
        <v>34</v>
      </c>
      <c r="T2972" t="s">
        <v>52</v>
      </c>
      <c r="U2972" t="s">
        <v>650</v>
      </c>
      <c r="V2972" t="s">
        <v>6016</v>
      </c>
      <c r="W2972" s="1">
        <v>45080</v>
      </c>
      <c r="X2972" s="1">
        <v>45446</v>
      </c>
      <c r="Y2972" t="s">
        <v>55</v>
      </c>
    </row>
    <row r="2973" spans="1:25">
      <c r="A2973" t="s">
        <v>6017</v>
      </c>
      <c r="B2973" t="s">
        <v>6018</v>
      </c>
      <c r="D2973">
        <v>59992</v>
      </c>
      <c r="E2973" t="s">
        <v>27</v>
      </c>
      <c r="F2973" t="s">
        <v>28</v>
      </c>
      <c r="G2973">
        <v>2023</v>
      </c>
      <c r="H2973" t="s">
        <v>29</v>
      </c>
      <c r="I2973" t="s">
        <v>30</v>
      </c>
      <c r="J2973" t="s">
        <v>6019</v>
      </c>
      <c r="K2973" t="s">
        <v>6020</v>
      </c>
      <c r="M2973">
        <v>1430990</v>
      </c>
      <c r="O2973" t="s">
        <v>32</v>
      </c>
      <c r="P2973" t="s">
        <v>33</v>
      </c>
      <c r="R2973" t="s">
        <v>34</v>
      </c>
      <c r="T2973" t="s">
        <v>52</v>
      </c>
      <c r="U2973" t="s">
        <v>650</v>
      </c>
      <c r="V2973" t="s">
        <v>6016</v>
      </c>
      <c r="W2973" s="1">
        <v>45177</v>
      </c>
      <c r="X2973" s="1">
        <v>45198</v>
      </c>
      <c r="Y2973" t="s">
        <v>55</v>
      </c>
    </row>
    <row r="2974" spans="1:25">
      <c r="A2974" t="s">
        <v>3093</v>
      </c>
      <c r="B2974" t="s">
        <v>6021</v>
      </c>
      <c r="D2974">
        <v>59898</v>
      </c>
      <c r="E2974" t="s">
        <v>27</v>
      </c>
      <c r="F2974" t="s">
        <v>28</v>
      </c>
      <c r="G2974">
        <v>2023</v>
      </c>
      <c r="H2974" t="s">
        <v>29</v>
      </c>
      <c r="I2974" t="s">
        <v>30</v>
      </c>
      <c r="J2974" t="s">
        <v>6007</v>
      </c>
      <c r="K2974" t="s">
        <v>6022</v>
      </c>
      <c r="M2974">
        <v>1251569</v>
      </c>
      <c r="O2974" t="s">
        <v>32</v>
      </c>
      <c r="P2974" t="s">
        <v>33</v>
      </c>
      <c r="R2974" t="s">
        <v>34</v>
      </c>
      <c r="T2974" t="s">
        <v>52</v>
      </c>
      <c r="U2974" t="s">
        <v>650</v>
      </c>
      <c r="V2974" t="s">
        <v>6000</v>
      </c>
      <c r="W2974" s="1">
        <v>45177</v>
      </c>
      <c r="X2974" s="1">
        <v>45194</v>
      </c>
      <c r="Y2974" t="s">
        <v>133</v>
      </c>
    </row>
    <row r="2975" spans="1:25">
      <c r="A2975" t="s">
        <v>2696</v>
      </c>
      <c r="B2975" t="s">
        <v>2697</v>
      </c>
      <c r="C2975" t="s">
        <v>57</v>
      </c>
      <c r="D2975">
        <v>59417</v>
      </c>
      <c r="E2975" t="s">
        <v>27</v>
      </c>
      <c r="F2975" t="s">
        <v>28</v>
      </c>
      <c r="G2975">
        <v>2023</v>
      </c>
      <c r="H2975" t="s">
        <v>29</v>
      </c>
      <c r="I2975" t="s">
        <v>30</v>
      </c>
      <c r="J2975" t="s">
        <v>6605</v>
      </c>
      <c r="K2975" t="s">
        <v>6606</v>
      </c>
      <c r="L2975" t="s">
        <v>6607</v>
      </c>
      <c r="M2975">
        <v>694704</v>
      </c>
      <c r="O2975" t="s">
        <v>32</v>
      </c>
      <c r="P2975" t="s">
        <v>68</v>
      </c>
      <c r="R2975" t="s">
        <v>34</v>
      </c>
      <c r="T2975" t="s">
        <v>35</v>
      </c>
      <c r="U2975" t="s">
        <v>43</v>
      </c>
      <c r="V2975" t="s">
        <v>158</v>
      </c>
      <c r="W2975" s="1">
        <v>45059</v>
      </c>
      <c r="X2975" s="1">
        <v>45075</v>
      </c>
      <c r="Y2975" t="s">
        <v>55</v>
      </c>
    </row>
    <row r="2976" spans="1:25">
      <c r="A2976" t="s">
        <v>6023</v>
      </c>
      <c r="B2976" t="s">
        <v>6024</v>
      </c>
      <c r="C2976" t="s">
        <v>664</v>
      </c>
      <c r="D2976">
        <v>61908</v>
      </c>
      <c r="E2976" t="s">
        <v>27</v>
      </c>
      <c r="F2976" t="s">
        <v>28</v>
      </c>
      <c r="G2976">
        <v>2023</v>
      </c>
      <c r="H2976" t="s">
        <v>29</v>
      </c>
      <c r="I2976" t="s">
        <v>30</v>
      </c>
      <c r="J2976" t="s">
        <v>6015</v>
      </c>
      <c r="K2976" t="s">
        <v>6025</v>
      </c>
      <c r="M2976">
        <v>1251976</v>
      </c>
      <c r="O2976" t="s">
        <v>32</v>
      </c>
      <c r="P2976" t="s">
        <v>33</v>
      </c>
      <c r="R2976" t="s">
        <v>34</v>
      </c>
      <c r="T2976" t="s">
        <v>52</v>
      </c>
      <c r="U2976" t="s">
        <v>650</v>
      </c>
      <c r="V2976" t="s">
        <v>6026</v>
      </c>
      <c r="W2976" s="1">
        <v>45177</v>
      </c>
      <c r="X2976" s="1">
        <v>45197</v>
      </c>
      <c r="Y2976" t="s">
        <v>615</v>
      </c>
    </row>
    <row r="2977" spans="1:25">
      <c r="A2977" t="s">
        <v>1146</v>
      </c>
      <c r="B2977" t="s">
        <v>6027</v>
      </c>
      <c r="D2977">
        <v>59903</v>
      </c>
      <c r="E2977" t="s">
        <v>27</v>
      </c>
      <c r="F2977" t="s">
        <v>28</v>
      </c>
      <c r="G2977">
        <v>2023</v>
      </c>
      <c r="H2977" t="s">
        <v>29</v>
      </c>
      <c r="I2977" t="s">
        <v>30</v>
      </c>
      <c r="J2977" t="s">
        <v>6015</v>
      </c>
      <c r="K2977" t="s">
        <v>6028</v>
      </c>
      <c r="M2977">
        <v>1085980</v>
      </c>
      <c r="O2977" t="s">
        <v>32</v>
      </c>
      <c r="P2977" t="s">
        <v>33</v>
      </c>
      <c r="R2977" t="s">
        <v>34</v>
      </c>
      <c r="T2977" t="s">
        <v>52</v>
      </c>
      <c r="U2977" t="s">
        <v>650</v>
      </c>
      <c r="V2977" t="s">
        <v>6000</v>
      </c>
      <c r="W2977" s="1">
        <v>45177</v>
      </c>
      <c r="X2977" s="1">
        <v>45229</v>
      </c>
      <c r="Y2977" t="s">
        <v>417</v>
      </c>
    </row>
    <row r="2978" spans="1:25">
      <c r="A2978" t="s">
        <v>6029</v>
      </c>
      <c r="B2978" t="s">
        <v>6030</v>
      </c>
      <c r="D2978">
        <v>59844</v>
      </c>
      <c r="E2978" t="s">
        <v>27</v>
      </c>
      <c r="F2978" t="s">
        <v>28</v>
      </c>
      <c r="G2978">
        <v>2023</v>
      </c>
      <c r="H2978" t="s">
        <v>29</v>
      </c>
      <c r="I2978" t="s">
        <v>30</v>
      </c>
      <c r="J2978" t="s">
        <v>6015</v>
      </c>
      <c r="K2978" t="str">
        <f>"09/05/2023 02:30 PM AEST(SW"</f>
        <v>09/05/2023 02:30 PM AEST(SW</v>
      </c>
      <c r="O2978" t="s">
        <v>32</v>
      </c>
      <c r="P2978" t="s">
        <v>33</v>
      </c>
      <c r="R2978" t="s">
        <v>34</v>
      </c>
      <c r="T2978" t="s">
        <v>52</v>
      </c>
      <c r="U2978" t="s">
        <v>650</v>
      </c>
      <c r="V2978" t="s">
        <v>6000</v>
      </c>
      <c r="W2978" s="1">
        <v>45177</v>
      </c>
      <c r="X2978" s="1">
        <v>45196</v>
      </c>
      <c r="Y2978" t="s">
        <v>55</v>
      </c>
    </row>
    <row r="2979" spans="1:25">
      <c r="A2979" t="s">
        <v>5622</v>
      </c>
      <c r="B2979" t="s">
        <v>6031</v>
      </c>
      <c r="D2979">
        <v>60026</v>
      </c>
      <c r="E2979" t="s">
        <v>27</v>
      </c>
      <c r="F2979" t="s">
        <v>28</v>
      </c>
      <c r="G2979">
        <v>2023</v>
      </c>
      <c r="H2979" t="s">
        <v>29</v>
      </c>
      <c r="I2979" t="s">
        <v>30</v>
      </c>
      <c r="J2979" t="s">
        <v>6019</v>
      </c>
      <c r="K2979" t="s">
        <v>6032</v>
      </c>
      <c r="M2979">
        <v>1234450</v>
      </c>
      <c r="O2979" t="s">
        <v>32</v>
      </c>
      <c r="P2979" t="s">
        <v>33</v>
      </c>
      <c r="R2979" t="s">
        <v>34</v>
      </c>
      <c r="T2979" t="s">
        <v>52</v>
      </c>
      <c r="U2979" t="s">
        <v>650</v>
      </c>
      <c r="V2979" t="s">
        <v>6000</v>
      </c>
      <c r="W2979" s="1">
        <v>45179</v>
      </c>
      <c r="X2979" s="1">
        <v>45198</v>
      </c>
      <c r="Y2979" t="s">
        <v>133</v>
      </c>
    </row>
    <row r="2980" spans="1:25">
      <c r="A2980" t="s">
        <v>5622</v>
      </c>
      <c r="B2980" t="s">
        <v>6031</v>
      </c>
      <c r="D2980">
        <v>61920</v>
      </c>
      <c r="E2980" t="s">
        <v>27</v>
      </c>
      <c r="F2980" t="s">
        <v>28</v>
      </c>
      <c r="G2980">
        <v>2023</v>
      </c>
      <c r="H2980" t="s">
        <v>29</v>
      </c>
      <c r="I2980" t="s">
        <v>30</v>
      </c>
      <c r="J2980" t="s">
        <v>6015</v>
      </c>
      <c r="K2980" t="s">
        <v>6033</v>
      </c>
      <c r="M2980">
        <v>1234450</v>
      </c>
      <c r="O2980" t="s">
        <v>32</v>
      </c>
      <c r="P2980" t="s">
        <v>33</v>
      </c>
      <c r="R2980" t="s">
        <v>34</v>
      </c>
      <c r="T2980" t="s">
        <v>52</v>
      </c>
      <c r="U2980" t="s">
        <v>650</v>
      </c>
      <c r="V2980" t="s">
        <v>6026</v>
      </c>
      <c r="W2980" s="1">
        <v>45178</v>
      </c>
      <c r="X2980" s="1">
        <v>45195</v>
      </c>
      <c r="Y2980" t="s">
        <v>133</v>
      </c>
    </row>
    <row r="2981" spans="1:25">
      <c r="A2981" t="s">
        <v>1826</v>
      </c>
      <c r="B2981" t="s">
        <v>1826</v>
      </c>
      <c r="D2981">
        <v>58640</v>
      </c>
      <c r="E2981" t="s">
        <v>27</v>
      </c>
      <c r="F2981" t="s">
        <v>28</v>
      </c>
      <c r="G2981">
        <v>2023</v>
      </c>
      <c r="H2981" t="s">
        <v>29</v>
      </c>
      <c r="I2981" t="s">
        <v>30</v>
      </c>
      <c r="J2981" t="s">
        <v>6015</v>
      </c>
      <c r="K2981" t="s">
        <v>6034</v>
      </c>
      <c r="M2981">
        <v>1348340</v>
      </c>
      <c r="O2981" t="s">
        <v>32</v>
      </c>
      <c r="P2981" t="s">
        <v>695</v>
      </c>
      <c r="R2981" t="s">
        <v>34</v>
      </c>
      <c r="T2981" t="s">
        <v>52</v>
      </c>
      <c r="U2981" t="s">
        <v>650</v>
      </c>
      <c r="V2981" t="s">
        <v>6035</v>
      </c>
      <c r="W2981" s="1">
        <v>45175</v>
      </c>
      <c r="X2981" s="1">
        <v>45197</v>
      </c>
      <c r="Y2981" t="s">
        <v>384</v>
      </c>
    </row>
    <row r="2982" spans="1:25">
      <c r="A2982" t="s">
        <v>5975</v>
      </c>
      <c r="B2982" t="s">
        <v>1882</v>
      </c>
      <c r="D2982">
        <v>59708</v>
      </c>
      <c r="E2982" t="s">
        <v>27</v>
      </c>
      <c r="F2982" t="s">
        <v>28</v>
      </c>
      <c r="G2982">
        <v>2023</v>
      </c>
      <c r="H2982" t="s">
        <v>29</v>
      </c>
      <c r="I2982" t="s">
        <v>30</v>
      </c>
      <c r="J2982" t="s">
        <v>5976</v>
      </c>
      <c r="K2982" t="str">
        <f>"06/05/2023 11:40 AM AEST(SW"</f>
        <v>06/05/2023 11:40 AM AEST(SW</v>
      </c>
      <c r="L2982" t="s">
        <v>5977</v>
      </c>
      <c r="M2982">
        <v>1142594</v>
      </c>
      <c r="O2982" t="s">
        <v>32</v>
      </c>
      <c r="P2982" t="s">
        <v>61</v>
      </c>
      <c r="Q2982" t="s">
        <v>5978</v>
      </c>
      <c r="R2982" t="s">
        <v>34</v>
      </c>
      <c r="T2982" t="s">
        <v>52</v>
      </c>
      <c r="U2982" t="s">
        <v>1578</v>
      </c>
      <c r="V2982" t="s">
        <v>5979</v>
      </c>
      <c r="W2982" s="1">
        <v>45094</v>
      </c>
      <c r="X2982" s="1">
        <v>45117</v>
      </c>
      <c r="Y2982" t="s">
        <v>55</v>
      </c>
    </row>
    <row r="2983" spans="1:25">
      <c r="A2983" t="s">
        <v>6036</v>
      </c>
      <c r="B2983" t="s">
        <v>6037</v>
      </c>
      <c r="C2983" t="s">
        <v>6038</v>
      </c>
      <c r="D2983">
        <v>59991</v>
      </c>
      <c r="E2983" t="s">
        <v>27</v>
      </c>
      <c r="F2983" t="s">
        <v>28</v>
      </c>
      <c r="G2983">
        <v>2023</v>
      </c>
      <c r="H2983" t="s">
        <v>29</v>
      </c>
      <c r="I2983" t="s">
        <v>30</v>
      </c>
      <c r="J2983" t="s">
        <v>6019</v>
      </c>
      <c r="K2983" t="s">
        <v>6039</v>
      </c>
      <c r="L2983" t="s">
        <v>6039</v>
      </c>
      <c r="M2983">
        <v>795301</v>
      </c>
      <c r="O2983" t="s">
        <v>32</v>
      </c>
      <c r="P2983" t="s">
        <v>33</v>
      </c>
      <c r="R2983" t="s">
        <v>34</v>
      </c>
      <c r="T2983" t="s">
        <v>52</v>
      </c>
      <c r="U2983" t="s">
        <v>650</v>
      </c>
      <c r="V2983" t="s">
        <v>6016</v>
      </c>
      <c r="W2983" s="1">
        <v>45177</v>
      </c>
      <c r="X2983" s="1">
        <v>45198</v>
      </c>
      <c r="Y2983" t="s">
        <v>55</v>
      </c>
    </row>
    <row r="2984" spans="1:25">
      <c r="A2984" t="s">
        <v>5986</v>
      </c>
      <c r="B2984" t="s">
        <v>323</v>
      </c>
      <c r="C2984" t="s">
        <v>5987</v>
      </c>
      <c r="D2984">
        <v>60148</v>
      </c>
      <c r="E2984" t="s">
        <v>27</v>
      </c>
      <c r="F2984" t="s">
        <v>28</v>
      </c>
      <c r="G2984">
        <v>2023</v>
      </c>
      <c r="H2984" t="s">
        <v>29</v>
      </c>
      <c r="I2984" t="s">
        <v>30</v>
      </c>
      <c r="J2984" t="s">
        <v>5988</v>
      </c>
      <c r="K2984" t="s">
        <v>5989</v>
      </c>
      <c r="M2984">
        <v>911202</v>
      </c>
      <c r="O2984" t="s">
        <v>32</v>
      </c>
      <c r="P2984" t="s">
        <v>42</v>
      </c>
      <c r="R2984" t="s">
        <v>34</v>
      </c>
      <c r="T2984" t="s">
        <v>35</v>
      </c>
      <c r="U2984" t="s">
        <v>43</v>
      </c>
      <c r="V2984" t="s">
        <v>3265</v>
      </c>
      <c r="W2984" s="1">
        <v>45065</v>
      </c>
      <c r="X2984" s="1">
        <v>45112</v>
      </c>
      <c r="Y2984" t="s">
        <v>55</v>
      </c>
    </row>
    <row r="2985" spans="1:25">
      <c r="A2985" t="s">
        <v>6040</v>
      </c>
      <c r="B2985" t="s">
        <v>6041</v>
      </c>
      <c r="C2985" t="s">
        <v>6042</v>
      </c>
      <c r="D2985">
        <v>61875</v>
      </c>
      <c r="E2985" t="s">
        <v>27</v>
      </c>
      <c r="F2985" t="s">
        <v>28</v>
      </c>
      <c r="G2985">
        <v>2023</v>
      </c>
      <c r="H2985" t="s">
        <v>29</v>
      </c>
      <c r="I2985" t="s">
        <v>30</v>
      </c>
      <c r="J2985" t="s">
        <v>6043</v>
      </c>
      <c r="K2985" t="s">
        <v>6044</v>
      </c>
      <c r="M2985">
        <v>1248226</v>
      </c>
      <c r="O2985" t="s">
        <v>32</v>
      </c>
      <c r="P2985" t="s">
        <v>33</v>
      </c>
      <c r="R2985" t="s">
        <v>34</v>
      </c>
      <c r="T2985" t="s">
        <v>52</v>
      </c>
      <c r="U2985" t="s">
        <v>650</v>
      </c>
      <c r="V2985" t="s">
        <v>6000</v>
      </c>
      <c r="W2985" s="1">
        <v>45177</v>
      </c>
      <c r="X2985" s="1">
        <v>45195</v>
      </c>
      <c r="Y2985" t="s">
        <v>823</v>
      </c>
    </row>
    <row r="2986" spans="1:25">
      <c r="A2986" t="s">
        <v>725</v>
      </c>
      <c r="B2986" t="s">
        <v>467</v>
      </c>
      <c r="C2986" t="s">
        <v>313</v>
      </c>
      <c r="D2986">
        <v>59947</v>
      </c>
      <c r="E2986" t="s">
        <v>27</v>
      </c>
      <c r="F2986" t="s">
        <v>28</v>
      </c>
      <c r="G2986">
        <v>2023</v>
      </c>
      <c r="H2986" t="s">
        <v>29</v>
      </c>
      <c r="I2986" t="s">
        <v>30</v>
      </c>
      <c r="J2986" t="s">
        <v>6015</v>
      </c>
      <c r="K2986" t="s">
        <v>6045</v>
      </c>
      <c r="L2986" t="s">
        <v>6045</v>
      </c>
      <c r="M2986">
        <v>1267873</v>
      </c>
      <c r="O2986" t="s">
        <v>32</v>
      </c>
      <c r="P2986" t="s">
        <v>33</v>
      </c>
      <c r="R2986" t="s">
        <v>34</v>
      </c>
      <c r="T2986" t="s">
        <v>52</v>
      </c>
      <c r="U2986" t="s">
        <v>650</v>
      </c>
      <c r="V2986" t="s">
        <v>6000</v>
      </c>
      <c r="W2986" s="1">
        <v>45176</v>
      </c>
      <c r="X2986" s="1">
        <v>45208</v>
      </c>
      <c r="Y2986" t="s">
        <v>55</v>
      </c>
    </row>
    <row r="2987" spans="1:25">
      <c r="A2987" t="s">
        <v>2312</v>
      </c>
      <c r="B2987" t="s">
        <v>6046</v>
      </c>
      <c r="D2987">
        <v>59877</v>
      </c>
      <c r="E2987" t="s">
        <v>27</v>
      </c>
      <c r="F2987" t="s">
        <v>28</v>
      </c>
      <c r="G2987">
        <v>2023</v>
      </c>
      <c r="H2987" t="s">
        <v>29</v>
      </c>
      <c r="I2987" t="s">
        <v>30</v>
      </c>
      <c r="J2987" t="s">
        <v>6007</v>
      </c>
      <c r="K2987" t="s">
        <v>6047</v>
      </c>
      <c r="M2987">
        <v>1111990</v>
      </c>
      <c r="O2987" t="s">
        <v>32</v>
      </c>
      <c r="P2987" t="s">
        <v>33</v>
      </c>
      <c r="R2987" t="s">
        <v>34</v>
      </c>
      <c r="T2987" t="s">
        <v>174</v>
      </c>
      <c r="U2987" t="s">
        <v>650</v>
      </c>
      <c r="V2987" t="s">
        <v>6048</v>
      </c>
      <c r="W2987" s="1">
        <v>45174</v>
      </c>
      <c r="X2987" s="1">
        <v>45216</v>
      </c>
      <c r="Y2987" t="s">
        <v>133</v>
      </c>
    </row>
    <row r="2988" spans="1:25">
      <c r="A2988" t="s">
        <v>4779</v>
      </c>
      <c r="B2988" t="s">
        <v>981</v>
      </c>
      <c r="C2988" t="s">
        <v>4780</v>
      </c>
      <c r="D2988">
        <v>60948</v>
      </c>
      <c r="E2988" t="s">
        <v>27</v>
      </c>
      <c r="F2988" t="s">
        <v>28</v>
      </c>
      <c r="G2988">
        <v>2023</v>
      </c>
      <c r="H2988" t="s">
        <v>29</v>
      </c>
      <c r="I2988" t="s">
        <v>30</v>
      </c>
      <c r="J2988" t="s">
        <v>6637</v>
      </c>
      <c r="K2988" t="s">
        <v>6638</v>
      </c>
      <c r="L2988" t="s">
        <v>6639</v>
      </c>
      <c r="M2988">
        <v>761751</v>
      </c>
      <c r="O2988" t="s">
        <v>32</v>
      </c>
      <c r="P2988" t="s">
        <v>86</v>
      </c>
      <c r="R2988" t="s">
        <v>34</v>
      </c>
      <c r="T2988" t="s">
        <v>52</v>
      </c>
      <c r="U2988" t="s">
        <v>261</v>
      </c>
      <c r="V2988" t="s">
        <v>262</v>
      </c>
      <c r="W2988" s="1">
        <v>45129</v>
      </c>
      <c r="X2988" s="1">
        <v>45141</v>
      </c>
      <c r="Y2988" t="s">
        <v>55</v>
      </c>
    </row>
    <row r="2989" spans="1:25">
      <c r="A2989" t="s">
        <v>7934</v>
      </c>
      <c r="B2989" t="s">
        <v>7935</v>
      </c>
      <c r="C2989" t="s">
        <v>104</v>
      </c>
      <c r="D2989">
        <v>60471</v>
      </c>
      <c r="E2989" t="s">
        <v>27</v>
      </c>
      <c r="F2989" t="s">
        <v>28</v>
      </c>
      <c r="G2989">
        <v>2023</v>
      </c>
      <c r="H2989" t="s">
        <v>29</v>
      </c>
      <c r="I2989" t="s">
        <v>30</v>
      </c>
      <c r="J2989" t="s">
        <v>7936</v>
      </c>
      <c r="K2989" t="s">
        <v>7937</v>
      </c>
      <c r="M2989">
        <v>760173</v>
      </c>
      <c r="O2989" t="s">
        <v>32</v>
      </c>
      <c r="P2989" t="s">
        <v>61</v>
      </c>
      <c r="Q2989" t="s">
        <v>7938</v>
      </c>
      <c r="R2989" t="s">
        <v>34</v>
      </c>
      <c r="T2989" t="s">
        <v>35</v>
      </c>
      <c r="U2989" t="s">
        <v>869</v>
      </c>
      <c r="V2989" t="s">
        <v>151</v>
      </c>
      <c r="W2989" s="1">
        <v>45094</v>
      </c>
      <c r="X2989" s="1">
        <v>45124</v>
      </c>
      <c r="Y2989" t="s">
        <v>55</v>
      </c>
    </row>
    <row r="2990" spans="1:25">
      <c r="A2990" t="s">
        <v>4779</v>
      </c>
      <c r="B2990" t="s">
        <v>981</v>
      </c>
      <c r="C2990" t="s">
        <v>4780</v>
      </c>
      <c r="D2990">
        <v>60948</v>
      </c>
      <c r="E2990" t="s">
        <v>27</v>
      </c>
      <c r="F2990" t="s">
        <v>28</v>
      </c>
      <c r="G2990">
        <v>2023</v>
      </c>
      <c r="H2990" t="s">
        <v>29</v>
      </c>
      <c r="I2990" t="s">
        <v>30</v>
      </c>
      <c r="J2990" t="s">
        <v>6637</v>
      </c>
      <c r="K2990" t="s">
        <v>6638</v>
      </c>
      <c r="L2990" t="s">
        <v>6639</v>
      </c>
      <c r="M2990">
        <v>761751</v>
      </c>
      <c r="O2990" t="s">
        <v>32</v>
      </c>
      <c r="P2990" t="s">
        <v>86</v>
      </c>
      <c r="R2990" t="s">
        <v>34</v>
      </c>
      <c r="T2990" t="s">
        <v>52</v>
      </c>
      <c r="U2990" t="s">
        <v>261</v>
      </c>
      <c r="V2990" t="s">
        <v>262</v>
      </c>
      <c r="W2990" s="1">
        <v>45129</v>
      </c>
      <c r="X2990" s="1">
        <v>45141</v>
      </c>
      <c r="Y2990" t="s">
        <v>55</v>
      </c>
    </row>
    <row r="2991" spans="1:25">
      <c r="A2991" t="s">
        <v>5990</v>
      </c>
      <c r="B2991" t="s">
        <v>5991</v>
      </c>
      <c r="D2991">
        <v>59628</v>
      </c>
      <c r="E2991" t="s">
        <v>27</v>
      </c>
      <c r="F2991" t="s">
        <v>28</v>
      </c>
      <c r="G2991">
        <v>2023</v>
      </c>
      <c r="H2991" t="s">
        <v>29</v>
      </c>
      <c r="I2991" t="s">
        <v>30</v>
      </c>
      <c r="J2991" t="s">
        <v>5992</v>
      </c>
      <c r="K2991" t="str">
        <f>"04/05/2023 05:23 PM AEST(SW"</f>
        <v>04/05/2023 05:23 PM AEST(SW</v>
      </c>
      <c r="M2991">
        <v>1233222</v>
      </c>
      <c r="O2991" t="s">
        <v>32</v>
      </c>
      <c r="P2991" t="s">
        <v>42</v>
      </c>
      <c r="R2991" t="s">
        <v>34</v>
      </c>
      <c r="T2991" t="s">
        <v>35</v>
      </c>
      <c r="U2991" t="s">
        <v>278</v>
      </c>
      <c r="V2991" t="s">
        <v>151</v>
      </c>
      <c r="W2991" s="1">
        <v>45095</v>
      </c>
      <c r="X2991" s="1">
        <v>45100</v>
      </c>
      <c r="Y2991" t="s">
        <v>55</v>
      </c>
    </row>
    <row r="2992" spans="1:25">
      <c r="A2992" t="s">
        <v>4265</v>
      </c>
      <c r="B2992" t="s">
        <v>2601</v>
      </c>
      <c r="C2992" t="s">
        <v>307</v>
      </c>
      <c r="D2992">
        <v>61567</v>
      </c>
      <c r="E2992" t="s">
        <v>27</v>
      </c>
      <c r="F2992" t="s">
        <v>28</v>
      </c>
      <c r="G2992">
        <v>2023</v>
      </c>
      <c r="H2992" t="s">
        <v>29</v>
      </c>
      <c r="I2992" t="s">
        <v>30</v>
      </c>
      <c r="J2992" t="s">
        <v>7939</v>
      </c>
      <c r="K2992" t="s">
        <v>7940</v>
      </c>
      <c r="L2992" t="s">
        <v>7941</v>
      </c>
      <c r="M2992">
        <v>833715</v>
      </c>
      <c r="O2992" t="s">
        <v>32</v>
      </c>
      <c r="P2992" t="s">
        <v>33</v>
      </c>
      <c r="R2992" t="s">
        <v>34</v>
      </c>
      <c r="T2992" t="s">
        <v>52</v>
      </c>
      <c r="U2992" t="s">
        <v>261</v>
      </c>
      <c r="V2992" t="s">
        <v>262</v>
      </c>
      <c r="W2992" s="1">
        <v>45144</v>
      </c>
      <c r="X2992" s="1">
        <v>45177</v>
      </c>
      <c r="Y2992" t="s">
        <v>55</v>
      </c>
    </row>
    <row r="2993" spans="1:25">
      <c r="A2993" t="s">
        <v>3261</v>
      </c>
      <c r="B2993" t="s">
        <v>5413</v>
      </c>
      <c r="C2993" t="s">
        <v>5553</v>
      </c>
      <c r="D2993">
        <v>60241</v>
      </c>
      <c r="E2993" t="s">
        <v>27</v>
      </c>
      <c r="F2993" t="s">
        <v>28</v>
      </c>
      <c r="G2993">
        <v>2023</v>
      </c>
      <c r="H2993" t="s">
        <v>29</v>
      </c>
      <c r="I2993" t="s">
        <v>30</v>
      </c>
      <c r="J2993" t="s">
        <v>7939</v>
      </c>
      <c r="K2993" t="s">
        <v>7942</v>
      </c>
      <c r="L2993" t="s">
        <v>7943</v>
      </c>
      <c r="M2993">
        <v>913094</v>
      </c>
      <c r="O2993" t="s">
        <v>32</v>
      </c>
      <c r="P2993" t="s">
        <v>86</v>
      </c>
      <c r="R2993" t="s">
        <v>34</v>
      </c>
      <c r="T2993" t="s">
        <v>52</v>
      </c>
      <c r="U2993" t="s">
        <v>261</v>
      </c>
      <c r="V2993" t="s">
        <v>262</v>
      </c>
      <c r="W2993" s="1">
        <v>45144</v>
      </c>
      <c r="X2993" s="1">
        <v>45179</v>
      </c>
      <c r="Y2993" t="s">
        <v>55</v>
      </c>
    </row>
    <row r="2994" spans="1:25">
      <c r="A2994" t="s">
        <v>632</v>
      </c>
      <c r="B2994" t="s">
        <v>633</v>
      </c>
      <c r="C2994" t="s">
        <v>634</v>
      </c>
      <c r="D2994">
        <v>61947</v>
      </c>
      <c r="E2994" t="s">
        <v>27</v>
      </c>
      <c r="F2994" t="s">
        <v>28</v>
      </c>
      <c r="G2994">
        <v>2023</v>
      </c>
      <c r="H2994" t="s">
        <v>29</v>
      </c>
      <c r="I2994" t="s">
        <v>30</v>
      </c>
      <c r="J2994" t="s">
        <v>6320</v>
      </c>
      <c r="K2994" t="s">
        <v>6321</v>
      </c>
      <c r="M2994">
        <v>1142770</v>
      </c>
      <c r="O2994" t="s">
        <v>32</v>
      </c>
      <c r="P2994" t="s">
        <v>61</v>
      </c>
      <c r="Q2994" t="s">
        <v>6322</v>
      </c>
      <c r="R2994" t="s">
        <v>34</v>
      </c>
      <c r="T2994" t="s">
        <v>35</v>
      </c>
      <c r="U2994" t="s">
        <v>278</v>
      </c>
      <c r="V2994" t="s">
        <v>151</v>
      </c>
      <c r="W2994" s="1">
        <v>45163</v>
      </c>
      <c r="X2994" s="1">
        <v>45182</v>
      </c>
      <c r="Y2994" t="s">
        <v>55</v>
      </c>
    </row>
    <row r="2995" spans="1:25">
      <c r="A2995" t="s">
        <v>6472</v>
      </c>
      <c r="B2995" t="s">
        <v>6473</v>
      </c>
      <c r="C2995" t="s">
        <v>1119</v>
      </c>
      <c r="D2995">
        <v>55508</v>
      </c>
      <c r="E2995" t="s">
        <v>27</v>
      </c>
      <c r="F2995" t="s">
        <v>28</v>
      </c>
      <c r="G2995">
        <v>2023</v>
      </c>
      <c r="H2995" t="s">
        <v>29</v>
      </c>
      <c r="I2995" t="s">
        <v>30</v>
      </c>
      <c r="J2995" t="s">
        <v>6474</v>
      </c>
      <c r="K2995" t="s">
        <v>6475</v>
      </c>
      <c r="L2995" t="s">
        <v>6475</v>
      </c>
      <c r="M2995">
        <v>756606</v>
      </c>
      <c r="O2995" t="s">
        <v>32</v>
      </c>
      <c r="P2995" t="s">
        <v>878</v>
      </c>
      <c r="R2995" t="s">
        <v>34</v>
      </c>
      <c r="T2995" t="s">
        <v>174</v>
      </c>
      <c r="U2995" t="s">
        <v>680</v>
      </c>
      <c r="V2995" t="s">
        <v>2126</v>
      </c>
      <c r="W2995" s="1">
        <v>44980</v>
      </c>
      <c r="X2995" s="1">
        <v>44990</v>
      </c>
      <c r="Y2995" t="s">
        <v>55</v>
      </c>
    </row>
    <row r="2996" spans="1:25">
      <c r="A2996" t="s">
        <v>6476</v>
      </c>
      <c r="B2996" t="s">
        <v>6477</v>
      </c>
      <c r="D2996">
        <v>55729</v>
      </c>
      <c r="E2996" t="s">
        <v>27</v>
      </c>
      <c r="F2996" t="s">
        <v>28</v>
      </c>
      <c r="G2996">
        <v>2023</v>
      </c>
      <c r="H2996" t="s">
        <v>29</v>
      </c>
      <c r="I2996" t="s">
        <v>30</v>
      </c>
      <c r="J2996" t="s">
        <v>6474</v>
      </c>
      <c r="K2996" t="s">
        <v>6478</v>
      </c>
      <c r="L2996" t="s">
        <v>6479</v>
      </c>
      <c r="M2996">
        <v>1357474</v>
      </c>
      <c r="O2996" t="s">
        <v>32</v>
      </c>
      <c r="P2996" t="s">
        <v>878</v>
      </c>
      <c r="R2996" t="s">
        <v>34</v>
      </c>
      <c r="T2996" t="s">
        <v>174</v>
      </c>
      <c r="U2996" t="s">
        <v>680</v>
      </c>
      <c r="V2996" t="s">
        <v>2126</v>
      </c>
      <c r="W2996" s="1">
        <v>44981</v>
      </c>
      <c r="X2996" s="1">
        <v>44990</v>
      </c>
      <c r="Y2996" t="s">
        <v>211</v>
      </c>
    </row>
    <row r="2997" spans="1:25">
      <c r="A2997" t="s">
        <v>6399</v>
      </c>
      <c r="B2997" t="s">
        <v>446</v>
      </c>
      <c r="C2997" t="s">
        <v>603</v>
      </c>
      <c r="D2997">
        <v>60365</v>
      </c>
      <c r="E2997" t="s">
        <v>27</v>
      </c>
      <c r="F2997" t="s">
        <v>28</v>
      </c>
      <c r="G2997">
        <v>2023</v>
      </c>
      <c r="H2997" t="s">
        <v>29</v>
      </c>
      <c r="I2997" t="s">
        <v>30</v>
      </c>
      <c r="J2997" t="s">
        <v>6400</v>
      </c>
      <c r="K2997" t="s">
        <v>6401</v>
      </c>
      <c r="M2997">
        <v>1178415</v>
      </c>
      <c r="O2997" t="s">
        <v>32</v>
      </c>
      <c r="P2997" t="s">
        <v>33</v>
      </c>
      <c r="R2997" t="s">
        <v>34</v>
      </c>
      <c r="T2997" t="s">
        <v>174</v>
      </c>
      <c r="U2997" t="s">
        <v>175</v>
      </c>
      <c r="V2997" t="s">
        <v>6402</v>
      </c>
      <c r="W2997" s="1">
        <v>45079</v>
      </c>
      <c r="X2997" s="1">
        <v>45106</v>
      </c>
      <c r="Y2997" t="s">
        <v>55</v>
      </c>
    </row>
    <row r="2998" spans="1:25">
      <c r="A2998" t="s">
        <v>1443</v>
      </c>
      <c r="B2998" t="s">
        <v>6487</v>
      </c>
      <c r="D2998">
        <v>55537</v>
      </c>
      <c r="E2998" t="s">
        <v>27</v>
      </c>
      <c r="F2998" t="s">
        <v>28</v>
      </c>
      <c r="G2998">
        <v>2023</v>
      </c>
      <c r="H2998" t="s">
        <v>29</v>
      </c>
      <c r="I2998" t="s">
        <v>30</v>
      </c>
      <c r="J2998" t="s">
        <v>6474</v>
      </c>
      <c r="K2998" t="s">
        <v>6488</v>
      </c>
      <c r="M2998">
        <v>1263765</v>
      </c>
      <c r="O2998" t="s">
        <v>32</v>
      </c>
      <c r="P2998" t="s">
        <v>878</v>
      </c>
      <c r="R2998" t="s">
        <v>34</v>
      </c>
      <c r="T2998" t="s">
        <v>174</v>
      </c>
      <c r="U2998" t="s">
        <v>680</v>
      </c>
      <c r="V2998" t="s">
        <v>2126</v>
      </c>
      <c r="W2998" s="1">
        <v>44980</v>
      </c>
      <c r="X2998" s="1">
        <v>44990</v>
      </c>
      <c r="Y2998" t="s">
        <v>55</v>
      </c>
    </row>
    <row r="2999" spans="1:25">
      <c r="A2999" t="s">
        <v>6489</v>
      </c>
      <c r="B2999" t="s">
        <v>6490</v>
      </c>
      <c r="C2999" t="s">
        <v>6491</v>
      </c>
      <c r="D2999">
        <v>55730</v>
      </c>
      <c r="E2999" t="s">
        <v>27</v>
      </c>
      <c r="F2999" t="s">
        <v>28</v>
      </c>
      <c r="G2999">
        <v>2023</v>
      </c>
      <c r="H2999" t="s">
        <v>29</v>
      </c>
      <c r="I2999" t="s">
        <v>30</v>
      </c>
      <c r="J2999" t="s">
        <v>6492</v>
      </c>
      <c r="K2999" t="s">
        <v>6493</v>
      </c>
      <c r="M2999">
        <v>1171204</v>
      </c>
      <c r="O2999" t="s">
        <v>32</v>
      </c>
      <c r="P2999" t="s">
        <v>878</v>
      </c>
      <c r="R2999" t="s">
        <v>34</v>
      </c>
      <c r="T2999" t="s">
        <v>174</v>
      </c>
      <c r="U2999" t="s">
        <v>680</v>
      </c>
      <c r="V2999" t="s">
        <v>2126</v>
      </c>
      <c r="W2999" s="1">
        <v>44981</v>
      </c>
      <c r="X2999" s="1">
        <v>44962</v>
      </c>
      <c r="Y2999" t="s">
        <v>55</v>
      </c>
    </row>
    <row r="3000" spans="1:25">
      <c r="A3000" t="s">
        <v>6794</v>
      </c>
      <c r="B3000" t="s">
        <v>6795</v>
      </c>
      <c r="D3000">
        <v>61699</v>
      </c>
      <c r="E3000" t="s">
        <v>27</v>
      </c>
      <c r="F3000" t="s">
        <v>28</v>
      </c>
      <c r="G3000">
        <v>2023</v>
      </c>
      <c r="H3000" t="s">
        <v>29</v>
      </c>
      <c r="I3000" t="s">
        <v>30</v>
      </c>
      <c r="J3000" t="s">
        <v>6796</v>
      </c>
      <c r="K3000" t="str">
        <f>"03/07/2023 03:28 PM AEST(SW"</f>
        <v>03/07/2023 03:28 PM AEST(SW</v>
      </c>
      <c r="L3000" t="str">
        <f>"03/07/2023 03:29 PM AEST(SW"</f>
        <v>03/07/2023 03:29 PM AEST(SW</v>
      </c>
      <c r="O3000" t="s">
        <v>32</v>
      </c>
      <c r="P3000" t="s">
        <v>42</v>
      </c>
      <c r="R3000" t="s">
        <v>34</v>
      </c>
      <c r="T3000" t="s">
        <v>35</v>
      </c>
      <c r="U3000" t="s">
        <v>43</v>
      </c>
      <c r="V3000" t="s">
        <v>115</v>
      </c>
      <c r="W3000" s="1">
        <v>45114</v>
      </c>
      <c r="X3000" s="1">
        <v>45135</v>
      </c>
      <c r="Y3000" t="s">
        <v>55</v>
      </c>
    </row>
    <row r="3001" spans="1:25">
      <c r="A3001" t="s">
        <v>7944</v>
      </c>
      <c r="B3001" t="s">
        <v>7945</v>
      </c>
      <c r="D3001">
        <v>61711</v>
      </c>
      <c r="E3001" t="s">
        <v>27</v>
      </c>
      <c r="F3001" t="s">
        <v>28</v>
      </c>
      <c r="G3001">
        <v>2023</v>
      </c>
      <c r="H3001" t="s">
        <v>29</v>
      </c>
      <c r="I3001" t="s">
        <v>30</v>
      </c>
      <c r="J3001" t="s">
        <v>7946</v>
      </c>
      <c r="K3001" t="str">
        <f>"04/07/2023 12:46 PM AEST(SW"</f>
        <v>04/07/2023 12:46 PM AEST(SW</v>
      </c>
      <c r="L3001" t="str">
        <f>"07/07/2023 01:12 PM AEST(SW"</f>
        <v>07/07/2023 01:12 PM AEST(SW</v>
      </c>
      <c r="M3001">
        <v>291669</v>
      </c>
      <c r="O3001" t="s">
        <v>32</v>
      </c>
      <c r="P3001" t="s">
        <v>33</v>
      </c>
      <c r="R3001" t="s">
        <v>34</v>
      </c>
      <c r="T3001" t="s">
        <v>52</v>
      </c>
      <c r="U3001" t="s">
        <v>1578</v>
      </c>
      <c r="V3001" t="s">
        <v>3456</v>
      </c>
      <c r="W3001" s="1">
        <v>45115</v>
      </c>
      <c r="X3001" s="1">
        <v>45130</v>
      </c>
      <c r="Y3001" t="s">
        <v>55</v>
      </c>
    </row>
    <row r="3002" spans="1:25">
      <c r="A3002" t="s">
        <v>6895</v>
      </c>
      <c r="B3002" t="s">
        <v>6896</v>
      </c>
      <c r="D3002">
        <v>61414</v>
      </c>
      <c r="E3002" t="s">
        <v>27</v>
      </c>
      <c r="F3002" t="s">
        <v>28</v>
      </c>
      <c r="G3002">
        <v>2023</v>
      </c>
      <c r="H3002" t="s">
        <v>29</v>
      </c>
      <c r="I3002" t="s">
        <v>30</v>
      </c>
      <c r="J3002" t="s">
        <v>6897</v>
      </c>
      <c r="K3002" t="s">
        <v>6898</v>
      </c>
      <c r="L3002" t="s">
        <v>6898</v>
      </c>
      <c r="M3002">
        <v>1230083</v>
      </c>
      <c r="O3002" t="s">
        <v>32</v>
      </c>
      <c r="P3002" t="s">
        <v>33</v>
      </c>
      <c r="R3002" t="s">
        <v>34</v>
      </c>
      <c r="T3002" t="s">
        <v>52</v>
      </c>
      <c r="U3002" t="s">
        <v>1578</v>
      </c>
      <c r="V3002" t="s">
        <v>3001</v>
      </c>
      <c r="W3002" s="1">
        <v>45106</v>
      </c>
      <c r="X3002" s="1">
        <v>45130</v>
      </c>
      <c r="Y3002" t="s">
        <v>2796</v>
      </c>
    </row>
    <row r="3003" spans="1:25">
      <c r="A3003" t="s">
        <v>1188</v>
      </c>
      <c r="B3003" t="s">
        <v>1635</v>
      </c>
      <c r="C3003" t="s">
        <v>1636</v>
      </c>
      <c r="D3003">
        <v>55200</v>
      </c>
      <c r="E3003" t="s">
        <v>27</v>
      </c>
      <c r="F3003" t="s">
        <v>28</v>
      </c>
      <c r="G3003">
        <v>2023</v>
      </c>
      <c r="H3003" t="s">
        <v>29</v>
      </c>
      <c r="I3003" t="s">
        <v>30</v>
      </c>
      <c r="J3003" t="s">
        <v>7947</v>
      </c>
      <c r="K3003" t="str">
        <f>"07/12/2022 12:55 PM AEST(SW"</f>
        <v>07/12/2022 12:55 PM AEST(SW</v>
      </c>
      <c r="M3003">
        <v>1334639</v>
      </c>
      <c r="O3003" t="s">
        <v>32</v>
      </c>
      <c r="P3003" t="s">
        <v>86</v>
      </c>
      <c r="R3003" t="s">
        <v>34</v>
      </c>
      <c r="T3003" t="s">
        <v>52</v>
      </c>
      <c r="U3003" t="s">
        <v>87</v>
      </c>
      <c r="V3003" t="s">
        <v>88</v>
      </c>
      <c r="W3003" s="1">
        <v>44915</v>
      </c>
      <c r="X3003" s="1">
        <v>44977</v>
      </c>
      <c r="Y3003" t="s">
        <v>140</v>
      </c>
    </row>
    <row r="3004" spans="1:25">
      <c r="A3004" t="s">
        <v>7948</v>
      </c>
      <c r="B3004" t="s">
        <v>1202</v>
      </c>
      <c r="D3004">
        <v>49468</v>
      </c>
      <c r="E3004" t="s">
        <v>27</v>
      </c>
      <c r="F3004" t="s">
        <v>28</v>
      </c>
      <c r="G3004">
        <v>2023</v>
      </c>
      <c r="H3004" t="s">
        <v>29</v>
      </c>
      <c r="I3004" t="s">
        <v>30</v>
      </c>
      <c r="J3004" t="s">
        <v>7949</v>
      </c>
      <c r="K3004" t="s">
        <v>7950</v>
      </c>
      <c r="M3004">
        <v>1048775</v>
      </c>
      <c r="O3004" t="s">
        <v>32</v>
      </c>
      <c r="P3004" t="s">
        <v>33</v>
      </c>
      <c r="R3004" t="s">
        <v>34</v>
      </c>
      <c r="T3004" t="s">
        <v>174</v>
      </c>
      <c r="U3004" t="s">
        <v>680</v>
      </c>
      <c r="V3004" t="s">
        <v>6434</v>
      </c>
      <c r="W3004" s="1">
        <v>44929</v>
      </c>
      <c r="X3004" s="1">
        <v>44946</v>
      </c>
      <c r="Y3004" t="s">
        <v>123</v>
      </c>
    </row>
    <row r="3005" spans="1:25">
      <c r="A3005" t="s">
        <v>7951</v>
      </c>
      <c r="B3005" t="s">
        <v>7952</v>
      </c>
      <c r="D3005">
        <v>49546</v>
      </c>
      <c r="E3005" t="s">
        <v>27</v>
      </c>
      <c r="F3005" t="s">
        <v>28</v>
      </c>
      <c r="G3005">
        <v>2023</v>
      </c>
      <c r="H3005" t="s">
        <v>29</v>
      </c>
      <c r="I3005" t="s">
        <v>30</v>
      </c>
      <c r="J3005" t="s">
        <v>7953</v>
      </c>
      <c r="K3005" t="s">
        <v>7954</v>
      </c>
      <c r="L3005" t="s">
        <v>7955</v>
      </c>
      <c r="M3005">
        <v>1324807</v>
      </c>
      <c r="O3005" t="s">
        <v>32</v>
      </c>
      <c r="P3005" t="s">
        <v>277</v>
      </c>
      <c r="R3005" t="s">
        <v>34</v>
      </c>
      <c r="T3005" t="s">
        <v>52</v>
      </c>
      <c r="U3005" t="s">
        <v>680</v>
      </c>
      <c r="V3005" t="s">
        <v>7956</v>
      </c>
      <c r="W3005" s="1">
        <v>44929</v>
      </c>
      <c r="X3005" s="1">
        <v>44947</v>
      </c>
      <c r="Y3005" t="s">
        <v>204</v>
      </c>
    </row>
    <row r="3006" spans="1:25">
      <c r="A3006" t="s">
        <v>7957</v>
      </c>
      <c r="B3006" t="s">
        <v>312</v>
      </c>
      <c r="C3006" t="s">
        <v>7958</v>
      </c>
      <c r="D3006">
        <v>61687</v>
      </c>
      <c r="E3006" t="s">
        <v>27</v>
      </c>
      <c r="F3006" t="s">
        <v>28</v>
      </c>
      <c r="G3006">
        <v>2023</v>
      </c>
      <c r="H3006" t="s">
        <v>29</v>
      </c>
      <c r="I3006" t="s">
        <v>30</v>
      </c>
      <c r="J3006" t="s">
        <v>7959</v>
      </c>
      <c r="K3006" t="str">
        <f>"03/07/2023 10:09 AM AEST(SW"</f>
        <v>03/07/2023 10:09 AM AEST(SW</v>
      </c>
      <c r="L3006" t="str">
        <f>"08/07/2023 03:54 PM AEST(SW"</f>
        <v>08/07/2023 03:54 PM AEST(SW</v>
      </c>
      <c r="M3006">
        <v>836789</v>
      </c>
      <c r="O3006" t="s">
        <v>32</v>
      </c>
      <c r="P3006" t="s">
        <v>33</v>
      </c>
      <c r="R3006" t="s">
        <v>34</v>
      </c>
      <c r="T3006" t="s">
        <v>52</v>
      </c>
      <c r="U3006" t="s">
        <v>1578</v>
      </c>
      <c r="V3006" t="s">
        <v>7960</v>
      </c>
      <c r="W3006" s="1">
        <v>45117</v>
      </c>
      <c r="X3006" s="1">
        <v>45125</v>
      </c>
      <c r="Y3006" t="s">
        <v>55</v>
      </c>
    </row>
    <row r="3007" spans="1:25">
      <c r="A3007" t="s">
        <v>7961</v>
      </c>
      <c r="B3007" t="s">
        <v>3273</v>
      </c>
      <c r="C3007" t="s">
        <v>323</v>
      </c>
      <c r="D3007">
        <v>61249</v>
      </c>
      <c r="E3007" t="s">
        <v>27</v>
      </c>
      <c r="F3007" t="s">
        <v>28</v>
      </c>
      <c r="G3007">
        <v>2023</v>
      </c>
      <c r="H3007" t="s">
        <v>29</v>
      </c>
      <c r="I3007" t="s">
        <v>30</v>
      </c>
      <c r="J3007" t="s">
        <v>7962</v>
      </c>
      <c r="K3007" t="s">
        <v>7963</v>
      </c>
      <c r="M3007">
        <v>1079560</v>
      </c>
      <c r="O3007" t="s">
        <v>32</v>
      </c>
      <c r="P3007" t="s">
        <v>33</v>
      </c>
      <c r="R3007" t="s">
        <v>34</v>
      </c>
      <c r="T3007" t="s">
        <v>52</v>
      </c>
      <c r="U3007" t="s">
        <v>1578</v>
      </c>
      <c r="V3007" t="s">
        <v>3001</v>
      </c>
      <c r="W3007" s="1">
        <v>45118</v>
      </c>
      <c r="X3007" s="1">
        <v>45125</v>
      </c>
      <c r="Y3007" t="s">
        <v>55</v>
      </c>
    </row>
    <row r="3008" spans="1:25">
      <c r="A3008" t="s">
        <v>2117</v>
      </c>
      <c r="B3008" t="s">
        <v>2118</v>
      </c>
      <c r="C3008" t="s">
        <v>104</v>
      </c>
      <c r="D3008">
        <v>53213</v>
      </c>
      <c r="E3008" t="s">
        <v>27</v>
      </c>
      <c r="F3008" t="s">
        <v>28</v>
      </c>
      <c r="G3008">
        <v>2023</v>
      </c>
      <c r="H3008" t="s">
        <v>29</v>
      </c>
      <c r="I3008" t="s">
        <v>30</v>
      </c>
      <c r="J3008" t="s">
        <v>7964</v>
      </c>
      <c r="K3008" t="str">
        <f>"07/11/2022 12:22 PM AEST(SW"</f>
        <v>07/11/2022 12:22 PM AEST(SW</v>
      </c>
      <c r="M3008">
        <v>621593</v>
      </c>
      <c r="O3008" t="s">
        <v>32</v>
      </c>
      <c r="P3008" t="s">
        <v>61</v>
      </c>
      <c r="Q3008" t="s">
        <v>7965</v>
      </c>
      <c r="R3008" t="s">
        <v>34</v>
      </c>
      <c r="T3008" t="s">
        <v>35</v>
      </c>
      <c r="U3008" t="s">
        <v>278</v>
      </c>
      <c r="V3008" t="s">
        <v>115</v>
      </c>
      <c r="W3008" s="1">
        <v>44939</v>
      </c>
      <c r="X3008" s="1">
        <v>44947</v>
      </c>
      <c r="Y3008" t="s">
        <v>55</v>
      </c>
    </row>
    <row r="3009" spans="1:25">
      <c r="A3009" t="s">
        <v>7966</v>
      </c>
      <c r="B3009" t="s">
        <v>7967</v>
      </c>
      <c r="D3009">
        <v>61712</v>
      </c>
      <c r="E3009" t="s">
        <v>27</v>
      </c>
      <c r="F3009" t="s">
        <v>28</v>
      </c>
      <c r="G3009">
        <v>2023</v>
      </c>
      <c r="H3009" t="s">
        <v>29</v>
      </c>
      <c r="I3009" t="s">
        <v>30</v>
      </c>
      <c r="J3009" t="s">
        <v>7968</v>
      </c>
      <c r="K3009" t="str">
        <f>"04/07/2023 12:56 PM AEST(SW"</f>
        <v>04/07/2023 12:56 PM AEST(SW</v>
      </c>
      <c r="M3009">
        <v>1295637</v>
      </c>
      <c r="O3009" t="s">
        <v>32</v>
      </c>
      <c r="P3009" t="s">
        <v>33</v>
      </c>
      <c r="R3009" t="s">
        <v>34</v>
      </c>
      <c r="T3009" t="s">
        <v>52</v>
      </c>
      <c r="U3009" t="s">
        <v>1578</v>
      </c>
      <c r="V3009" t="s">
        <v>3001</v>
      </c>
      <c r="W3009" s="1">
        <v>45117</v>
      </c>
      <c r="X3009" s="1">
        <v>45126</v>
      </c>
      <c r="Y3009" t="s">
        <v>140</v>
      </c>
    </row>
    <row r="3010" spans="1:25">
      <c r="A3010" t="s">
        <v>624</v>
      </c>
      <c r="B3010" t="s">
        <v>342</v>
      </c>
      <c r="C3010" t="s">
        <v>625</v>
      </c>
      <c r="D3010">
        <v>55517</v>
      </c>
      <c r="E3010" t="s">
        <v>27</v>
      </c>
      <c r="F3010" t="s">
        <v>28</v>
      </c>
      <c r="G3010">
        <v>2023</v>
      </c>
      <c r="H3010" t="s">
        <v>29</v>
      </c>
      <c r="I3010" t="s">
        <v>30</v>
      </c>
      <c r="J3010" t="s">
        <v>7969</v>
      </c>
      <c r="K3010" t="s">
        <v>7970</v>
      </c>
      <c r="L3010" t="s">
        <v>7971</v>
      </c>
      <c r="M3010">
        <v>1174428</v>
      </c>
      <c r="O3010" t="s">
        <v>32</v>
      </c>
      <c r="P3010" t="s">
        <v>86</v>
      </c>
      <c r="R3010" t="s">
        <v>34</v>
      </c>
      <c r="T3010" t="s">
        <v>52</v>
      </c>
      <c r="U3010" t="s">
        <v>87</v>
      </c>
      <c r="V3010" t="s">
        <v>88</v>
      </c>
      <c r="W3010" s="1">
        <v>44915</v>
      </c>
      <c r="X3010" s="1">
        <v>44961</v>
      </c>
      <c r="Y3010" t="s">
        <v>140</v>
      </c>
    </row>
    <row r="3011" spans="1:25">
      <c r="A3011" t="s">
        <v>7972</v>
      </c>
      <c r="B3011" t="s">
        <v>7973</v>
      </c>
      <c r="D3011">
        <v>55492</v>
      </c>
      <c r="E3011" t="s">
        <v>27</v>
      </c>
      <c r="F3011" t="s">
        <v>28</v>
      </c>
      <c r="G3011">
        <v>2023</v>
      </c>
      <c r="H3011" t="s">
        <v>29</v>
      </c>
      <c r="I3011" t="s">
        <v>30</v>
      </c>
      <c r="J3011" t="s">
        <v>7974</v>
      </c>
      <c r="K3011" t="str">
        <f>"07/01/2023 06:53 PM AEST(SW"</f>
        <v>07/01/2023 06:53 PM AEST(SW</v>
      </c>
      <c r="L3011" t="s">
        <v>7975</v>
      </c>
      <c r="M3011">
        <v>1196846</v>
      </c>
      <c r="O3011" t="s">
        <v>32</v>
      </c>
      <c r="P3011" t="s">
        <v>86</v>
      </c>
      <c r="R3011" t="s">
        <v>34</v>
      </c>
      <c r="T3011" t="s">
        <v>52</v>
      </c>
      <c r="U3011" t="s">
        <v>87</v>
      </c>
      <c r="V3011" t="s">
        <v>88</v>
      </c>
      <c r="W3011" s="1">
        <v>44940</v>
      </c>
      <c r="X3011" s="1">
        <v>44962</v>
      </c>
      <c r="Y3011" t="s">
        <v>140</v>
      </c>
    </row>
    <row r="3012" spans="1:25">
      <c r="A3012" t="s">
        <v>526</v>
      </c>
      <c r="B3012" t="s">
        <v>7976</v>
      </c>
      <c r="D3012">
        <v>52552</v>
      </c>
      <c r="E3012" t="s">
        <v>27</v>
      </c>
      <c r="F3012" t="s">
        <v>28</v>
      </c>
      <c r="G3012">
        <v>2023</v>
      </c>
      <c r="H3012" t="s">
        <v>29</v>
      </c>
      <c r="I3012" t="s">
        <v>30</v>
      </c>
      <c r="J3012" t="s">
        <v>7949</v>
      </c>
      <c r="K3012" t="s">
        <v>7977</v>
      </c>
      <c r="M3012">
        <v>1255147</v>
      </c>
      <c r="O3012" t="s">
        <v>32</v>
      </c>
      <c r="P3012" t="s">
        <v>33</v>
      </c>
      <c r="R3012" t="s">
        <v>34</v>
      </c>
      <c r="T3012" t="s">
        <v>174</v>
      </c>
      <c r="U3012" t="s">
        <v>680</v>
      </c>
      <c r="V3012" t="s">
        <v>6824</v>
      </c>
      <c r="W3012" s="1">
        <v>44930</v>
      </c>
      <c r="X3012" s="1">
        <v>44945</v>
      </c>
      <c r="Y3012" t="s">
        <v>547</v>
      </c>
    </row>
    <row r="3013" spans="1:25">
      <c r="A3013" t="s">
        <v>526</v>
      </c>
      <c r="B3013" t="s">
        <v>7978</v>
      </c>
      <c r="C3013" t="s">
        <v>3741</v>
      </c>
      <c r="D3013">
        <v>52690</v>
      </c>
      <c r="E3013" t="s">
        <v>27</v>
      </c>
      <c r="F3013" t="s">
        <v>28</v>
      </c>
      <c r="G3013">
        <v>2023</v>
      </c>
      <c r="H3013" t="s">
        <v>29</v>
      </c>
      <c r="I3013" t="s">
        <v>30</v>
      </c>
      <c r="J3013" t="s">
        <v>7979</v>
      </c>
      <c r="K3013" t="s">
        <v>7980</v>
      </c>
      <c r="M3013">
        <v>1268770</v>
      </c>
      <c r="O3013" t="s">
        <v>32</v>
      </c>
      <c r="P3013" t="s">
        <v>33</v>
      </c>
      <c r="R3013" t="s">
        <v>34</v>
      </c>
      <c r="T3013" t="s">
        <v>174</v>
      </c>
      <c r="U3013" t="s">
        <v>680</v>
      </c>
      <c r="V3013" t="s">
        <v>6434</v>
      </c>
      <c r="W3013" s="1">
        <v>44929</v>
      </c>
      <c r="X3013" s="1">
        <v>44853</v>
      </c>
      <c r="Y3013" t="s">
        <v>55</v>
      </c>
    </row>
    <row r="3014" spans="1:25">
      <c r="A3014" t="s">
        <v>526</v>
      </c>
      <c r="B3014" t="s">
        <v>7981</v>
      </c>
      <c r="D3014">
        <v>60482</v>
      </c>
      <c r="E3014" t="s">
        <v>27</v>
      </c>
      <c r="F3014" t="s">
        <v>28</v>
      </c>
      <c r="G3014">
        <v>2023</v>
      </c>
      <c r="H3014" t="s">
        <v>29</v>
      </c>
      <c r="I3014" t="s">
        <v>30</v>
      </c>
      <c r="J3014" t="s">
        <v>7982</v>
      </c>
      <c r="K3014" t="s">
        <v>7983</v>
      </c>
      <c r="M3014">
        <v>1074305</v>
      </c>
      <c r="O3014" t="s">
        <v>32</v>
      </c>
      <c r="P3014" t="s">
        <v>86</v>
      </c>
      <c r="R3014" t="s">
        <v>34</v>
      </c>
      <c r="T3014" t="s">
        <v>52</v>
      </c>
      <c r="U3014" t="s">
        <v>650</v>
      </c>
      <c r="V3014" t="s">
        <v>7984</v>
      </c>
      <c r="W3014" s="1">
        <v>45143</v>
      </c>
      <c r="X3014" s="1">
        <v>45158</v>
      </c>
      <c r="Y3014" t="s">
        <v>133</v>
      </c>
    </row>
    <row r="3015" spans="1:25">
      <c r="A3015" t="s">
        <v>6957</v>
      </c>
      <c r="B3015" t="s">
        <v>3741</v>
      </c>
      <c r="D3015">
        <v>48325</v>
      </c>
      <c r="E3015" t="s">
        <v>27</v>
      </c>
      <c r="F3015" t="s">
        <v>28</v>
      </c>
      <c r="G3015">
        <v>2023</v>
      </c>
      <c r="H3015" t="s">
        <v>29</v>
      </c>
      <c r="I3015" t="s">
        <v>30</v>
      </c>
      <c r="J3015" t="s">
        <v>7985</v>
      </c>
      <c r="K3015" t="s">
        <v>7986</v>
      </c>
      <c r="L3015" t="str">
        <f>"01/01/2023 03:25 AM AEST(SW"</f>
        <v>01/01/2023 03:25 AM AEST(SW</v>
      </c>
      <c r="M3015">
        <v>911650</v>
      </c>
      <c r="O3015" t="s">
        <v>32</v>
      </c>
      <c r="P3015" t="s">
        <v>33</v>
      </c>
      <c r="R3015" t="s">
        <v>34</v>
      </c>
      <c r="T3015" t="s">
        <v>52</v>
      </c>
      <c r="U3015" t="s">
        <v>298</v>
      </c>
      <c r="V3015" t="s">
        <v>810</v>
      </c>
      <c r="W3015" s="1">
        <v>44933</v>
      </c>
      <c r="X3015" s="1">
        <v>44947</v>
      </c>
      <c r="Y3015" t="s">
        <v>55</v>
      </c>
    </row>
    <row r="3016" spans="1:25">
      <c r="A3016" t="s">
        <v>7987</v>
      </c>
      <c r="B3016" t="s">
        <v>7988</v>
      </c>
      <c r="D3016">
        <v>48747</v>
      </c>
      <c r="E3016" t="s">
        <v>27</v>
      </c>
      <c r="F3016" t="s">
        <v>28</v>
      </c>
      <c r="G3016">
        <v>2023</v>
      </c>
      <c r="H3016" t="s">
        <v>29</v>
      </c>
      <c r="I3016" t="s">
        <v>30</v>
      </c>
      <c r="J3016" t="s">
        <v>7949</v>
      </c>
      <c r="K3016" t="s">
        <v>7989</v>
      </c>
      <c r="M3016">
        <v>1266083</v>
      </c>
      <c r="O3016" t="s">
        <v>32</v>
      </c>
      <c r="P3016" t="s">
        <v>33</v>
      </c>
      <c r="R3016" t="s">
        <v>34</v>
      </c>
      <c r="T3016" t="s">
        <v>174</v>
      </c>
      <c r="U3016" t="s">
        <v>680</v>
      </c>
      <c r="V3016" t="s">
        <v>2126</v>
      </c>
      <c r="W3016" s="1">
        <v>44930</v>
      </c>
      <c r="X3016" s="1">
        <v>44945</v>
      </c>
      <c r="Y3016" t="s">
        <v>97</v>
      </c>
    </row>
    <row r="3017" spans="1:25">
      <c r="A3017" t="s">
        <v>251</v>
      </c>
      <c r="B3017" t="s">
        <v>2597</v>
      </c>
      <c r="C3017" t="s">
        <v>792</v>
      </c>
      <c r="D3017">
        <v>61709</v>
      </c>
      <c r="E3017" t="s">
        <v>27</v>
      </c>
      <c r="F3017" t="s">
        <v>28</v>
      </c>
      <c r="G3017">
        <v>2023</v>
      </c>
      <c r="H3017" t="s">
        <v>29</v>
      </c>
      <c r="I3017" t="s">
        <v>30</v>
      </c>
      <c r="J3017" t="s">
        <v>7990</v>
      </c>
      <c r="K3017" t="str">
        <f>"04/07/2023 11:42 AM AEST(SW"</f>
        <v>04/07/2023 11:42 AM AEST(SW</v>
      </c>
      <c r="M3017">
        <v>995373</v>
      </c>
      <c r="O3017" t="s">
        <v>32</v>
      </c>
      <c r="P3017" t="s">
        <v>33</v>
      </c>
      <c r="R3017" t="s">
        <v>34</v>
      </c>
      <c r="T3017" t="s">
        <v>52</v>
      </c>
      <c r="U3017" t="s">
        <v>1578</v>
      </c>
      <c r="V3017" t="s">
        <v>3001</v>
      </c>
      <c r="W3017" s="1">
        <v>45115</v>
      </c>
      <c r="X3017" s="1">
        <v>45126</v>
      </c>
      <c r="Y3017" t="s">
        <v>55</v>
      </c>
    </row>
    <row r="3018" spans="1:25">
      <c r="A3018" t="s">
        <v>7840</v>
      </c>
      <c r="B3018" t="s">
        <v>7991</v>
      </c>
      <c r="C3018" t="s">
        <v>861</v>
      </c>
      <c r="D3018">
        <v>60585</v>
      </c>
      <c r="E3018" t="s">
        <v>27</v>
      </c>
      <c r="F3018" t="s">
        <v>28</v>
      </c>
      <c r="G3018">
        <v>2023</v>
      </c>
      <c r="H3018" t="s">
        <v>29</v>
      </c>
      <c r="I3018" t="s">
        <v>30</v>
      </c>
      <c r="J3018" t="s">
        <v>7992</v>
      </c>
      <c r="K3018" t="s">
        <v>7993</v>
      </c>
      <c r="L3018" t="s">
        <v>7994</v>
      </c>
      <c r="M3018">
        <v>1083026</v>
      </c>
      <c r="O3018" t="s">
        <v>32</v>
      </c>
      <c r="P3018" t="s">
        <v>86</v>
      </c>
      <c r="R3018" t="s">
        <v>34</v>
      </c>
      <c r="T3018" t="s">
        <v>52</v>
      </c>
      <c r="U3018" t="s">
        <v>650</v>
      </c>
      <c r="V3018" t="s">
        <v>7984</v>
      </c>
      <c r="W3018" s="1">
        <v>45143</v>
      </c>
      <c r="X3018" s="1">
        <v>45157</v>
      </c>
      <c r="Y3018" t="s">
        <v>55</v>
      </c>
    </row>
    <row r="3019" spans="1:25">
      <c r="A3019" t="s">
        <v>4478</v>
      </c>
      <c r="B3019" t="s">
        <v>4407</v>
      </c>
      <c r="C3019" t="s">
        <v>610</v>
      </c>
      <c r="D3019">
        <v>61128</v>
      </c>
      <c r="E3019" t="s">
        <v>27</v>
      </c>
      <c r="F3019" t="s">
        <v>28</v>
      </c>
      <c r="G3019">
        <v>2023</v>
      </c>
      <c r="H3019" t="s">
        <v>29</v>
      </c>
      <c r="I3019" t="s">
        <v>30</v>
      </c>
      <c r="J3019" t="s">
        <v>7995</v>
      </c>
      <c r="K3019" t="s">
        <v>7996</v>
      </c>
      <c r="L3019" t="s">
        <v>7997</v>
      </c>
      <c r="M3019">
        <v>1237430</v>
      </c>
      <c r="O3019" t="s">
        <v>32</v>
      </c>
      <c r="P3019" t="s">
        <v>33</v>
      </c>
      <c r="R3019" t="s">
        <v>34</v>
      </c>
      <c r="T3019" t="s">
        <v>52</v>
      </c>
      <c r="U3019" t="s">
        <v>1578</v>
      </c>
      <c r="V3019" t="s">
        <v>7998</v>
      </c>
      <c r="W3019" s="1">
        <v>45118</v>
      </c>
      <c r="X3019" s="1">
        <v>45126</v>
      </c>
      <c r="Y3019" t="s">
        <v>55</v>
      </c>
    </row>
    <row r="3020" spans="1:25">
      <c r="A3020" t="s">
        <v>7999</v>
      </c>
      <c r="B3020" t="s">
        <v>8000</v>
      </c>
      <c r="D3020">
        <v>52510</v>
      </c>
      <c r="E3020" t="s">
        <v>27</v>
      </c>
      <c r="F3020" t="s">
        <v>28</v>
      </c>
      <c r="G3020">
        <v>2023</v>
      </c>
      <c r="H3020" t="s">
        <v>29</v>
      </c>
      <c r="I3020" t="s">
        <v>30</v>
      </c>
      <c r="J3020" t="s">
        <v>7979</v>
      </c>
      <c r="K3020" t="s">
        <v>8001</v>
      </c>
      <c r="M3020">
        <v>1297032</v>
      </c>
      <c r="O3020" t="s">
        <v>32</v>
      </c>
      <c r="P3020" t="s">
        <v>33</v>
      </c>
      <c r="R3020" t="s">
        <v>32</v>
      </c>
      <c r="S3020" t="s">
        <v>32</v>
      </c>
      <c r="T3020" t="s">
        <v>52</v>
      </c>
      <c r="U3020" t="s">
        <v>680</v>
      </c>
      <c r="V3020" t="s">
        <v>7539</v>
      </c>
      <c r="W3020" s="1">
        <v>44930</v>
      </c>
      <c r="X3020" s="1">
        <v>44945</v>
      </c>
      <c r="Y3020" t="s">
        <v>133</v>
      </c>
    </row>
    <row r="3021" spans="1:25">
      <c r="A3021" t="s">
        <v>7999</v>
      </c>
      <c r="B3021" t="s">
        <v>8000</v>
      </c>
      <c r="D3021">
        <v>52511</v>
      </c>
      <c r="E3021" t="s">
        <v>27</v>
      </c>
      <c r="F3021" t="s">
        <v>28</v>
      </c>
      <c r="G3021">
        <v>2023</v>
      </c>
      <c r="H3021" t="s">
        <v>29</v>
      </c>
      <c r="I3021" t="s">
        <v>30</v>
      </c>
      <c r="J3021" t="s">
        <v>7949</v>
      </c>
      <c r="K3021" t="str">
        <f>"09/10/2022 09:23 PM AEST(SW"</f>
        <v>09/10/2022 09:23 PM AEST(SW</v>
      </c>
      <c r="M3021">
        <v>1297032</v>
      </c>
      <c r="O3021" t="s">
        <v>32</v>
      </c>
      <c r="P3021" t="s">
        <v>33</v>
      </c>
      <c r="R3021" t="s">
        <v>34</v>
      </c>
      <c r="T3021" t="s">
        <v>174</v>
      </c>
      <c r="U3021" t="s">
        <v>680</v>
      </c>
      <c r="V3021" t="s">
        <v>7539</v>
      </c>
      <c r="W3021" s="1">
        <v>44929</v>
      </c>
      <c r="X3021" s="1">
        <v>44950</v>
      </c>
      <c r="Y3021" t="s">
        <v>133</v>
      </c>
    </row>
    <row r="3022" spans="1:25">
      <c r="A3022" t="s">
        <v>7676</v>
      </c>
      <c r="B3022" t="s">
        <v>8002</v>
      </c>
      <c r="D3022">
        <v>59560</v>
      </c>
      <c r="E3022" t="s">
        <v>27</v>
      </c>
      <c r="F3022" t="s">
        <v>28</v>
      </c>
      <c r="G3022">
        <v>2023</v>
      </c>
      <c r="H3022" t="s">
        <v>29</v>
      </c>
      <c r="I3022" t="s">
        <v>30</v>
      </c>
      <c r="J3022" t="s">
        <v>8003</v>
      </c>
      <c r="K3022" t="str">
        <f>"01/05/2023 03:06 PM AEST(SW"</f>
        <v>01/05/2023 03:06 PM AEST(SW</v>
      </c>
      <c r="O3022" t="s">
        <v>32</v>
      </c>
      <c r="P3022" t="s">
        <v>61</v>
      </c>
      <c r="Q3022" t="s">
        <v>8004</v>
      </c>
      <c r="R3022" t="s">
        <v>34</v>
      </c>
      <c r="T3022" t="s">
        <v>35</v>
      </c>
      <c r="U3022" t="s">
        <v>1578</v>
      </c>
      <c r="V3022" t="s">
        <v>8005</v>
      </c>
      <c r="W3022" s="1">
        <v>45076</v>
      </c>
      <c r="X3022" s="1">
        <v>45079</v>
      </c>
      <c r="Y3022" t="s">
        <v>55</v>
      </c>
    </row>
    <row r="3023" spans="1:25">
      <c r="A3023" t="s">
        <v>8006</v>
      </c>
      <c r="B3023" t="s">
        <v>861</v>
      </c>
      <c r="C3023" t="s">
        <v>78</v>
      </c>
      <c r="D3023">
        <v>61280</v>
      </c>
      <c r="E3023" t="s">
        <v>27</v>
      </c>
      <c r="F3023" t="s">
        <v>28</v>
      </c>
      <c r="G3023">
        <v>2023</v>
      </c>
      <c r="H3023" t="s">
        <v>29</v>
      </c>
      <c r="I3023" t="s">
        <v>30</v>
      </c>
      <c r="J3023" t="s">
        <v>8007</v>
      </c>
      <c r="K3023" t="s">
        <v>8008</v>
      </c>
      <c r="L3023" t="s">
        <v>8008</v>
      </c>
      <c r="M3023">
        <v>995131</v>
      </c>
      <c r="O3023" t="s">
        <v>32</v>
      </c>
      <c r="P3023" t="s">
        <v>33</v>
      </c>
      <c r="R3023" t="s">
        <v>34</v>
      </c>
      <c r="T3023" t="s">
        <v>52</v>
      </c>
      <c r="U3023" t="s">
        <v>1578</v>
      </c>
      <c r="V3023" t="s">
        <v>3001</v>
      </c>
      <c r="W3023" s="1">
        <v>45118</v>
      </c>
      <c r="X3023" s="1">
        <v>45127</v>
      </c>
      <c r="Y3023" t="s">
        <v>55</v>
      </c>
    </row>
    <row r="3024" spans="1:25">
      <c r="A3024" t="s">
        <v>6632</v>
      </c>
      <c r="B3024" t="s">
        <v>1016</v>
      </c>
      <c r="C3024" t="s">
        <v>6633</v>
      </c>
      <c r="D3024">
        <v>61002</v>
      </c>
      <c r="E3024" t="s">
        <v>27</v>
      </c>
      <c r="F3024" t="s">
        <v>28</v>
      </c>
      <c r="G3024">
        <v>2023</v>
      </c>
      <c r="H3024" t="s">
        <v>29</v>
      </c>
      <c r="I3024" t="s">
        <v>30</v>
      </c>
      <c r="J3024" t="s">
        <v>6634</v>
      </c>
      <c r="K3024" t="s">
        <v>6635</v>
      </c>
      <c r="M3024">
        <v>1271401</v>
      </c>
      <c r="O3024" t="s">
        <v>32</v>
      </c>
      <c r="P3024" t="s">
        <v>33</v>
      </c>
      <c r="R3024" t="s">
        <v>34</v>
      </c>
      <c r="T3024" t="s">
        <v>174</v>
      </c>
      <c r="U3024" t="s">
        <v>53</v>
      </c>
      <c r="V3024" t="s">
        <v>6636</v>
      </c>
      <c r="W3024" s="1">
        <v>45091</v>
      </c>
      <c r="X3024" s="1">
        <v>45125</v>
      </c>
      <c r="Y3024" t="s">
        <v>55</v>
      </c>
    </row>
    <row r="3025" spans="1:25">
      <c r="A3025" t="s">
        <v>8009</v>
      </c>
      <c r="B3025" t="s">
        <v>8010</v>
      </c>
      <c r="C3025" t="s">
        <v>8011</v>
      </c>
      <c r="D3025">
        <v>49632</v>
      </c>
      <c r="E3025" t="s">
        <v>27</v>
      </c>
      <c r="F3025" t="s">
        <v>28</v>
      </c>
      <c r="G3025">
        <v>2023</v>
      </c>
      <c r="H3025" t="s">
        <v>29</v>
      </c>
      <c r="I3025" t="s">
        <v>30</v>
      </c>
      <c r="J3025" t="s">
        <v>7949</v>
      </c>
      <c r="K3025" t="s">
        <v>8012</v>
      </c>
      <c r="M3025">
        <v>1114167</v>
      </c>
      <c r="O3025" t="s">
        <v>32</v>
      </c>
      <c r="P3025" t="s">
        <v>33</v>
      </c>
      <c r="R3025" t="s">
        <v>34</v>
      </c>
      <c r="T3025" t="s">
        <v>174</v>
      </c>
      <c r="U3025" t="s">
        <v>680</v>
      </c>
      <c r="V3025" t="s">
        <v>7509</v>
      </c>
      <c r="W3025" s="1">
        <v>44930</v>
      </c>
      <c r="X3025" s="1">
        <v>44945</v>
      </c>
      <c r="Y3025" t="s">
        <v>55</v>
      </c>
    </row>
    <row r="3026" spans="1:25">
      <c r="A3026" t="s">
        <v>1044</v>
      </c>
      <c r="B3026" t="s">
        <v>2246</v>
      </c>
      <c r="D3026">
        <v>46610</v>
      </c>
      <c r="E3026" t="s">
        <v>27</v>
      </c>
      <c r="F3026" t="s">
        <v>28</v>
      </c>
      <c r="G3026">
        <v>2023</v>
      </c>
      <c r="H3026" t="s">
        <v>29</v>
      </c>
      <c r="I3026" t="s">
        <v>30</v>
      </c>
      <c r="J3026" t="s">
        <v>2542</v>
      </c>
      <c r="K3026" t="s">
        <v>5599</v>
      </c>
      <c r="L3026" t="s">
        <v>5599</v>
      </c>
      <c r="M3026">
        <v>1294844</v>
      </c>
      <c r="O3026" t="s">
        <v>32</v>
      </c>
      <c r="P3026" t="s">
        <v>695</v>
      </c>
      <c r="R3026" t="s">
        <v>34</v>
      </c>
      <c r="T3026" t="s">
        <v>35</v>
      </c>
      <c r="U3026" t="s">
        <v>869</v>
      </c>
      <c r="V3026" t="s">
        <v>2076</v>
      </c>
      <c r="W3026" s="1">
        <v>44695</v>
      </c>
      <c r="X3026" s="1">
        <v>44749</v>
      </c>
      <c r="Y3026" t="s">
        <v>116</v>
      </c>
    </row>
    <row r="3027" spans="1:25">
      <c r="A3027" t="s">
        <v>8013</v>
      </c>
      <c r="B3027" t="s">
        <v>8014</v>
      </c>
      <c r="D3027">
        <v>59452</v>
      </c>
      <c r="E3027" t="s">
        <v>27</v>
      </c>
      <c r="F3027" t="s">
        <v>28</v>
      </c>
      <c r="G3027">
        <v>2023</v>
      </c>
      <c r="H3027" t="s">
        <v>29</v>
      </c>
      <c r="I3027" t="s">
        <v>30</v>
      </c>
      <c r="J3027" t="s">
        <v>8015</v>
      </c>
      <c r="K3027" t="s">
        <v>8016</v>
      </c>
      <c r="L3027" t="s">
        <v>8017</v>
      </c>
      <c r="M3027">
        <v>1087022</v>
      </c>
      <c r="O3027" t="s">
        <v>32</v>
      </c>
      <c r="P3027" t="s">
        <v>695</v>
      </c>
      <c r="R3027" t="s">
        <v>34</v>
      </c>
      <c r="T3027" t="s">
        <v>52</v>
      </c>
      <c r="U3027" t="s">
        <v>650</v>
      </c>
      <c r="V3027" t="s">
        <v>8018</v>
      </c>
      <c r="W3027" s="1">
        <v>45140</v>
      </c>
      <c r="X3027" s="1">
        <v>45157</v>
      </c>
      <c r="Y3027" t="s">
        <v>97</v>
      </c>
    </row>
    <row r="3028" spans="1:25">
      <c r="A3028" t="s">
        <v>2455</v>
      </c>
      <c r="B3028" t="s">
        <v>57</v>
      </c>
      <c r="C3028" t="s">
        <v>7754</v>
      </c>
      <c r="D3028">
        <v>53374</v>
      </c>
      <c r="E3028" t="s">
        <v>27</v>
      </c>
      <c r="F3028" t="s">
        <v>28</v>
      </c>
      <c r="G3028">
        <v>2023</v>
      </c>
      <c r="H3028" t="s">
        <v>29</v>
      </c>
      <c r="I3028" t="s">
        <v>30</v>
      </c>
      <c r="J3028" t="s">
        <v>7755</v>
      </c>
      <c r="K3028" t="s">
        <v>7756</v>
      </c>
      <c r="L3028" t="s">
        <v>7757</v>
      </c>
      <c r="M3028">
        <v>831008</v>
      </c>
      <c r="O3028" t="s">
        <v>32</v>
      </c>
      <c r="P3028" t="s">
        <v>33</v>
      </c>
      <c r="R3028" t="s">
        <v>34</v>
      </c>
      <c r="T3028" t="s">
        <v>52</v>
      </c>
      <c r="U3028" t="s">
        <v>298</v>
      </c>
      <c r="V3028" t="s">
        <v>7758</v>
      </c>
      <c r="W3028" s="1">
        <v>44928</v>
      </c>
      <c r="X3028" s="1">
        <v>44955</v>
      </c>
      <c r="Y3028" t="s">
        <v>55</v>
      </c>
    </row>
    <row r="3029" spans="1:25">
      <c r="A3029" t="s">
        <v>8019</v>
      </c>
      <c r="B3029" t="s">
        <v>4010</v>
      </c>
      <c r="D3029">
        <v>61365</v>
      </c>
      <c r="E3029" t="s">
        <v>27</v>
      </c>
      <c r="F3029" t="s">
        <v>28</v>
      </c>
      <c r="G3029">
        <v>2023</v>
      </c>
      <c r="H3029" t="s">
        <v>29</v>
      </c>
      <c r="I3029" t="s">
        <v>30</v>
      </c>
      <c r="J3029" t="s">
        <v>7962</v>
      </c>
      <c r="K3029" t="s">
        <v>8020</v>
      </c>
      <c r="M3029">
        <v>1083527</v>
      </c>
      <c r="O3029" t="s">
        <v>32</v>
      </c>
      <c r="P3029" t="s">
        <v>33</v>
      </c>
      <c r="R3029" t="s">
        <v>34</v>
      </c>
      <c r="T3029" t="s">
        <v>52</v>
      </c>
      <c r="U3029" t="s">
        <v>1578</v>
      </c>
      <c r="V3029" t="s">
        <v>8021</v>
      </c>
      <c r="W3029" s="1">
        <v>45118</v>
      </c>
      <c r="X3029" s="1">
        <v>45126</v>
      </c>
      <c r="Y3029" t="s">
        <v>55</v>
      </c>
    </row>
    <row r="3030" spans="1:25">
      <c r="A3030" t="s">
        <v>3826</v>
      </c>
      <c r="B3030" t="s">
        <v>8022</v>
      </c>
      <c r="D3030">
        <v>61734</v>
      </c>
      <c r="E3030" t="s">
        <v>27</v>
      </c>
      <c r="F3030" t="s">
        <v>28</v>
      </c>
      <c r="G3030">
        <v>2023</v>
      </c>
      <c r="H3030" t="s">
        <v>29</v>
      </c>
      <c r="I3030" t="s">
        <v>30</v>
      </c>
      <c r="J3030" t="s">
        <v>7962</v>
      </c>
      <c r="K3030" t="str">
        <f>"05/07/2023 11:37 PM AEST(SW"</f>
        <v>05/07/2023 11:37 PM AEST(SW</v>
      </c>
      <c r="L3030" t="s">
        <v>8023</v>
      </c>
      <c r="M3030">
        <v>1224892</v>
      </c>
      <c r="O3030" t="s">
        <v>32</v>
      </c>
      <c r="P3030" t="s">
        <v>33</v>
      </c>
      <c r="R3030" t="s">
        <v>34</v>
      </c>
      <c r="T3030" t="s">
        <v>52</v>
      </c>
      <c r="U3030" t="s">
        <v>1578</v>
      </c>
      <c r="V3030" t="s">
        <v>3001</v>
      </c>
      <c r="W3030" s="1">
        <v>45118</v>
      </c>
      <c r="X3030" s="1">
        <v>45125</v>
      </c>
      <c r="Y3030" t="s">
        <v>133</v>
      </c>
    </row>
    <row r="3031" spans="1:25">
      <c r="A3031" t="s">
        <v>6895</v>
      </c>
      <c r="B3031" t="s">
        <v>6896</v>
      </c>
      <c r="D3031">
        <v>61406</v>
      </c>
      <c r="E3031" t="s">
        <v>27</v>
      </c>
      <c r="F3031" t="s">
        <v>28</v>
      </c>
      <c r="G3031">
        <v>2023</v>
      </c>
      <c r="H3031" t="s">
        <v>29</v>
      </c>
      <c r="I3031" t="s">
        <v>30</v>
      </c>
      <c r="J3031" t="s">
        <v>8024</v>
      </c>
      <c r="K3031" t="s">
        <v>8025</v>
      </c>
      <c r="L3031" t="s">
        <v>8025</v>
      </c>
      <c r="M3031">
        <v>1230083</v>
      </c>
      <c r="O3031" t="s">
        <v>32</v>
      </c>
      <c r="P3031" t="s">
        <v>33</v>
      </c>
      <c r="R3031" t="s">
        <v>34</v>
      </c>
      <c r="T3031" t="s">
        <v>52</v>
      </c>
      <c r="U3031" t="s">
        <v>1578</v>
      </c>
      <c r="V3031" t="s">
        <v>3001</v>
      </c>
      <c r="W3031" s="1">
        <v>45117</v>
      </c>
      <c r="X3031" s="1">
        <v>45130</v>
      </c>
      <c r="Y3031" t="s">
        <v>2796</v>
      </c>
    </row>
    <row r="3032" spans="1:25">
      <c r="A3032" t="s">
        <v>5891</v>
      </c>
      <c r="B3032" t="s">
        <v>5892</v>
      </c>
      <c r="D3032">
        <v>61046</v>
      </c>
      <c r="E3032" t="s">
        <v>27</v>
      </c>
      <c r="F3032" t="s">
        <v>28</v>
      </c>
      <c r="G3032">
        <v>2023</v>
      </c>
      <c r="H3032" t="s">
        <v>29</v>
      </c>
      <c r="I3032" t="s">
        <v>30</v>
      </c>
      <c r="J3032" t="s">
        <v>8026</v>
      </c>
      <c r="K3032" t="s">
        <v>8027</v>
      </c>
      <c r="M3032">
        <v>832519</v>
      </c>
      <c r="O3032" t="s">
        <v>32</v>
      </c>
      <c r="P3032" t="s">
        <v>86</v>
      </c>
      <c r="R3032" t="s">
        <v>34</v>
      </c>
      <c r="T3032" t="s">
        <v>52</v>
      </c>
      <c r="U3032" t="s">
        <v>261</v>
      </c>
      <c r="V3032" t="s">
        <v>262</v>
      </c>
      <c r="W3032" s="1">
        <v>45107</v>
      </c>
      <c r="X3032" s="1">
        <v>45134</v>
      </c>
      <c r="Y3032" t="s">
        <v>55</v>
      </c>
    </row>
    <row r="3033" spans="1:25">
      <c r="A3033" t="s">
        <v>5891</v>
      </c>
      <c r="B3033" t="s">
        <v>5892</v>
      </c>
      <c r="D3033">
        <v>61148</v>
      </c>
      <c r="E3033" t="s">
        <v>27</v>
      </c>
      <c r="F3033" t="s">
        <v>28</v>
      </c>
      <c r="G3033">
        <v>2023</v>
      </c>
      <c r="H3033" t="s">
        <v>29</v>
      </c>
      <c r="I3033" t="s">
        <v>30</v>
      </c>
      <c r="J3033" t="s">
        <v>8026</v>
      </c>
      <c r="K3033" t="s">
        <v>8028</v>
      </c>
      <c r="M3033">
        <v>832519</v>
      </c>
      <c r="O3033" t="s">
        <v>32</v>
      </c>
      <c r="P3033" t="s">
        <v>86</v>
      </c>
      <c r="R3033" t="s">
        <v>34</v>
      </c>
      <c r="T3033" t="s">
        <v>52</v>
      </c>
      <c r="U3033" t="s">
        <v>261</v>
      </c>
      <c r="V3033" t="s">
        <v>262</v>
      </c>
      <c r="W3033" s="1">
        <v>45107</v>
      </c>
      <c r="X3033" s="1">
        <v>45135</v>
      </c>
      <c r="Y3033" t="s">
        <v>55</v>
      </c>
    </row>
    <row r="3034" spans="1:25">
      <c r="A3034" t="s">
        <v>1903</v>
      </c>
      <c r="B3034" t="s">
        <v>1904</v>
      </c>
      <c r="C3034" t="s">
        <v>1905</v>
      </c>
      <c r="D3034">
        <v>57088</v>
      </c>
      <c r="E3034" t="s">
        <v>27</v>
      </c>
      <c r="F3034" t="s">
        <v>28</v>
      </c>
      <c r="G3034">
        <v>2023</v>
      </c>
      <c r="H3034" t="s">
        <v>29</v>
      </c>
      <c r="I3034" t="s">
        <v>30</v>
      </c>
      <c r="J3034" t="s">
        <v>8029</v>
      </c>
      <c r="K3034" t="s">
        <v>8030</v>
      </c>
      <c r="L3034" t="s">
        <v>8031</v>
      </c>
      <c r="M3034">
        <v>517867</v>
      </c>
      <c r="O3034" t="s">
        <v>32</v>
      </c>
      <c r="P3034" t="s">
        <v>86</v>
      </c>
      <c r="R3034" t="s">
        <v>34</v>
      </c>
      <c r="T3034" t="s">
        <v>52</v>
      </c>
      <c r="U3034" t="s">
        <v>87</v>
      </c>
      <c r="V3034" t="s">
        <v>88</v>
      </c>
      <c r="W3034" s="1">
        <v>44980</v>
      </c>
      <c r="X3034" s="1">
        <v>45012</v>
      </c>
      <c r="Y3034" t="s">
        <v>55</v>
      </c>
    </row>
    <row r="3035" spans="1:25">
      <c r="A3035" t="s">
        <v>4191</v>
      </c>
      <c r="B3035" t="s">
        <v>4192</v>
      </c>
      <c r="C3035" t="s">
        <v>323</v>
      </c>
      <c r="D3035">
        <v>48762</v>
      </c>
      <c r="E3035" t="s">
        <v>27</v>
      </c>
      <c r="F3035" t="s">
        <v>28</v>
      </c>
      <c r="G3035">
        <v>2023</v>
      </c>
      <c r="H3035" t="s">
        <v>29</v>
      </c>
      <c r="I3035" t="s">
        <v>30</v>
      </c>
      <c r="J3035" t="s">
        <v>8032</v>
      </c>
      <c r="K3035" t="str">
        <f>"03/10/2022 12:27 PM AEST(SW"</f>
        <v>03/10/2022 12:27 PM AEST(SW</v>
      </c>
      <c r="M3035">
        <v>1217370</v>
      </c>
      <c r="O3035" t="s">
        <v>32</v>
      </c>
      <c r="P3035" t="s">
        <v>33</v>
      </c>
      <c r="R3035" t="s">
        <v>34</v>
      </c>
      <c r="T3035" t="s">
        <v>174</v>
      </c>
      <c r="U3035" t="s">
        <v>680</v>
      </c>
      <c r="V3035" t="s">
        <v>6434</v>
      </c>
      <c r="W3035" s="1">
        <v>44929</v>
      </c>
      <c r="X3035" s="1">
        <v>44949</v>
      </c>
      <c r="Y3035" t="s">
        <v>211</v>
      </c>
    </row>
    <row r="3036" spans="1:25">
      <c r="A3036" t="s">
        <v>2699</v>
      </c>
      <c r="B3036" t="s">
        <v>8033</v>
      </c>
      <c r="D3036">
        <v>52683</v>
      </c>
      <c r="E3036" t="s">
        <v>27</v>
      </c>
      <c r="F3036" t="s">
        <v>28</v>
      </c>
      <c r="G3036">
        <v>2023</v>
      </c>
      <c r="H3036" t="s">
        <v>29</v>
      </c>
      <c r="I3036" t="s">
        <v>30</v>
      </c>
      <c r="J3036" t="s">
        <v>8034</v>
      </c>
      <c r="K3036" t="s">
        <v>8035</v>
      </c>
      <c r="L3036" t="s">
        <v>8036</v>
      </c>
      <c r="M3036">
        <v>1068238</v>
      </c>
      <c r="O3036" t="s">
        <v>32</v>
      </c>
      <c r="P3036" t="s">
        <v>33</v>
      </c>
      <c r="R3036" t="s">
        <v>34</v>
      </c>
      <c r="T3036" t="s">
        <v>52</v>
      </c>
      <c r="U3036" t="s">
        <v>680</v>
      </c>
      <c r="V3036" t="s">
        <v>8037</v>
      </c>
      <c r="W3036" s="1">
        <v>44929</v>
      </c>
      <c r="X3036" s="1">
        <v>44948</v>
      </c>
      <c r="Y3036" t="s">
        <v>133</v>
      </c>
    </row>
    <row r="3037" spans="1:25">
      <c r="A3037" t="s">
        <v>2699</v>
      </c>
      <c r="B3037" t="s">
        <v>8038</v>
      </c>
      <c r="D3037">
        <v>49472</v>
      </c>
      <c r="E3037" t="s">
        <v>27</v>
      </c>
      <c r="F3037" t="s">
        <v>28</v>
      </c>
      <c r="G3037">
        <v>2023</v>
      </c>
      <c r="H3037" t="s">
        <v>29</v>
      </c>
      <c r="I3037" t="s">
        <v>30</v>
      </c>
      <c r="J3037" t="s">
        <v>7949</v>
      </c>
      <c r="K3037" t="s">
        <v>8039</v>
      </c>
      <c r="M3037">
        <v>1142129</v>
      </c>
      <c r="O3037" t="s">
        <v>32</v>
      </c>
      <c r="P3037" t="s">
        <v>33</v>
      </c>
      <c r="R3037" t="s">
        <v>34</v>
      </c>
      <c r="T3037" t="s">
        <v>174</v>
      </c>
      <c r="U3037" t="s">
        <v>680</v>
      </c>
      <c r="V3037" t="s">
        <v>6434</v>
      </c>
      <c r="W3037" s="1">
        <v>44911</v>
      </c>
      <c r="X3037" s="1">
        <v>44946</v>
      </c>
      <c r="Y3037" t="s">
        <v>133</v>
      </c>
    </row>
    <row r="3038" spans="1:25">
      <c r="A3038" t="s">
        <v>5771</v>
      </c>
      <c r="B3038" t="s">
        <v>4074</v>
      </c>
      <c r="D3038">
        <v>52647</v>
      </c>
      <c r="E3038" t="s">
        <v>27</v>
      </c>
      <c r="F3038" t="s">
        <v>28</v>
      </c>
      <c r="G3038">
        <v>2023</v>
      </c>
      <c r="H3038" t="s">
        <v>29</v>
      </c>
      <c r="I3038" t="s">
        <v>30</v>
      </c>
      <c r="J3038" t="s">
        <v>8040</v>
      </c>
      <c r="K3038" t="s">
        <v>8041</v>
      </c>
      <c r="M3038">
        <v>1266036</v>
      </c>
      <c r="O3038" t="s">
        <v>32</v>
      </c>
      <c r="P3038" t="s">
        <v>33</v>
      </c>
      <c r="R3038" t="s">
        <v>34</v>
      </c>
      <c r="T3038" t="s">
        <v>174</v>
      </c>
      <c r="U3038" t="s">
        <v>680</v>
      </c>
      <c r="V3038" t="s">
        <v>2126</v>
      </c>
      <c r="W3038" s="1">
        <v>44930</v>
      </c>
      <c r="X3038" s="1">
        <v>44946</v>
      </c>
      <c r="Y3038" t="s">
        <v>1277</v>
      </c>
    </row>
    <row r="3039" spans="1:25">
      <c r="A3039" t="s">
        <v>8042</v>
      </c>
      <c r="B3039" t="s">
        <v>8043</v>
      </c>
      <c r="D3039">
        <v>52772</v>
      </c>
      <c r="E3039" t="s">
        <v>27</v>
      </c>
      <c r="F3039" t="s">
        <v>28</v>
      </c>
      <c r="G3039">
        <v>2023</v>
      </c>
      <c r="H3039" t="s">
        <v>29</v>
      </c>
      <c r="I3039" t="s">
        <v>30</v>
      </c>
      <c r="J3039" t="s">
        <v>7949</v>
      </c>
      <c r="K3039" t="s">
        <v>8044</v>
      </c>
      <c r="M3039">
        <v>1340237</v>
      </c>
      <c r="O3039" t="s">
        <v>32</v>
      </c>
      <c r="P3039" t="s">
        <v>33</v>
      </c>
      <c r="R3039" t="s">
        <v>34</v>
      </c>
      <c r="T3039" t="s">
        <v>52</v>
      </c>
      <c r="U3039" t="s">
        <v>680</v>
      </c>
      <c r="V3039" t="s">
        <v>7591</v>
      </c>
      <c r="W3039" s="1">
        <v>44930</v>
      </c>
      <c r="X3039" s="1">
        <v>44945</v>
      </c>
      <c r="Y3039" t="s">
        <v>123</v>
      </c>
    </row>
    <row r="3040" spans="1:25">
      <c r="A3040" t="s">
        <v>8042</v>
      </c>
      <c r="B3040" t="s">
        <v>8043</v>
      </c>
      <c r="D3040">
        <v>52773</v>
      </c>
      <c r="E3040" t="s">
        <v>27</v>
      </c>
      <c r="F3040" t="s">
        <v>28</v>
      </c>
      <c r="G3040">
        <v>2023</v>
      </c>
      <c r="H3040" t="s">
        <v>29</v>
      </c>
      <c r="I3040" t="s">
        <v>30</v>
      </c>
      <c r="J3040" t="s">
        <v>7949</v>
      </c>
      <c r="K3040" t="s">
        <v>8045</v>
      </c>
      <c r="L3040" t="s">
        <v>8046</v>
      </c>
      <c r="M3040">
        <v>1340237</v>
      </c>
      <c r="O3040" t="s">
        <v>32</v>
      </c>
      <c r="P3040" t="s">
        <v>33</v>
      </c>
      <c r="R3040" t="s">
        <v>34</v>
      </c>
      <c r="T3040" t="s">
        <v>52</v>
      </c>
      <c r="U3040" t="s">
        <v>680</v>
      </c>
      <c r="V3040" t="s">
        <v>7509</v>
      </c>
      <c r="W3040" s="1">
        <v>44930</v>
      </c>
      <c r="X3040" s="1">
        <v>44945</v>
      </c>
      <c r="Y3040" t="s">
        <v>123</v>
      </c>
    </row>
    <row r="3041" spans="1:25">
      <c r="A3041" t="s">
        <v>8047</v>
      </c>
      <c r="B3041" t="s">
        <v>1202</v>
      </c>
      <c r="C3041" t="s">
        <v>791</v>
      </c>
      <c r="D3041">
        <v>48800</v>
      </c>
      <c r="E3041" t="s">
        <v>27</v>
      </c>
      <c r="F3041" t="s">
        <v>28</v>
      </c>
      <c r="G3041">
        <v>2023</v>
      </c>
      <c r="H3041" t="s">
        <v>29</v>
      </c>
      <c r="I3041" t="s">
        <v>30</v>
      </c>
      <c r="J3041" t="s">
        <v>7949</v>
      </c>
      <c r="K3041" t="s">
        <v>8048</v>
      </c>
      <c r="L3041" t="s">
        <v>8048</v>
      </c>
      <c r="M3041">
        <v>1263523</v>
      </c>
      <c r="O3041" t="s">
        <v>32</v>
      </c>
      <c r="P3041" t="s">
        <v>33</v>
      </c>
      <c r="R3041" t="s">
        <v>34</v>
      </c>
      <c r="T3041" t="s">
        <v>174</v>
      </c>
      <c r="U3041" t="s">
        <v>680</v>
      </c>
      <c r="V3041" t="s">
        <v>8049</v>
      </c>
      <c r="W3041" s="1">
        <v>44930</v>
      </c>
      <c r="X3041" s="1">
        <v>44945</v>
      </c>
      <c r="Y3041" t="s">
        <v>55</v>
      </c>
    </row>
    <row r="3042" spans="1:25">
      <c r="A3042" t="s">
        <v>2364</v>
      </c>
      <c r="B3042" t="s">
        <v>2089</v>
      </c>
      <c r="D3042">
        <v>61746</v>
      </c>
      <c r="E3042" t="s">
        <v>27</v>
      </c>
      <c r="F3042" t="s">
        <v>28</v>
      </c>
      <c r="G3042">
        <v>2023</v>
      </c>
      <c r="H3042" t="s">
        <v>29</v>
      </c>
      <c r="I3042" t="s">
        <v>30</v>
      </c>
      <c r="J3042" t="s">
        <v>7962</v>
      </c>
      <c r="K3042" t="str">
        <f>"06/07/2023 07:28 PM AEST(SW"</f>
        <v>06/07/2023 07:28 PM AEST(SW</v>
      </c>
      <c r="M3042">
        <v>1238463</v>
      </c>
      <c r="O3042" t="s">
        <v>32</v>
      </c>
      <c r="P3042" t="s">
        <v>33</v>
      </c>
      <c r="R3042" t="s">
        <v>34</v>
      </c>
      <c r="T3042" t="s">
        <v>52</v>
      </c>
      <c r="U3042" t="s">
        <v>1578</v>
      </c>
      <c r="V3042" t="s">
        <v>8021</v>
      </c>
      <c r="W3042" s="1">
        <v>45118</v>
      </c>
      <c r="X3042" s="1">
        <v>45126</v>
      </c>
      <c r="Y3042" t="s">
        <v>55</v>
      </c>
    </row>
    <row r="3043" spans="1:25">
      <c r="A3043" t="s">
        <v>8050</v>
      </c>
      <c r="B3043" t="s">
        <v>8051</v>
      </c>
      <c r="C3043" t="s">
        <v>104</v>
      </c>
      <c r="D3043">
        <v>60149</v>
      </c>
      <c r="E3043" t="s">
        <v>27</v>
      </c>
      <c r="F3043" t="s">
        <v>28</v>
      </c>
      <c r="G3043">
        <v>2023</v>
      </c>
      <c r="H3043" t="s">
        <v>29</v>
      </c>
      <c r="I3043" t="s">
        <v>30</v>
      </c>
      <c r="J3043" t="s">
        <v>7962</v>
      </c>
      <c r="K3043" t="s">
        <v>8052</v>
      </c>
      <c r="M3043">
        <v>1082161</v>
      </c>
      <c r="O3043" t="s">
        <v>32</v>
      </c>
      <c r="P3043" t="s">
        <v>33</v>
      </c>
      <c r="R3043" t="s">
        <v>34</v>
      </c>
      <c r="T3043" t="s">
        <v>52</v>
      </c>
      <c r="U3043" t="s">
        <v>1578</v>
      </c>
      <c r="V3043" t="s">
        <v>8053</v>
      </c>
      <c r="W3043" s="1">
        <v>45118</v>
      </c>
      <c r="X3043" s="1">
        <v>45125</v>
      </c>
      <c r="Y3043" t="s">
        <v>55</v>
      </c>
    </row>
    <row r="3044" spans="1:25">
      <c r="A3044" t="s">
        <v>8054</v>
      </c>
      <c r="B3044" t="s">
        <v>8055</v>
      </c>
      <c r="C3044" t="s">
        <v>162</v>
      </c>
      <c r="D3044">
        <v>61082</v>
      </c>
      <c r="E3044" t="s">
        <v>27</v>
      </c>
      <c r="F3044" t="s">
        <v>28</v>
      </c>
      <c r="G3044">
        <v>2023</v>
      </c>
      <c r="H3044" t="s">
        <v>29</v>
      </c>
      <c r="I3044" t="s">
        <v>30</v>
      </c>
      <c r="J3044" t="s">
        <v>7992</v>
      </c>
      <c r="K3044" t="s">
        <v>8056</v>
      </c>
      <c r="M3044">
        <v>1316912</v>
      </c>
      <c r="O3044" t="s">
        <v>32</v>
      </c>
      <c r="P3044" t="s">
        <v>86</v>
      </c>
      <c r="R3044" t="s">
        <v>34</v>
      </c>
      <c r="T3044" t="s">
        <v>52</v>
      </c>
      <c r="U3044" t="s">
        <v>650</v>
      </c>
      <c r="V3044" t="s">
        <v>1666</v>
      </c>
      <c r="W3044" s="1">
        <v>45143</v>
      </c>
      <c r="X3044" s="1">
        <v>45157</v>
      </c>
      <c r="Y3044" t="s">
        <v>55</v>
      </c>
    </row>
    <row r="3045" spans="1:25">
      <c r="A3045" t="s">
        <v>7715</v>
      </c>
      <c r="B3045" t="s">
        <v>7716</v>
      </c>
      <c r="D3045">
        <v>59509</v>
      </c>
      <c r="E3045" t="s">
        <v>27</v>
      </c>
      <c r="F3045" t="s">
        <v>28</v>
      </c>
      <c r="G3045">
        <v>2023</v>
      </c>
      <c r="H3045" t="s">
        <v>29</v>
      </c>
      <c r="I3045" t="s">
        <v>30</v>
      </c>
      <c r="J3045" t="s">
        <v>7717</v>
      </c>
      <c r="K3045" t="s">
        <v>7718</v>
      </c>
      <c r="L3045" t="s">
        <v>7719</v>
      </c>
      <c r="M3045">
        <v>1239745</v>
      </c>
      <c r="O3045" t="s">
        <v>32</v>
      </c>
      <c r="P3045" t="s">
        <v>86</v>
      </c>
      <c r="R3045" t="s">
        <v>34</v>
      </c>
      <c r="T3045" t="s">
        <v>35</v>
      </c>
      <c r="U3045" t="s">
        <v>650</v>
      </c>
      <c r="V3045" t="s">
        <v>7013</v>
      </c>
      <c r="W3045" s="1">
        <v>45114</v>
      </c>
      <c r="X3045" s="1">
        <v>45132</v>
      </c>
      <c r="Y3045" t="s">
        <v>133</v>
      </c>
    </row>
    <row r="3046" spans="1:25">
      <c r="A3046" t="s">
        <v>1146</v>
      </c>
      <c r="B3046" t="s">
        <v>8057</v>
      </c>
      <c r="D3046">
        <v>55628</v>
      </c>
      <c r="E3046" t="s">
        <v>27</v>
      </c>
      <c r="F3046" t="s">
        <v>28</v>
      </c>
      <c r="G3046">
        <v>2023</v>
      </c>
      <c r="H3046" t="s">
        <v>29</v>
      </c>
      <c r="I3046" t="s">
        <v>30</v>
      </c>
      <c r="J3046" t="s">
        <v>8058</v>
      </c>
      <c r="K3046" t="s">
        <v>8059</v>
      </c>
      <c r="L3046" t="str">
        <f>"07/03/2023 06:30 PM AEST(SW"</f>
        <v>07/03/2023 06:30 PM AEST(SW</v>
      </c>
      <c r="M3046">
        <v>1163440</v>
      </c>
      <c r="O3046" t="s">
        <v>32</v>
      </c>
      <c r="P3046" t="s">
        <v>86</v>
      </c>
      <c r="R3046" t="s">
        <v>34</v>
      </c>
      <c r="T3046" t="s">
        <v>52</v>
      </c>
      <c r="U3046" t="s">
        <v>87</v>
      </c>
      <c r="V3046" t="s">
        <v>8060</v>
      </c>
      <c r="W3046" s="1">
        <v>45054</v>
      </c>
      <c r="X3046" s="1">
        <v>45081</v>
      </c>
      <c r="Y3046" t="s">
        <v>417</v>
      </c>
    </row>
    <row r="3047" spans="1:25">
      <c r="A3047" t="s">
        <v>6029</v>
      </c>
      <c r="B3047" t="s">
        <v>8061</v>
      </c>
      <c r="C3047" t="s">
        <v>424</v>
      </c>
      <c r="D3047">
        <v>57149</v>
      </c>
      <c r="E3047" t="s">
        <v>27</v>
      </c>
      <c r="F3047" t="s">
        <v>28</v>
      </c>
      <c r="G3047">
        <v>2023</v>
      </c>
      <c r="H3047" t="s">
        <v>29</v>
      </c>
      <c r="I3047" t="s">
        <v>30</v>
      </c>
      <c r="J3047" t="s">
        <v>7962</v>
      </c>
      <c r="K3047" t="s">
        <v>8062</v>
      </c>
      <c r="L3047" t="s">
        <v>8063</v>
      </c>
      <c r="M3047">
        <v>382982</v>
      </c>
      <c r="O3047" t="s">
        <v>32</v>
      </c>
      <c r="P3047" t="s">
        <v>33</v>
      </c>
      <c r="R3047" t="s">
        <v>34</v>
      </c>
      <c r="T3047" t="s">
        <v>52</v>
      </c>
      <c r="U3047" t="s">
        <v>1578</v>
      </c>
      <c r="V3047" t="s">
        <v>8064</v>
      </c>
      <c r="W3047" s="1">
        <v>45118</v>
      </c>
      <c r="X3047" s="1">
        <v>45125</v>
      </c>
      <c r="Y3047" t="s">
        <v>55</v>
      </c>
    </row>
    <row r="3048" spans="1:25">
      <c r="A3048" t="s">
        <v>8065</v>
      </c>
      <c r="B3048" t="s">
        <v>171</v>
      </c>
      <c r="D3048">
        <v>61719</v>
      </c>
      <c r="E3048" t="s">
        <v>27</v>
      </c>
      <c r="F3048" t="s">
        <v>28</v>
      </c>
      <c r="G3048">
        <v>2023</v>
      </c>
      <c r="H3048" t="s">
        <v>29</v>
      </c>
      <c r="I3048" t="s">
        <v>30</v>
      </c>
      <c r="J3048" t="s">
        <v>8066</v>
      </c>
      <c r="K3048" t="str">
        <f>"05/07/2023 12:29 PM AEST(SW"</f>
        <v>05/07/2023 12:29 PM AEST(SW</v>
      </c>
      <c r="M3048">
        <v>1288284</v>
      </c>
      <c r="O3048" t="s">
        <v>32</v>
      </c>
      <c r="P3048" t="s">
        <v>33</v>
      </c>
      <c r="R3048" t="s">
        <v>34</v>
      </c>
      <c r="T3048" t="s">
        <v>52</v>
      </c>
      <c r="U3048" t="s">
        <v>1578</v>
      </c>
      <c r="V3048" t="s">
        <v>8067</v>
      </c>
      <c r="W3048" s="1">
        <v>45118</v>
      </c>
      <c r="X3048" s="1">
        <v>45128</v>
      </c>
      <c r="Y3048" t="s">
        <v>211</v>
      </c>
    </row>
    <row r="3049" spans="1:25">
      <c r="A3049" t="s">
        <v>5011</v>
      </c>
      <c r="B3049" t="s">
        <v>5012</v>
      </c>
      <c r="D3049">
        <v>61038</v>
      </c>
      <c r="E3049" t="s">
        <v>27</v>
      </c>
      <c r="F3049" t="s">
        <v>28</v>
      </c>
      <c r="G3049">
        <v>2023</v>
      </c>
      <c r="H3049" t="s">
        <v>29</v>
      </c>
      <c r="I3049" t="s">
        <v>30</v>
      </c>
      <c r="J3049" t="s">
        <v>8068</v>
      </c>
      <c r="K3049" t="s">
        <v>8069</v>
      </c>
      <c r="L3049" t="s">
        <v>8070</v>
      </c>
      <c r="M3049">
        <v>833470</v>
      </c>
      <c r="O3049" t="s">
        <v>32</v>
      </c>
      <c r="P3049" t="s">
        <v>86</v>
      </c>
      <c r="R3049" t="s">
        <v>34</v>
      </c>
      <c r="T3049" t="s">
        <v>52</v>
      </c>
      <c r="U3049" t="s">
        <v>261</v>
      </c>
      <c r="V3049" t="s">
        <v>262</v>
      </c>
      <c r="W3049" s="1">
        <v>45107</v>
      </c>
      <c r="X3049" s="1">
        <v>45135</v>
      </c>
      <c r="Y3049" t="s">
        <v>55</v>
      </c>
    </row>
    <row r="3050" spans="1:25">
      <c r="A3050" t="s">
        <v>6399</v>
      </c>
      <c r="B3050" t="s">
        <v>446</v>
      </c>
      <c r="C3050" t="s">
        <v>603</v>
      </c>
      <c r="D3050">
        <v>60365</v>
      </c>
      <c r="E3050" t="s">
        <v>27</v>
      </c>
      <c r="F3050" t="s">
        <v>28</v>
      </c>
      <c r="G3050">
        <v>2023</v>
      </c>
      <c r="H3050" t="s">
        <v>29</v>
      </c>
      <c r="I3050" t="s">
        <v>30</v>
      </c>
      <c r="J3050" t="s">
        <v>6400</v>
      </c>
      <c r="K3050" t="s">
        <v>6401</v>
      </c>
      <c r="M3050">
        <v>1178415</v>
      </c>
      <c r="O3050" t="s">
        <v>32</v>
      </c>
      <c r="P3050" t="s">
        <v>33</v>
      </c>
      <c r="R3050" t="s">
        <v>34</v>
      </c>
      <c r="T3050" t="s">
        <v>174</v>
      </c>
      <c r="U3050" t="s">
        <v>175</v>
      </c>
      <c r="V3050" t="s">
        <v>6402</v>
      </c>
      <c r="W3050" s="1">
        <v>45079</v>
      </c>
      <c r="X3050" s="1">
        <v>45106</v>
      </c>
      <c r="Y3050" t="s">
        <v>55</v>
      </c>
    </row>
    <row r="3051" spans="1:25">
      <c r="A3051" t="s">
        <v>8071</v>
      </c>
      <c r="B3051" t="s">
        <v>8072</v>
      </c>
      <c r="D3051">
        <v>61440</v>
      </c>
      <c r="E3051" t="s">
        <v>27</v>
      </c>
      <c r="F3051" t="s">
        <v>28</v>
      </c>
      <c r="G3051">
        <v>2023</v>
      </c>
      <c r="H3051" t="s">
        <v>29</v>
      </c>
      <c r="I3051" t="s">
        <v>30</v>
      </c>
      <c r="J3051" t="s">
        <v>8073</v>
      </c>
      <c r="K3051" t="s">
        <v>8074</v>
      </c>
      <c r="L3051" t="s">
        <v>8074</v>
      </c>
      <c r="M3051">
        <v>1194380</v>
      </c>
      <c r="O3051" t="s">
        <v>32</v>
      </c>
      <c r="P3051" t="s">
        <v>86</v>
      </c>
      <c r="R3051" t="s">
        <v>34</v>
      </c>
      <c r="T3051" t="s">
        <v>174</v>
      </c>
      <c r="U3051" t="s">
        <v>87</v>
      </c>
      <c r="V3051" t="s">
        <v>8075</v>
      </c>
      <c r="W3051" s="1">
        <v>45278</v>
      </c>
      <c r="X3051" s="1">
        <v>45307</v>
      </c>
      <c r="Y3051" t="s">
        <v>140</v>
      </c>
    </row>
    <row r="3052" spans="1:25">
      <c r="A3052" t="s">
        <v>2557</v>
      </c>
      <c r="B3052" t="s">
        <v>7287</v>
      </c>
      <c r="C3052" t="s">
        <v>8076</v>
      </c>
      <c r="D3052">
        <v>51434</v>
      </c>
      <c r="E3052" t="s">
        <v>27</v>
      </c>
      <c r="F3052" t="s">
        <v>28</v>
      </c>
      <c r="G3052">
        <v>2023</v>
      </c>
      <c r="H3052" t="s">
        <v>29</v>
      </c>
      <c r="I3052" t="s">
        <v>30</v>
      </c>
      <c r="J3052" t="s">
        <v>7949</v>
      </c>
      <c r="K3052" t="s">
        <v>8077</v>
      </c>
      <c r="L3052" t="s">
        <v>8077</v>
      </c>
      <c r="M3052">
        <v>1250232</v>
      </c>
      <c r="O3052" t="s">
        <v>32</v>
      </c>
      <c r="P3052" t="s">
        <v>33</v>
      </c>
      <c r="R3052" t="s">
        <v>34</v>
      </c>
      <c r="T3052" t="s">
        <v>174</v>
      </c>
      <c r="U3052" t="s">
        <v>680</v>
      </c>
      <c r="V3052" t="s">
        <v>6434</v>
      </c>
      <c r="W3052" s="1">
        <v>44915</v>
      </c>
      <c r="X3052" s="1">
        <v>44947</v>
      </c>
      <c r="Y3052" t="s">
        <v>220</v>
      </c>
    </row>
    <row r="3053" spans="1:25">
      <c r="A3053" t="s">
        <v>2184</v>
      </c>
      <c r="B3053" t="s">
        <v>8078</v>
      </c>
      <c r="D3053">
        <v>52756</v>
      </c>
      <c r="E3053" t="s">
        <v>27</v>
      </c>
      <c r="F3053" t="s">
        <v>28</v>
      </c>
      <c r="G3053">
        <v>2023</v>
      </c>
      <c r="H3053" t="s">
        <v>29</v>
      </c>
      <c r="I3053" t="s">
        <v>30</v>
      </c>
      <c r="J3053" t="s">
        <v>8079</v>
      </c>
      <c r="K3053" t="s">
        <v>8080</v>
      </c>
      <c r="M3053">
        <v>1068358</v>
      </c>
      <c r="O3053" t="s">
        <v>32</v>
      </c>
      <c r="P3053" t="s">
        <v>33</v>
      </c>
      <c r="R3053" t="s">
        <v>34</v>
      </c>
      <c r="T3053" t="s">
        <v>52</v>
      </c>
      <c r="U3053" t="s">
        <v>680</v>
      </c>
      <c r="V3053" t="s">
        <v>8081</v>
      </c>
      <c r="W3053" s="1">
        <v>44930</v>
      </c>
      <c r="X3053" s="1">
        <v>44947</v>
      </c>
      <c r="Y3053" t="s">
        <v>220</v>
      </c>
    </row>
    <row r="3054" spans="1:25">
      <c r="A3054" t="s">
        <v>2184</v>
      </c>
      <c r="B3054" t="s">
        <v>8078</v>
      </c>
      <c r="D3054">
        <v>52760</v>
      </c>
      <c r="E3054" t="s">
        <v>27</v>
      </c>
      <c r="F3054" t="s">
        <v>28</v>
      </c>
      <c r="G3054">
        <v>2023</v>
      </c>
      <c r="H3054" t="s">
        <v>29</v>
      </c>
      <c r="I3054" t="s">
        <v>30</v>
      </c>
      <c r="J3054" t="s">
        <v>8082</v>
      </c>
      <c r="K3054" t="s">
        <v>8083</v>
      </c>
      <c r="M3054">
        <v>1068358</v>
      </c>
      <c r="O3054" t="s">
        <v>32</v>
      </c>
      <c r="P3054" t="s">
        <v>33</v>
      </c>
      <c r="R3054" t="s">
        <v>34</v>
      </c>
      <c r="T3054" t="s">
        <v>52</v>
      </c>
      <c r="U3054" t="s">
        <v>680</v>
      </c>
      <c r="V3054" t="s">
        <v>8081</v>
      </c>
      <c r="W3054" s="1">
        <v>44930</v>
      </c>
      <c r="X3054" s="1">
        <v>44947</v>
      </c>
      <c r="Y3054" t="s">
        <v>220</v>
      </c>
    </row>
    <row r="3055" spans="1:25">
      <c r="A3055" t="s">
        <v>8084</v>
      </c>
      <c r="B3055" t="s">
        <v>8085</v>
      </c>
      <c r="D3055">
        <v>51405</v>
      </c>
      <c r="E3055" t="s">
        <v>27</v>
      </c>
      <c r="F3055" t="s">
        <v>28</v>
      </c>
      <c r="G3055">
        <v>2023</v>
      </c>
      <c r="H3055" t="s">
        <v>29</v>
      </c>
      <c r="I3055" t="s">
        <v>30</v>
      </c>
      <c r="J3055" t="s">
        <v>7949</v>
      </c>
      <c r="K3055" t="str">
        <f>"04/10/2022 05:43 PM AEST(SW"</f>
        <v>04/10/2022 05:43 PM AEST(SW</v>
      </c>
      <c r="M3055">
        <v>1378491</v>
      </c>
      <c r="O3055" t="s">
        <v>32</v>
      </c>
      <c r="P3055" t="s">
        <v>33</v>
      </c>
      <c r="R3055" t="s">
        <v>34</v>
      </c>
      <c r="T3055" t="s">
        <v>174</v>
      </c>
      <c r="U3055" t="s">
        <v>680</v>
      </c>
      <c r="V3055" t="s">
        <v>7509</v>
      </c>
      <c r="W3055" s="1">
        <v>44929</v>
      </c>
      <c r="X3055" s="1">
        <v>44945</v>
      </c>
      <c r="Y3055" t="s">
        <v>245</v>
      </c>
    </row>
    <row r="3056" spans="1:25">
      <c r="A3056" t="s">
        <v>8086</v>
      </c>
      <c r="B3056" t="s">
        <v>4884</v>
      </c>
      <c r="D3056">
        <v>61394</v>
      </c>
      <c r="E3056" t="s">
        <v>27</v>
      </c>
      <c r="F3056" t="s">
        <v>28</v>
      </c>
      <c r="G3056">
        <v>2023</v>
      </c>
      <c r="H3056" t="s">
        <v>29</v>
      </c>
      <c r="I3056" t="s">
        <v>30</v>
      </c>
      <c r="J3056" t="s">
        <v>7959</v>
      </c>
      <c r="K3056" t="s">
        <v>8087</v>
      </c>
      <c r="L3056" t="s">
        <v>8087</v>
      </c>
      <c r="M3056">
        <v>912344</v>
      </c>
      <c r="O3056" t="s">
        <v>32</v>
      </c>
      <c r="P3056" t="s">
        <v>33</v>
      </c>
      <c r="R3056" t="s">
        <v>34</v>
      </c>
      <c r="T3056" t="s">
        <v>52</v>
      </c>
      <c r="U3056" t="s">
        <v>1578</v>
      </c>
      <c r="V3056" t="s">
        <v>8088</v>
      </c>
      <c r="W3056" s="1">
        <v>45117</v>
      </c>
      <c r="X3056" s="1">
        <v>45125</v>
      </c>
      <c r="Y3056" t="s">
        <v>55</v>
      </c>
    </row>
    <row r="3057" spans="1:25">
      <c r="A3057" t="s">
        <v>326</v>
      </c>
      <c r="B3057" t="s">
        <v>6527</v>
      </c>
      <c r="C3057" t="s">
        <v>6528</v>
      </c>
      <c r="D3057">
        <v>61352</v>
      </c>
      <c r="E3057" t="s">
        <v>27</v>
      </c>
      <c r="F3057" t="s">
        <v>28</v>
      </c>
      <c r="G3057">
        <v>2023</v>
      </c>
      <c r="H3057" t="s">
        <v>29</v>
      </c>
      <c r="I3057" t="s">
        <v>30</v>
      </c>
      <c r="J3057" t="s">
        <v>6529</v>
      </c>
      <c r="K3057" t="s">
        <v>6530</v>
      </c>
      <c r="M3057">
        <v>1236186</v>
      </c>
      <c r="O3057" t="s">
        <v>32</v>
      </c>
      <c r="P3057" t="s">
        <v>42</v>
      </c>
      <c r="R3057" t="s">
        <v>34</v>
      </c>
      <c r="T3057" t="s">
        <v>35</v>
      </c>
      <c r="U3057" t="s">
        <v>36</v>
      </c>
      <c r="V3057" t="s">
        <v>3816</v>
      </c>
      <c r="W3057" s="1">
        <v>45101</v>
      </c>
      <c r="X3057" s="1">
        <v>45122</v>
      </c>
      <c r="Y3057" t="s">
        <v>220</v>
      </c>
    </row>
    <row r="3058" spans="1:25">
      <c r="A3058" t="s">
        <v>326</v>
      </c>
      <c r="B3058" t="s">
        <v>8089</v>
      </c>
      <c r="D3058">
        <v>49473</v>
      </c>
      <c r="E3058" t="s">
        <v>27</v>
      </c>
      <c r="F3058" t="s">
        <v>28</v>
      </c>
      <c r="G3058">
        <v>2023</v>
      </c>
      <c r="H3058" t="s">
        <v>29</v>
      </c>
      <c r="I3058" t="s">
        <v>30</v>
      </c>
      <c r="J3058" t="s">
        <v>7949</v>
      </c>
      <c r="K3058" t="s">
        <v>8090</v>
      </c>
      <c r="L3058" t="s">
        <v>8091</v>
      </c>
      <c r="M3058">
        <v>1214204</v>
      </c>
      <c r="O3058" t="s">
        <v>32</v>
      </c>
      <c r="P3058" t="s">
        <v>33</v>
      </c>
      <c r="R3058" t="s">
        <v>34</v>
      </c>
      <c r="T3058" t="s">
        <v>174</v>
      </c>
      <c r="U3058" t="s">
        <v>680</v>
      </c>
      <c r="V3058" t="s">
        <v>6434</v>
      </c>
      <c r="W3058" s="1">
        <v>44930</v>
      </c>
      <c r="X3058" s="1">
        <v>44945</v>
      </c>
      <c r="Y3058" t="s">
        <v>547</v>
      </c>
    </row>
    <row r="3059" spans="1:25">
      <c r="A3059" t="s">
        <v>329</v>
      </c>
      <c r="B3059" t="s">
        <v>8092</v>
      </c>
      <c r="D3059">
        <v>49477</v>
      </c>
      <c r="E3059" t="s">
        <v>27</v>
      </c>
      <c r="F3059" t="s">
        <v>28</v>
      </c>
      <c r="G3059">
        <v>2023</v>
      </c>
      <c r="H3059" t="s">
        <v>29</v>
      </c>
      <c r="I3059" t="s">
        <v>30</v>
      </c>
      <c r="J3059" t="s">
        <v>8093</v>
      </c>
      <c r="K3059" t="s">
        <v>8094</v>
      </c>
      <c r="L3059" t="s">
        <v>8095</v>
      </c>
      <c r="M3059">
        <v>1004581</v>
      </c>
      <c r="O3059" t="s">
        <v>32</v>
      </c>
      <c r="P3059" t="s">
        <v>33</v>
      </c>
      <c r="R3059" t="s">
        <v>34</v>
      </c>
      <c r="T3059" t="s">
        <v>174</v>
      </c>
      <c r="U3059" t="s">
        <v>680</v>
      </c>
      <c r="V3059" t="s">
        <v>8081</v>
      </c>
      <c r="W3059" s="1">
        <v>44929</v>
      </c>
      <c r="X3059" s="1">
        <v>44946</v>
      </c>
      <c r="Y3059" t="s">
        <v>7709</v>
      </c>
    </row>
    <row r="3060" spans="1:25">
      <c r="A3060" t="s">
        <v>1478</v>
      </c>
      <c r="B3060" t="s">
        <v>1598</v>
      </c>
      <c r="D3060">
        <v>55469</v>
      </c>
      <c r="E3060" t="s">
        <v>27</v>
      </c>
      <c r="F3060" t="s">
        <v>28</v>
      </c>
      <c r="G3060">
        <v>2023</v>
      </c>
      <c r="H3060" t="s">
        <v>29</v>
      </c>
      <c r="I3060" t="s">
        <v>30</v>
      </c>
      <c r="J3060" t="s">
        <v>8096</v>
      </c>
      <c r="K3060" t="s">
        <v>8097</v>
      </c>
      <c r="M3060">
        <v>1198209</v>
      </c>
      <c r="O3060" t="s">
        <v>32</v>
      </c>
      <c r="P3060" t="s">
        <v>86</v>
      </c>
      <c r="R3060" t="s">
        <v>34</v>
      </c>
      <c r="T3060" t="s">
        <v>52</v>
      </c>
      <c r="U3060" t="s">
        <v>87</v>
      </c>
      <c r="V3060" t="s">
        <v>88</v>
      </c>
      <c r="W3060" s="1">
        <v>44929</v>
      </c>
      <c r="X3060" s="1">
        <v>44933</v>
      </c>
      <c r="Y3060" t="s">
        <v>140</v>
      </c>
    </row>
    <row r="3061" spans="1:25">
      <c r="A3061" t="s">
        <v>1478</v>
      </c>
      <c r="B3061" t="s">
        <v>1598</v>
      </c>
      <c r="D3061">
        <v>55735</v>
      </c>
      <c r="E3061" t="s">
        <v>27</v>
      </c>
      <c r="F3061" t="s">
        <v>28</v>
      </c>
      <c r="G3061">
        <v>2023</v>
      </c>
      <c r="H3061" t="s">
        <v>29</v>
      </c>
      <c r="I3061" t="s">
        <v>30</v>
      </c>
      <c r="J3061" t="s">
        <v>8098</v>
      </c>
      <c r="K3061" t="s">
        <v>8099</v>
      </c>
      <c r="M3061">
        <v>1198209</v>
      </c>
      <c r="O3061" t="s">
        <v>32</v>
      </c>
      <c r="P3061" t="s">
        <v>86</v>
      </c>
      <c r="R3061" t="s">
        <v>34</v>
      </c>
      <c r="T3061" t="s">
        <v>52</v>
      </c>
      <c r="U3061" t="s">
        <v>87</v>
      </c>
      <c r="V3061" t="s">
        <v>88</v>
      </c>
      <c r="W3061" s="1">
        <v>44958</v>
      </c>
      <c r="X3061" s="1">
        <v>44965</v>
      </c>
      <c r="Y3061" t="s">
        <v>140</v>
      </c>
    </row>
    <row r="3062" spans="1:25">
      <c r="A3062" t="s">
        <v>1478</v>
      </c>
      <c r="B3062" t="s">
        <v>2627</v>
      </c>
      <c r="D3062">
        <v>58627</v>
      </c>
      <c r="E3062" t="s">
        <v>27</v>
      </c>
      <c r="F3062" t="s">
        <v>28</v>
      </c>
      <c r="G3062">
        <v>2023</v>
      </c>
      <c r="H3062" t="s">
        <v>29</v>
      </c>
      <c r="I3062" t="s">
        <v>30</v>
      </c>
      <c r="J3062" t="s">
        <v>8100</v>
      </c>
      <c r="K3062" t="s">
        <v>8101</v>
      </c>
      <c r="M3062">
        <v>1067959</v>
      </c>
      <c r="O3062" t="s">
        <v>32</v>
      </c>
      <c r="P3062" t="s">
        <v>145</v>
      </c>
      <c r="R3062" t="s">
        <v>34</v>
      </c>
      <c r="T3062" t="s">
        <v>52</v>
      </c>
      <c r="U3062" t="s">
        <v>650</v>
      </c>
      <c r="V3062" t="s">
        <v>1666</v>
      </c>
      <c r="W3062" s="1">
        <v>45143</v>
      </c>
      <c r="X3062" s="1">
        <v>45161</v>
      </c>
      <c r="Y3062" t="s">
        <v>133</v>
      </c>
    </row>
    <row r="3063" spans="1:25">
      <c r="A3063" t="s">
        <v>1478</v>
      </c>
      <c r="B3063" t="s">
        <v>8102</v>
      </c>
      <c r="D3063">
        <v>53079</v>
      </c>
      <c r="E3063" t="s">
        <v>27</v>
      </c>
      <c r="F3063" t="s">
        <v>28</v>
      </c>
      <c r="G3063">
        <v>2023</v>
      </c>
      <c r="H3063" t="s">
        <v>29</v>
      </c>
      <c r="I3063" t="s">
        <v>30</v>
      </c>
      <c r="J3063" t="s">
        <v>8103</v>
      </c>
      <c r="K3063" t="str">
        <f>"05/11/2022 03:39 PM AEST(SW"</f>
        <v>05/11/2022 03:39 PM AEST(SW</v>
      </c>
      <c r="L3063" t="str">
        <f>"05/11/2022 03:46 PM AEST(SW"</f>
        <v>05/11/2022 03:46 PM AEST(SW</v>
      </c>
      <c r="M3063">
        <v>914861</v>
      </c>
      <c r="O3063" t="s">
        <v>32</v>
      </c>
      <c r="P3063" t="s">
        <v>33</v>
      </c>
      <c r="R3063" t="s">
        <v>34</v>
      </c>
      <c r="T3063" t="s">
        <v>52</v>
      </c>
      <c r="U3063" t="s">
        <v>680</v>
      </c>
      <c r="V3063" t="s">
        <v>8104</v>
      </c>
      <c r="W3063" s="1">
        <v>44927</v>
      </c>
      <c r="X3063" s="1">
        <v>44885</v>
      </c>
      <c r="Y3063" t="s">
        <v>211</v>
      </c>
    </row>
    <row r="3064" spans="1:25">
      <c r="A3064" t="s">
        <v>1478</v>
      </c>
      <c r="B3064" t="s">
        <v>8102</v>
      </c>
      <c r="D3064">
        <v>53080</v>
      </c>
      <c r="E3064" t="s">
        <v>27</v>
      </c>
      <c r="F3064" t="s">
        <v>28</v>
      </c>
      <c r="G3064">
        <v>2023</v>
      </c>
      <c r="H3064" t="s">
        <v>29</v>
      </c>
      <c r="I3064" t="s">
        <v>30</v>
      </c>
      <c r="J3064" t="s">
        <v>8105</v>
      </c>
      <c r="K3064" t="str">
        <f>"05/11/2022 03:50 PM AEST(SW"</f>
        <v>05/11/2022 03:50 PM AEST(SW</v>
      </c>
      <c r="L3064" t="str">
        <f>"05/11/2022 03:50 PM AEST(SW"</f>
        <v>05/11/2022 03:50 PM AEST(SW</v>
      </c>
      <c r="M3064">
        <v>914861</v>
      </c>
      <c r="O3064" t="s">
        <v>32</v>
      </c>
      <c r="P3064" t="s">
        <v>33</v>
      </c>
      <c r="R3064" t="s">
        <v>34</v>
      </c>
      <c r="T3064" t="s">
        <v>52</v>
      </c>
      <c r="U3064" t="s">
        <v>680</v>
      </c>
      <c r="V3064" t="s">
        <v>8104</v>
      </c>
      <c r="W3064" s="1">
        <v>44927</v>
      </c>
      <c r="X3064" s="1">
        <v>44963</v>
      </c>
      <c r="Y3064" t="s">
        <v>211</v>
      </c>
    </row>
    <row r="3065" spans="1:25">
      <c r="A3065" t="s">
        <v>1478</v>
      </c>
      <c r="B3065" t="s">
        <v>8102</v>
      </c>
      <c r="D3065">
        <v>53081</v>
      </c>
      <c r="E3065" t="s">
        <v>27</v>
      </c>
      <c r="F3065" t="s">
        <v>28</v>
      </c>
      <c r="G3065">
        <v>2023</v>
      </c>
      <c r="H3065" t="s">
        <v>29</v>
      </c>
      <c r="I3065" t="s">
        <v>30</v>
      </c>
      <c r="J3065" t="s">
        <v>8106</v>
      </c>
      <c r="K3065" t="str">
        <f>"05/11/2022 03:57 PM AEST(SW"</f>
        <v>05/11/2022 03:57 PM AEST(SW</v>
      </c>
      <c r="L3065" t="str">
        <f>"05/11/2022 03:57 PM AEST(SW"</f>
        <v>05/11/2022 03:57 PM AEST(SW</v>
      </c>
      <c r="M3065">
        <v>914861</v>
      </c>
      <c r="O3065" t="s">
        <v>32</v>
      </c>
      <c r="P3065" t="s">
        <v>33</v>
      </c>
      <c r="R3065" t="s">
        <v>34</v>
      </c>
      <c r="T3065" t="s">
        <v>52</v>
      </c>
      <c r="U3065" t="s">
        <v>680</v>
      </c>
      <c r="V3065" t="s">
        <v>8104</v>
      </c>
      <c r="W3065" s="1">
        <v>44927</v>
      </c>
      <c r="X3065" s="1">
        <v>44965</v>
      </c>
      <c r="Y3065" t="s">
        <v>211</v>
      </c>
    </row>
    <row r="3066" spans="1:25">
      <c r="A3066" t="s">
        <v>4265</v>
      </c>
      <c r="B3066" t="s">
        <v>409</v>
      </c>
      <c r="C3066" t="s">
        <v>7657</v>
      </c>
      <c r="D3066">
        <v>55434</v>
      </c>
      <c r="E3066" t="s">
        <v>27</v>
      </c>
      <c r="F3066" t="s">
        <v>28</v>
      </c>
      <c r="G3066">
        <v>2023</v>
      </c>
      <c r="H3066" t="s">
        <v>29</v>
      </c>
      <c r="I3066" t="s">
        <v>30</v>
      </c>
      <c r="J3066" t="s">
        <v>7660</v>
      </c>
      <c r="K3066" t="s">
        <v>7661</v>
      </c>
      <c r="M3066">
        <v>1152080</v>
      </c>
      <c r="O3066" t="s">
        <v>32</v>
      </c>
      <c r="P3066" t="s">
        <v>86</v>
      </c>
      <c r="R3066" t="s">
        <v>34</v>
      </c>
      <c r="T3066" t="s">
        <v>52</v>
      </c>
      <c r="U3066" t="s">
        <v>87</v>
      </c>
      <c r="V3066" t="s">
        <v>88</v>
      </c>
      <c r="W3066" s="1">
        <v>44908</v>
      </c>
      <c r="X3066" s="1">
        <v>44930</v>
      </c>
      <c r="Y3066" t="s">
        <v>220</v>
      </c>
    </row>
    <row r="3067" spans="1:25">
      <c r="A3067" t="s">
        <v>4265</v>
      </c>
      <c r="B3067" t="s">
        <v>8107</v>
      </c>
      <c r="D3067">
        <v>60575</v>
      </c>
      <c r="E3067" t="s">
        <v>27</v>
      </c>
      <c r="F3067" t="s">
        <v>28</v>
      </c>
      <c r="G3067">
        <v>2023</v>
      </c>
      <c r="H3067" t="s">
        <v>29</v>
      </c>
      <c r="I3067" t="s">
        <v>30</v>
      </c>
      <c r="J3067" t="s">
        <v>8108</v>
      </c>
      <c r="K3067" t="s">
        <v>8109</v>
      </c>
      <c r="L3067" t="s">
        <v>8110</v>
      </c>
      <c r="M3067">
        <v>1217763</v>
      </c>
      <c r="O3067" t="s">
        <v>32</v>
      </c>
      <c r="P3067" t="s">
        <v>86</v>
      </c>
      <c r="R3067" t="s">
        <v>34</v>
      </c>
      <c r="T3067" t="s">
        <v>52</v>
      </c>
      <c r="U3067" t="s">
        <v>87</v>
      </c>
      <c r="V3067" t="s">
        <v>88</v>
      </c>
      <c r="W3067" s="1">
        <v>45106</v>
      </c>
      <c r="X3067" s="1">
        <v>45127</v>
      </c>
      <c r="Y3067" t="s">
        <v>140</v>
      </c>
    </row>
    <row r="3068" spans="1:25">
      <c r="A3068" t="s">
        <v>1826</v>
      </c>
      <c r="B3068" t="s">
        <v>3671</v>
      </c>
      <c r="C3068" t="s">
        <v>1243</v>
      </c>
      <c r="D3068">
        <v>55491</v>
      </c>
      <c r="E3068" t="s">
        <v>27</v>
      </c>
      <c r="F3068" t="s">
        <v>28</v>
      </c>
      <c r="G3068">
        <v>2023</v>
      </c>
      <c r="H3068" t="s">
        <v>29</v>
      </c>
      <c r="I3068" t="s">
        <v>30</v>
      </c>
      <c r="J3068" t="s">
        <v>8111</v>
      </c>
      <c r="K3068" t="str">
        <f>"05/01/2023 03:08 PM AEST(SW"</f>
        <v>05/01/2023 03:08 PM AEST(SW</v>
      </c>
      <c r="M3068">
        <v>1147729</v>
      </c>
      <c r="O3068" t="s">
        <v>32</v>
      </c>
      <c r="P3068" t="s">
        <v>86</v>
      </c>
      <c r="R3068" t="s">
        <v>34</v>
      </c>
      <c r="T3068" t="s">
        <v>52</v>
      </c>
      <c r="U3068" t="s">
        <v>87</v>
      </c>
      <c r="V3068" t="s">
        <v>88</v>
      </c>
      <c r="W3068" s="1">
        <v>44931</v>
      </c>
      <c r="X3068" s="1">
        <v>44949</v>
      </c>
      <c r="Y3068" t="s">
        <v>547</v>
      </c>
    </row>
    <row r="3069" spans="1:25">
      <c r="A3069" t="s">
        <v>657</v>
      </c>
      <c r="B3069" t="s">
        <v>4110</v>
      </c>
      <c r="D3069">
        <v>52761</v>
      </c>
      <c r="E3069" t="s">
        <v>27</v>
      </c>
      <c r="F3069" t="s">
        <v>28</v>
      </c>
      <c r="G3069">
        <v>2023</v>
      </c>
      <c r="H3069" t="s">
        <v>29</v>
      </c>
      <c r="I3069" t="s">
        <v>30</v>
      </c>
      <c r="J3069" t="s">
        <v>8112</v>
      </c>
      <c r="K3069" t="s">
        <v>8113</v>
      </c>
      <c r="L3069" t="s">
        <v>8113</v>
      </c>
      <c r="M3069">
        <v>894968</v>
      </c>
      <c r="O3069" t="s">
        <v>32</v>
      </c>
      <c r="P3069" t="s">
        <v>33</v>
      </c>
      <c r="R3069" t="s">
        <v>34</v>
      </c>
      <c r="T3069" t="s">
        <v>52</v>
      </c>
      <c r="U3069" t="s">
        <v>680</v>
      </c>
      <c r="V3069" t="s">
        <v>8037</v>
      </c>
      <c r="W3069" s="1">
        <v>44923</v>
      </c>
      <c r="X3069" s="1">
        <v>44959</v>
      </c>
      <c r="Y3069" t="s">
        <v>55</v>
      </c>
    </row>
    <row r="3070" spans="1:25">
      <c r="A3070" t="s">
        <v>657</v>
      </c>
      <c r="B3070" t="s">
        <v>4110</v>
      </c>
      <c r="D3070">
        <v>52763</v>
      </c>
      <c r="E3070" t="s">
        <v>27</v>
      </c>
      <c r="F3070" t="s">
        <v>28</v>
      </c>
      <c r="G3070">
        <v>2023</v>
      </c>
      <c r="H3070" t="s">
        <v>29</v>
      </c>
      <c r="I3070" t="s">
        <v>30</v>
      </c>
      <c r="J3070" t="s">
        <v>7949</v>
      </c>
      <c r="K3070" t="s">
        <v>8114</v>
      </c>
      <c r="M3070">
        <v>894968</v>
      </c>
      <c r="O3070" t="s">
        <v>32</v>
      </c>
      <c r="P3070" t="s">
        <v>33</v>
      </c>
      <c r="R3070" t="s">
        <v>34</v>
      </c>
      <c r="T3070" t="s">
        <v>174</v>
      </c>
      <c r="U3070" t="s">
        <v>680</v>
      </c>
      <c r="V3070" t="s">
        <v>7509</v>
      </c>
      <c r="W3070" s="1">
        <v>44923</v>
      </c>
      <c r="X3070" s="1">
        <v>44959</v>
      </c>
      <c r="Y3070" t="s">
        <v>55</v>
      </c>
    </row>
    <row r="3071" spans="1:25">
      <c r="A3071" t="s">
        <v>657</v>
      </c>
      <c r="B3071" t="s">
        <v>6911</v>
      </c>
      <c r="D3071">
        <v>60902</v>
      </c>
      <c r="E3071" t="s">
        <v>27</v>
      </c>
      <c r="F3071" t="s">
        <v>28</v>
      </c>
      <c r="G3071">
        <v>2023</v>
      </c>
      <c r="H3071" t="s">
        <v>29</v>
      </c>
      <c r="I3071" t="s">
        <v>30</v>
      </c>
      <c r="J3071" t="s">
        <v>6912</v>
      </c>
      <c r="K3071" t="str">
        <f>"08/06/2023 05:44 PM AEST(SW"</f>
        <v>08/06/2023 05:44 PM AEST(SW</v>
      </c>
      <c r="M3071">
        <v>388184</v>
      </c>
      <c r="O3071" t="s">
        <v>32</v>
      </c>
      <c r="P3071" t="s">
        <v>33</v>
      </c>
      <c r="R3071" t="s">
        <v>34</v>
      </c>
      <c r="T3071" t="s">
        <v>52</v>
      </c>
      <c r="U3071" t="s">
        <v>298</v>
      </c>
      <c r="V3071" t="s">
        <v>810</v>
      </c>
      <c r="W3071" s="1">
        <v>45189</v>
      </c>
      <c r="X3071" s="1">
        <v>45222</v>
      </c>
      <c r="Y3071" t="s">
        <v>55</v>
      </c>
    </row>
    <row r="3072" spans="1:25">
      <c r="A3072" t="s">
        <v>8115</v>
      </c>
      <c r="B3072" t="s">
        <v>8116</v>
      </c>
      <c r="D3072">
        <v>58743</v>
      </c>
      <c r="E3072" t="s">
        <v>27</v>
      </c>
      <c r="F3072" t="s">
        <v>28</v>
      </c>
      <c r="G3072">
        <v>2023</v>
      </c>
      <c r="H3072" t="s">
        <v>29</v>
      </c>
      <c r="I3072" t="s">
        <v>30</v>
      </c>
      <c r="J3072" t="s">
        <v>7992</v>
      </c>
      <c r="K3072" t="s">
        <v>8117</v>
      </c>
      <c r="M3072">
        <v>1083305</v>
      </c>
      <c r="O3072" t="s">
        <v>32</v>
      </c>
      <c r="P3072" t="s">
        <v>61</v>
      </c>
      <c r="Q3072" t="s">
        <v>8118</v>
      </c>
      <c r="R3072" t="s">
        <v>34</v>
      </c>
      <c r="T3072" t="s">
        <v>52</v>
      </c>
      <c r="U3072" t="s">
        <v>650</v>
      </c>
      <c r="V3072" t="s">
        <v>1696</v>
      </c>
      <c r="W3072" s="1">
        <v>45143</v>
      </c>
      <c r="X3072" s="1">
        <v>45039</v>
      </c>
      <c r="Y3072" t="s">
        <v>55</v>
      </c>
    </row>
    <row r="3073" spans="1:25">
      <c r="A3073" t="s">
        <v>947</v>
      </c>
      <c r="B3073" t="s">
        <v>948</v>
      </c>
      <c r="D3073">
        <v>52883</v>
      </c>
      <c r="E3073" t="s">
        <v>27</v>
      </c>
      <c r="F3073" t="s">
        <v>28</v>
      </c>
      <c r="G3073">
        <v>2023</v>
      </c>
      <c r="H3073" t="s">
        <v>29</v>
      </c>
      <c r="I3073" t="s">
        <v>30</v>
      </c>
      <c r="J3073" t="s">
        <v>8119</v>
      </c>
      <c r="K3073" t="s">
        <v>8120</v>
      </c>
      <c r="M3073">
        <v>1147259</v>
      </c>
      <c r="O3073" t="s">
        <v>32</v>
      </c>
      <c r="P3073" t="s">
        <v>86</v>
      </c>
      <c r="R3073" t="s">
        <v>34</v>
      </c>
      <c r="T3073" t="s">
        <v>52</v>
      </c>
      <c r="U3073" t="s">
        <v>87</v>
      </c>
      <c r="V3073" t="s">
        <v>88</v>
      </c>
      <c r="W3073" s="1">
        <v>44926</v>
      </c>
      <c r="X3073" s="1">
        <v>44957</v>
      </c>
      <c r="Y3073" t="s">
        <v>123</v>
      </c>
    </row>
    <row r="3074" spans="1:25">
      <c r="A3074" t="s">
        <v>5406</v>
      </c>
      <c r="B3074" t="s">
        <v>8121</v>
      </c>
      <c r="D3074">
        <v>61130</v>
      </c>
      <c r="E3074" t="s">
        <v>27</v>
      </c>
      <c r="F3074" t="s">
        <v>28</v>
      </c>
      <c r="G3074">
        <v>2023</v>
      </c>
      <c r="H3074" t="s">
        <v>29</v>
      </c>
      <c r="I3074" t="s">
        <v>30</v>
      </c>
      <c r="J3074" t="s">
        <v>7962</v>
      </c>
      <c r="K3074" t="s">
        <v>8122</v>
      </c>
      <c r="L3074" t="s">
        <v>8122</v>
      </c>
      <c r="M3074">
        <v>1288085</v>
      </c>
      <c r="O3074" t="s">
        <v>32</v>
      </c>
      <c r="P3074" t="s">
        <v>33</v>
      </c>
      <c r="R3074" t="s">
        <v>34</v>
      </c>
      <c r="T3074" t="s">
        <v>52</v>
      </c>
      <c r="U3074" t="s">
        <v>1578</v>
      </c>
      <c r="V3074" t="s">
        <v>8088</v>
      </c>
      <c r="W3074" s="1">
        <v>45118</v>
      </c>
      <c r="X3074" s="1">
        <v>45125</v>
      </c>
      <c r="Y3074" t="s">
        <v>89</v>
      </c>
    </row>
    <row r="3075" spans="1:25">
      <c r="A3075" t="s">
        <v>7040</v>
      </c>
      <c r="B3075" t="s">
        <v>7041</v>
      </c>
      <c r="D3075">
        <v>57436</v>
      </c>
      <c r="E3075" t="s">
        <v>27</v>
      </c>
      <c r="F3075" t="s">
        <v>28</v>
      </c>
      <c r="G3075">
        <v>2023</v>
      </c>
      <c r="H3075" t="s">
        <v>29</v>
      </c>
      <c r="I3075" t="s">
        <v>30</v>
      </c>
      <c r="J3075" t="s">
        <v>7042</v>
      </c>
      <c r="K3075" t="s">
        <v>7043</v>
      </c>
      <c r="M3075">
        <v>628512</v>
      </c>
      <c r="O3075" t="s">
        <v>32</v>
      </c>
      <c r="P3075" t="s">
        <v>145</v>
      </c>
      <c r="R3075" t="s">
        <v>34</v>
      </c>
      <c r="T3075" t="s">
        <v>52</v>
      </c>
      <c r="U3075" t="s">
        <v>261</v>
      </c>
      <c r="V3075" t="s">
        <v>7044</v>
      </c>
      <c r="W3075" s="1">
        <v>44959</v>
      </c>
      <c r="X3075" s="1">
        <v>45029</v>
      </c>
      <c r="Y3075" t="s">
        <v>55</v>
      </c>
    </row>
    <row r="3076" spans="1:25">
      <c r="A3076" t="s">
        <v>8123</v>
      </c>
      <c r="B3076" t="s">
        <v>702</v>
      </c>
      <c r="C3076" t="s">
        <v>1259</v>
      </c>
      <c r="D3076">
        <v>59867</v>
      </c>
      <c r="E3076" t="s">
        <v>27</v>
      </c>
      <c r="F3076" t="s">
        <v>28</v>
      </c>
      <c r="G3076">
        <v>2023</v>
      </c>
      <c r="H3076" t="s">
        <v>29</v>
      </c>
      <c r="I3076" t="s">
        <v>30</v>
      </c>
      <c r="J3076" t="s">
        <v>7982</v>
      </c>
      <c r="K3076" t="str">
        <f>"09/05/2023 08:35 PM AEST(SW"</f>
        <v>09/05/2023 08:35 PM AEST(SW</v>
      </c>
      <c r="L3076" t="str">
        <f>"09/05/2023 08:36 PM AEST(SW"</f>
        <v>09/05/2023 08:36 PM AEST(SW</v>
      </c>
      <c r="M3076">
        <v>1082277</v>
      </c>
      <c r="O3076" t="s">
        <v>32</v>
      </c>
      <c r="P3076" t="s">
        <v>33</v>
      </c>
      <c r="R3076" t="s">
        <v>34</v>
      </c>
      <c r="T3076" t="s">
        <v>52</v>
      </c>
      <c r="U3076" t="s">
        <v>650</v>
      </c>
      <c r="V3076" t="s">
        <v>1666</v>
      </c>
      <c r="W3076" s="1">
        <v>45142</v>
      </c>
      <c r="X3076" s="1">
        <v>45158</v>
      </c>
      <c r="Y3076" t="s">
        <v>55</v>
      </c>
    </row>
    <row r="3077" spans="1:25">
      <c r="A3077" t="s">
        <v>8124</v>
      </c>
      <c r="B3077" t="s">
        <v>8125</v>
      </c>
      <c r="D3077">
        <v>60820</v>
      </c>
      <c r="E3077" t="s">
        <v>27</v>
      </c>
      <c r="F3077" t="s">
        <v>28</v>
      </c>
      <c r="G3077">
        <v>2023</v>
      </c>
      <c r="H3077" t="s">
        <v>29</v>
      </c>
      <c r="I3077" t="s">
        <v>30</v>
      </c>
      <c r="J3077" t="s">
        <v>8126</v>
      </c>
      <c r="K3077" t="str">
        <f>"05/06/2023 04:16 PM AEST(SW"</f>
        <v>05/06/2023 04:16 PM AEST(SW</v>
      </c>
      <c r="M3077">
        <v>1198875</v>
      </c>
      <c r="O3077" t="s">
        <v>32</v>
      </c>
      <c r="P3077" t="s">
        <v>86</v>
      </c>
      <c r="R3077" t="s">
        <v>34</v>
      </c>
      <c r="T3077" t="s">
        <v>174</v>
      </c>
      <c r="U3077" t="s">
        <v>87</v>
      </c>
      <c r="V3077" t="s">
        <v>88</v>
      </c>
      <c r="W3077" s="1">
        <v>45105</v>
      </c>
      <c r="X3077" s="1">
        <v>45131</v>
      </c>
      <c r="Y3077" t="s">
        <v>140</v>
      </c>
    </row>
    <row r="3078" spans="1:25">
      <c r="A3078" t="s">
        <v>8127</v>
      </c>
      <c r="B3078" t="s">
        <v>8128</v>
      </c>
      <c r="C3078" t="s">
        <v>8129</v>
      </c>
      <c r="D3078">
        <v>55526</v>
      </c>
      <c r="E3078" t="s">
        <v>27</v>
      </c>
      <c r="F3078" t="s">
        <v>28</v>
      </c>
      <c r="G3078">
        <v>2023</v>
      </c>
      <c r="H3078" t="s">
        <v>29</v>
      </c>
      <c r="I3078" t="s">
        <v>30</v>
      </c>
      <c r="J3078" t="s">
        <v>8130</v>
      </c>
      <c r="K3078" t="s">
        <v>8131</v>
      </c>
      <c r="M3078">
        <v>832452</v>
      </c>
      <c r="O3078" t="s">
        <v>32</v>
      </c>
      <c r="P3078" t="s">
        <v>695</v>
      </c>
      <c r="R3078" t="s">
        <v>34</v>
      </c>
      <c r="T3078" t="s">
        <v>35</v>
      </c>
      <c r="U3078" t="s">
        <v>53</v>
      </c>
      <c r="V3078" t="s">
        <v>115</v>
      </c>
      <c r="W3078" s="1">
        <v>44959</v>
      </c>
      <c r="X3078" s="1">
        <v>45061</v>
      </c>
      <c r="Y3078" t="s">
        <v>55</v>
      </c>
    </row>
    <row r="3079" spans="1:25">
      <c r="A3079" t="s">
        <v>342</v>
      </c>
      <c r="B3079" t="s">
        <v>3449</v>
      </c>
      <c r="D3079">
        <v>55361</v>
      </c>
      <c r="E3079" t="s">
        <v>27</v>
      </c>
      <c r="F3079" t="s">
        <v>28</v>
      </c>
      <c r="G3079">
        <v>2023</v>
      </c>
      <c r="H3079" t="s">
        <v>29</v>
      </c>
      <c r="I3079" t="s">
        <v>30</v>
      </c>
      <c r="J3079" t="s">
        <v>8132</v>
      </c>
      <c r="K3079" t="s">
        <v>8133</v>
      </c>
      <c r="L3079" t="s">
        <v>8133</v>
      </c>
      <c r="M3079">
        <v>1339738</v>
      </c>
      <c r="O3079" t="s">
        <v>32</v>
      </c>
      <c r="P3079" t="s">
        <v>33</v>
      </c>
      <c r="R3079" t="s">
        <v>34</v>
      </c>
      <c r="T3079" t="s">
        <v>52</v>
      </c>
      <c r="U3079" t="s">
        <v>680</v>
      </c>
      <c r="V3079" t="s">
        <v>8134</v>
      </c>
      <c r="W3079" s="1">
        <v>44929</v>
      </c>
      <c r="X3079" s="1">
        <v>44947</v>
      </c>
      <c r="Y3079" t="s">
        <v>123</v>
      </c>
    </row>
    <row r="3080" spans="1:25">
      <c r="A3080" t="s">
        <v>1195</v>
      </c>
      <c r="B3080" t="s">
        <v>832</v>
      </c>
      <c r="C3080" t="s">
        <v>2408</v>
      </c>
      <c r="D3080">
        <v>55465</v>
      </c>
      <c r="E3080" t="s">
        <v>27</v>
      </c>
      <c r="F3080" t="s">
        <v>28</v>
      </c>
      <c r="G3080">
        <v>2023</v>
      </c>
      <c r="H3080" t="s">
        <v>29</v>
      </c>
      <c r="I3080" t="s">
        <v>30</v>
      </c>
      <c r="J3080" t="s">
        <v>8135</v>
      </c>
      <c r="K3080" t="s">
        <v>8136</v>
      </c>
      <c r="M3080">
        <v>1151930</v>
      </c>
      <c r="O3080" t="s">
        <v>32</v>
      </c>
      <c r="P3080" t="s">
        <v>86</v>
      </c>
      <c r="R3080" t="s">
        <v>34</v>
      </c>
      <c r="T3080" t="s">
        <v>52</v>
      </c>
      <c r="U3080" t="s">
        <v>87</v>
      </c>
      <c r="V3080" t="s">
        <v>88</v>
      </c>
      <c r="W3080" s="1">
        <v>44934</v>
      </c>
      <c r="X3080" s="1">
        <v>44954</v>
      </c>
      <c r="Y3080" t="s">
        <v>140</v>
      </c>
    </row>
    <row r="3081" spans="1:25">
      <c r="A3081" t="s">
        <v>8137</v>
      </c>
      <c r="B3081" t="s">
        <v>8138</v>
      </c>
      <c r="D3081">
        <v>49664</v>
      </c>
      <c r="E3081" t="s">
        <v>27</v>
      </c>
      <c r="F3081" t="s">
        <v>28</v>
      </c>
      <c r="G3081">
        <v>2023</v>
      </c>
      <c r="H3081" t="s">
        <v>29</v>
      </c>
      <c r="I3081" t="s">
        <v>30</v>
      </c>
      <c r="J3081" t="s">
        <v>7949</v>
      </c>
      <c r="K3081" t="s">
        <v>8139</v>
      </c>
      <c r="M3081">
        <v>1214230</v>
      </c>
      <c r="O3081" t="s">
        <v>32</v>
      </c>
      <c r="P3081" t="s">
        <v>33</v>
      </c>
      <c r="R3081" t="s">
        <v>34</v>
      </c>
      <c r="T3081" t="s">
        <v>174</v>
      </c>
      <c r="U3081" t="s">
        <v>680</v>
      </c>
      <c r="V3081" t="s">
        <v>6434</v>
      </c>
      <c r="W3081" s="1">
        <v>44910</v>
      </c>
      <c r="X3081" s="1">
        <v>44976</v>
      </c>
      <c r="Y3081" t="s">
        <v>841</v>
      </c>
    </row>
    <row r="3082" spans="1:25">
      <c r="A3082" t="s">
        <v>3458</v>
      </c>
      <c r="B3082" t="s">
        <v>230</v>
      </c>
      <c r="C3082" t="s">
        <v>6541</v>
      </c>
      <c r="D3082">
        <v>61054</v>
      </c>
      <c r="E3082" t="s">
        <v>27</v>
      </c>
      <c r="F3082" t="s">
        <v>28</v>
      </c>
      <c r="G3082">
        <v>2023</v>
      </c>
      <c r="H3082" t="s">
        <v>29</v>
      </c>
      <c r="I3082" t="s">
        <v>30</v>
      </c>
      <c r="J3082" t="s">
        <v>7691</v>
      </c>
      <c r="K3082" t="s">
        <v>7692</v>
      </c>
      <c r="M3082">
        <v>1268924</v>
      </c>
      <c r="O3082" t="s">
        <v>32</v>
      </c>
      <c r="P3082" t="s">
        <v>33</v>
      </c>
      <c r="R3082" t="s">
        <v>34</v>
      </c>
      <c r="T3082" t="s">
        <v>174</v>
      </c>
      <c r="U3082" t="s">
        <v>680</v>
      </c>
      <c r="V3082" t="s">
        <v>6833</v>
      </c>
      <c r="W3082" s="1">
        <v>45108</v>
      </c>
      <c r="X3082" s="1">
        <v>45122</v>
      </c>
      <c r="Y3082" t="s">
        <v>55</v>
      </c>
    </row>
    <row r="3083" spans="1:25">
      <c r="A3083" t="s">
        <v>507</v>
      </c>
      <c r="B3083" t="s">
        <v>907</v>
      </c>
      <c r="C3083" t="s">
        <v>8140</v>
      </c>
      <c r="D3083">
        <v>59400</v>
      </c>
      <c r="E3083" t="s">
        <v>27</v>
      </c>
      <c r="F3083" t="s">
        <v>28</v>
      </c>
      <c r="G3083">
        <v>2023</v>
      </c>
      <c r="H3083" t="s">
        <v>29</v>
      </c>
      <c r="I3083" t="s">
        <v>30</v>
      </c>
      <c r="J3083" t="s">
        <v>8141</v>
      </c>
      <c r="K3083" t="s">
        <v>8142</v>
      </c>
      <c r="M3083">
        <v>1017449</v>
      </c>
      <c r="O3083" t="s">
        <v>32</v>
      </c>
      <c r="P3083" t="s">
        <v>86</v>
      </c>
      <c r="R3083" t="s">
        <v>34</v>
      </c>
      <c r="T3083" t="s">
        <v>52</v>
      </c>
      <c r="U3083" t="s">
        <v>650</v>
      </c>
      <c r="V3083" t="s">
        <v>8143</v>
      </c>
      <c r="W3083" s="1">
        <v>45144</v>
      </c>
      <c r="X3083" s="1">
        <v>45159</v>
      </c>
      <c r="Y3083" t="s">
        <v>140</v>
      </c>
    </row>
    <row r="3084" spans="1:25">
      <c r="A3084" t="s">
        <v>8144</v>
      </c>
      <c r="B3084" t="s">
        <v>473</v>
      </c>
      <c r="D3084">
        <v>61231</v>
      </c>
      <c r="E3084" t="s">
        <v>27</v>
      </c>
      <c r="F3084" t="s">
        <v>28</v>
      </c>
      <c r="G3084">
        <v>2023</v>
      </c>
      <c r="H3084" t="s">
        <v>29</v>
      </c>
      <c r="I3084" t="s">
        <v>30</v>
      </c>
      <c r="J3084" t="s">
        <v>7959</v>
      </c>
      <c r="K3084" t="s">
        <v>8145</v>
      </c>
      <c r="M3084">
        <v>747395</v>
      </c>
      <c r="O3084" t="s">
        <v>32</v>
      </c>
      <c r="P3084" t="s">
        <v>33</v>
      </c>
      <c r="R3084" t="s">
        <v>34</v>
      </c>
      <c r="T3084" t="s">
        <v>52</v>
      </c>
      <c r="U3084" t="s">
        <v>1578</v>
      </c>
      <c r="V3084" t="s">
        <v>8146</v>
      </c>
      <c r="W3084" s="1">
        <v>45117</v>
      </c>
      <c r="X3084" s="1">
        <v>45125</v>
      </c>
      <c r="Y3084" t="s">
        <v>55</v>
      </c>
    </row>
    <row r="3085" spans="1:25">
      <c r="A3085" t="s">
        <v>913</v>
      </c>
      <c r="B3085" t="s">
        <v>5213</v>
      </c>
      <c r="D3085">
        <v>57435</v>
      </c>
      <c r="E3085" t="s">
        <v>27</v>
      </c>
      <c r="F3085" t="s">
        <v>28</v>
      </c>
      <c r="G3085">
        <v>2023</v>
      </c>
      <c r="H3085" t="s">
        <v>29</v>
      </c>
      <c r="I3085" t="s">
        <v>30</v>
      </c>
      <c r="J3085" t="s">
        <v>7045</v>
      </c>
      <c r="K3085" t="s">
        <v>6803</v>
      </c>
      <c r="M3085">
        <v>916694</v>
      </c>
      <c r="O3085" t="s">
        <v>32</v>
      </c>
      <c r="P3085" t="s">
        <v>86</v>
      </c>
      <c r="R3085" t="s">
        <v>34</v>
      </c>
      <c r="T3085" t="s">
        <v>52</v>
      </c>
      <c r="U3085" t="s">
        <v>261</v>
      </c>
      <c r="V3085" t="s">
        <v>262</v>
      </c>
      <c r="W3085" s="1">
        <v>44987</v>
      </c>
      <c r="X3085" s="1">
        <v>44999</v>
      </c>
      <c r="Y3085" t="s">
        <v>55</v>
      </c>
    </row>
    <row r="3086" spans="1:25">
      <c r="A3086" t="s">
        <v>8147</v>
      </c>
      <c r="B3086" t="s">
        <v>213</v>
      </c>
      <c r="C3086" t="s">
        <v>666</v>
      </c>
      <c r="D3086">
        <v>60696</v>
      </c>
      <c r="E3086" t="s">
        <v>27</v>
      </c>
      <c r="F3086" t="s">
        <v>28</v>
      </c>
      <c r="G3086">
        <v>2023</v>
      </c>
      <c r="H3086" t="s">
        <v>29</v>
      </c>
      <c r="I3086" t="s">
        <v>30</v>
      </c>
      <c r="J3086" t="s">
        <v>7959</v>
      </c>
      <c r="K3086" t="str">
        <f>"03/06/2023 07:51 PM AEST(SW"</f>
        <v>03/06/2023 07:51 PM AEST(SW</v>
      </c>
      <c r="M3086">
        <v>1305107</v>
      </c>
      <c r="O3086" t="s">
        <v>32</v>
      </c>
      <c r="P3086" t="s">
        <v>33</v>
      </c>
      <c r="R3086" t="s">
        <v>34</v>
      </c>
      <c r="T3086" t="s">
        <v>52</v>
      </c>
      <c r="U3086" t="s">
        <v>1578</v>
      </c>
      <c r="V3086" t="s">
        <v>3001</v>
      </c>
      <c r="W3086" s="1">
        <v>45117</v>
      </c>
      <c r="X3086" s="1">
        <v>45126</v>
      </c>
      <c r="Y3086" t="s">
        <v>55</v>
      </c>
    </row>
    <row r="3087" spans="1:25">
      <c r="A3087" t="s">
        <v>8148</v>
      </c>
      <c r="B3087" t="s">
        <v>8149</v>
      </c>
      <c r="D3087">
        <v>52694</v>
      </c>
      <c r="E3087" t="s">
        <v>27</v>
      </c>
      <c r="F3087" t="s">
        <v>28</v>
      </c>
      <c r="G3087">
        <v>2023</v>
      </c>
      <c r="H3087" t="s">
        <v>29</v>
      </c>
      <c r="I3087" t="s">
        <v>30</v>
      </c>
      <c r="J3087" t="s">
        <v>7949</v>
      </c>
      <c r="K3087" t="s">
        <v>8150</v>
      </c>
      <c r="M3087">
        <v>1284974</v>
      </c>
      <c r="O3087" t="s">
        <v>32</v>
      </c>
      <c r="P3087" t="s">
        <v>33</v>
      </c>
      <c r="R3087" t="s">
        <v>34</v>
      </c>
      <c r="T3087" t="s">
        <v>174</v>
      </c>
      <c r="U3087" t="s">
        <v>680</v>
      </c>
      <c r="V3087" t="s">
        <v>6434</v>
      </c>
      <c r="W3087" s="1">
        <v>44913</v>
      </c>
      <c r="X3087" s="1">
        <v>44957</v>
      </c>
      <c r="Y3087" t="s">
        <v>123</v>
      </c>
    </row>
    <row r="3088" spans="1:25">
      <c r="A3088" t="s">
        <v>8151</v>
      </c>
      <c r="B3088" t="s">
        <v>8152</v>
      </c>
      <c r="D3088">
        <v>55453</v>
      </c>
      <c r="E3088" t="s">
        <v>27</v>
      </c>
      <c r="F3088" t="s">
        <v>28</v>
      </c>
      <c r="G3088">
        <v>2023</v>
      </c>
      <c r="H3088" t="s">
        <v>29</v>
      </c>
      <c r="I3088" t="s">
        <v>30</v>
      </c>
      <c r="J3088" t="s">
        <v>8082</v>
      </c>
      <c r="K3088" t="s">
        <v>8153</v>
      </c>
      <c r="M3088">
        <v>1285402</v>
      </c>
      <c r="O3088" t="s">
        <v>32</v>
      </c>
      <c r="P3088" t="s">
        <v>33</v>
      </c>
      <c r="R3088" t="s">
        <v>34</v>
      </c>
      <c r="T3088" t="s">
        <v>174</v>
      </c>
      <c r="U3088" t="s">
        <v>680</v>
      </c>
      <c r="V3088" t="s">
        <v>6434</v>
      </c>
      <c r="W3088" s="1">
        <v>44930</v>
      </c>
      <c r="X3088" s="1">
        <v>44947</v>
      </c>
      <c r="Y3088" t="s">
        <v>123</v>
      </c>
    </row>
    <row r="3089" spans="1:25">
      <c r="A3089" t="s">
        <v>8154</v>
      </c>
      <c r="B3089" t="s">
        <v>8155</v>
      </c>
      <c r="C3089" t="s">
        <v>563</v>
      </c>
      <c r="D3089">
        <v>52691</v>
      </c>
      <c r="E3089" t="s">
        <v>27</v>
      </c>
      <c r="F3089" t="s">
        <v>28</v>
      </c>
      <c r="G3089">
        <v>2023</v>
      </c>
      <c r="H3089" t="s">
        <v>29</v>
      </c>
      <c r="I3089" t="s">
        <v>30</v>
      </c>
      <c r="J3089" t="s">
        <v>7949</v>
      </c>
      <c r="K3089" t="s">
        <v>8156</v>
      </c>
      <c r="L3089" t="str">
        <f>"08/11/2022 06:48 AM AEST(SW"</f>
        <v>08/11/2022 06:48 AM AEST(SW</v>
      </c>
      <c r="M3089">
        <v>1270695</v>
      </c>
      <c r="O3089" t="s">
        <v>32</v>
      </c>
      <c r="P3089" t="s">
        <v>33</v>
      </c>
      <c r="R3089" t="s">
        <v>34</v>
      </c>
      <c r="T3089" t="s">
        <v>174</v>
      </c>
      <c r="U3089" t="s">
        <v>680</v>
      </c>
      <c r="V3089" t="s">
        <v>6434</v>
      </c>
      <c r="W3089" s="1">
        <v>44927</v>
      </c>
      <c r="X3089" s="1">
        <v>44947</v>
      </c>
      <c r="Y3089" t="s">
        <v>55</v>
      </c>
    </row>
    <row r="3090" spans="1:25">
      <c r="A3090" t="s">
        <v>1117</v>
      </c>
      <c r="B3090" t="s">
        <v>4438</v>
      </c>
      <c r="C3090" t="s">
        <v>8157</v>
      </c>
      <c r="D3090">
        <v>51395</v>
      </c>
      <c r="E3090" t="s">
        <v>27</v>
      </c>
      <c r="F3090" t="s">
        <v>28</v>
      </c>
      <c r="G3090">
        <v>2023</v>
      </c>
      <c r="H3090" t="s">
        <v>29</v>
      </c>
      <c r="I3090" t="s">
        <v>30</v>
      </c>
      <c r="J3090" t="s">
        <v>7949</v>
      </c>
      <c r="K3090" t="s">
        <v>8158</v>
      </c>
      <c r="L3090" t="s">
        <v>8159</v>
      </c>
      <c r="M3090">
        <v>1182079</v>
      </c>
      <c r="O3090" t="s">
        <v>32</v>
      </c>
      <c r="P3090" t="s">
        <v>33</v>
      </c>
      <c r="R3090" t="s">
        <v>34</v>
      </c>
      <c r="T3090" t="s">
        <v>174</v>
      </c>
      <c r="U3090" t="s">
        <v>680</v>
      </c>
      <c r="V3090" t="s">
        <v>6434</v>
      </c>
      <c r="W3090" s="1">
        <v>44929</v>
      </c>
      <c r="X3090" s="1">
        <v>44853</v>
      </c>
      <c r="Y3090" t="s">
        <v>55</v>
      </c>
    </row>
    <row r="3091" spans="1:25">
      <c r="A3091" t="s">
        <v>1117</v>
      </c>
      <c r="B3091" t="s">
        <v>1239</v>
      </c>
      <c r="C3091" t="s">
        <v>8160</v>
      </c>
      <c r="D3091">
        <v>58950</v>
      </c>
      <c r="E3091" t="s">
        <v>27</v>
      </c>
      <c r="F3091" t="s">
        <v>28</v>
      </c>
      <c r="G3091">
        <v>2023</v>
      </c>
      <c r="H3091" t="s">
        <v>29</v>
      </c>
      <c r="I3091" t="s">
        <v>30</v>
      </c>
      <c r="J3091" t="s">
        <v>7968</v>
      </c>
      <c r="K3091" t="s">
        <v>8161</v>
      </c>
      <c r="M3091">
        <v>996292</v>
      </c>
      <c r="O3091" t="s">
        <v>32</v>
      </c>
      <c r="P3091" t="s">
        <v>33</v>
      </c>
      <c r="R3091" t="s">
        <v>34</v>
      </c>
      <c r="T3091" t="s">
        <v>52</v>
      </c>
      <c r="U3091" t="s">
        <v>1578</v>
      </c>
      <c r="V3091" t="s">
        <v>3001</v>
      </c>
      <c r="W3091" s="1">
        <v>45118</v>
      </c>
      <c r="X3091" s="1">
        <v>45126</v>
      </c>
      <c r="Y3091" t="s">
        <v>55</v>
      </c>
    </row>
    <row r="3092" spans="1:25">
      <c r="A3092" t="s">
        <v>8162</v>
      </c>
      <c r="B3092" t="s">
        <v>8163</v>
      </c>
      <c r="D3092">
        <v>59168</v>
      </c>
      <c r="E3092" t="s">
        <v>27</v>
      </c>
      <c r="F3092" t="s">
        <v>28</v>
      </c>
      <c r="G3092">
        <v>2023</v>
      </c>
      <c r="H3092" t="s">
        <v>29</v>
      </c>
      <c r="I3092" t="s">
        <v>30</v>
      </c>
      <c r="J3092" t="s">
        <v>8164</v>
      </c>
      <c r="K3092" t="s">
        <v>8165</v>
      </c>
      <c r="L3092" t="s">
        <v>8166</v>
      </c>
      <c r="M3092">
        <v>1111932</v>
      </c>
      <c r="O3092" t="s">
        <v>32</v>
      </c>
      <c r="P3092" t="s">
        <v>86</v>
      </c>
      <c r="R3092" t="s">
        <v>34</v>
      </c>
      <c r="T3092" t="s">
        <v>52</v>
      </c>
      <c r="U3092" t="s">
        <v>87</v>
      </c>
      <c r="V3092" t="s">
        <v>8167</v>
      </c>
      <c r="W3092" s="1">
        <v>45100</v>
      </c>
      <c r="X3092" s="1">
        <v>45109</v>
      </c>
      <c r="Y3092" t="s">
        <v>140</v>
      </c>
    </row>
    <row r="3093" spans="1:25">
      <c r="A3093" t="s">
        <v>8168</v>
      </c>
      <c r="B3093" t="s">
        <v>230</v>
      </c>
      <c r="C3093" t="s">
        <v>1046</v>
      </c>
      <c r="D3093">
        <v>52811</v>
      </c>
      <c r="E3093" t="s">
        <v>27</v>
      </c>
      <c r="F3093" t="s">
        <v>28</v>
      </c>
      <c r="G3093">
        <v>2023</v>
      </c>
      <c r="H3093" t="s">
        <v>29</v>
      </c>
      <c r="I3093" t="s">
        <v>30</v>
      </c>
      <c r="J3093" t="s">
        <v>7949</v>
      </c>
      <c r="K3093" t="s">
        <v>8169</v>
      </c>
      <c r="L3093" t="s">
        <v>8169</v>
      </c>
      <c r="M3093">
        <v>913907</v>
      </c>
      <c r="O3093" t="s">
        <v>32</v>
      </c>
      <c r="P3093" t="s">
        <v>33</v>
      </c>
      <c r="R3093" t="s">
        <v>34</v>
      </c>
      <c r="T3093" t="s">
        <v>52</v>
      </c>
      <c r="U3093" t="s">
        <v>680</v>
      </c>
      <c r="V3093" t="s">
        <v>7509</v>
      </c>
      <c r="W3093" s="1">
        <v>44927</v>
      </c>
      <c r="X3093" s="1">
        <v>44945</v>
      </c>
      <c r="Y3093" t="s">
        <v>55</v>
      </c>
    </row>
    <row r="3094" spans="1:25">
      <c r="A3094" t="s">
        <v>8170</v>
      </c>
      <c r="B3094" t="s">
        <v>8171</v>
      </c>
      <c r="C3094" t="s">
        <v>248</v>
      </c>
      <c r="D3094">
        <v>52657</v>
      </c>
      <c r="E3094" t="s">
        <v>27</v>
      </c>
      <c r="F3094" t="s">
        <v>28</v>
      </c>
      <c r="G3094">
        <v>2023</v>
      </c>
      <c r="H3094" t="s">
        <v>29</v>
      </c>
      <c r="I3094" t="s">
        <v>30</v>
      </c>
      <c r="J3094" t="s">
        <v>8172</v>
      </c>
      <c r="K3094" t="s">
        <v>8173</v>
      </c>
      <c r="M3094">
        <v>1182000</v>
      </c>
      <c r="O3094" t="s">
        <v>32</v>
      </c>
      <c r="P3094" t="s">
        <v>33</v>
      </c>
      <c r="R3094" t="s">
        <v>34</v>
      </c>
      <c r="T3094" t="s">
        <v>174</v>
      </c>
      <c r="U3094" t="s">
        <v>680</v>
      </c>
      <c r="V3094" t="s">
        <v>6434</v>
      </c>
      <c r="W3094" s="1">
        <v>44929</v>
      </c>
      <c r="X3094" s="1">
        <v>44946</v>
      </c>
      <c r="Y3094" t="s">
        <v>55</v>
      </c>
    </row>
    <row r="3095" spans="1:25">
      <c r="A3095" t="s">
        <v>234</v>
      </c>
      <c r="B3095" t="s">
        <v>235</v>
      </c>
      <c r="C3095" t="s">
        <v>236</v>
      </c>
      <c r="D3095">
        <v>56992</v>
      </c>
      <c r="E3095" t="s">
        <v>27</v>
      </c>
      <c r="F3095" t="s">
        <v>28</v>
      </c>
      <c r="G3095">
        <v>2023</v>
      </c>
      <c r="H3095" t="s">
        <v>29</v>
      </c>
      <c r="I3095" t="s">
        <v>30</v>
      </c>
      <c r="J3095" t="s">
        <v>8174</v>
      </c>
      <c r="K3095" t="str">
        <f>"07/02/2023 09:23 AM AEST(SW"</f>
        <v>07/02/2023 09:23 AM AEST(SW</v>
      </c>
      <c r="L3095" t="str">
        <f>"07/02/2023 09:24 AM AEST(SW"</f>
        <v>07/02/2023 09:24 AM AEST(SW</v>
      </c>
      <c r="M3095">
        <v>912331</v>
      </c>
      <c r="O3095" t="s">
        <v>32</v>
      </c>
      <c r="P3095" t="s">
        <v>42</v>
      </c>
      <c r="R3095" t="s">
        <v>34</v>
      </c>
      <c r="T3095" t="s">
        <v>35</v>
      </c>
      <c r="U3095" t="s">
        <v>43</v>
      </c>
      <c r="V3095" t="s">
        <v>158</v>
      </c>
      <c r="W3095" s="1">
        <v>45093</v>
      </c>
      <c r="X3095" s="1">
        <v>45109</v>
      </c>
      <c r="Y3095" t="s">
        <v>55</v>
      </c>
    </row>
    <row r="3096" spans="1:25">
      <c r="A3096" t="s">
        <v>1932</v>
      </c>
      <c r="B3096" t="s">
        <v>8175</v>
      </c>
      <c r="D3096">
        <v>58007</v>
      </c>
      <c r="E3096" t="s">
        <v>27</v>
      </c>
      <c r="F3096" t="s">
        <v>28</v>
      </c>
      <c r="G3096">
        <v>2023</v>
      </c>
      <c r="H3096" t="s">
        <v>29</v>
      </c>
      <c r="I3096" t="s">
        <v>30</v>
      </c>
      <c r="J3096" t="s">
        <v>8176</v>
      </c>
      <c r="K3096" t="s">
        <v>8177</v>
      </c>
      <c r="M3096">
        <v>1287389</v>
      </c>
      <c r="O3096" t="s">
        <v>32</v>
      </c>
      <c r="P3096" t="s">
        <v>695</v>
      </c>
      <c r="R3096" t="s">
        <v>34</v>
      </c>
      <c r="T3096" t="s">
        <v>52</v>
      </c>
      <c r="U3096" t="s">
        <v>36</v>
      </c>
      <c r="V3096" t="s">
        <v>8178</v>
      </c>
      <c r="W3096" s="1">
        <v>45020</v>
      </c>
      <c r="X3096" s="1">
        <v>45142</v>
      </c>
      <c r="Y3096" t="s">
        <v>133</v>
      </c>
    </row>
    <row r="3097" spans="1:25">
      <c r="A3097" t="s">
        <v>8179</v>
      </c>
      <c r="B3097" t="s">
        <v>8180</v>
      </c>
      <c r="D3097">
        <v>52659</v>
      </c>
      <c r="E3097" t="s">
        <v>27</v>
      </c>
      <c r="F3097" t="s">
        <v>28</v>
      </c>
      <c r="G3097">
        <v>2023</v>
      </c>
      <c r="H3097" t="s">
        <v>29</v>
      </c>
      <c r="I3097" t="s">
        <v>30</v>
      </c>
      <c r="J3097" t="s">
        <v>8032</v>
      </c>
      <c r="K3097" t="s">
        <v>8181</v>
      </c>
      <c r="L3097" t="s">
        <v>8181</v>
      </c>
      <c r="M3097">
        <v>1214286</v>
      </c>
      <c r="O3097" t="s">
        <v>32</v>
      </c>
      <c r="P3097" t="s">
        <v>33</v>
      </c>
      <c r="R3097" t="s">
        <v>34</v>
      </c>
      <c r="T3097" t="s">
        <v>174</v>
      </c>
      <c r="U3097" t="s">
        <v>680</v>
      </c>
      <c r="V3097" t="s">
        <v>6434</v>
      </c>
      <c r="W3097" s="1">
        <v>44930</v>
      </c>
      <c r="X3097" s="1">
        <v>44945</v>
      </c>
      <c r="Y3097" t="s">
        <v>841</v>
      </c>
    </row>
    <row r="3098" spans="1:25">
      <c r="A3098" t="s">
        <v>3683</v>
      </c>
      <c r="B3098" t="s">
        <v>3684</v>
      </c>
      <c r="D3098">
        <v>48254</v>
      </c>
      <c r="E3098" t="s">
        <v>27</v>
      </c>
      <c r="F3098" t="s">
        <v>28</v>
      </c>
      <c r="G3098">
        <v>2023</v>
      </c>
      <c r="H3098" t="s">
        <v>29</v>
      </c>
      <c r="I3098" t="s">
        <v>30</v>
      </c>
      <c r="J3098" t="s">
        <v>8182</v>
      </c>
      <c r="K3098" t="s">
        <v>8183</v>
      </c>
      <c r="M3098">
        <v>1222191</v>
      </c>
      <c r="O3098" t="s">
        <v>32</v>
      </c>
      <c r="P3098" t="s">
        <v>86</v>
      </c>
      <c r="R3098" t="s">
        <v>34</v>
      </c>
      <c r="T3098" t="s">
        <v>52</v>
      </c>
      <c r="U3098" t="s">
        <v>87</v>
      </c>
      <c r="V3098" t="s">
        <v>88</v>
      </c>
      <c r="W3098" s="1">
        <v>44919</v>
      </c>
      <c r="X3098" s="1">
        <v>44961</v>
      </c>
      <c r="Y3098" t="s">
        <v>140</v>
      </c>
    </row>
    <row r="3099" spans="1:25">
      <c r="A3099" t="s">
        <v>3565</v>
      </c>
      <c r="B3099" t="s">
        <v>8184</v>
      </c>
      <c r="D3099">
        <v>49596</v>
      </c>
      <c r="E3099" t="s">
        <v>27</v>
      </c>
      <c r="F3099" t="s">
        <v>28</v>
      </c>
      <c r="G3099">
        <v>2023</v>
      </c>
      <c r="H3099" t="s">
        <v>29</v>
      </c>
      <c r="I3099" t="s">
        <v>30</v>
      </c>
      <c r="J3099" t="s">
        <v>7949</v>
      </c>
      <c r="K3099" t="s">
        <v>8185</v>
      </c>
      <c r="L3099" t="s">
        <v>8186</v>
      </c>
      <c r="M3099">
        <v>981098</v>
      </c>
      <c r="O3099" t="s">
        <v>32</v>
      </c>
      <c r="P3099" t="s">
        <v>33</v>
      </c>
      <c r="R3099" t="s">
        <v>34</v>
      </c>
      <c r="T3099" t="s">
        <v>174</v>
      </c>
      <c r="U3099" t="s">
        <v>680</v>
      </c>
      <c r="V3099" t="s">
        <v>7509</v>
      </c>
      <c r="W3099" s="1">
        <v>44929</v>
      </c>
      <c r="X3099" s="1">
        <v>44945</v>
      </c>
      <c r="Y3099" t="s">
        <v>133</v>
      </c>
    </row>
    <row r="3100" spans="1:25">
      <c r="A3100" t="s">
        <v>8187</v>
      </c>
      <c r="B3100" t="s">
        <v>2942</v>
      </c>
      <c r="D3100">
        <v>58941</v>
      </c>
      <c r="E3100" t="s">
        <v>27</v>
      </c>
      <c r="F3100" t="s">
        <v>28</v>
      </c>
      <c r="G3100">
        <v>2023</v>
      </c>
      <c r="H3100" t="s">
        <v>29</v>
      </c>
      <c r="I3100" t="s">
        <v>30</v>
      </c>
      <c r="J3100" t="s">
        <v>7962</v>
      </c>
      <c r="K3100" t="s">
        <v>8188</v>
      </c>
      <c r="M3100">
        <v>992688</v>
      </c>
      <c r="O3100" t="s">
        <v>32</v>
      </c>
      <c r="P3100" t="s">
        <v>33</v>
      </c>
      <c r="R3100" t="s">
        <v>34</v>
      </c>
      <c r="T3100" t="s">
        <v>52</v>
      </c>
      <c r="U3100" t="s">
        <v>1578</v>
      </c>
      <c r="V3100" t="s">
        <v>8189</v>
      </c>
      <c r="W3100" s="1">
        <v>45023</v>
      </c>
      <c r="X3100" s="1">
        <v>45041</v>
      </c>
      <c r="Y3100" t="s">
        <v>55</v>
      </c>
    </row>
    <row r="3101" spans="1:25">
      <c r="A3101" t="s">
        <v>78</v>
      </c>
      <c r="B3101" t="s">
        <v>8190</v>
      </c>
      <c r="D3101">
        <v>53411</v>
      </c>
      <c r="E3101" t="s">
        <v>27</v>
      </c>
      <c r="F3101" t="s">
        <v>28</v>
      </c>
      <c r="G3101">
        <v>2023</v>
      </c>
      <c r="H3101" t="s">
        <v>29</v>
      </c>
      <c r="I3101" t="s">
        <v>30</v>
      </c>
      <c r="J3101" t="s">
        <v>7949</v>
      </c>
      <c r="K3101" t="s">
        <v>8191</v>
      </c>
      <c r="M3101">
        <v>1242412</v>
      </c>
      <c r="O3101" t="s">
        <v>32</v>
      </c>
      <c r="P3101" t="s">
        <v>277</v>
      </c>
      <c r="R3101" t="s">
        <v>34</v>
      </c>
      <c r="T3101" t="s">
        <v>52</v>
      </c>
      <c r="U3101" t="s">
        <v>680</v>
      </c>
      <c r="V3101" t="s">
        <v>7509</v>
      </c>
      <c r="W3101" s="1">
        <v>44929</v>
      </c>
      <c r="X3101" s="1">
        <v>44948</v>
      </c>
      <c r="Y3101" t="s">
        <v>55</v>
      </c>
    </row>
    <row r="3102" spans="1:25">
      <c r="A3102" t="s">
        <v>78</v>
      </c>
      <c r="B3102" t="s">
        <v>8192</v>
      </c>
      <c r="D3102">
        <v>51392</v>
      </c>
      <c r="E3102" t="s">
        <v>27</v>
      </c>
      <c r="F3102" t="s">
        <v>28</v>
      </c>
      <c r="G3102">
        <v>2023</v>
      </c>
      <c r="H3102" t="s">
        <v>29</v>
      </c>
      <c r="I3102" t="s">
        <v>30</v>
      </c>
      <c r="J3102" t="s">
        <v>7949</v>
      </c>
      <c r="K3102" t="str">
        <f>"04/10/2022 03:08 PM AEST(SW"</f>
        <v>04/10/2022 03:08 PM AEST(SW</v>
      </c>
      <c r="M3102">
        <v>1169702</v>
      </c>
      <c r="O3102" t="s">
        <v>32</v>
      </c>
      <c r="P3102" t="s">
        <v>33</v>
      </c>
      <c r="R3102" t="s">
        <v>34</v>
      </c>
      <c r="T3102" t="s">
        <v>52</v>
      </c>
      <c r="U3102" t="s">
        <v>680</v>
      </c>
      <c r="V3102" t="s">
        <v>7509</v>
      </c>
      <c r="W3102" s="1">
        <v>44929</v>
      </c>
      <c r="X3102" s="1">
        <v>44865</v>
      </c>
      <c r="Y3102" t="s">
        <v>204</v>
      </c>
    </row>
    <row r="3103" spans="1:25">
      <c r="A3103" t="s">
        <v>8193</v>
      </c>
      <c r="B3103" t="s">
        <v>8194</v>
      </c>
      <c r="C3103" t="s">
        <v>8195</v>
      </c>
      <c r="D3103">
        <v>61525</v>
      </c>
      <c r="E3103" t="s">
        <v>27</v>
      </c>
      <c r="F3103" t="s">
        <v>28</v>
      </c>
      <c r="G3103">
        <v>2023</v>
      </c>
      <c r="H3103" t="s">
        <v>29</v>
      </c>
      <c r="I3103" t="s">
        <v>30</v>
      </c>
      <c r="J3103" t="s">
        <v>8196</v>
      </c>
      <c r="K3103" t="s">
        <v>8197</v>
      </c>
      <c r="L3103" t="s">
        <v>8198</v>
      </c>
      <c r="M3103">
        <v>1342524</v>
      </c>
      <c r="O3103" t="s">
        <v>32</v>
      </c>
      <c r="P3103" t="s">
        <v>86</v>
      </c>
      <c r="R3103" t="s">
        <v>34</v>
      </c>
      <c r="T3103" t="s">
        <v>52</v>
      </c>
      <c r="U3103" t="s">
        <v>650</v>
      </c>
      <c r="V3103" t="s">
        <v>8199</v>
      </c>
      <c r="W3103" s="1">
        <v>45143</v>
      </c>
      <c r="X3103" s="1">
        <v>45169</v>
      </c>
      <c r="Y3103" t="s">
        <v>55</v>
      </c>
    </row>
    <row r="3104" spans="1:25">
      <c r="A3104" t="s">
        <v>8200</v>
      </c>
      <c r="B3104" t="s">
        <v>8201</v>
      </c>
      <c r="D3104">
        <v>48798</v>
      </c>
      <c r="E3104" t="s">
        <v>27</v>
      </c>
      <c r="F3104" t="s">
        <v>28</v>
      </c>
      <c r="G3104">
        <v>2023</v>
      </c>
      <c r="H3104" t="s">
        <v>29</v>
      </c>
      <c r="I3104" t="s">
        <v>30</v>
      </c>
      <c r="J3104" t="s">
        <v>7949</v>
      </c>
      <c r="K3104" t="s">
        <v>8202</v>
      </c>
      <c r="M3104">
        <v>1213818</v>
      </c>
      <c r="O3104" t="s">
        <v>32</v>
      </c>
      <c r="P3104" t="s">
        <v>33</v>
      </c>
      <c r="R3104" t="s">
        <v>34</v>
      </c>
      <c r="T3104" t="s">
        <v>174</v>
      </c>
      <c r="U3104" t="s">
        <v>680</v>
      </c>
      <c r="V3104" t="s">
        <v>8203</v>
      </c>
      <c r="W3104" s="1">
        <v>44930</v>
      </c>
      <c r="X3104" s="1">
        <v>44945</v>
      </c>
      <c r="Y3104" t="s">
        <v>97</v>
      </c>
    </row>
    <row r="3105" spans="1:25">
      <c r="A3105" t="s">
        <v>8200</v>
      </c>
      <c r="B3105" t="s">
        <v>8204</v>
      </c>
      <c r="D3105">
        <v>58744</v>
      </c>
      <c r="E3105" t="s">
        <v>27</v>
      </c>
      <c r="F3105" t="s">
        <v>28</v>
      </c>
      <c r="G3105">
        <v>2023</v>
      </c>
      <c r="H3105" t="s">
        <v>29</v>
      </c>
      <c r="I3105" t="s">
        <v>30</v>
      </c>
      <c r="J3105" t="s">
        <v>8205</v>
      </c>
      <c r="K3105" t="str">
        <f>"03/04/2023 06:42 PM AEST(SW"</f>
        <v>03/04/2023 06:42 PM AEST(SW</v>
      </c>
      <c r="L3105" t="s">
        <v>8206</v>
      </c>
      <c r="M3105">
        <v>1329714</v>
      </c>
      <c r="O3105" t="s">
        <v>32</v>
      </c>
      <c r="P3105" t="s">
        <v>86</v>
      </c>
      <c r="R3105" t="s">
        <v>34</v>
      </c>
      <c r="T3105" t="s">
        <v>52</v>
      </c>
      <c r="U3105" t="s">
        <v>650</v>
      </c>
      <c r="V3105" t="s">
        <v>1666</v>
      </c>
      <c r="W3105" s="1">
        <v>45141</v>
      </c>
      <c r="X3105" s="1">
        <v>45158</v>
      </c>
      <c r="Y3105" t="s">
        <v>97</v>
      </c>
    </row>
    <row r="3106" spans="1:25">
      <c r="A3106" t="s">
        <v>8207</v>
      </c>
      <c r="B3106" t="s">
        <v>8208</v>
      </c>
      <c r="D3106">
        <v>61057</v>
      </c>
      <c r="E3106" t="s">
        <v>27</v>
      </c>
      <c r="F3106" t="s">
        <v>28</v>
      </c>
      <c r="G3106">
        <v>2023</v>
      </c>
      <c r="H3106" t="s">
        <v>29</v>
      </c>
      <c r="I3106" t="s">
        <v>30</v>
      </c>
      <c r="J3106" t="s">
        <v>7962</v>
      </c>
      <c r="K3106" t="s">
        <v>8209</v>
      </c>
      <c r="L3106" t="s">
        <v>8210</v>
      </c>
      <c r="M3106">
        <v>1182301</v>
      </c>
      <c r="O3106" t="s">
        <v>32</v>
      </c>
      <c r="P3106" t="s">
        <v>33</v>
      </c>
      <c r="R3106" t="s">
        <v>34</v>
      </c>
      <c r="T3106" t="s">
        <v>52</v>
      </c>
      <c r="U3106" t="s">
        <v>1578</v>
      </c>
      <c r="V3106" t="s">
        <v>7960</v>
      </c>
      <c r="W3106" s="1">
        <v>45118</v>
      </c>
      <c r="X3106" s="1">
        <v>45125</v>
      </c>
      <c r="Y3106" t="s">
        <v>211</v>
      </c>
    </row>
    <row r="3107" spans="1:25">
      <c r="A3107" t="s">
        <v>352</v>
      </c>
      <c r="B3107" t="s">
        <v>1926</v>
      </c>
      <c r="D3107">
        <v>61071</v>
      </c>
      <c r="E3107" t="s">
        <v>27</v>
      </c>
      <c r="F3107" t="s">
        <v>28</v>
      </c>
      <c r="G3107">
        <v>2023</v>
      </c>
      <c r="H3107" t="s">
        <v>29</v>
      </c>
      <c r="I3107" t="s">
        <v>30</v>
      </c>
      <c r="J3107" t="s">
        <v>8211</v>
      </c>
      <c r="K3107" t="s">
        <v>8212</v>
      </c>
      <c r="M3107">
        <v>912791</v>
      </c>
      <c r="O3107" t="s">
        <v>32</v>
      </c>
      <c r="P3107" t="s">
        <v>86</v>
      </c>
      <c r="R3107" t="s">
        <v>34</v>
      </c>
      <c r="T3107" t="s">
        <v>52</v>
      </c>
      <c r="U3107" t="s">
        <v>261</v>
      </c>
      <c r="V3107" t="s">
        <v>262</v>
      </c>
      <c r="W3107" s="1">
        <v>45107</v>
      </c>
      <c r="X3107" s="1">
        <v>45104</v>
      </c>
      <c r="Y3107" t="s">
        <v>55</v>
      </c>
    </row>
    <row r="3108" spans="1:25">
      <c r="A3108" t="s">
        <v>352</v>
      </c>
      <c r="B3108" t="s">
        <v>4859</v>
      </c>
      <c r="D3108">
        <v>61144</v>
      </c>
      <c r="E3108" t="s">
        <v>27</v>
      </c>
      <c r="F3108" t="s">
        <v>28</v>
      </c>
      <c r="G3108">
        <v>2023</v>
      </c>
      <c r="H3108" t="s">
        <v>29</v>
      </c>
      <c r="I3108" t="s">
        <v>30</v>
      </c>
      <c r="J3108" t="s">
        <v>8213</v>
      </c>
      <c r="K3108" t="s">
        <v>8214</v>
      </c>
      <c r="L3108" t="s">
        <v>8215</v>
      </c>
      <c r="M3108">
        <v>912866</v>
      </c>
      <c r="O3108" t="s">
        <v>32</v>
      </c>
      <c r="P3108" t="s">
        <v>86</v>
      </c>
      <c r="R3108" t="s">
        <v>34</v>
      </c>
      <c r="T3108" t="s">
        <v>52</v>
      </c>
      <c r="U3108" t="s">
        <v>261</v>
      </c>
      <c r="V3108" t="s">
        <v>262</v>
      </c>
      <c r="W3108" s="1">
        <v>45107</v>
      </c>
      <c r="X3108" s="1">
        <v>45135</v>
      </c>
      <c r="Y3108" t="s">
        <v>55</v>
      </c>
    </row>
    <row r="3109" spans="1:25">
      <c r="A3109" t="s">
        <v>8216</v>
      </c>
      <c r="B3109" t="s">
        <v>8217</v>
      </c>
      <c r="C3109" t="s">
        <v>3295</v>
      </c>
      <c r="D3109">
        <v>52776</v>
      </c>
      <c r="E3109" t="s">
        <v>27</v>
      </c>
      <c r="F3109" t="s">
        <v>28</v>
      </c>
      <c r="G3109">
        <v>2023</v>
      </c>
      <c r="H3109" t="s">
        <v>29</v>
      </c>
      <c r="I3109" t="s">
        <v>30</v>
      </c>
      <c r="J3109" t="s">
        <v>8218</v>
      </c>
      <c r="K3109" t="s">
        <v>8219</v>
      </c>
      <c r="L3109" t="s">
        <v>8220</v>
      </c>
      <c r="M3109">
        <v>1001588</v>
      </c>
      <c r="O3109" t="s">
        <v>32</v>
      </c>
      <c r="P3109" t="s">
        <v>33</v>
      </c>
      <c r="R3109" t="s">
        <v>34</v>
      </c>
      <c r="T3109" t="s">
        <v>52</v>
      </c>
      <c r="U3109" t="s">
        <v>680</v>
      </c>
      <c r="V3109" t="s">
        <v>8134</v>
      </c>
      <c r="W3109" s="1">
        <v>44928</v>
      </c>
      <c r="X3109" s="1">
        <v>44969</v>
      </c>
      <c r="Y3109" t="s">
        <v>123</v>
      </c>
    </row>
    <row r="3110" spans="1:25">
      <c r="A3110" t="s">
        <v>380</v>
      </c>
      <c r="B3110" t="s">
        <v>2999</v>
      </c>
      <c r="C3110" t="s">
        <v>3687</v>
      </c>
      <c r="D3110">
        <v>55451</v>
      </c>
      <c r="E3110" t="s">
        <v>27</v>
      </c>
      <c r="F3110" t="s">
        <v>28</v>
      </c>
      <c r="G3110">
        <v>2023</v>
      </c>
      <c r="H3110" t="s">
        <v>29</v>
      </c>
      <c r="I3110" t="s">
        <v>30</v>
      </c>
      <c r="J3110" t="s">
        <v>8221</v>
      </c>
      <c r="K3110" t="s">
        <v>8222</v>
      </c>
      <c r="L3110" t="s">
        <v>8223</v>
      </c>
      <c r="M3110">
        <v>1057885</v>
      </c>
      <c r="O3110" t="s">
        <v>32</v>
      </c>
      <c r="P3110" t="s">
        <v>86</v>
      </c>
      <c r="R3110" t="s">
        <v>34</v>
      </c>
      <c r="T3110" t="s">
        <v>52</v>
      </c>
      <c r="U3110" t="s">
        <v>87</v>
      </c>
      <c r="V3110" t="s">
        <v>88</v>
      </c>
      <c r="W3110" s="1">
        <v>44876</v>
      </c>
      <c r="X3110" s="1">
        <v>44940</v>
      </c>
      <c r="Y3110" t="s">
        <v>140</v>
      </c>
    </row>
    <row r="3111" spans="1:25">
      <c r="A3111" t="s">
        <v>380</v>
      </c>
      <c r="B3111" t="s">
        <v>8224</v>
      </c>
      <c r="D3111">
        <v>61871</v>
      </c>
      <c r="E3111" t="s">
        <v>27</v>
      </c>
      <c r="F3111" t="s">
        <v>28</v>
      </c>
      <c r="G3111">
        <v>2023</v>
      </c>
      <c r="H3111" t="s">
        <v>29</v>
      </c>
      <c r="I3111" t="s">
        <v>30</v>
      </c>
      <c r="J3111" t="s">
        <v>8225</v>
      </c>
      <c r="K3111" t="s">
        <v>8226</v>
      </c>
      <c r="M3111">
        <v>1185858</v>
      </c>
      <c r="O3111" t="s">
        <v>32</v>
      </c>
      <c r="P3111" t="s">
        <v>86</v>
      </c>
      <c r="R3111" t="s">
        <v>34</v>
      </c>
      <c r="T3111" t="s">
        <v>52</v>
      </c>
      <c r="U3111" t="s">
        <v>87</v>
      </c>
      <c r="V3111" t="s">
        <v>8227</v>
      </c>
      <c r="W3111" s="1">
        <v>45108</v>
      </c>
      <c r="X3111" s="1">
        <v>45129</v>
      </c>
      <c r="Y3111" t="s">
        <v>140</v>
      </c>
    </row>
    <row r="3112" spans="1:25">
      <c r="A3112" t="s">
        <v>380</v>
      </c>
      <c r="B3112" t="s">
        <v>953</v>
      </c>
      <c r="C3112" t="s">
        <v>6983</v>
      </c>
      <c r="D3112">
        <v>49724</v>
      </c>
      <c r="E3112" t="s">
        <v>27</v>
      </c>
      <c r="F3112" t="s">
        <v>28</v>
      </c>
      <c r="G3112">
        <v>2023</v>
      </c>
      <c r="H3112" t="s">
        <v>29</v>
      </c>
      <c r="I3112" t="s">
        <v>30</v>
      </c>
      <c r="J3112" t="s">
        <v>8228</v>
      </c>
      <c r="K3112" t="str">
        <f>"02/10/2022 06:44 PM AEST(SW"</f>
        <v>02/10/2022 06:44 PM AEST(SW</v>
      </c>
      <c r="L3112" t="s">
        <v>8229</v>
      </c>
      <c r="M3112">
        <v>1148157</v>
      </c>
      <c r="O3112" t="s">
        <v>32</v>
      </c>
      <c r="P3112" t="s">
        <v>86</v>
      </c>
      <c r="R3112" t="s">
        <v>34</v>
      </c>
      <c r="T3112" t="s">
        <v>52</v>
      </c>
      <c r="U3112" t="s">
        <v>87</v>
      </c>
      <c r="V3112" t="s">
        <v>475</v>
      </c>
      <c r="W3112" s="1">
        <v>44956</v>
      </c>
      <c r="X3112" s="1">
        <v>44981</v>
      </c>
      <c r="Y3112" t="s">
        <v>89</v>
      </c>
    </row>
    <row r="3113" spans="1:25">
      <c r="A3113" t="s">
        <v>2626</v>
      </c>
      <c r="B3113" t="s">
        <v>136</v>
      </c>
      <c r="D3113">
        <v>47136</v>
      </c>
      <c r="E3113" t="s">
        <v>27</v>
      </c>
      <c r="F3113" t="s">
        <v>28</v>
      </c>
      <c r="G3113">
        <v>2023</v>
      </c>
      <c r="H3113" t="s">
        <v>29</v>
      </c>
      <c r="I3113" t="s">
        <v>30</v>
      </c>
      <c r="J3113" t="s">
        <v>8230</v>
      </c>
      <c r="K3113" t="str">
        <f>"03/06/2022 02:20 PM AEST(SW"</f>
        <v>03/06/2022 02:20 PM AEST(SW</v>
      </c>
      <c r="L3113" t="str">
        <f>"05/06/2022 02:17 AM AEST(SW"</f>
        <v>05/06/2022 02:17 AM AEST(SW</v>
      </c>
      <c r="M3113">
        <v>1110764</v>
      </c>
      <c r="O3113" t="s">
        <v>32</v>
      </c>
      <c r="P3113" t="s">
        <v>277</v>
      </c>
      <c r="R3113" t="s">
        <v>34</v>
      </c>
      <c r="T3113" t="s">
        <v>174</v>
      </c>
      <c r="U3113" t="s">
        <v>680</v>
      </c>
      <c r="V3113" t="s">
        <v>8231</v>
      </c>
      <c r="W3113" s="1">
        <v>44782</v>
      </c>
      <c r="X3113" s="1">
        <v>45107</v>
      </c>
      <c r="Y3113" t="s">
        <v>133</v>
      </c>
    </row>
    <row r="3114" spans="1:25">
      <c r="A3114" t="s">
        <v>479</v>
      </c>
      <c r="B3114" t="s">
        <v>8232</v>
      </c>
      <c r="D3114">
        <v>60185</v>
      </c>
      <c r="E3114" t="s">
        <v>27</v>
      </c>
      <c r="F3114" t="s">
        <v>28</v>
      </c>
      <c r="G3114">
        <v>2023</v>
      </c>
      <c r="H3114" t="s">
        <v>29</v>
      </c>
      <c r="I3114" t="s">
        <v>30</v>
      </c>
      <c r="J3114" t="s">
        <v>8233</v>
      </c>
      <c r="K3114" t="s">
        <v>8234</v>
      </c>
      <c r="M3114">
        <v>1057139</v>
      </c>
      <c r="O3114" t="s">
        <v>32</v>
      </c>
      <c r="P3114" t="s">
        <v>86</v>
      </c>
      <c r="R3114" t="s">
        <v>34</v>
      </c>
      <c r="T3114" t="s">
        <v>52</v>
      </c>
      <c r="U3114" t="s">
        <v>650</v>
      </c>
      <c r="V3114" t="s">
        <v>1666</v>
      </c>
      <c r="W3114" s="1">
        <v>45142</v>
      </c>
      <c r="X3114" s="1">
        <v>45068</v>
      </c>
      <c r="Y3114" t="s">
        <v>547</v>
      </c>
    </row>
    <row r="3115" spans="1:25">
      <c r="A3115" t="s">
        <v>479</v>
      </c>
      <c r="B3115" t="s">
        <v>8235</v>
      </c>
      <c r="D3115">
        <v>59602</v>
      </c>
      <c r="E3115" t="s">
        <v>27</v>
      </c>
      <c r="F3115" t="s">
        <v>28</v>
      </c>
      <c r="G3115">
        <v>2023</v>
      </c>
      <c r="H3115" t="s">
        <v>29</v>
      </c>
      <c r="I3115" t="s">
        <v>30</v>
      </c>
      <c r="J3115" t="s">
        <v>8236</v>
      </c>
      <c r="K3115" t="str">
        <f>"02/05/2023 03:53 PM AEST(SW"</f>
        <v>02/05/2023 03:53 PM AEST(SW</v>
      </c>
      <c r="M3115">
        <v>940609</v>
      </c>
      <c r="O3115" t="s">
        <v>32</v>
      </c>
      <c r="P3115" t="s">
        <v>86</v>
      </c>
      <c r="R3115" t="s">
        <v>34</v>
      </c>
      <c r="T3115" t="s">
        <v>52</v>
      </c>
      <c r="U3115" t="s">
        <v>261</v>
      </c>
      <c r="V3115" t="s">
        <v>426</v>
      </c>
      <c r="W3115" s="1">
        <v>45089</v>
      </c>
      <c r="X3115" s="1">
        <v>45108</v>
      </c>
      <c r="Y3115" t="s">
        <v>133</v>
      </c>
    </row>
    <row r="3116" spans="1:25">
      <c r="A3116" t="s">
        <v>479</v>
      </c>
      <c r="B3116" t="s">
        <v>2627</v>
      </c>
      <c r="D3116">
        <v>52759</v>
      </c>
      <c r="E3116" t="s">
        <v>27</v>
      </c>
      <c r="F3116" t="s">
        <v>28</v>
      </c>
      <c r="G3116">
        <v>2023</v>
      </c>
      <c r="H3116" t="s">
        <v>29</v>
      </c>
      <c r="I3116" t="s">
        <v>30</v>
      </c>
      <c r="J3116" t="s">
        <v>7949</v>
      </c>
      <c r="K3116" t="s">
        <v>8237</v>
      </c>
      <c r="L3116" t="s">
        <v>8238</v>
      </c>
      <c r="M3116">
        <v>818652</v>
      </c>
      <c r="O3116" t="s">
        <v>32</v>
      </c>
      <c r="P3116" t="s">
        <v>33</v>
      </c>
      <c r="R3116" t="s">
        <v>34</v>
      </c>
      <c r="T3116" t="s">
        <v>52</v>
      </c>
      <c r="U3116" t="s">
        <v>680</v>
      </c>
      <c r="V3116" t="s">
        <v>7509</v>
      </c>
      <c r="W3116" s="1">
        <v>44930</v>
      </c>
      <c r="X3116" s="1">
        <v>44945</v>
      </c>
      <c r="Y3116" t="s">
        <v>133</v>
      </c>
    </row>
    <row r="3117" spans="1:25">
      <c r="A3117" t="s">
        <v>8239</v>
      </c>
      <c r="B3117" t="s">
        <v>2627</v>
      </c>
      <c r="D3117">
        <v>52650</v>
      </c>
      <c r="E3117" t="s">
        <v>27</v>
      </c>
      <c r="F3117" t="s">
        <v>28</v>
      </c>
      <c r="G3117">
        <v>2023</v>
      </c>
      <c r="H3117" t="s">
        <v>29</v>
      </c>
      <c r="I3117" t="s">
        <v>30</v>
      </c>
      <c r="J3117" t="s">
        <v>7949</v>
      </c>
      <c r="K3117" t="s">
        <v>8240</v>
      </c>
      <c r="L3117" t="s">
        <v>8240</v>
      </c>
      <c r="M3117">
        <v>1068230</v>
      </c>
      <c r="O3117" t="s">
        <v>32</v>
      </c>
      <c r="P3117" t="s">
        <v>33</v>
      </c>
      <c r="R3117" t="s">
        <v>34</v>
      </c>
      <c r="T3117" t="s">
        <v>174</v>
      </c>
      <c r="U3117" t="s">
        <v>680</v>
      </c>
      <c r="V3117" t="s">
        <v>7509</v>
      </c>
      <c r="W3117" s="1">
        <v>44837</v>
      </c>
      <c r="X3117" s="1">
        <v>44858</v>
      </c>
      <c r="Y3117" t="s">
        <v>133</v>
      </c>
    </row>
    <row r="3118" spans="1:25">
      <c r="A3118" t="s">
        <v>8239</v>
      </c>
      <c r="B3118" t="s">
        <v>2627</v>
      </c>
      <c r="D3118">
        <v>52651</v>
      </c>
      <c r="E3118" t="s">
        <v>27</v>
      </c>
      <c r="F3118" t="s">
        <v>28</v>
      </c>
      <c r="G3118">
        <v>2023</v>
      </c>
      <c r="H3118" t="s">
        <v>29</v>
      </c>
      <c r="I3118" t="s">
        <v>30</v>
      </c>
      <c r="J3118" t="s">
        <v>7949</v>
      </c>
      <c r="K3118" t="s">
        <v>8241</v>
      </c>
      <c r="L3118" t="s">
        <v>8242</v>
      </c>
      <c r="M3118">
        <v>1068230</v>
      </c>
      <c r="O3118" t="s">
        <v>32</v>
      </c>
      <c r="P3118" t="s">
        <v>33</v>
      </c>
      <c r="R3118" t="s">
        <v>34</v>
      </c>
      <c r="T3118" t="s">
        <v>174</v>
      </c>
      <c r="U3118" t="s">
        <v>680</v>
      </c>
      <c r="V3118" t="s">
        <v>7509</v>
      </c>
      <c r="W3118" s="1">
        <v>44929</v>
      </c>
      <c r="X3118" s="1">
        <v>44950</v>
      </c>
      <c r="Y3118" t="s">
        <v>133</v>
      </c>
    </row>
    <row r="3119" spans="1:25">
      <c r="A3119" t="s">
        <v>7782</v>
      </c>
      <c r="B3119" t="s">
        <v>7783</v>
      </c>
      <c r="D3119">
        <v>53014</v>
      </c>
      <c r="E3119" t="s">
        <v>27</v>
      </c>
      <c r="F3119" t="s">
        <v>28</v>
      </c>
      <c r="G3119">
        <v>2023</v>
      </c>
      <c r="H3119" t="s">
        <v>29</v>
      </c>
      <c r="I3119" t="s">
        <v>30</v>
      </c>
      <c r="J3119" t="s">
        <v>7784</v>
      </c>
      <c r="K3119" t="str">
        <f>"02/11/2022 10:30 AM AEST(SW"</f>
        <v>02/11/2022 10:30 AM AEST(SW</v>
      </c>
      <c r="M3119">
        <v>757104</v>
      </c>
      <c r="O3119" t="s">
        <v>32</v>
      </c>
      <c r="P3119" t="s">
        <v>33</v>
      </c>
      <c r="R3119" t="s">
        <v>34</v>
      </c>
      <c r="T3119" t="s">
        <v>52</v>
      </c>
      <c r="U3119" t="s">
        <v>298</v>
      </c>
      <c r="V3119" t="s">
        <v>810</v>
      </c>
      <c r="W3119" s="1">
        <v>44926</v>
      </c>
      <c r="X3119" s="1">
        <v>44952</v>
      </c>
      <c r="Y3119" t="s">
        <v>55</v>
      </c>
    </row>
    <row r="3120" spans="1:25">
      <c r="A3120" t="s">
        <v>8243</v>
      </c>
      <c r="B3120" t="s">
        <v>8244</v>
      </c>
      <c r="D3120">
        <v>52693</v>
      </c>
      <c r="E3120" t="s">
        <v>27</v>
      </c>
      <c r="F3120" t="s">
        <v>28</v>
      </c>
      <c r="G3120">
        <v>2023</v>
      </c>
      <c r="H3120" t="s">
        <v>29</v>
      </c>
      <c r="I3120" t="s">
        <v>30</v>
      </c>
      <c r="J3120" t="s">
        <v>7949</v>
      </c>
      <c r="K3120" t="s">
        <v>8245</v>
      </c>
      <c r="L3120" t="s">
        <v>8246</v>
      </c>
      <c r="M3120">
        <v>1055305</v>
      </c>
      <c r="O3120" t="s">
        <v>32</v>
      </c>
      <c r="P3120" t="s">
        <v>33</v>
      </c>
      <c r="R3120" t="s">
        <v>34</v>
      </c>
      <c r="T3120" t="s">
        <v>174</v>
      </c>
      <c r="U3120" t="s">
        <v>680</v>
      </c>
      <c r="V3120" t="s">
        <v>7509</v>
      </c>
      <c r="W3120" s="1">
        <v>44929</v>
      </c>
      <c r="X3120" s="1">
        <v>44946</v>
      </c>
      <c r="Y3120" t="s">
        <v>133</v>
      </c>
    </row>
    <row r="3121" spans="1:25">
      <c r="A3121" t="s">
        <v>8247</v>
      </c>
      <c r="B3121" t="s">
        <v>8248</v>
      </c>
      <c r="D3121">
        <v>49474</v>
      </c>
      <c r="E3121" t="s">
        <v>27</v>
      </c>
      <c r="F3121" t="s">
        <v>28</v>
      </c>
      <c r="G3121">
        <v>2023</v>
      </c>
      <c r="H3121" t="s">
        <v>29</v>
      </c>
      <c r="I3121" t="s">
        <v>30</v>
      </c>
      <c r="J3121" t="s">
        <v>7949</v>
      </c>
      <c r="K3121" t="s">
        <v>8249</v>
      </c>
      <c r="L3121" t="str">
        <f>"02/10/2022 05:26 PM AEST(SW"</f>
        <v>02/10/2022 05:26 PM AEST(SW</v>
      </c>
      <c r="M3121">
        <v>1241990</v>
      </c>
      <c r="O3121" t="s">
        <v>32</v>
      </c>
      <c r="P3121" t="s">
        <v>33</v>
      </c>
      <c r="R3121" t="s">
        <v>34</v>
      </c>
      <c r="T3121" t="s">
        <v>174</v>
      </c>
      <c r="U3121" t="s">
        <v>680</v>
      </c>
      <c r="V3121" t="s">
        <v>6434</v>
      </c>
      <c r="W3121" s="1">
        <v>44929</v>
      </c>
      <c r="X3121" s="1">
        <v>44959</v>
      </c>
      <c r="Y3121" t="s">
        <v>133</v>
      </c>
    </row>
    <row r="3122" spans="1:25">
      <c r="A3122" t="s">
        <v>3939</v>
      </c>
      <c r="B3122" t="s">
        <v>8250</v>
      </c>
      <c r="D3122">
        <v>52806</v>
      </c>
      <c r="E3122" t="s">
        <v>27</v>
      </c>
      <c r="F3122" t="s">
        <v>28</v>
      </c>
      <c r="G3122">
        <v>2023</v>
      </c>
      <c r="H3122" t="s">
        <v>29</v>
      </c>
      <c r="I3122" t="s">
        <v>30</v>
      </c>
      <c r="J3122" t="s">
        <v>8251</v>
      </c>
      <c r="K3122" t="s">
        <v>8252</v>
      </c>
      <c r="M3122">
        <v>1286804</v>
      </c>
      <c r="O3122" t="s">
        <v>32</v>
      </c>
      <c r="P3122" t="s">
        <v>277</v>
      </c>
      <c r="R3122" t="s">
        <v>34</v>
      </c>
      <c r="T3122" t="s">
        <v>174</v>
      </c>
      <c r="U3122" t="s">
        <v>680</v>
      </c>
      <c r="V3122" t="s">
        <v>8253</v>
      </c>
      <c r="W3122" s="1">
        <v>44929</v>
      </c>
      <c r="X3122" s="1">
        <v>44960</v>
      </c>
      <c r="Y3122" t="s">
        <v>133</v>
      </c>
    </row>
    <row r="3123" spans="1:25">
      <c r="A3123" t="s">
        <v>8254</v>
      </c>
      <c r="B3123" t="s">
        <v>323</v>
      </c>
      <c r="D3123">
        <v>59252</v>
      </c>
      <c r="E3123" t="s">
        <v>27</v>
      </c>
      <c r="F3123" t="s">
        <v>28</v>
      </c>
      <c r="G3123">
        <v>2023</v>
      </c>
      <c r="H3123" t="s">
        <v>29</v>
      </c>
      <c r="I3123" t="s">
        <v>30</v>
      </c>
      <c r="J3123" t="s">
        <v>8255</v>
      </c>
      <c r="K3123" t="s">
        <v>8256</v>
      </c>
      <c r="L3123" t="s">
        <v>8256</v>
      </c>
      <c r="M3123">
        <v>995985</v>
      </c>
      <c r="O3123" t="s">
        <v>32</v>
      </c>
      <c r="P3123" t="s">
        <v>42</v>
      </c>
      <c r="R3123" t="s">
        <v>34</v>
      </c>
      <c r="T3123" t="s">
        <v>35</v>
      </c>
      <c r="U3123" t="s">
        <v>869</v>
      </c>
      <c r="V3123" t="s">
        <v>8257</v>
      </c>
      <c r="W3123" s="1">
        <v>45100</v>
      </c>
      <c r="X3123" s="1">
        <v>45107</v>
      </c>
      <c r="Y3123" t="s">
        <v>55</v>
      </c>
    </row>
    <row r="3124" spans="1:25">
      <c r="A3124" t="s">
        <v>7863</v>
      </c>
      <c r="B3124" t="s">
        <v>409</v>
      </c>
      <c r="C3124" t="s">
        <v>6976</v>
      </c>
      <c r="D3124">
        <v>58812</v>
      </c>
      <c r="E3124" t="s">
        <v>27</v>
      </c>
      <c r="F3124" t="s">
        <v>28</v>
      </c>
      <c r="G3124">
        <v>2023</v>
      </c>
      <c r="H3124" t="s">
        <v>29</v>
      </c>
      <c r="I3124" t="s">
        <v>30</v>
      </c>
      <c r="J3124" t="s">
        <v>8258</v>
      </c>
      <c r="K3124" t="str">
        <f>"05/04/2023 09:59 AM AEST(SW"</f>
        <v>05/04/2023 09:59 AM AEST(SW</v>
      </c>
      <c r="M3124">
        <v>1312514</v>
      </c>
      <c r="O3124" t="s">
        <v>32</v>
      </c>
      <c r="P3124" t="s">
        <v>371</v>
      </c>
      <c r="R3124" t="s">
        <v>34</v>
      </c>
      <c r="T3124" t="s">
        <v>35</v>
      </c>
      <c r="U3124" t="s">
        <v>1578</v>
      </c>
      <c r="V3124" t="s">
        <v>3346</v>
      </c>
      <c r="W3124" s="1">
        <v>45057</v>
      </c>
      <c r="X3124" s="1">
        <v>45077</v>
      </c>
      <c r="Y3124" t="s">
        <v>7865</v>
      </c>
    </row>
    <row r="3125" spans="1:25">
      <c r="A3125" t="s">
        <v>6903</v>
      </c>
      <c r="B3125" t="s">
        <v>7287</v>
      </c>
      <c r="D3125">
        <v>60425</v>
      </c>
      <c r="E3125" t="s">
        <v>27</v>
      </c>
      <c r="F3125" t="s">
        <v>28</v>
      </c>
      <c r="G3125">
        <v>2023</v>
      </c>
      <c r="H3125" t="s">
        <v>29</v>
      </c>
      <c r="I3125" t="s">
        <v>30</v>
      </c>
      <c r="J3125" t="s">
        <v>7288</v>
      </c>
      <c r="K3125" t="s">
        <v>7289</v>
      </c>
      <c r="M3125">
        <v>1016691</v>
      </c>
      <c r="O3125" t="s">
        <v>32</v>
      </c>
      <c r="P3125" t="s">
        <v>33</v>
      </c>
      <c r="R3125" t="s">
        <v>34</v>
      </c>
      <c r="T3125" t="s">
        <v>52</v>
      </c>
      <c r="U3125" t="s">
        <v>2704</v>
      </c>
      <c r="V3125" t="s">
        <v>2705</v>
      </c>
      <c r="W3125" s="1">
        <v>45107</v>
      </c>
      <c r="X3125" s="1">
        <v>45127</v>
      </c>
      <c r="Y3125" t="s">
        <v>55</v>
      </c>
    </row>
    <row r="3126" spans="1:25">
      <c r="A3126" t="s">
        <v>8259</v>
      </c>
      <c r="B3126" t="s">
        <v>8260</v>
      </c>
      <c r="D3126">
        <v>58409</v>
      </c>
      <c r="E3126" t="s">
        <v>27</v>
      </c>
      <c r="F3126" t="s">
        <v>28</v>
      </c>
      <c r="G3126">
        <v>2023</v>
      </c>
      <c r="H3126" t="s">
        <v>29</v>
      </c>
      <c r="I3126" t="s">
        <v>30</v>
      </c>
      <c r="J3126" t="s">
        <v>8261</v>
      </c>
      <c r="K3126" t="str">
        <f>"06/05/2023 09:49 PM AEST(SW"</f>
        <v>06/05/2023 09:49 PM AEST(SW</v>
      </c>
      <c r="L3126" t="str">
        <f>"06/05/2023 09:49 PM AEST(SW"</f>
        <v>06/05/2023 09:49 PM AEST(SW</v>
      </c>
      <c r="M3126">
        <v>627246</v>
      </c>
      <c r="O3126" t="s">
        <v>32</v>
      </c>
      <c r="P3126" t="s">
        <v>86</v>
      </c>
      <c r="R3126" t="s">
        <v>34</v>
      </c>
      <c r="T3126" t="s">
        <v>52</v>
      </c>
      <c r="U3126" t="s">
        <v>298</v>
      </c>
      <c r="V3126" t="s">
        <v>810</v>
      </c>
      <c r="W3126" s="1">
        <v>45188</v>
      </c>
      <c r="X3126" s="1">
        <v>45262</v>
      </c>
      <c r="Y3126" t="s">
        <v>55</v>
      </c>
    </row>
    <row r="3127" spans="1:25">
      <c r="A3127" t="s">
        <v>7277</v>
      </c>
      <c r="B3127" t="s">
        <v>633</v>
      </c>
      <c r="D3127">
        <v>60867</v>
      </c>
      <c r="E3127" t="s">
        <v>27</v>
      </c>
      <c r="F3127" t="s">
        <v>28</v>
      </c>
      <c r="G3127">
        <v>2023</v>
      </c>
      <c r="H3127" t="s">
        <v>29</v>
      </c>
      <c r="I3127" t="s">
        <v>30</v>
      </c>
      <c r="J3127" t="s">
        <v>7333</v>
      </c>
      <c r="K3127" t="str">
        <f>"07/06/2023 10:58 AM AEST(SW"</f>
        <v>07/06/2023 10:58 AM AEST(SW</v>
      </c>
      <c r="O3127" t="s">
        <v>32</v>
      </c>
      <c r="P3127" t="s">
        <v>61</v>
      </c>
      <c r="Q3127" t="s">
        <v>7334</v>
      </c>
      <c r="R3127" t="s">
        <v>34</v>
      </c>
      <c r="T3127" t="s">
        <v>35</v>
      </c>
      <c r="U3127" t="s">
        <v>43</v>
      </c>
      <c r="V3127" t="s">
        <v>863</v>
      </c>
      <c r="W3127" s="1">
        <v>45092</v>
      </c>
      <c r="X3127" s="1">
        <v>45141</v>
      </c>
      <c r="Y3127" t="s">
        <v>55</v>
      </c>
    </row>
    <row r="3128" spans="1:25">
      <c r="A3128" t="s">
        <v>5986</v>
      </c>
      <c r="B3128" t="s">
        <v>323</v>
      </c>
      <c r="C3128" t="s">
        <v>5987</v>
      </c>
      <c r="D3128">
        <v>60148</v>
      </c>
      <c r="E3128" t="s">
        <v>27</v>
      </c>
      <c r="F3128" t="s">
        <v>28</v>
      </c>
      <c r="G3128">
        <v>2023</v>
      </c>
      <c r="H3128" t="s">
        <v>29</v>
      </c>
      <c r="I3128" t="s">
        <v>30</v>
      </c>
      <c r="J3128" t="s">
        <v>5988</v>
      </c>
      <c r="K3128" t="s">
        <v>5989</v>
      </c>
      <c r="M3128">
        <v>911202</v>
      </c>
      <c r="O3128" t="s">
        <v>32</v>
      </c>
      <c r="P3128" t="s">
        <v>42</v>
      </c>
      <c r="R3128" t="s">
        <v>34</v>
      </c>
      <c r="T3128" t="s">
        <v>35</v>
      </c>
      <c r="U3128" t="s">
        <v>43</v>
      </c>
      <c r="V3128" t="s">
        <v>3265</v>
      </c>
      <c r="W3128" s="1">
        <v>45065</v>
      </c>
      <c r="X3128" s="1">
        <v>45112</v>
      </c>
      <c r="Y3128" t="s">
        <v>55</v>
      </c>
    </row>
    <row r="3129" spans="1:25">
      <c r="A3129" t="s">
        <v>2245</v>
      </c>
      <c r="B3129" t="s">
        <v>2246</v>
      </c>
      <c r="C3129" t="s">
        <v>1926</v>
      </c>
      <c r="D3129">
        <v>60836</v>
      </c>
      <c r="E3129" t="s">
        <v>27</v>
      </c>
      <c r="F3129" t="s">
        <v>28</v>
      </c>
      <c r="G3129">
        <v>2023</v>
      </c>
      <c r="H3129" t="s">
        <v>29</v>
      </c>
      <c r="I3129" t="s">
        <v>30</v>
      </c>
      <c r="J3129" t="s">
        <v>5993</v>
      </c>
      <c r="K3129" t="str">
        <f>"06/06/2023 12:12 PM AEST(SW"</f>
        <v>06/06/2023 12:12 PM AEST(SW</v>
      </c>
      <c r="L3129" t="str">
        <f>"06/06/2023 12:19 PM AEST(SW"</f>
        <v>06/06/2023 12:19 PM AEST(SW</v>
      </c>
      <c r="M3129">
        <v>914898</v>
      </c>
      <c r="O3129" t="s">
        <v>32</v>
      </c>
      <c r="P3129" t="s">
        <v>2820</v>
      </c>
      <c r="R3129" t="s">
        <v>34</v>
      </c>
      <c r="T3129" t="s">
        <v>35</v>
      </c>
      <c r="U3129" t="s">
        <v>43</v>
      </c>
      <c r="V3129" t="s">
        <v>5994</v>
      </c>
      <c r="W3129" s="1">
        <v>45092</v>
      </c>
      <c r="X3129" s="1">
        <v>45122</v>
      </c>
      <c r="Y3129" t="s">
        <v>55</v>
      </c>
    </row>
    <row r="3130" spans="1:25">
      <c r="A3130" t="s">
        <v>8262</v>
      </c>
      <c r="B3130" t="s">
        <v>1041</v>
      </c>
      <c r="C3130" t="s">
        <v>48</v>
      </c>
      <c r="D3130">
        <v>61180</v>
      </c>
      <c r="E3130" t="s">
        <v>27</v>
      </c>
      <c r="F3130" t="s">
        <v>28</v>
      </c>
      <c r="G3130">
        <v>2023</v>
      </c>
      <c r="H3130" t="s">
        <v>29</v>
      </c>
      <c r="I3130" t="s">
        <v>30</v>
      </c>
      <c r="J3130" t="s">
        <v>8263</v>
      </c>
      <c r="K3130" t="s">
        <v>8264</v>
      </c>
      <c r="M3130">
        <v>1313944</v>
      </c>
      <c r="O3130" t="s">
        <v>32</v>
      </c>
      <c r="P3130" t="s">
        <v>61</v>
      </c>
      <c r="Q3130" t="s">
        <v>8265</v>
      </c>
      <c r="R3130" t="s">
        <v>34</v>
      </c>
      <c r="T3130" t="s">
        <v>52</v>
      </c>
      <c r="U3130" t="s">
        <v>650</v>
      </c>
      <c r="V3130" t="s">
        <v>7049</v>
      </c>
      <c r="W3130" s="1">
        <v>45143</v>
      </c>
      <c r="X3130" s="1">
        <v>45158</v>
      </c>
      <c r="Y3130" t="s">
        <v>55</v>
      </c>
    </row>
    <row r="3131" spans="1:25">
      <c r="A3131" t="s">
        <v>8266</v>
      </c>
      <c r="B3131" t="s">
        <v>776</v>
      </c>
      <c r="C3131" t="s">
        <v>1202</v>
      </c>
      <c r="D3131">
        <v>59735</v>
      </c>
      <c r="E3131" t="s">
        <v>27</v>
      </c>
      <c r="F3131" t="s">
        <v>28</v>
      </c>
      <c r="G3131">
        <v>2023</v>
      </c>
      <c r="H3131" t="s">
        <v>29</v>
      </c>
      <c r="I3131" t="s">
        <v>30</v>
      </c>
      <c r="J3131" t="s">
        <v>8263</v>
      </c>
      <c r="K3131" t="str">
        <f>"07/05/2023 10:06 PM AEST(SW"</f>
        <v>07/05/2023 10:06 PM AEST(SW</v>
      </c>
      <c r="L3131" t="s">
        <v>8267</v>
      </c>
      <c r="M3131">
        <v>1305569</v>
      </c>
      <c r="O3131" t="s">
        <v>32</v>
      </c>
      <c r="P3131" t="s">
        <v>86</v>
      </c>
      <c r="R3131" t="s">
        <v>34</v>
      </c>
      <c r="T3131" t="s">
        <v>52</v>
      </c>
      <c r="U3131" t="s">
        <v>650</v>
      </c>
      <c r="V3131" t="s">
        <v>1666</v>
      </c>
      <c r="W3131" s="1">
        <v>45143</v>
      </c>
      <c r="X3131" s="1">
        <v>45158</v>
      </c>
      <c r="Y3131" t="s">
        <v>55</v>
      </c>
    </row>
    <row r="3132" spans="1:25">
      <c r="A3132" t="s">
        <v>8268</v>
      </c>
      <c r="B3132" t="s">
        <v>499</v>
      </c>
      <c r="C3132" t="s">
        <v>792</v>
      </c>
      <c r="D3132">
        <v>61707</v>
      </c>
      <c r="E3132" t="s">
        <v>27</v>
      </c>
      <c r="F3132" t="s">
        <v>28</v>
      </c>
      <c r="G3132">
        <v>2023</v>
      </c>
      <c r="H3132" t="s">
        <v>29</v>
      </c>
      <c r="I3132" t="s">
        <v>30</v>
      </c>
      <c r="J3132" t="s">
        <v>8269</v>
      </c>
      <c r="K3132" t="str">
        <f>"04/07/2023 10:19 AM AEST(SW"</f>
        <v>04/07/2023 10:19 AM AEST(SW</v>
      </c>
      <c r="L3132" t="str">
        <f>"04/07/2023 10:20 AM AEST(SW"</f>
        <v>04/07/2023 10:20 AM AEST(SW</v>
      </c>
      <c r="M3132">
        <v>587883</v>
      </c>
      <c r="O3132" t="s">
        <v>32</v>
      </c>
      <c r="P3132" t="s">
        <v>86</v>
      </c>
      <c r="R3132" t="s">
        <v>34</v>
      </c>
      <c r="T3132" t="s">
        <v>52</v>
      </c>
      <c r="U3132" t="s">
        <v>650</v>
      </c>
      <c r="V3132" t="s">
        <v>1101</v>
      </c>
      <c r="W3132" s="1">
        <v>45143</v>
      </c>
      <c r="X3132" s="1">
        <v>45160</v>
      </c>
      <c r="Y3132" t="s">
        <v>55</v>
      </c>
    </row>
    <row r="3133" spans="1:25">
      <c r="A3133" t="s">
        <v>2312</v>
      </c>
      <c r="B3133" t="s">
        <v>8270</v>
      </c>
      <c r="D3133">
        <v>61923</v>
      </c>
      <c r="E3133" t="s">
        <v>27</v>
      </c>
      <c r="F3133" t="s">
        <v>28</v>
      </c>
      <c r="G3133">
        <v>2023</v>
      </c>
      <c r="H3133" t="s">
        <v>29</v>
      </c>
      <c r="I3133" t="s">
        <v>30</v>
      </c>
      <c r="J3133" t="s">
        <v>8263</v>
      </c>
      <c r="K3133" t="s">
        <v>8271</v>
      </c>
      <c r="L3133" t="s">
        <v>8271</v>
      </c>
      <c r="M3133">
        <v>904862</v>
      </c>
      <c r="O3133" t="s">
        <v>32</v>
      </c>
      <c r="P3133" t="s">
        <v>86</v>
      </c>
      <c r="R3133" t="s">
        <v>34</v>
      </c>
      <c r="T3133" t="s">
        <v>52</v>
      </c>
      <c r="U3133" t="s">
        <v>650</v>
      </c>
      <c r="V3133" t="s">
        <v>1666</v>
      </c>
      <c r="W3133" s="1">
        <v>45143</v>
      </c>
      <c r="X3133" s="1">
        <v>45158</v>
      </c>
      <c r="Y3133" t="s">
        <v>133</v>
      </c>
    </row>
    <row r="3134" spans="1:25">
      <c r="A3134" t="s">
        <v>234</v>
      </c>
      <c r="B3134" t="s">
        <v>235</v>
      </c>
      <c r="C3134" t="s">
        <v>236</v>
      </c>
      <c r="D3134">
        <v>56992</v>
      </c>
      <c r="E3134" t="s">
        <v>27</v>
      </c>
      <c r="F3134" t="s">
        <v>28</v>
      </c>
      <c r="G3134">
        <v>2023</v>
      </c>
      <c r="H3134" t="s">
        <v>29</v>
      </c>
      <c r="I3134" t="s">
        <v>30</v>
      </c>
      <c r="J3134" t="s">
        <v>8174</v>
      </c>
      <c r="K3134" t="str">
        <f>"07/02/2023 09:23 AM AEST(SW"</f>
        <v>07/02/2023 09:23 AM AEST(SW</v>
      </c>
      <c r="L3134" t="str">
        <f>"07/02/2023 09:24 AM AEST(SW"</f>
        <v>07/02/2023 09:24 AM AEST(SW</v>
      </c>
      <c r="M3134">
        <v>912331</v>
      </c>
      <c r="O3134" t="s">
        <v>32</v>
      </c>
      <c r="P3134" t="s">
        <v>42</v>
      </c>
      <c r="R3134" t="s">
        <v>34</v>
      </c>
      <c r="T3134" t="s">
        <v>35</v>
      </c>
      <c r="U3134" t="s">
        <v>43</v>
      </c>
      <c r="V3134" t="s">
        <v>158</v>
      </c>
      <c r="W3134" s="1">
        <v>45093</v>
      </c>
      <c r="X3134" s="1">
        <v>45109</v>
      </c>
      <c r="Y3134" t="s">
        <v>55</v>
      </c>
    </row>
    <row r="3135" spans="1:25">
      <c r="A3135" t="s">
        <v>7650</v>
      </c>
      <c r="B3135" t="s">
        <v>3175</v>
      </c>
      <c r="D3135">
        <v>55643</v>
      </c>
      <c r="E3135" t="s">
        <v>27</v>
      </c>
      <c r="F3135" t="s">
        <v>28</v>
      </c>
      <c r="G3135">
        <v>2023</v>
      </c>
      <c r="H3135" t="s">
        <v>29</v>
      </c>
      <c r="I3135" t="s">
        <v>30</v>
      </c>
      <c r="J3135" t="s">
        <v>8272</v>
      </c>
      <c r="K3135" t="s">
        <v>8273</v>
      </c>
      <c r="L3135" t="s">
        <v>8273</v>
      </c>
      <c r="M3135">
        <v>904934</v>
      </c>
      <c r="O3135" t="s">
        <v>32</v>
      </c>
      <c r="P3135" t="s">
        <v>61</v>
      </c>
      <c r="Q3135" t="s">
        <v>7064</v>
      </c>
      <c r="R3135" t="s">
        <v>34</v>
      </c>
      <c r="T3135" t="s">
        <v>52</v>
      </c>
      <c r="U3135" t="s">
        <v>650</v>
      </c>
      <c r="V3135" t="s">
        <v>1666</v>
      </c>
      <c r="W3135" s="1">
        <v>44960</v>
      </c>
      <c r="X3135" s="1">
        <v>44980</v>
      </c>
      <c r="Y3135" t="s">
        <v>133</v>
      </c>
    </row>
    <row r="3136" spans="1:25">
      <c r="A3136" t="s">
        <v>8274</v>
      </c>
      <c r="B3136" t="s">
        <v>8275</v>
      </c>
      <c r="D3136">
        <v>55535</v>
      </c>
      <c r="E3136" t="s">
        <v>27</v>
      </c>
      <c r="F3136" t="s">
        <v>28</v>
      </c>
      <c r="G3136">
        <v>2023</v>
      </c>
      <c r="H3136" t="s">
        <v>29</v>
      </c>
      <c r="I3136" t="s">
        <v>30</v>
      </c>
      <c r="J3136" t="s">
        <v>8276</v>
      </c>
      <c r="K3136" t="s">
        <v>8277</v>
      </c>
      <c r="L3136" t="s">
        <v>8278</v>
      </c>
      <c r="M3136">
        <v>1082517</v>
      </c>
      <c r="O3136" t="s">
        <v>32</v>
      </c>
      <c r="P3136" t="s">
        <v>145</v>
      </c>
      <c r="R3136" t="s">
        <v>34</v>
      </c>
      <c r="T3136" t="s">
        <v>52</v>
      </c>
      <c r="U3136" t="s">
        <v>650</v>
      </c>
      <c r="V3136" t="s">
        <v>1666</v>
      </c>
      <c r="W3136" s="1">
        <v>44960</v>
      </c>
      <c r="X3136" s="1">
        <v>44978</v>
      </c>
      <c r="Y3136" t="s">
        <v>55</v>
      </c>
    </row>
    <row r="3137" spans="1:25">
      <c r="A3137" t="s">
        <v>1157</v>
      </c>
      <c r="B3137" t="s">
        <v>8279</v>
      </c>
      <c r="D3137">
        <v>55543</v>
      </c>
      <c r="E3137" t="s">
        <v>27</v>
      </c>
      <c r="F3137" t="s">
        <v>28</v>
      </c>
      <c r="G3137">
        <v>2023</v>
      </c>
      <c r="H3137" t="s">
        <v>29</v>
      </c>
      <c r="I3137" t="s">
        <v>30</v>
      </c>
      <c r="J3137" t="s">
        <v>8280</v>
      </c>
      <c r="K3137" t="s">
        <v>8281</v>
      </c>
      <c r="L3137" t="s">
        <v>8282</v>
      </c>
      <c r="M3137">
        <v>979188</v>
      </c>
      <c r="O3137" t="s">
        <v>32</v>
      </c>
      <c r="P3137" t="s">
        <v>86</v>
      </c>
      <c r="R3137" t="s">
        <v>34</v>
      </c>
      <c r="T3137" t="s">
        <v>52</v>
      </c>
      <c r="U3137" t="s">
        <v>650</v>
      </c>
      <c r="V3137" t="s">
        <v>1666</v>
      </c>
      <c r="W3137" s="1">
        <v>44960</v>
      </c>
      <c r="X3137" s="1">
        <v>44978</v>
      </c>
      <c r="Y3137" t="s">
        <v>133</v>
      </c>
    </row>
    <row r="3138" spans="1:25">
      <c r="A3138" t="s">
        <v>1146</v>
      </c>
      <c r="B3138" t="s">
        <v>8057</v>
      </c>
      <c r="D3138">
        <v>57634</v>
      </c>
      <c r="E3138" t="s">
        <v>27</v>
      </c>
      <c r="F3138" t="s">
        <v>28</v>
      </c>
      <c r="G3138">
        <v>2023</v>
      </c>
      <c r="H3138" t="s">
        <v>29</v>
      </c>
      <c r="I3138" t="s">
        <v>30</v>
      </c>
      <c r="J3138" t="s">
        <v>8283</v>
      </c>
      <c r="K3138" t="str">
        <f>"07/03/2023 06:38 PM AEST(SW"</f>
        <v>07/03/2023 06:38 PM AEST(SW</v>
      </c>
      <c r="M3138">
        <v>1163440</v>
      </c>
      <c r="O3138" t="s">
        <v>32</v>
      </c>
      <c r="P3138" t="s">
        <v>86</v>
      </c>
      <c r="R3138" t="s">
        <v>34</v>
      </c>
      <c r="T3138" t="s">
        <v>52</v>
      </c>
      <c r="U3138" t="s">
        <v>87</v>
      </c>
      <c r="V3138" t="s">
        <v>8060</v>
      </c>
      <c r="W3138" s="1">
        <v>45052</v>
      </c>
      <c r="X3138" s="1">
        <v>45081</v>
      </c>
      <c r="Y3138" t="s">
        <v>417</v>
      </c>
    </row>
    <row r="3139" spans="1:25">
      <c r="A3139" t="s">
        <v>8284</v>
      </c>
      <c r="B3139" t="s">
        <v>5081</v>
      </c>
      <c r="C3139" t="s">
        <v>1228</v>
      </c>
      <c r="D3139">
        <v>60643</v>
      </c>
      <c r="E3139" t="s">
        <v>27</v>
      </c>
      <c r="F3139" t="s">
        <v>28</v>
      </c>
      <c r="G3139">
        <v>2023</v>
      </c>
      <c r="H3139" t="s">
        <v>29</v>
      </c>
      <c r="I3139" t="s">
        <v>30</v>
      </c>
      <c r="J3139" t="s">
        <v>8285</v>
      </c>
      <c r="K3139" t="str">
        <f>"01/06/2023 03:06 PM AEST(SW"</f>
        <v>01/06/2023 03:06 PM AEST(SW</v>
      </c>
      <c r="M3139">
        <v>1182757</v>
      </c>
      <c r="O3139" t="s">
        <v>32</v>
      </c>
      <c r="P3139" t="s">
        <v>33</v>
      </c>
      <c r="R3139" t="s">
        <v>34</v>
      </c>
      <c r="T3139" t="s">
        <v>174</v>
      </c>
      <c r="U3139" t="s">
        <v>175</v>
      </c>
      <c r="V3139" t="s">
        <v>8286</v>
      </c>
      <c r="W3139" s="1">
        <v>45100</v>
      </c>
      <c r="X3139" s="1">
        <v>45123</v>
      </c>
      <c r="Y3139" t="s">
        <v>55</v>
      </c>
    </row>
    <row r="3140" spans="1:25">
      <c r="A3140" t="s">
        <v>526</v>
      </c>
      <c r="B3140" t="s">
        <v>8287</v>
      </c>
      <c r="D3140">
        <v>60154</v>
      </c>
      <c r="E3140" t="s">
        <v>27</v>
      </c>
      <c r="F3140" t="s">
        <v>28</v>
      </c>
      <c r="G3140">
        <v>2023</v>
      </c>
      <c r="H3140" t="s">
        <v>29</v>
      </c>
      <c r="I3140" t="s">
        <v>30</v>
      </c>
      <c r="J3140" t="s">
        <v>8288</v>
      </c>
      <c r="K3140" t="s">
        <v>8289</v>
      </c>
      <c r="L3140" t="s">
        <v>8290</v>
      </c>
      <c r="M3140">
        <v>1297483</v>
      </c>
      <c r="O3140" t="s">
        <v>32</v>
      </c>
      <c r="P3140" t="s">
        <v>33</v>
      </c>
      <c r="R3140" t="s">
        <v>34</v>
      </c>
      <c r="T3140" t="s">
        <v>174</v>
      </c>
      <c r="U3140" t="s">
        <v>680</v>
      </c>
      <c r="V3140" t="s">
        <v>8291</v>
      </c>
      <c r="W3140" s="1">
        <v>45092</v>
      </c>
      <c r="X3140" s="1">
        <v>45136</v>
      </c>
      <c r="Y3140" t="s">
        <v>133</v>
      </c>
    </row>
    <row r="3141" spans="1:25">
      <c r="A3141" t="s">
        <v>526</v>
      </c>
      <c r="B3141" t="s">
        <v>8287</v>
      </c>
      <c r="D3141">
        <v>60155</v>
      </c>
      <c r="E3141" t="s">
        <v>27</v>
      </c>
      <c r="F3141" t="s">
        <v>28</v>
      </c>
      <c r="G3141">
        <v>2023</v>
      </c>
      <c r="H3141" t="s">
        <v>29</v>
      </c>
      <c r="I3141" t="s">
        <v>30</v>
      </c>
      <c r="J3141" t="s">
        <v>8288</v>
      </c>
      <c r="K3141" t="s">
        <v>8292</v>
      </c>
      <c r="L3141" t="s">
        <v>8293</v>
      </c>
      <c r="M3141">
        <v>1297483</v>
      </c>
      <c r="O3141" t="s">
        <v>32</v>
      </c>
      <c r="P3141" t="s">
        <v>33</v>
      </c>
      <c r="R3141" t="s">
        <v>34</v>
      </c>
      <c r="T3141" t="s">
        <v>174</v>
      </c>
      <c r="U3141" t="s">
        <v>680</v>
      </c>
      <c r="V3141" t="s">
        <v>8294</v>
      </c>
      <c r="W3141" s="1">
        <v>45092</v>
      </c>
      <c r="X3141" s="1">
        <v>45136</v>
      </c>
      <c r="Y3141" t="s">
        <v>133</v>
      </c>
    </row>
    <row r="3142" spans="1:25">
      <c r="A3142" t="s">
        <v>3769</v>
      </c>
      <c r="B3142" t="s">
        <v>3770</v>
      </c>
      <c r="D3142">
        <v>52999</v>
      </c>
      <c r="E3142" t="s">
        <v>27</v>
      </c>
      <c r="F3142" t="s">
        <v>28</v>
      </c>
      <c r="G3142">
        <v>2023</v>
      </c>
      <c r="H3142" t="s">
        <v>29</v>
      </c>
      <c r="I3142" t="s">
        <v>30</v>
      </c>
      <c r="J3142" t="s">
        <v>8295</v>
      </c>
      <c r="K3142" t="s">
        <v>8296</v>
      </c>
      <c r="M3142">
        <v>1301270</v>
      </c>
      <c r="O3142" t="s">
        <v>32</v>
      </c>
      <c r="P3142" t="s">
        <v>86</v>
      </c>
      <c r="R3142" t="s">
        <v>34</v>
      </c>
      <c r="T3142" t="s">
        <v>52</v>
      </c>
      <c r="U3142" t="s">
        <v>87</v>
      </c>
      <c r="V3142" t="s">
        <v>4762</v>
      </c>
      <c r="W3142" s="1">
        <v>44856</v>
      </c>
      <c r="X3142" s="1">
        <v>44983</v>
      </c>
      <c r="Y3142" t="s">
        <v>417</v>
      </c>
    </row>
    <row r="3143" spans="1:25">
      <c r="A3143" t="s">
        <v>8297</v>
      </c>
      <c r="B3143" t="s">
        <v>8298</v>
      </c>
      <c r="C3143" t="s">
        <v>2164</v>
      </c>
      <c r="D3143">
        <v>60684</v>
      </c>
      <c r="E3143" t="s">
        <v>27</v>
      </c>
      <c r="F3143" t="s">
        <v>28</v>
      </c>
      <c r="G3143">
        <v>2023</v>
      </c>
      <c r="H3143" t="s">
        <v>29</v>
      </c>
      <c r="I3143" t="s">
        <v>30</v>
      </c>
      <c r="J3143" t="s">
        <v>8299</v>
      </c>
      <c r="K3143" t="str">
        <f>"02/06/2023 11:25 PM AEST(SW"</f>
        <v>02/06/2023 11:25 PM AEST(SW</v>
      </c>
      <c r="M3143">
        <v>1357721</v>
      </c>
      <c r="O3143" t="s">
        <v>32</v>
      </c>
      <c r="P3143" t="s">
        <v>33</v>
      </c>
      <c r="R3143" t="s">
        <v>34</v>
      </c>
      <c r="T3143" t="s">
        <v>174</v>
      </c>
      <c r="U3143" t="s">
        <v>175</v>
      </c>
      <c r="V3143" t="s">
        <v>8300</v>
      </c>
      <c r="W3143" s="1">
        <v>45101</v>
      </c>
      <c r="X3143" s="1">
        <v>45090</v>
      </c>
      <c r="Y3143" t="s">
        <v>55</v>
      </c>
    </row>
    <row r="3144" spans="1:25">
      <c r="A3144" t="s">
        <v>8301</v>
      </c>
      <c r="B3144" t="s">
        <v>1092</v>
      </c>
      <c r="C3144" t="s">
        <v>2317</v>
      </c>
      <c r="D3144">
        <v>60137</v>
      </c>
      <c r="E3144" t="s">
        <v>27</v>
      </c>
      <c r="F3144" t="s">
        <v>28</v>
      </c>
      <c r="G3144">
        <v>2023</v>
      </c>
      <c r="H3144" t="s">
        <v>29</v>
      </c>
      <c r="I3144" t="s">
        <v>30</v>
      </c>
      <c r="J3144" t="s">
        <v>8302</v>
      </c>
      <c r="K3144" t="s">
        <v>8303</v>
      </c>
      <c r="M3144">
        <v>1182353</v>
      </c>
      <c r="O3144" t="s">
        <v>32</v>
      </c>
      <c r="P3144" t="s">
        <v>33</v>
      </c>
      <c r="R3144" t="s">
        <v>32</v>
      </c>
      <c r="S3144" t="s">
        <v>32</v>
      </c>
      <c r="T3144" t="s">
        <v>174</v>
      </c>
      <c r="U3144" t="s">
        <v>175</v>
      </c>
      <c r="V3144" t="s">
        <v>4005</v>
      </c>
      <c r="W3144" s="1">
        <v>45102</v>
      </c>
      <c r="X3144" s="1">
        <v>45115</v>
      </c>
      <c r="Y3144" t="s">
        <v>55</v>
      </c>
    </row>
    <row r="3145" spans="1:25">
      <c r="A3145" t="s">
        <v>2273</v>
      </c>
      <c r="B3145" t="s">
        <v>8304</v>
      </c>
      <c r="D3145">
        <v>60679</v>
      </c>
      <c r="E3145" t="s">
        <v>27</v>
      </c>
      <c r="F3145" t="s">
        <v>28</v>
      </c>
      <c r="G3145">
        <v>2023</v>
      </c>
      <c r="H3145" t="s">
        <v>29</v>
      </c>
      <c r="I3145" t="s">
        <v>30</v>
      </c>
      <c r="J3145" t="s">
        <v>8305</v>
      </c>
      <c r="K3145" t="str">
        <f>"02/06/2023 10:09 PM AEST(SW"</f>
        <v>02/06/2023 10:09 PM AEST(SW</v>
      </c>
      <c r="M3145">
        <v>1183711</v>
      </c>
      <c r="O3145" t="s">
        <v>32</v>
      </c>
      <c r="P3145" t="s">
        <v>33</v>
      </c>
      <c r="R3145" t="s">
        <v>34</v>
      </c>
      <c r="T3145" t="s">
        <v>174</v>
      </c>
      <c r="U3145" t="s">
        <v>43</v>
      </c>
      <c r="V3145" t="s">
        <v>8306</v>
      </c>
      <c r="W3145" s="1">
        <v>45099</v>
      </c>
      <c r="X3145" s="1">
        <v>45131</v>
      </c>
      <c r="Y3145" t="s">
        <v>133</v>
      </c>
    </row>
    <row r="3146" spans="1:25">
      <c r="A3146" t="s">
        <v>2699</v>
      </c>
      <c r="B3146" t="s">
        <v>8307</v>
      </c>
      <c r="D3146">
        <v>52864</v>
      </c>
      <c r="E3146" t="s">
        <v>27</v>
      </c>
      <c r="F3146" t="s">
        <v>28</v>
      </c>
      <c r="G3146">
        <v>2023</v>
      </c>
      <c r="H3146" t="s">
        <v>29</v>
      </c>
      <c r="I3146" t="s">
        <v>30</v>
      </c>
      <c r="J3146" t="s">
        <v>8308</v>
      </c>
      <c r="K3146" t="s">
        <v>8309</v>
      </c>
      <c r="L3146" t="s">
        <v>8310</v>
      </c>
      <c r="M3146">
        <v>1266299</v>
      </c>
      <c r="O3146" t="s">
        <v>32</v>
      </c>
      <c r="P3146" t="s">
        <v>33</v>
      </c>
      <c r="R3146" t="s">
        <v>34</v>
      </c>
      <c r="T3146" t="s">
        <v>174</v>
      </c>
      <c r="U3146" t="s">
        <v>43</v>
      </c>
      <c r="V3146" t="s">
        <v>3764</v>
      </c>
      <c r="W3146" s="1">
        <v>44905</v>
      </c>
      <c r="X3146" s="1">
        <v>44985</v>
      </c>
      <c r="Y3146" t="s">
        <v>133</v>
      </c>
    </row>
    <row r="3147" spans="1:25">
      <c r="A3147" t="s">
        <v>2699</v>
      </c>
      <c r="B3147" t="s">
        <v>8307</v>
      </c>
      <c r="D3147">
        <v>60061</v>
      </c>
      <c r="E3147" t="s">
        <v>27</v>
      </c>
      <c r="F3147" t="s">
        <v>28</v>
      </c>
      <c r="G3147">
        <v>2023</v>
      </c>
      <c r="H3147" t="s">
        <v>29</v>
      </c>
      <c r="I3147" t="s">
        <v>30</v>
      </c>
      <c r="J3147" t="s">
        <v>8311</v>
      </c>
      <c r="K3147" t="s">
        <v>8312</v>
      </c>
      <c r="L3147" t="s">
        <v>8313</v>
      </c>
      <c r="M3147">
        <v>1266299</v>
      </c>
      <c r="O3147" t="s">
        <v>32</v>
      </c>
      <c r="P3147" t="s">
        <v>33</v>
      </c>
      <c r="R3147" t="s">
        <v>34</v>
      </c>
      <c r="T3147" t="s">
        <v>174</v>
      </c>
      <c r="U3147" t="s">
        <v>43</v>
      </c>
      <c r="V3147" t="s">
        <v>8314</v>
      </c>
      <c r="W3147" s="1">
        <v>45095</v>
      </c>
      <c r="X3147" s="1">
        <v>45131</v>
      </c>
      <c r="Y3147" t="s">
        <v>133</v>
      </c>
    </row>
    <row r="3148" spans="1:25">
      <c r="A3148" t="s">
        <v>134</v>
      </c>
      <c r="B3148" t="s">
        <v>8315</v>
      </c>
      <c r="D3148">
        <v>52804</v>
      </c>
      <c r="E3148" t="s">
        <v>27</v>
      </c>
      <c r="F3148" t="s">
        <v>28</v>
      </c>
      <c r="G3148">
        <v>2023</v>
      </c>
      <c r="H3148" t="s">
        <v>29</v>
      </c>
      <c r="I3148" t="s">
        <v>30</v>
      </c>
      <c r="J3148" t="s">
        <v>8316</v>
      </c>
      <c r="K3148" t="s">
        <v>8317</v>
      </c>
      <c r="M3148">
        <v>1392776</v>
      </c>
      <c r="O3148" t="s">
        <v>32</v>
      </c>
      <c r="P3148" t="s">
        <v>33</v>
      </c>
      <c r="R3148" t="s">
        <v>34</v>
      </c>
      <c r="T3148" t="s">
        <v>174</v>
      </c>
      <c r="U3148" t="s">
        <v>53</v>
      </c>
      <c r="V3148" t="s">
        <v>8318</v>
      </c>
      <c r="W3148" s="1">
        <v>44859</v>
      </c>
      <c r="X3148" s="1">
        <v>44883</v>
      </c>
      <c r="Y3148" t="s">
        <v>133</v>
      </c>
    </row>
    <row r="3149" spans="1:25">
      <c r="A3149" t="s">
        <v>1837</v>
      </c>
      <c r="B3149" t="s">
        <v>7910</v>
      </c>
      <c r="D3149">
        <v>60013</v>
      </c>
      <c r="E3149" t="s">
        <v>27</v>
      </c>
      <c r="F3149" t="s">
        <v>28</v>
      </c>
      <c r="G3149">
        <v>2023</v>
      </c>
      <c r="H3149" t="s">
        <v>29</v>
      </c>
      <c r="I3149" t="s">
        <v>30</v>
      </c>
      <c r="J3149" t="s">
        <v>7911</v>
      </c>
      <c r="K3149" t="s">
        <v>7912</v>
      </c>
      <c r="L3149" t="s">
        <v>7913</v>
      </c>
      <c r="M3149">
        <v>1321575</v>
      </c>
      <c r="O3149" t="s">
        <v>32</v>
      </c>
      <c r="P3149" t="s">
        <v>33</v>
      </c>
      <c r="R3149" t="s">
        <v>34</v>
      </c>
      <c r="T3149" t="s">
        <v>52</v>
      </c>
      <c r="U3149" t="s">
        <v>53</v>
      </c>
      <c r="V3149" t="s">
        <v>210</v>
      </c>
      <c r="W3149" s="1">
        <v>45087</v>
      </c>
      <c r="X3149" s="1">
        <v>45101</v>
      </c>
      <c r="Y3149" t="s">
        <v>55</v>
      </c>
    </row>
    <row r="3150" spans="1:25">
      <c r="A3150" t="s">
        <v>882</v>
      </c>
      <c r="B3150" t="s">
        <v>8319</v>
      </c>
      <c r="C3150" t="s">
        <v>8320</v>
      </c>
      <c r="D3150">
        <v>60493</v>
      </c>
      <c r="E3150" t="s">
        <v>27</v>
      </c>
      <c r="F3150" t="s">
        <v>28</v>
      </c>
      <c r="G3150">
        <v>2023</v>
      </c>
      <c r="H3150" t="s">
        <v>29</v>
      </c>
      <c r="I3150" t="s">
        <v>30</v>
      </c>
      <c r="J3150" t="s">
        <v>8321</v>
      </c>
      <c r="K3150" t="s">
        <v>8322</v>
      </c>
      <c r="M3150">
        <v>1277757</v>
      </c>
      <c r="O3150" t="s">
        <v>32</v>
      </c>
      <c r="P3150" t="s">
        <v>33</v>
      </c>
      <c r="R3150" t="s">
        <v>34</v>
      </c>
      <c r="T3150" t="s">
        <v>174</v>
      </c>
      <c r="U3150" t="s">
        <v>175</v>
      </c>
      <c r="V3150" t="s">
        <v>8323</v>
      </c>
      <c r="W3150" s="1">
        <v>45098</v>
      </c>
      <c r="X3150" s="1">
        <v>45115</v>
      </c>
      <c r="Y3150" t="s">
        <v>55</v>
      </c>
    </row>
    <row r="3151" spans="1:25">
      <c r="A3151" t="s">
        <v>1478</v>
      </c>
      <c r="B3151" t="s">
        <v>8324</v>
      </c>
      <c r="D3151">
        <v>52865</v>
      </c>
      <c r="E3151" t="s">
        <v>27</v>
      </c>
      <c r="F3151" t="s">
        <v>28</v>
      </c>
      <c r="G3151">
        <v>2023</v>
      </c>
      <c r="H3151" t="s">
        <v>29</v>
      </c>
      <c r="I3151" t="s">
        <v>30</v>
      </c>
      <c r="J3151" t="s">
        <v>8308</v>
      </c>
      <c r="K3151" t="s">
        <v>8325</v>
      </c>
      <c r="L3151" t="s">
        <v>8325</v>
      </c>
      <c r="M3151">
        <v>1266406</v>
      </c>
      <c r="O3151" t="s">
        <v>32</v>
      </c>
      <c r="P3151" t="s">
        <v>33</v>
      </c>
      <c r="R3151" t="s">
        <v>34</v>
      </c>
      <c r="T3151" t="s">
        <v>174</v>
      </c>
      <c r="U3151" t="s">
        <v>43</v>
      </c>
      <c r="V3151" t="s">
        <v>8326</v>
      </c>
      <c r="W3151" s="1">
        <v>44905</v>
      </c>
      <c r="X3151" s="1">
        <v>44985</v>
      </c>
      <c r="Y3151" t="s">
        <v>133</v>
      </c>
    </row>
    <row r="3152" spans="1:25">
      <c r="A3152" t="s">
        <v>1478</v>
      </c>
      <c r="B3152" t="s">
        <v>8324</v>
      </c>
      <c r="D3152">
        <v>60063</v>
      </c>
      <c r="E3152" t="s">
        <v>27</v>
      </c>
      <c r="F3152" t="s">
        <v>28</v>
      </c>
      <c r="G3152">
        <v>2023</v>
      </c>
      <c r="H3152" t="s">
        <v>29</v>
      </c>
      <c r="I3152" t="s">
        <v>30</v>
      </c>
      <c r="J3152" t="s">
        <v>8327</v>
      </c>
      <c r="K3152" t="s">
        <v>8328</v>
      </c>
      <c r="L3152" t="s">
        <v>8329</v>
      </c>
      <c r="M3152">
        <v>1266406</v>
      </c>
      <c r="O3152" t="s">
        <v>32</v>
      </c>
      <c r="P3152" t="s">
        <v>33</v>
      </c>
      <c r="R3152" t="s">
        <v>34</v>
      </c>
      <c r="T3152" t="s">
        <v>174</v>
      </c>
      <c r="U3152" t="s">
        <v>43</v>
      </c>
      <c r="V3152" t="s">
        <v>8330</v>
      </c>
      <c r="W3152" s="1">
        <v>45098</v>
      </c>
      <c r="X3152" s="1">
        <v>45127</v>
      </c>
      <c r="Y3152" t="s">
        <v>133</v>
      </c>
    </row>
    <row r="3153" spans="1:25">
      <c r="A3153" t="s">
        <v>1443</v>
      </c>
      <c r="B3153" t="s">
        <v>8331</v>
      </c>
      <c r="D3153">
        <v>53294</v>
      </c>
      <c r="E3153" t="s">
        <v>27</v>
      </c>
      <c r="F3153" t="s">
        <v>28</v>
      </c>
      <c r="G3153">
        <v>2023</v>
      </c>
      <c r="H3153" t="s">
        <v>29</v>
      </c>
      <c r="I3153" t="s">
        <v>30</v>
      </c>
      <c r="J3153" t="s">
        <v>8332</v>
      </c>
      <c r="K3153" t="str">
        <f>"09/11/2022 02:01 PM AEST(SW"</f>
        <v>09/11/2022 02:01 PM AEST(SW</v>
      </c>
      <c r="M3153">
        <v>1254901</v>
      </c>
      <c r="O3153" t="s">
        <v>32</v>
      </c>
      <c r="P3153" t="s">
        <v>33</v>
      </c>
      <c r="R3153" t="s">
        <v>34</v>
      </c>
      <c r="T3153" t="s">
        <v>174</v>
      </c>
      <c r="U3153" t="s">
        <v>2704</v>
      </c>
      <c r="V3153" t="s">
        <v>8333</v>
      </c>
      <c r="W3153" s="1">
        <v>44909</v>
      </c>
      <c r="X3153" s="1">
        <v>44982</v>
      </c>
      <c r="Y3153" t="s">
        <v>133</v>
      </c>
    </row>
    <row r="3154" spans="1:25">
      <c r="A3154" t="s">
        <v>7564</v>
      </c>
      <c r="B3154" t="s">
        <v>6852</v>
      </c>
      <c r="C3154" t="s">
        <v>104</v>
      </c>
      <c r="D3154">
        <v>61133</v>
      </c>
      <c r="E3154" t="s">
        <v>27</v>
      </c>
      <c r="F3154" t="s">
        <v>28</v>
      </c>
      <c r="G3154">
        <v>2023</v>
      </c>
      <c r="H3154" t="s">
        <v>29</v>
      </c>
      <c r="I3154" t="s">
        <v>30</v>
      </c>
      <c r="J3154" t="s">
        <v>7568</v>
      </c>
      <c r="K3154" t="s">
        <v>7569</v>
      </c>
      <c r="M3154">
        <v>993952</v>
      </c>
      <c r="O3154" t="s">
        <v>32</v>
      </c>
      <c r="P3154" t="s">
        <v>33</v>
      </c>
      <c r="R3154" t="s">
        <v>34</v>
      </c>
      <c r="T3154" t="s">
        <v>52</v>
      </c>
      <c r="U3154" t="s">
        <v>680</v>
      </c>
      <c r="V3154" t="s">
        <v>7566</v>
      </c>
      <c r="W3154" s="1">
        <v>45103</v>
      </c>
      <c r="X3154" s="1">
        <v>45123</v>
      </c>
      <c r="Y3154" t="s">
        <v>55</v>
      </c>
    </row>
    <row r="3155" spans="1:25">
      <c r="A3155" t="s">
        <v>7922</v>
      </c>
      <c r="B3155" t="s">
        <v>7923</v>
      </c>
      <c r="C3155" t="s">
        <v>313</v>
      </c>
      <c r="D3155">
        <v>59018</v>
      </c>
      <c r="E3155" t="s">
        <v>27</v>
      </c>
      <c r="F3155" t="s">
        <v>28</v>
      </c>
      <c r="G3155">
        <v>2023</v>
      </c>
      <c r="H3155" t="s">
        <v>29</v>
      </c>
      <c r="I3155" t="s">
        <v>30</v>
      </c>
      <c r="J3155" t="s">
        <v>7911</v>
      </c>
      <c r="K3155" t="s">
        <v>7924</v>
      </c>
      <c r="M3155">
        <v>996913</v>
      </c>
      <c r="O3155" t="s">
        <v>32</v>
      </c>
      <c r="P3155" t="s">
        <v>33</v>
      </c>
      <c r="R3155" t="s">
        <v>34</v>
      </c>
      <c r="T3155" t="s">
        <v>52</v>
      </c>
      <c r="U3155" t="s">
        <v>53</v>
      </c>
      <c r="V3155" t="s">
        <v>546</v>
      </c>
      <c r="W3155" s="1">
        <v>45087</v>
      </c>
      <c r="X3155" s="1">
        <v>45101</v>
      </c>
      <c r="Y3155" t="s">
        <v>55</v>
      </c>
    </row>
    <row r="3156" spans="1:25">
      <c r="A3156" t="s">
        <v>8334</v>
      </c>
      <c r="B3156" t="s">
        <v>5076</v>
      </c>
      <c r="D3156">
        <v>60566</v>
      </c>
      <c r="E3156" t="s">
        <v>27</v>
      </c>
      <c r="F3156" t="s">
        <v>28</v>
      </c>
      <c r="G3156">
        <v>2023</v>
      </c>
      <c r="H3156" t="s">
        <v>29</v>
      </c>
      <c r="I3156" t="s">
        <v>30</v>
      </c>
      <c r="J3156" t="s">
        <v>8321</v>
      </c>
      <c r="K3156" t="s">
        <v>8335</v>
      </c>
      <c r="M3156">
        <v>1362863</v>
      </c>
      <c r="O3156" t="s">
        <v>32</v>
      </c>
      <c r="P3156" t="s">
        <v>33</v>
      </c>
      <c r="R3156" t="s">
        <v>34</v>
      </c>
      <c r="T3156" t="s">
        <v>174</v>
      </c>
      <c r="U3156" t="s">
        <v>175</v>
      </c>
      <c r="V3156" t="s">
        <v>8336</v>
      </c>
      <c r="W3156" s="1">
        <v>45098</v>
      </c>
      <c r="X3156" s="1">
        <v>45132</v>
      </c>
      <c r="Y3156" t="s">
        <v>55</v>
      </c>
    </row>
    <row r="3157" spans="1:25">
      <c r="A3157" t="s">
        <v>5975</v>
      </c>
      <c r="B3157" t="s">
        <v>1882</v>
      </c>
      <c r="D3157">
        <v>59708</v>
      </c>
      <c r="E3157" t="s">
        <v>27</v>
      </c>
      <c r="F3157" t="s">
        <v>28</v>
      </c>
      <c r="G3157">
        <v>2023</v>
      </c>
      <c r="H3157" t="s">
        <v>29</v>
      </c>
      <c r="I3157" t="s">
        <v>30</v>
      </c>
      <c r="J3157" t="s">
        <v>5976</v>
      </c>
      <c r="K3157" t="str">
        <f>"06/05/2023 11:40 AM AEST(SW"</f>
        <v>06/05/2023 11:40 AM AEST(SW</v>
      </c>
      <c r="L3157" t="s">
        <v>5977</v>
      </c>
      <c r="M3157">
        <v>1142594</v>
      </c>
      <c r="O3157" t="s">
        <v>32</v>
      </c>
      <c r="P3157" t="s">
        <v>61</v>
      </c>
      <c r="Q3157" t="s">
        <v>5978</v>
      </c>
      <c r="R3157" t="s">
        <v>34</v>
      </c>
      <c r="T3157" t="s">
        <v>52</v>
      </c>
      <c r="U3157" t="s">
        <v>1578</v>
      </c>
      <c r="V3157" t="s">
        <v>5979</v>
      </c>
      <c r="W3157" s="1">
        <v>45094</v>
      </c>
      <c r="X3157" s="1">
        <v>45117</v>
      </c>
      <c r="Y3157" t="s">
        <v>55</v>
      </c>
    </row>
    <row r="3158" spans="1:25">
      <c r="A3158" t="s">
        <v>2919</v>
      </c>
      <c r="B3158" t="s">
        <v>8337</v>
      </c>
      <c r="D3158">
        <v>60524</v>
      </c>
      <c r="E3158" t="s">
        <v>27</v>
      </c>
      <c r="F3158" t="s">
        <v>28</v>
      </c>
      <c r="G3158">
        <v>2023</v>
      </c>
      <c r="H3158" t="s">
        <v>29</v>
      </c>
      <c r="I3158" t="s">
        <v>30</v>
      </c>
      <c r="J3158" t="s">
        <v>8321</v>
      </c>
      <c r="K3158" t="s">
        <v>8338</v>
      </c>
      <c r="M3158">
        <v>1357667</v>
      </c>
      <c r="O3158" t="s">
        <v>32</v>
      </c>
      <c r="P3158" t="s">
        <v>33</v>
      </c>
      <c r="R3158" t="s">
        <v>34</v>
      </c>
      <c r="T3158" t="s">
        <v>174</v>
      </c>
      <c r="U3158" t="s">
        <v>175</v>
      </c>
      <c r="V3158" t="s">
        <v>8336</v>
      </c>
      <c r="W3158" s="1">
        <v>45098</v>
      </c>
      <c r="X3158" s="1">
        <v>45132</v>
      </c>
      <c r="Y3158" t="s">
        <v>55</v>
      </c>
    </row>
    <row r="3159" spans="1:25">
      <c r="A3159" t="s">
        <v>8339</v>
      </c>
      <c r="B3159" t="s">
        <v>3273</v>
      </c>
      <c r="C3159" t="s">
        <v>5024</v>
      </c>
      <c r="D3159">
        <v>60877</v>
      </c>
      <c r="E3159" t="s">
        <v>27</v>
      </c>
      <c r="F3159" t="s">
        <v>28</v>
      </c>
      <c r="G3159">
        <v>2023</v>
      </c>
      <c r="H3159" t="s">
        <v>29</v>
      </c>
      <c r="I3159" t="s">
        <v>30</v>
      </c>
      <c r="J3159" t="s">
        <v>8340</v>
      </c>
      <c r="K3159" t="str">
        <f>"07/06/2023 03:57 PM AEST(SW"</f>
        <v>07/06/2023 03:57 PM AEST(SW</v>
      </c>
      <c r="M3159">
        <v>1357696</v>
      </c>
      <c r="O3159" t="s">
        <v>32</v>
      </c>
      <c r="P3159" t="s">
        <v>33</v>
      </c>
      <c r="R3159" t="s">
        <v>34</v>
      </c>
      <c r="T3159" t="s">
        <v>174</v>
      </c>
      <c r="U3159" t="s">
        <v>175</v>
      </c>
      <c r="V3159" t="s">
        <v>8341</v>
      </c>
      <c r="W3159" s="1">
        <v>45100</v>
      </c>
      <c r="X3159" s="1">
        <v>45116</v>
      </c>
      <c r="Y3159" t="s">
        <v>55</v>
      </c>
    </row>
    <row r="3160" spans="1:25">
      <c r="A3160" t="s">
        <v>8342</v>
      </c>
      <c r="B3160" t="s">
        <v>8343</v>
      </c>
      <c r="D3160">
        <v>60557</v>
      </c>
      <c r="E3160" t="s">
        <v>27</v>
      </c>
      <c r="F3160" t="s">
        <v>28</v>
      </c>
      <c r="G3160">
        <v>2023</v>
      </c>
      <c r="H3160" t="s">
        <v>29</v>
      </c>
      <c r="I3160" t="s">
        <v>30</v>
      </c>
      <c r="J3160" t="s">
        <v>8344</v>
      </c>
      <c r="K3160" t="s">
        <v>8345</v>
      </c>
      <c r="L3160" t="s">
        <v>8346</v>
      </c>
      <c r="M3160">
        <v>1332899</v>
      </c>
      <c r="O3160" t="s">
        <v>32</v>
      </c>
      <c r="P3160" t="s">
        <v>33</v>
      </c>
      <c r="R3160" t="s">
        <v>34</v>
      </c>
      <c r="T3160" t="s">
        <v>174</v>
      </c>
      <c r="U3160" t="s">
        <v>175</v>
      </c>
      <c r="V3160" t="s">
        <v>8347</v>
      </c>
      <c r="W3160" s="1">
        <v>45098</v>
      </c>
      <c r="X3160" s="1">
        <v>45102</v>
      </c>
      <c r="Y3160" t="s">
        <v>55</v>
      </c>
    </row>
    <row r="3161" spans="1:25">
      <c r="A3161" t="s">
        <v>508</v>
      </c>
      <c r="B3161" t="s">
        <v>6778</v>
      </c>
      <c r="C3161" t="s">
        <v>8348</v>
      </c>
      <c r="D3161">
        <v>60842</v>
      </c>
      <c r="E3161" t="s">
        <v>27</v>
      </c>
      <c r="F3161" t="s">
        <v>28</v>
      </c>
      <c r="G3161">
        <v>2023</v>
      </c>
      <c r="H3161" t="s">
        <v>29</v>
      </c>
      <c r="I3161" t="s">
        <v>30</v>
      </c>
      <c r="J3161" t="s">
        <v>8321</v>
      </c>
      <c r="K3161" t="str">
        <f>"06/06/2023 01:38 PM AEST(SW"</f>
        <v>06/06/2023 01:38 PM AEST(SW</v>
      </c>
      <c r="L3161" t="s">
        <v>8349</v>
      </c>
      <c r="M3161">
        <v>841398</v>
      </c>
      <c r="O3161" t="s">
        <v>32</v>
      </c>
      <c r="P3161" t="s">
        <v>33</v>
      </c>
      <c r="R3161" t="s">
        <v>34</v>
      </c>
      <c r="T3161" t="s">
        <v>174</v>
      </c>
      <c r="U3161" t="s">
        <v>175</v>
      </c>
      <c r="V3161" t="s">
        <v>8347</v>
      </c>
      <c r="W3161" s="1">
        <v>45098</v>
      </c>
      <c r="X3161" s="1">
        <v>45125</v>
      </c>
      <c r="Y3161" t="s">
        <v>55</v>
      </c>
    </row>
    <row r="3162" spans="1:25">
      <c r="A3162" t="s">
        <v>508</v>
      </c>
      <c r="B3162" t="s">
        <v>5911</v>
      </c>
      <c r="C3162" t="s">
        <v>5983</v>
      </c>
      <c r="D3162">
        <v>59090</v>
      </c>
      <c r="E3162" t="s">
        <v>27</v>
      </c>
      <c r="F3162" t="s">
        <v>28</v>
      </c>
      <c r="G3162">
        <v>2023</v>
      </c>
      <c r="H3162" t="s">
        <v>29</v>
      </c>
      <c r="I3162" t="s">
        <v>30</v>
      </c>
      <c r="J3162" t="s">
        <v>7911</v>
      </c>
      <c r="K3162" t="s">
        <v>7929</v>
      </c>
      <c r="L3162" t="s">
        <v>7930</v>
      </c>
      <c r="M3162">
        <v>1284783</v>
      </c>
      <c r="O3162" t="s">
        <v>32</v>
      </c>
      <c r="P3162" t="s">
        <v>33</v>
      </c>
      <c r="R3162" t="s">
        <v>34</v>
      </c>
      <c r="T3162" t="s">
        <v>52</v>
      </c>
      <c r="U3162" t="s">
        <v>53</v>
      </c>
      <c r="V3162" t="s">
        <v>549</v>
      </c>
      <c r="W3162" s="1">
        <v>45087</v>
      </c>
      <c r="X3162" s="1">
        <v>45101</v>
      </c>
      <c r="Y3162" t="s">
        <v>55</v>
      </c>
    </row>
    <row r="3163" spans="1:25">
      <c r="A3163" t="s">
        <v>8350</v>
      </c>
      <c r="B3163" t="s">
        <v>8351</v>
      </c>
      <c r="D3163">
        <v>55231</v>
      </c>
      <c r="E3163" t="s">
        <v>27</v>
      </c>
      <c r="F3163" t="s">
        <v>28</v>
      </c>
      <c r="G3163">
        <v>2023</v>
      </c>
      <c r="H3163" t="s">
        <v>29</v>
      </c>
      <c r="I3163" t="s">
        <v>30</v>
      </c>
      <c r="J3163" t="s">
        <v>8352</v>
      </c>
      <c r="K3163" t="s">
        <v>8353</v>
      </c>
      <c r="L3163" t="s">
        <v>8354</v>
      </c>
      <c r="M3163">
        <v>915583</v>
      </c>
      <c r="O3163" t="s">
        <v>32</v>
      </c>
      <c r="P3163" t="s">
        <v>33</v>
      </c>
      <c r="R3163" t="s">
        <v>34</v>
      </c>
      <c r="T3163" t="s">
        <v>52</v>
      </c>
      <c r="U3163" t="s">
        <v>298</v>
      </c>
      <c r="V3163" t="s">
        <v>8355</v>
      </c>
      <c r="W3163" s="1">
        <v>44910</v>
      </c>
      <c r="X3163" s="1">
        <v>44954</v>
      </c>
      <c r="Y3163" t="s">
        <v>55</v>
      </c>
    </row>
    <row r="3164" spans="1:25">
      <c r="A3164" t="s">
        <v>1793</v>
      </c>
      <c r="B3164" t="s">
        <v>8356</v>
      </c>
      <c r="D3164">
        <v>60098</v>
      </c>
      <c r="E3164" t="s">
        <v>27</v>
      </c>
      <c r="F3164" t="s">
        <v>28</v>
      </c>
      <c r="G3164">
        <v>2023</v>
      </c>
      <c r="H3164" t="s">
        <v>29</v>
      </c>
      <c r="I3164" t="s">
        <v>30</v>
      </c>
      <c r="J3164" t="s">
        <v>8311</v>
      </c>
      <c r="K3164" t="s">
        <v>8357</v>
      </c>
      <c r="L3164" t="s">
        <v>8358</v>
      </c>
      <c r="M3164">
        <v>1266833</v>
      </c>
      <c r="O3164" t="s">
        <v>32</v>
      </c>
      <c r="P3164" t="s">
        <v>33</v>
      </c>
      <c r="R3164" t="s">
        <v>32</v>
      </c>
      <c r="S3164" t="s">
        <v>32</v>
      </c>
      <c r="T3164" t="s">
        <v>174</v>
      </c>
      <c r="U3164" t="s">
        <v>43</v>
      </c>
      <c r="V3164" t="s">
        <v>8314</v>
      </c>
      <c r="W3164" s="1">
        <v>45095</v>
      </c>
      <c r="X3164" s="1">
        <v>45131</v>
      </c>
      <c r="Y3164" t="s">
        <v>133</v>
      </c>
    </row>
    <row r="3165" spans="1:25">
      <c r="A3165" t="s">
        <v>4515</v>
      </c>
      <c r="B3165" t="s">
        <v>8359</v>
      </c>
      <c r="C3165" t="s">
        <v>6432</v>
      </c>
      <c r="D3165">
        <v>60551</v>
      </c>
      <c r="E3165" t="s">
        <v>27</v>
      </c>
      <c r="F3165" t="s">
        <v>28</v>
      </c>
      <c r="G3165">
        <v>2023</v>
      </c>
      <c r="H3165" t="s">
        <v>29</v>
      </c>
      <c r="I3165" t="s">
        <v>30</v>
      </c>
      <c r="J3165" t="s">
        <v>8360</v>
      </c>
      <c r="K3165" t="s">
        <v>8361</v>
      </c>
      <c r="M3165">
        <v>1337656</v>
      </c>
      <c r="O3165" t="s">
        <v>32</v>
      </c>
      <c r="P3165" t="s">
        <v>33</v>
      </c>
      <c r="R3165" t="s">
        <v>34</v>
      </c>
      <c r="T3165" t="s">
        <v>174</v>
      </c>
      <c r="U3165" t="s">
        <v>175</v>
      </c>
      <c r="V3165" t="s">
        <v>8362</v>
      </c>
      <c r="W3165" s="1">
        <v>45093</v>
      </c>
      <c r="X3165" s="1">
        <v>45114</v>
      </c>
      <c r="Y3165" t="s">
        <v>55</v>
      </c>
    </row>
    <row r="3166" spans="1:25">
      <c r="A3166" t="s">
        <v>8363</v>
      </c>
      <c r="B3166" t="s">
        <v>8364</v>
      </c>
      <c r="C3166" t="s">
        <v>3320</v>
      </c>
      <c r="D3166">
        <v>57298</v>
      </c>
      <c r="E3166" t="s">
        <v>27</v>
      </c>
      <c r="F3166" t="s">
        <v>28</v>
      </c>
      <c r="G3166">
        <v>2023</v>
      </c>
      <c r="H3166" t="s">
        <v>29</v>
      </c>
      <c r="I3166" t="s">
        <v>30</v>
      </c>
      <c r="J3166" t="s">
        <v>8365</v>
      </c>
      <c r="K3166" t="s">
        <v>8366</v>
      </c>
      <c r="M3166">
        <v>1181722</v>
      </c>
      <c r="O3166" t="s">
        <v>32</v>
      </c>
      <c r="P3166" t="s">
        <v>277</v>
      </c>
      <c r="R3166" t="s">
        <v>34</v>
      </c>
      <c r="T3166" t="s">
        <v>174</v>
      </c>
      <c r="U3166" t="s">
        <v>53</v>
      </c>
      <c r="V3166" t="s">
        <v>730</v>
      </c>
      <c r="W3166" s="1">
        <v>44939</v>
      </c>
      <c r="X3166" s="1">
        <v>45107</v>
      </c>
      <c r="Y3166" t="s">
        <v>55</v>
      </c>
    </row>
    <row r="3167" spans="1:25">
      <c r="A3167" t="s">
        <v>7299</v>
      </c>
      <c r="B3167" t="s">
        <v>8367</v>
      </c>
      <c r="D3167">
        <v>53761</v>
      </c>
      <c r="E3167" t="s">
        <v>27</v>
      </c>
      <c r="F3167" t="s">
        <v>28</v>
      </c>
      <c r="G3167">
        <v>2023</v>
      </c>
      <c r="H3167" t="s">
        <v>29</v>
      </c>
      <c r="I3167" t="s">
        <v>30</v>
      </c>
      <c r="J3167" t="s">
        <v>8368</v>
      </c>
      <c r="K3167" t="s">
        <v>8369</v>
      </c>
      <c r="M3167">
        <v>1253948</v>
      </c>
      <c r="O3167" t="s">
        <v>32</v>
      </c>
      <c r="P3167" t="s">
        <v>33</v>
      </c>
      <c r="R3167" t="s">
        <v>34</v>
      </c>
      <c r="T3167" t="s">
        <v>174</v>
      </c>
      <c r="U3167" t="s">
        <v>680</v>
      </c>
      <c r="V3167" t="s">
        <v>3593</v>
      </c>
      <c r="W3167" s="1">
        <v>44882</v>
      </c>
      <c r="X3167" s="1">
        <v>44911</v>
      </c>
      <c r="Y3167" t="s">
        <v>133</v>
      </c>
    </row>
    <row r="3168" spans="1:25">
      <c r="A3168" t="s">
        <v>7299</v>
      </c>
      <c r="B3168" t="s">
        <v>8367</v>
      </c>
      <c r="D3168">
        <v>53764</v>
      </c>
      <c r="E3168" t="s">
        <v>27</v>
      </c>
      <c r="F3168" t="s">
        <v>28</v>
      </c>
      <c r="G3168">
        <v>2023</v>
      </c>
      <c r="H3168" t="s">
        <v>29</v>
      </c>
      <c r="I3168" t="s">
        <v>30</v>
      </c>
      <c r="J3168" t="s">
        <v>8368</v>
      </c>
      <c r="K3168" t="s">
        <v>8370</v>
      </c>
      <c r="L3168" t="s">
        <v>8371</v>
      </c>
      <c r="M3168">
        <v>1253948</v>
      </c>
      <c r="O3168" t="s">
        <v>32</v>
      </c>
      <c r="P3168" t="s">
        <v>33</v>
      </c>
      <c r="R3168" t="s">
        <v>34</v>
      </c>
      <c r="T3168" t="s">
        <v>174</v>
      </c>
      <c r="U3168" t="s">
        <v>680</v>
      </c>
      <c r="V3168" t="s">
        <v>3593</v>
      </c>
      <c r="W3168" s="1">
        <v>44921</v>
      </c>
      <c r="X3168" s="1">
        <v>44911</v>
      </c>
      <c r="Y3168" t="s">
        <v>133</v>
      </c>
    </row>
    <row r="3169" spans="1:25">
      <c r="A3169" t="s">
        <v>8372</v>
      </c>
      <c r="B3169" t="s">
        <v>8373</v>
      </c>
      <c r="D3169">
        <v>60654</v>
      </c>
      <c r="E3169" t="s">
        <v>27</v>
      </c>
      <c r="F3169" t="s">
        <v>28</v>
      </c>
      <c r="G3169">
        <v>2023</v>
      </c>
      <c r="H3169" t="s">
        <v>29</v>
      </c>
      <c r="I3169" t="s">
        <v>30</v>
      </c>
      <c r="J3169" t="s">
        <v>8299</v>
      </c>
      <c r="K3169" t="s">
        <v>8374</v>
      </c>
      <c r="M3169">
        <v>1357461</v>
      </c>
      <c r="O3169" t="s">
        <v>32</v>
      </c>
      <c r="P3169" t="s">
        <v>33</v>
      </c>
      <c r="R3169" t="s">
        <v>34</v>
      </c>
      <c r="T3169" t="s">
        <v>174</v>
      </c>
      <c r="U3169" t="s">
        <v>175</v>
      </c>
      <c r="V3169" t="s">
        <v>8375</v>
      </c>
      <c r="W3169" s="1">
        <v>45101</v>
      </c>
      <c r="X3169" s="1">
        <v>45115</v>
      </c>
      <c r="Y3169" t="s">
        <v>55</v>
      </c>
    </row>
    <row r="3170" spans="1:25">
      <c r="A3170" t="s">
        <v>8372</v>
      </c>
      <c r="B3170" t="s">
        <v>8373</v>
      </c>
      <c r="D3170">
        <v>61138</v>
      </c>
      <c r="E3170" t="s">
        <v>27</v>
      </c>
      <c r="F3170" t="s">
        <v>28</v>
      </c>
      <c r="G3170">
        <v>2023</v>
      </c>
      <c r="H3170" t="s">
        <v>29</v>
      </c>
      <c r="I3170" t="s">
        <v>30</v>
      </c>
      <c r="J3170" t="s">
        <v>8299</v>
      </c>
      <c r="K3170" t="s">
        <v>8376</v>
      </c>
      <c r="M3170">
        <v>1357461</v>
      </c>
      <c r="O3170" t="s">
        <v>32</v>
      </c>
      <c r="P3170" t="s">
        <v>33</v>
      </c>
      <c r="R3170" t="s">
        <v>34</v>
      </c>
      <c r="T3170" t="s">
        <v>174</v>
      </c>
      <c r="U3170" t="s">
        <v>175</v>
      </c>
      <c r="V3170" t="s">
        <v>8341</v>
      </c>
      <c r="W3170" s="1">
        <v>45101</v>
      </c>
      <c r="X3170" s="1">
        <v>45115</v>
      </c>
      <c r="Y3170" t="s">
        <v>55</v>
      </c>
    </row>
    <row r="3171" spans="1:25">
      <c r="A3171" t="s">
        <v>8243</v>
      </c>
      <c r="B3171" t="s">
        <v>8377</v>
      </c>
      <c r="D3171">
        <v>52923</v>
      </c>
      <c r="E3171" t="s">
        <v>27</v>
      </c>
      <c r="F3171" t="s">
        <v>28</v>
      </c>
      <c r="G3171">
        <v>2023</v>
      </c>
      <c r="H3171" t="s">
        <v>29</v>
      </c>
      <c r="I3171" t="s">
        <v>30</v>
      </c>
      <c r="J3171" t="s">
        <v>8378</v>
      </c>
      <c r="K3171" t="s">
        <v>8379</v>
      </c>
      <c r="M3171">
        <v>1191944</v>
      </c>
      <c r="O3171" t="s">
        <v>32</v>
      </c>
      <c r="P3171" t="s">
        <v>33</v>
      </c>
      <c r="R3171" t="s">
        <v>32</v>
      </c>
      <c r="S3171" t="s">
        <v>32</v>
      </c>
      <c r="T3171" t="s">
        <v>174</v>
      </c>
      <c r="U3171" t="s">
        <v>43</v>
      </c>
      <c r="V3171" t="s">
        <v>8380</v>
      </c>
      <c r="W3171" s="1">
        <v>44913</v>
      </c>
      <c r="X3171" s="1">
        <v>44940</v>
      </c>
      <c r="Y3171" t="s">
        <v>133</v>
      </c>
    </row>
    <row r="3172" spans="1:25">
      <c r="A3172" t="s">
        <v>1132</v>
      </c>
      <c r="B3172" t="s">
        <v>8381</v>
      </c>
      <c r="D3172">
        <v>59911</v>
      </c>
      <c r="E3172" t="s">
        <v>27</v>
      </c>
      <c r="F3172" t="s">
        <v>28</v>
      </c>
      <c r="G3172">
        <v>2023</v>
      </c>
      <c r="H3172" t="s">
        <v>29</v>
      </c>
      <c r="I3172" t="s">
        <v>30</v>
      </c>
      <c r="J3172" t="s">
        <v>8382</v>
      </c>
      <c r="K3172" t="s">
        <v>8383</v>
      </c>
      <c r="M3172">
        <v>1254913</v>
      </c>
      <c r="O3172" t="s">
        <v>32</v>
      </c>
      <c r="P3172" t="s">
        <v>33</v>
      </c>
      <c r="R3172" t="s">
        <v>34</v>
      </c>
      <c r="T3172" t="s">
        <v>174</v>
      </c>
      <c r="U3172" t="s">
        <v>53</v>
      </c>
      <c r="V3172" t="s">
        <v>8384</v>
      </c>
      <c r="W3172" s="1">
        <v>45101</v>
      </c>
      <c r="X3172" s="1">
        <v>45131</v>
      </c>
      <c r="Y3172" t="s">
        <v>133</v>
      </c>
    </row>
    <row r="3173" spans="1:25">
      <c r="A3173" t="s">
        <v>6178</v>
      </c>
      <c r="B3173" t="s">
        <v>6179</v>
      </c>
      <c r="C3173" t="s">
        <v>6180</v>
      </c>
      <c r="D3173">
        <v>58447</v>
      </c>
      <c r="E3173" t="s">
        <v>27</v>
      </c>
      <c r="F3173" t="s">
        <v>28</v>
      </c>
      <c r="G3173">
        <v>2023</v>
      </c>
      <c r="H3173" t="s">
        <v>29</v>
      </c>
      <c r="I3173" t="s">
        <v>30</v>
      </c>
      <c r="J3173" t="s">
        <v>6181</v>
      </c>
      <c r="K3173" t="s">
        <v>6182</v>
      </c>
      <c r="L3173" t="s">
        <v>6182</v>
      </c>
      <c r="M3173">
        <v>198624703</v>
      </c>
      <c r="O3173" t="s">
        <v>32</v>
      </c>
      <c r="P3173" t="s">
        <v>42</v>
      </c>
      <c r="R3173" t="s">
        <v>34</v>
      </c>
      <c r="T3173" t="s">
        <v>35</v>
      </c>
      <c r="U3173" t="s">
        <v>53</v>
      </c>
      <c r="V3173" t="s">
        <v>6183</v>
      </c>
      <c r="W3173" s="1">
        <v>45034</v>
      </c>
      <c r="X3173" s="1">
        <v>45085</v>
      </c>
      <c r="Y3173" t="s">
        <v>55</v>
      </c>
    </row>
    <row r="3174" spans="1:25">
      <c r="A3174" t="s">
        <v>6628</v>
      </c>
      <c r="B3174" t="s">
        <v>2246</v>
      </c>
      <c r="C3174" t="s">
        <v>57</v>
      </c>
      <c r="D3174">
        <v>61926</v>
      </c>
      <c r="E3174" t="s">
        <v>27</v>
      </c>
      <c r="F3174" t="s">
        <v>28</v>
      </c>
      <c r="G3174">
        <v>2023</v>
      </c>
      <c r="H3174" t="s">
        <v>29</v>
      </c>
      <c r="I3174" t="s">
        <v>30</v>
      </c>
      <c r="J3174" t="s">
        <v>6629</v>
      </c>
      <c r="K3174" t="s">
        <v>6630</v>
      </c>
      <c r="L3174" t="s">
        <v>6630</v>
      </c>
      <c r="M3174">
        <v>1311688</v>
      </c>
      <c r="O3174" t="s">
        <v>32</v>
      </c>
      <c r="P3174" t="s">
        <v>631</v>
      </c>
      <c r="R3174" t="s">
        <v>34</v>
      </c>
      <c r="T3174" t="s">
        <v>35</v>
      </c>
      <c r="U3174" t="s">
        <v>278</v>
      </c>
      <c r="V3174" t="s">
        <v>6631</v>
      </c>
      <c r="W3174" s="1">
        <v>45152</v>
      </c>
      <c r="X3174" s="1">
        <v>45176</v>
      </c>
      <c r="Y3174" t="s">
        <v>55</v>
      </c>
    </row>
    <row r="3175" spans="1:25">
      <c r="A3175" t="s">
        <v>6885</v>
      </c>
      <c r="B3175" t="s">
        <v>6886</v>
      </c>
      <c r="D3175">
        <v>60819</v>
      </c>
      <c r="E3175" t="s">
        <v>27</v>
      </c>
      <c r="F3175" t="s">
        <v>28</v>
      </c>
      <c r="G3175">
        <v>2023</v>
      </c>
      <c r="H3175" t="s">
        <v>29</v>
      </c>
      <c r="I3175" t="s">
        <v>30</v>
      </c>
      <c r="J3175" t="s">
        <v>6887</v>
      </c>
      <c r="K3175" t="str">
        <f>"05/06/2023 03:56 PM AEST(SW"</f>
        <v>05/06/2023 03:56 PM AEST(SW</v>
      </c>
      <c r="O3175" t="s">
        <v>32</v>
      </c>
      <c r="P3175" t="s">
        <v>42</v>
      </c>
      <c r="R3175" t="s">
        <v>34</v>
      </c>
      <c r="T3175" t="s">
        <v>35</v>
      </c>
      <c r="U3175" t="s">
        <v>43</v>
      </c>
      <c r="V3175" t="s">
        <v>1303</v>
      </c>
      <c r="W3175" s="1">
        <v>45095</v>
      </c>
      <c r="X3175" s="1">
        <v>45124</v>
      </c>
      <c r="Y3175" t="s">
        <v>55</v>
      </c>
    </row>
    <row r="3176" spans="1:25">
      <c r="A3176" t="s">
        <v>4779</v>
      </c>
      <c r="B3176" t="s">
        <v>981</v>
      </c>
      <c r="C3176" t="s">
        <v>4780</v>
      </c>
      <c r="D3176">
        <v>60948</v>
      </c>
      <c r="E3176" t="s">
        <v>27</v>
      </c>
      <c r="F3176" t="s">
        <v>28</v>
      </c>
      <c r="G3176">
        <v>2023</v>
      </c>
      <c r="H3176" t="s">
        <v>29</v>
      </c>
      <c r="I3176" t="s">
        <v>30</v>
      </c>
      <c r="J3176" t="s">
        <v>6637</v>
      </c>
      <c r="K3176" t="s">
        <v>6638</v>
      </c>
      <c r="L3176" t="s">
        <v>6639</v>
      </c>
      <c r="M3176">
        <v>761751</v>
      </c>
      <c r="O3176" t="s">
        <v>32</v>
      </c>
      <c r="P3176" t="s">
        <v>86</v>
      </c>
      <c r="R3176" t="s">
        <v>34</v>
      </c>
      <c r="T3176" t="s">
        <v>52</v>
      </c>
      <c r="U3176" t="s">
        <v>261</v>
      </c>
      <c r="V3176" t="s">
        <v>262</v>
      </c>
      <c r="W3176" s="1">
        <v>45129</v>
      </c>
      <c r="X3176" s="1">
        <v>45141</v>
      </c>
      <c r="Y3176" t="s">
        <v>55</v>
      </c>
    </row>
    <row r="3177" spans="1:25">
      <c r="A3177" t="s">
        <v>3059</v>
      </c>
      <c r="B3177" t="s">
        <v>3060</v>
      </c>
      <c r="C3177" t="s">
        <v>3061</v>
      </c>
      <c r="D3177">
        <v>61980</v>
      </c>
      <c r="E3177" t="s">
        <v>27</v>
      </c>
      <c r="F3177" t="s">
        <v>28</v>
      </c>
      <c r="G3177">
        <v>2023</v>
      </c>
      <c r="H3177" t="s">
        <v>29</v>
      </c>
      <c r="I3177" t="s">
        <v>30</v>
      </c>
      <c r="J3177" t="s">
        <v>7319</v>
      </c>
      <c r="K3177" t="str">
        <f>"02/08/2023 02:44 PM AEST(SW"</f>
        <v>02/08/2023 02:44 PM AEST(SW</v>
      </c>
      <c r="M3177">
        <v>1048305</v>
      </c>
      <c r="O3177" t="s">
        <v>32</v>
      </c>
      <c r="P3177" t="s">
        <v>42</v>
      </c>
      <c r="R3177" t="s">
        <v>34</v>
      </c>
      <c r="T3177" t="s">
        <v>35</v>
      </c>
      <c r="U3177" t="s">
        <v>680</v>
      </c>
      <c r="V3177" t="s">
        <v>7320</v>
      </c>
      <c r="W3177" s="1">
        <v>45160</v>
      </c>
      <c r="X3177" s="1">
        <v>45173</v>
      </c>
      <c r="Y3177" t="s">
        <v>97</v>
      </c>
    </row>
    <row r="3178" spans="1:25">
      <c r="A3178" t="s">
        <v>7017</v>
      </c>
      <c r="B3178" t="s">
        <v>7018</v>
      </c>
      <c r="D3178">
        <v>61175</v>
      </c>
      <c r="E3178" t="s">
        <v>27</v>
      </c>
      <c r="F3178" t="s">
        <v>28</v>
      </c>
      <c r="G3178">
        <v>2023</v>
      </c>
      <c r="H3178" t="s">
        <v>29</v>
      </c>
      <c r="I3178" t="s">
        <v>30</v>
      </c>
      <c r="J3178" t="s">
        <v>7019</v>
      </c>
      <c r="K3178" t="s">
        <v>7020</v>
      </c>
      <c r="M3178">
        <v>1229252</v>
      </c>
      <c r="O3178" t="s">
        <v>32</v>
      </c>
      <c r="P3178" t="s">
        <v>33</v>
      </c>
      <c r="R3178" t="s">
        <v>34</v>
      </c>
      <c r="T3178" t="s">
        <v>174</v>
      </c>
      <c r="U3178" t="s">
        <v>680</v>
      </c>
      <c r="V3178" t="s">
        <v>7021</v>
      </c>
      <c r="W3178" s="1">
        <v>45099</v>
      </c>
      <c r="X3178" s="1">
        <v>45144</v>
      </c>
      <c r="Y3178" t="s">
        <v>204</v>
      </c>
    </row>
    <row r="3179" spans="1:25">
      <c r="A3179" t="s">
        <v>8385</v>
      </c>
      <c r="B3179" t="s">
        <v>358</v>
      </c>
      <c r="D3179">
        <v>57556</v>
      </c>
      <c r="E3179" t="s">
        <v>27</v>
      </c>
      <c r="F3179" t="s">
        <v>28</v>
      </c>
      <c r="G3179">
        <v>2023</v>
      </c>
      <c r="H3179" t="s">
        <v>29</v>
      </c>
      <c r="I3179" t="s">
        <v>30</v>
      </c>
      <c r="J3179" t="s">
        <v>8386</v>
      </c>
      <c r="K3179" t="str">
        <f>"02/03/2023 10:49 PM AEST(SW"</f>
        <v>02/03/2023 10:49 PM AEST(SW</v>
      </c>
      <c r="M3179">
        <v>911185</v>
      </c>
      <c r="O3179" t="s">
        <v>32</v>
      </c>
      <c r="P3179" t="s">
        <v>61</v>
      </c>
      <c r="Q3179" t="s">
        <v>8387</v>
      </c>
      <c r="R3179" t="s">
        <v>34</v>
      </c>
      <c r="T3179" t="s">
        <v>35</v>
      </c>
      <c r="U3179" t="s">
        <v>278</v>
      </c>
      <c r="V3179" t="s">
        <v>8388</v>
      </c>
      <c r="W3179" s="1">
        <v>45056</v>
      </c>
      <c r="X3179" s="1">
        <v>45147</v>
      </c>
      <c r="Y3179" t="s">
        <v>55</v>
      </c>
    </row>
    <row r="3180" spans="1:25">
      <c r="A3180" t="s">
        <v>4779</v>
      </c>
      <c r="B3180" t="s">
        <v>981</v>
      </c>
      <c r="C3180" t="s">
        <v>4780</v>
      </c>
      <c r="D3180">
        <v>60948</v>
      </c>
      <c r="E3180" t="s">
        <v>27</v>
      </c>
      <c r="F3180" t="s">
        <v>28</v>
      </c>
      <c r="G3180">
        <v>2023</v>
      </c>
      <c r="H3180" t="s">
        <v>29</v>
      </c>
      <c r="I3180" t="s">
        <v>30</v>
      </c>
      <c r="J3180" t="s">
        <v>6637</v>
      </c>
      <c r="K3180" t="s">
        <v>6638</v>
      </c>
      <c r="L3180" t="s">
        <v>6639</v>
      </c>
      <c r="M3180">
        <v>761751</v>
      </c>
      <c r="O3180" t="s">
        <v>32</v>
      </c>
      <c r="P3180" t="s">
        <v>86</v>
      </c>
      <c r="R3180" t="s">
        <v>34</v>
      </c>
      <c r="T3180" t="s">
        <v>52</v>
      </c>
      <c r="U3180" t="s">
        <v>261</v>
      </c>
      <c r="V3180" t="s">
        <v>262</v>
      </c>
      <c r="W3180" s="1">
        <v>45129</v>
      </c>
      <c r="X3180" s="1">
        <v>45141</v>
      </c>
      <c r="Y3180" t="s">
        <v>55</v>
      </c>
    </row>
    <row r="3181" spans="1:25">
      <c r="A3181" t="s">
        <v>2648</v>
      </c>
      <c r="B3181" t="s">
        <v>8389</v>
      </c>
      <c r="D3181">
        <v>61745</v>
      </c>
      <c r="E3181" t="s">
        <v>27</v>
      </c>
      <c r="F3181" t="s">
        <v>28</v>
      </c>
      <c r="G3181">
        <v>2023</v>
      </c>
      <c r="H3181" t="s">
        <v>29</v>
      </c>
      <c r="I3181" t="s">
        <v>30</v>
      </c>
      <c r="J3181" t="s">
        <v>8390</v>
      </c>
      <c r="K3181" t="str">
        <f>"06/07/2023 07:23 PM AEST(SW"</f>
        <v>06/07/2023 07:23 PM AEST(SW</v>
      </c>
      <c r="M3181">
        <v>1198901</v>
      </c>
      <c r="O3181" t="s">
        <v>32</v>
      </c>
      <c r="P3181" t="s">
        <v>277</v>
      </c>
      <c r="R3181" t="s">
        <v>34</v>
      </c>
      <c r="T3181" t="s">
        <v>52</v>
      </c>
      <c r="U3181" t="s">
        <v>680</v>
      </c>
      <c r="V3181" t="s">
        <v>8391</v>
      </c>
      <c r="W3181" s="1">
        <v>45142</v>
      </c>
      <c r="X3181" s="1">
        <v>45291</v>
      </c>
      <c r="Y3181" t="s">
        <v>204</v>
      </c>
    </row>
    <row r="3182" spans="1:25">
      <c r="A3182" t="s">
        <v>8392</v>
      </c>
      <c r="B3182" t="s">
        <v>8393</v>
      </c>
      <c r="D3182">
        <v>57883</v>
      </c>
      <c r="E3182" t="s">
        <v>27</v>
      </c>
      <c r="F3182" t="s">
        <v>28</v>
      </c>
      <c r="G3182">
        <v>2023</v>
      </c>
      <c r="H3182" t="s">
        <v>29</v>
      </c>
      <c r="I3182" t="s">
        <v>30</v>
      </c>
      <c r="J3182" t="s">
        <v>8394</v>
      </c>
      <c r="K3182" t="s">
        <v>8395</v>
      </c>
      <c r="L3182" t="s">
        <v>8396</v>
      </c>
      <c r="M3182">
        <v>1125424</v>
      </c>
      <c r="O3182" t="s">
        <v>32</v>
      </c>
      <c r="P3182" t="s">
        <v>68</v>
      </c>
      <c r="R3182" t="s">
        <v>34</v>
      </c>
      <c r="T3182" t="s">
        <v>35</v>
      </c>
      <c r="U3182" t="s">
        <v>43</v>
      </c>
      <c r="V3182" t="s">
        <v>115</v>
      </c>
      <c r="W3182" s="1">
        <v>45066</v>
      </c>
      <c r="X3182" s="1">
        <v>45073</v>
      </c>
      <c r="Y3182" t="s">
        <v>204</v>
      </c>
    </row>
    <row r="3183" spans="1:25">
      <c r="A3183" t="s">
        <v>4308</v>
      </c>
      <c r="B3183" t="s">
        <v>3369</v>
      </c>
      <c r="D3183">
        <v>59354</v>
      </c>
      <c r="E3183" t="s">
        <v>27</v>
      </c>
      <c r="F3183" t="s">
        <v>28</v>
      </c>
      <c r="G3183">
        <v>2023</v>
      </c>
      <c r="H3183" t="s">
        <v>29</v>
      </c>
      <c r="I3183" t="s">
        <v>30</v>
      </c>
      <c r="J3183" t="s">
        <v>6470</v>
      </c>
      <c r="K3183" t="s">
        <v>6471</v>
      </c>
      <c r="L3183" t="str">
        <f>"07/05/2023 06:48 PM AEST(SW"</f>
        <v>07/05/2023 06:48 PM AEST(SW</v>
      </c>
      <c r="M3183">
        <v>1272893</v>
      </c>
      <c r="O3183" t="s">
        <v>32</v>
      </c>
      <c r="P3183" t="s">
        <v>33</v>
      </c>
      <c r="R3183" t="s">
        <v>34</v>
      </c>
      <c r="T3183" t="s">
        <v>174</v>
      </c>
      <c r="U3183" t="s">
        <v>175</v>
      </c>
      <c r="V3183" t="s">
        <v>2167</v>
      </c>
      <c r="W3183" s="1">
        <v>45080</v>
      </c>
      <c r="X3183" s="1">
        <v>45111</v>
      </c>
      <c r="Y3183" t="s">
        <v>55</v>
      </c>
    </row>
    <row r="3184" spans="1:25">
      <c r="A3184" t="s">
        <v>7316</v>
      </c>
      <c r="B3184" t="s">
        <v>7317</v>
      </c>
      <c r="D3184">
        <v>59597</v>
      </c>
      <c r="E3184" t="s">
        <v>27</v>
      </c>
      <c r="F3184" t="s">
        <v>28</v>
      </c>
      <c r="G3184">
        <v>2023</v>
      </c>
      <c r="H3184" t="s">
        <v>29</v>
      </c>
      <c r="I3184" t="s">
        <v>30</v>
      </c>
      <c r="J3184" t="s">
        <v>7318</v>
      </c>
      <c r="K3184" t="str">
        <f>"02/05/2023 02:55 PM AEST(SW"</f>
        <v>02/05/2023 02:55 PM AEST(SW</v>
      </c>
      <c r="M3184">
        <v>1070873</v>
      </c>
      <c r="O3184" t="s">
        <v>32</v>
      </c>
      <c r="P3184" t="s">
        <v>42</v>
      </c>
      <c r="R3184" t="s">
        <v>34</v>
      </c>
      <c r="T3184" t="s">
        <v>35</v>
      </c>
      <c r="U3184" t="s">
        <v>43</v>
      </c>
      <c r="V3184" t="s">
        <v>115</v>
      </c>
      <c r="W3184" s="1">
        <v>45069</v>
      </c>
      <c r="X3184" s="1">
        <v>45087</v>
      </c>
      <c r="Y3184" t="s">
        <v>133</v>
      </c>
    </row>
    <row r="3185" spans="1:25">
      <c r="A3185" t="s">
        <v>6628</v>
      </c>
      <c r="B3185" t="s">
        <v>2246</v>
      </c>
      <c r="C3185" t="s">
        <v>57</v>
      </c>
      <c r="D3185">
        <v>61926</v>
      </c>
      <c r="E3185" t="s">
        <v>27</v>
      </c>
      <c r="F3185" t="s">
        <v>28</v>
      </c>
      <c r="G3185">
        <v>2023</v>
      </c>
      <c r="H3185" t="s">
        <v>29</v>
      </c>
      <c r="I3185" t="s">
        <v>30</v>
      </c>
      <c r="J3185" t="s">
        <v>6629</v>
      </c>
      <c r="K3185" t="s">
        <v>6630</v>
      </c>
      <c r="L3185" t="s">
        <v>6630</v>
      </c>
      <c r="M3185">
        <v>1311688</v>
      </c>
      <c r="O3185" t="s">
        <v>32</v>
      </c>
      <c r="P3185" t="s">
        <v>631</v>
      </c>
      <c r="R3185" t="s">
        <v>34</v>
      </c>
      <c r="T3185" t="s">
        <v>35</v>
      </c>
      <c r="U3185" t="s">
        <v>278</v>
      </c>
      <c r="V3185" t="s">
        <v>6631</v>
      </c>
      <c r="W3185" s="1">
        <v>45152</v>
      </c>
      <c r="X3185" s="1">
        <v>45176</v>
      </c>
      <c r="Y3185" t="s">
        <v>55</v>
      </c>
    </row>
    <row r="3186" spans="1:25">
      <c r="A3186" t="s">
        <v>8397</v>
      </c>
      <c r="B3186" t="s">
        <v>8398</v>
      </c>
      <c r="D3186">
        <v>55497</v>
      </c>
      <c r="E3186" t="s">
        <v>27</v>
      </c>
      <c r="F3186" t="s">
        <v>28</v>
      </c>
      <c r="G3186">
        <v>2023</v>
      </c>
      <c r="H3186" t="s">
        <v>29</v>
      </c>
      <c r="I3186" t="s">
        <v>30</v>
      </c>
      <c r="J3186" t="s">
        <v>8399</v>
      </c>
      <c r="K3186" t="str">
        <f>"07/01/2023 03:29 PM AEST(SW"</f>
        <v>07/01/2023 03:29 PM AEST(SW</v>
      </c>
      <c r="L3186" t="str">
        <f>"07/01/2023 03:29 PM AEST(SW"</f>
        <v>07/01/2023 03:29 PM AEST(SW</v>
      </c>
      <c r="M3186">
        <v>997869</v>
      </c>
      <c r="O3186" t="s">
        <v>32</v>
      </c>
      <c r="P3186" t="s">
        <v>33</v>
      </c>
      <c r="R3186" t="s">
        <v>34</v>
      </c>
      <c r="T3186" t="s">
        <v>52</v>
      </c>
      <c r="U3186" t="s">
        <v>298</v>
      </c>
      <c r="V3186" t="s">
        <v>299</v>
      </c>
      <c r="W3186" s="1">
        <v>44934</v>
      </c>
      <c r="X3186" s="1">
        <v>44950</v>
      </c>
      <c r="Y3186" t="s">
        <v>55</v>
      </c>
    </row>
    <row r="3187" spans="1:25">
      <c r="A3187" t="s">
        <v>6770</v>
      </c>
      <c r="B3187" t="s">
        <v>5678</v>
      </c>
      <c r="D3187">
        <v>58470</v>
      </c>
      <c r="E3187" t="s">
        <v>27</v>
      </c>
      <c r="F3187" t="s">
        <v>28</v>
      </c>
      <c r="G3187">
        <v>2023</v>
      </c>
      <c r="H3187" t="s">
        <v>29</v>
      </c>
      <c r="I3187" t="s">
        <v>30</v>
      </c>
      <c r="J3187" t="s">
        <v>6771</v>
      </c>
      <c r="K3187" t="s">
        <v>6772</v>
      </c>
      <c r="L3187" t="s">
        <v>6772</v>
      </c>
      <c r="M3187">
        <v>887608</v>
      </c>
      <c r="O3187" t="s">
        <v>32</v>
      </c>
      <c r="P3187" t="s">
        <v>61</v>
      </c>
      <c r="Q3187" t="s">
        <v>6773</v>
      </c>
      <c r="R3187" t="s">
        <v>34</v>
      </c>
      <c r="T3187" t="s">
        <v>35</v>
      </c>
      <c r="U3187" t="s">
        <v>36</v>
      </c>
      <c r="V3187" t="s">
        <v>6774</v>
      </c>
      <c r="W3187" s="1">
        <v>45072</v>
      </c>
      <c r="X3187" s="1">
        <v>45086</v>
      </c>
      <c r="Y3187" t="s">
        <v>133</v>
      </c>
    </row>
    <row r="3188" spans="1:25">
      <c r="A3188" t="s">
        <v>6484</v>
      </c>
      <c r="B3188" t="s">
        <v>268</v>
      </c>
      <c r="D3188">
        <v>60629</v>
      </c>
      <c r="E3188" t="s">
        <v>27</v>
      </c>
      <c r="F3188" t="s">
        <v>28</v>
      </c>
      <c r="G3188">
        <v>2023</v>
      </c>
      <c r="H3188" t="s">
        <v>29</v>
      </c>
      <c r="I3188" t="s">
        <v>30</v>
      </c>
      <c r="J3188" t="s">
        <v>6485</v>
      </c>
      <c r="K3188" t="str">
        <f>"01/06/2023 11:03 AM AEST(SW"</f>
        <v>01/06/2023 11:03 AM AEST(SW</v>
      </c>
      <c r="M3188">
        <v>1198623</v>
      </c>
      <c r="O3188" t="s">
        <v>32</v>
      </c>
      <c r="P3188" t="s">
        <v>878</v>
      </c>
      <c r="R3188" t="s">
        <v>34</v>
      </c>
      <c r="T3188" t="s">
        <v>52</v>
      </c>
      <c r="U3188" t="s">
        <v>1540</v>
      </c>
      <c r="V3188" t="s">
        <v>6486</v>
      </c>
      <c r="W3188" s="1">
        <v>45085</v>
      </c>
      <c r="X3188" s="1">
        <v>45102</v>
      </c>
      <c r="Y3188" t="s">
        <v>55</v>
      </c>
    </row>
    <row r="3189" spans="1:25">
      <c r="A3189" t="s">
        <v>70</v>
      </c>
      <c r="B3189" t="s">
        <v>71</v>
      </c>
      <c r="C3189" t="s">
        <v>72</v>
      </c>
      <c r="D3189">
        <v>55808</v>
      </c>
      <c r="E3189" t="s">
        <v>27</v>
      </c>
      <c r="F3189" t="s">
        <v>28</v>
      </c>
      <c r="G3189">
        <v>2023</v>
      </c>
      <c r="H3189" t="s">
        <v>29</v>
      </c>
      <c r="I3189" t="s">
        <v>30</v>
      </c>
      <c r="J3189" t="s">
        <v>8400</v>
      </c>
      <c r="K3189" t="str">
        <f>"01/02/2023 06:04 PM AEST(SW"</f>
        <v>01/02/2023 06:04 PM AEST(SW</v>
      </c>
      <c r="M3189">
        <v>694568</v>
      </c>
      <c r="O3189" t="s">
        <v>32</v>
      </c>
      <c r="P3189" t="s">
        <v>371</v>
      </c>
      <c r="R3189" t="s">
        <v>34</v>
      </c>
      <c r="T3189" t="s">
        <v>35</v>
      </c>
      <c r="U3189" t="s">
        <v>43</v>
      </c>
      <c r="V3189" t="s">
        <v>158</v>
      </c>
      <c r="W3189" s="1">
        <v>44980</v>
      </c>
      <c r="X3189" s="1">
        <v>45009</v>
      </c>
      <c r="Y3189" t="s">
        <v>55</v>
      </c>
    </row>
    <row r="3190" spans="1:25">
      <c r="A3190" t="s">
        <v>2696</v>
      </c>
      <c r="B3190" t="s">
        <v>2697</v>
      </c>
      <c r="C3190" t="s">
        <v>57</v>
      </c>
      <c r="D3190">
        <v>59417</v>
      </c>
      <c r="E3190" t="s">
        <v>27</v>
      </c>
      <c r="F3190" t="s">
        <v>28</v>
      </c>
      <c r="G3190">
        <v>2023</v>
      </c>
      <c r="H3190" t="s">
        <v>29</v>
      </c>
      <c r="I3190" t="s">
        <v>30</v>
      </c>
      <c r="J3190" t="s">
        <v>6605</v>
      </c>
      <c r="K3190" t="s">
        <v>6606</v>
      </c>
      <c r="L3190" t="s">
        <v>6607</v>
      </c>
      <c r="M3190">
        <v>694704</v>
      </c>
      <c r="O3190" t="s">
        <v>32</v>
      </c>
      <c r="P3190" t="s">
        <v>68</v>
      </c>
      <c r="R3190" t="s">
        <v>34</v>
      </c>
      <c r="T3190" t="s">
        <v>35</v>
      </c>
      <c r="U3190" t="s">
        <v>43</v>
      </c>
      <c r="V3190" t="s">
        <v>158</v>
      </c>
      <c r="W3190" s="1">
        <v>45059</v>
      </c>
      <c r="X3190" s="1">
        <v>45075</v>
      </c>
      <c r="Y3190" t="s">
        <v>55</v>
      </c>
    </row>
    <row r="3191" spans="1:25">
      <c r="A3191" t="s">
        <v>240</v>
      </c>
      <c r="B3191" t="s">
        <v>241</v>
      </c>
      <c r="C3191" t="s">
        <v>242</v>
      </c>
      <c r="D3191">
        <v>60710</v>
      </c>
      <c r="E3191" t="s">
        <v>27</v>
      </c>
      <c r="F3191" t="s">
        <v>28</v>
      </c>
      <c r="G3191">
        <v>2023</v>
      </c>
      <c r="H3191" t="s">
        <v>29</v>
      </c>
      <c r="I3191" t="s">
        <v>30</v>
      </c>
      <c r="J3191" t="s">
        <v>6877</v>
      </c>
      <c r="K3191" t="str">
        <f>"05/06/2023 10:19 AM AEST(SW"</f>
        <v>05/06/2023 10:19 AM AEST(SW</v>
      </c>
      <c r="L3191" t="str">
        <f>"06/06/2023 06:45 AM AEST(SW"</f>
        <v>06/06/2023 06:45 AM AEST(SW</v>
      </c>
      <c r="M3191">
        <v>1311880</v>
      </c>
      <c r="O3191" t="s">
        <v>32</v>
      </c>
      <c r="P3191" t="s">
        <v>42</v>
      </c>
      <c r="R3191" t="s">
        <v>34</v>
      </c>
      <c r="T3191" t="s">
        <v>35</v>
      </c>
      <c r="U3191" t="s">
        <v>43</v>
      </c>
      <c r="V3191" t="s">
        <v>244</v>
      </c>
      <c r="W3191" s="1">
        <v>45082</v>
      </c>
      <c r="X3191" s="1">
        <v>45120</v>
      </c>
      <c r="Y3191" t="s">
        <v>245</v>
      </c>
    </row>
    <row r="3192" spans="1:25">
      <c r="A3192" t="s">
        <v>246</v>
      </c>
      <c r="B3192" t="s">
        <v>247</v>
      </c>
      <c r="C3192" t="s">
        <v>248</v>
      </c>
      <c r="D3192">
        <v>59555</v>
      </c>
      <c r="E3192" t="s">
        <v>27</v>
      </c>
      <c r="F3192" t="s">
        <v>28</v>
      </c>
      <c r="G3192">
        <v>2023</v>
      </c>
      <c r="H3192" t="s">
        <v>29</v>
      </c>
      <c r="I3192" t="s">
        <v>30</v>
      </c>
      <c r="J3192" t="s">
        <v>6661</v>
      </c>
      <c r="K3192" t="str">
        <f>"01/05/2023 01:16 PM AEST(SW"</f>
        <v>01/05/2023 01:16 PM AEST(SW</v>
      </c>
      <c r="L3192" t="str">
        <f>"04/05/2023 05:42 PM AEST(SW"</f>
        <v>04/05/2023 05:42 PM AEST(SW</v>
      </c>
      <c r="M3192">
        <v>296292</v>
      </c>
      <c r="O3192" t="s">
        <v>32</v>
      </c>
      <c r="P3192" t="s">
        <v>61</v>
      </c>
      <c r="Q3192" t="s">
        <v>249</v>
      </c>
      <c r="R3192" t="s">
        <v>34</v>
      </c>
      <c r="T3192" t="s">
        <v>35</v>
      </c>
      <c r="U3192" t="s">
        <v>43</v>
      </c>
      <c r="V3192" t="s">
        <v>115</v>
      </c>
      <c r="W3192" s="1">
        <v>45050</v>
      </c>
      <c r="X3192" s="1">
        <v>45069</v>
      </c>
      <c r="Y3192" t="s">
        <v>55</v>
      </c>
    </row>
    <row r="3193" spans="1:25">
      <c r="A3193" t="s">
        <v>6594</v>
      </c>
      <c r="B3193" t="s">
        <v>6595</v>
      </c>
      <c r="D3193">
        <v>60962</v>
      </c>
      <c r="E3193" t="s">
        <v>27</v>
      </c>
      <c r="F3193" t="s">
        <v>28</v>
      </c>
      <c r="G3193">
        <v>2023</v>
      </c>
      <c r="H3193" t="s">
        <v>29</v>
      </c>
      <c r="I3193" t="s">
        <v>30</v>
      </c>
      <c r="J3193" t="s">
        <v>6596</v>
      </c>
      <c r="K3193" t="s">
        <v>6597</v>
      </c>
      <c r="M3193">
        <v>1028937</v>
      </c>
      <c r="O3193" t="s">
        <v>32</v>
      </c>
      <c r="P3193" t="s">
        <v>42</v>
      </c>
      <c r="R3193" t="s">
        <v>34</v>
      </c>
      <c r="T3193" t="s">
        <v>35</v>
      </c>
      <c r="U3193" t="s">
        <v>869</v>
      </c>
      <c r="V3193" t="s">
        <v>6598</v>
      </c>
      <c r="W3193" s="1">
        <v>45103</v>
      </c>
      <c r="X3193" s="1">
        <v>45123</v>
      </c>
      <c r="Y3193" t="s">
        <v>2807</v>
      </c>
    </row>
    <row r="3194" spans="1:25">
      <c r="A3194" t="s">
        <v>3161</v>
      </c>
      <c r="B3194" t="s">
        <v>5938</v>
      </c>
      <c r="D3194">
        <v>61802</v>
      </c>
      <c r="E3194" t="s">
        <v>27</v>
      </c>
      <c r="F3194" t="s">
        <v>28</v>
      </c>
      <c r="G3194">
        <v>2023</v>
      </c>
      <c r="H3194" t="s">
        <v>29</v>
      </c>
      <c r="I3194" t="s">
        <v>30</v>
      </c>
      <c r="J3194" t="s">
        <v>6882</v>
      </c>
      <c r="K3194" t="s">
        <v>6883</v>
      </c>
      <c r="L3194" t="s">
        <v>6884</v>
      </c>
      <c r="M3194">
        <v>1138032</v>
      </c>
      <c r="O3194" t="s">
        <v>32</v>
      </c>
      <c r="P3194" t="s">
        <v>631</v>
      </c>
      <c r="R3194" t="s">
        <v>34</v>
      </c>
      <c r="T3194" t="s">
        <v>35</v>
      </c>
      <c r="U3194" t="s">
        <v>43</v>
      </c>
      <c r="V3194" t="s">
        <v>5941</v>
      </c>
      <c r="W3194" s="1">
        <v>45108</v>
      </c>
      <c r="X3194" s="1">
        <v>45129</v>
      </c>
      <c r="Y3194" t="s">
        <v>133</v>
      </c>
    </row>
    <row r="3195" spans="1:25">
      <c r="A3195" t="s">
        <v>8401</v>
      </c>
      <c r="B3195" t="s">
        <v>8402</v>
      </c>
      <c r="D3195">
        <v>61753</v>
      </c>
      <c r="E3195" t="s">
        <v>27</v>
      </c>
      <c r="F3195" t="s">
        <v>28</v>
      </c>
      <c r="G3195">
        <v>2023</v>
      </c>
      <c r="H3195" t="s">
        <v>29</v>
      </c>
      <c r="I3195" t="s">
        <v>30</v>
      </c>
      <c r="J3195" t="s">
        <v>8403</v>
      </c>
      <c r="K3195" t="str">
        <f>"07/07/2023 04:13 PM AEST(SW"</f>
        <v>07/07/2023 04:13 PM AEST(SW</v>
      </c>
      <c r="L3195" t="s">
        <v>8404</v>
      </c>
      <c r="M3195">
        <v>1327703</v>
      </c>
      <c r="O3195" t="s">
        <v>32</v>
      </c>
      <c r="P3195" t="s">
        <v>277</v>
      </c>
      <c r="R3195" t="s">
        <v>34</v>
      </c>
      <c r="T3195" t="s">
        <v>52</v>
      </c>
      <c r="U3195" t="s">
        <v>36</v>
      </c>
      <c r="V3195" t="s">
        <v>8405</v>
      </c>
      <c r="W3195" s="1">
        <v>45170</v>
      </c>
      <c r="X3195" s="1">
        <v>45340</v>
      </c>
      <c r="Y3195" t="s">
        <v>133</v>
      </c>
    </row>
    <row r="3196" spans="1:25">
      <c r="A3196" t="s">
        <v>5975</v>
      </c>
      <c r="B3196" t="s">
        <v>1882</v>
      </c>
      <c r="D3196">
        <v>59708</v>
      </c>
      <c r="E3196" t="s">
        <v>27</v>
      </c>
      <c r="F3196" t="s">
        <v>28</v>
      </c>
      <c r="G3196">
        <v>2023</v>
      </c>
      <c r="H3196" t="s">
        <v>29</v>
      </c>
      <c r="I3196" t="s">
        <v>30</v>
      </c>
      <c r="J3196" t="s">
        <v>5976</v>
      </c>
      <c r="K3196" t="str">
        <f>"06/05/2023 11:40 AM AEST(SW"</f>
        <v>06/05/2023 11:40 AM AEST(SW</v>
      </c>
      <c r="L3196" t="s">
        <v>5977</v>
      </c>
      <c r="M3196">
        <v>1142594</v>
      </c>
      <c r="O3196" t="s">
        <v>32</v>
      </c>
      <c r="P3196" t="s">
        <v>61</v>
      </c>
      <c r="Q3196" t="s">
        <v>5978</v>
      </c>
      <c r="R3196" t="s">
        <v>34</v>
      </c>
      <c r="T3196" t="s">
        <v>52</v>
      </c>
      <c r="U3196" t="s">
        <v>1578</v>
      </c>
      <c r="V3196" t="s">
        <v>5979</v>
      </c>
      <c r="W3196" s="1">
        <v>45094</v>
      </c>
      <c r="X3196" s="1">
        <v>45117</v>
      </c>
      <c r="Y3196" t="s">
        <v>55</v>
      </c>
    </row>
    <row r="3197" spans="1:25">
      <c r="A3197" t="s">
        <v>526</v>
      </c>
      <c r="B3197" t="s">
        <v>8406</v>
      </c>
      <c r="D3197">
        <v>55438</v>
      </c>
      <c r="E3197" t="s">
        <v>27</v>
      </c>
      <c r="F3197" t="s">
        <v>28</v>
      </c>
      <c r="G3197">
        <v>2023</v>
      </c>
      <c r="H3197" t="s">
        <v>29</v>
      </c>
      <c r="I3197" t="s">
        <v>30</v>
      </c>
      <c r="J3197" t="s">
        <v>8407</v>
      </c>
      <c r="K3197" t="s">
        <v>8408</v>
      </c>
      <c r="L3197" t="str">
        <f>"08/01/2023 03:22 PM AEST(SW"</f>
        <v>08/01/2023 03:22 PM AEST(SW</v>
      </c>
      <c r="M3197">
        <v>1043984</v>
      </c>
      <c r="O3197" t="s">
        <v>32</v>
      </c>
      <c r="P3197" t="s">
        <v>86</v>
      </c>
      <c r="R3197" t="s">
        <v>34</v>
      </c>
      <c r="T3197" t="s">
        <v>52</v>
      </c>
      <c r="U3197" t="s">
        <v>87</v>
      </c>
      <c r="V3197" t="s">
        <v>88</v>
      </c>
      <c r="W3197" s="1">
        <v>44913</v>
      </c>
      <c r="X3197" s="1">
        <v>44980</v>
      </c>
      <c r="Y3197" t="s">
        <v>547</v>
      </c>
    </row>
    <row r="3198" spans="1:25">
      <c r="A3198" t="s">
        <v>3654</v>
      </c>
      <c r="B3198" t="s">
        <v>206</v>
      </c>
      <c r="C3198" t="s">
        <v>5436</v>
      </c>
      <c r="D3198">
        <v>55239</v>
      </c>
      <c r="E3198" t="s">
        <v>27</v>
      </c>
      <c r="F3198" t="s">
        <v>28</v>
      </c>
      <c r="G3198">
        <v>2023</v>
      </c>
      <c r="H3198" t="s">
        <v>29</v>
      </c>
      <c r="I3198" t="s">
        <v>30</v>
      </c>
      <c r="J3198" t="s">
        <v>8409</v>
      </c>
      <c r="K3198" t="s">
        <v>8410</v>
      </c>
      <c r="M3198">
        <v>1174718</v>
      </c>
      <c r="O3198" t="s">
        <v>32</v>
      </c>
      <c r="P3198" t="s">
        <v>277</v>
      </c>
      <c r="R3198" t="s">
        <v>34</v>
      </c>
      <c r="T3198" t="s">
        <v>174</v>
      </c>
      <c r="U3198" t="s">
        <v>53</v>
      </c>
      <c r="V3198" t="s">
        <v>8411</v>
      </c>
      <c r="W3198" s="1">
        <v>44939</v>
      </c>
      <c r="X3198" s="1">
        <v>45107</v>
      </c>
      <c r="Y3198" t="s">
        <v>55</v>
      </c>
    </row>
    <row r="3199" spans="1:25">
      <c r="A3199" t="s">
        <v>1608</v>
      </c>
      <c r="B3199" t="s">
        <v>645</v>
      </c>
      <c r="D3199">
        <v>61449</v>
      </c>
      <c r="E3199" t="s">
        <v>27</v>
      </c>
      <c r="F3199" t="s">
        <v>28</v>
      </c>
      <c r="G3199">
        <v>2023</v>
      </c>
      <c r="H3199" t="s">
        <v>29</v>
      </c>
      <c r="I3199" t="s">
        <v>30</v>
      </c>
      <c r="J3199" t="s">
        <v>8412</v>
      </c>
      <c r="K3199" t="s">
        <v>8413</v>
      </c>
      <c r="L3199" t="s">
        <v>8414</v>
      </c>
      <c r="M3199">
        <v>1171995</v>
      </c>
      <c r="O3199" t="s">
        <v>32</v>
      </c>
      <c r="P3199" t="s">
        <v>277</v>
      </c>
      <c r="R3199" t="s">
        <v>34</v>
      </c>
      <c r="T3199" t="s">
        <v>174</v>
      </c>
      <c r="U3199" t="s">
        <v>53</v>
      </c>
      <c r="V3199" t="s">
        <v>8415</v>
      </c>
      <c r="W3199" s="1">
        <v>45128</v>
      </c>
      <c r="X3199" s="1">
        <v>45322</v>
      </c>
      <c r="Y3199" t="s">
        <v>55</v>
      </c>
    </row>
    <row r="3200" spans="1:25">
      <c r="A3200" t="s">
        <v>8416</v>
      </c>
      <c r="B3200" t="s">
        <v>8417</v>
      </c>
      <c r="C3200" t="s">
        <v>8418</v>
      </c>
      <c r="D3200">
        <v>55238</v>
      </c>
      <c r="E3200" t="s">
        <v>27</v>
      </c>
      <c r="F3200" t="s">
        <v>28</v>
      </c>
      <c r="G3200">
        <v>2023</v>
      </c>
      <c r="H3200" t="s">
        <v>29</v>
      </c>
      <c r="I3200" t="s">
        <v>30</v>
      </c>
      <c r="J3200" t="s">
        <v>8409</v>
      </c>
      <c r="K3200" t="s">
        <v>8419</v>
      </c>
      <c r="M3200">
        <v>1085133</v>
      </c>
      <c r="O3200" t="s">
        <v>32</v>
      </c>
      <c r="P3200" t="s">
        <v>277</v>
      </c>
      <c r="R3200" t="s">
        <v>34</v>
      </c>
      <c r="T3200" t="s">
        <v>174</v>
      </c>
      <c r="U3200" t="s">
        <v>53</v>
      </c>
      <c r="V3200" t="s">
        <v>8420</v>
      </c>
      <c r="W3200" s="1">
        <v>44939</v>
      </c>
      <c r="X3200" s="1">
        <v>45107</v>
      </c>
      <c r="Y3200" t="s">
        <v>55</v>
      </c>
    </row>
    <row r="3201" spans="1:25">
      <c r="A3201" t="s">
        <v>3870</v>
      </c>
      <c r="B3201" t="s">
        <v>230</v>
      </c>
      <c r="C3201" t="s">
        <v>313</v>
      </c>
      <c r="D3201">
        <v>55240</v>
      </c>
      <c r="E3201" t="s">
        <v>27</v>
      </c>
      <c r="F3201" t="s">
        <v>28</v>
      </c>
      <c r="G3201">
        <v>2023</v>
      </c>
      <c r="H3201" t="s">
        <v>29</v>
      </c>
      <c r="I3201" t="s">
        <v>30</v>
      </c>
      <c r="J3201" t="s">
        <v>8421</v>
      </c>
      <c r="K3201" t="s">
        <v>8422</v>
      </c>
      <c r="L3201" t="s">
        <v>8423</v>
      </c>
      <c r="M3201">
        <v>1182320</v>
      </c>
      <c r="O3201" t="s">
        <v>32</v>
      </c>
      <c r="P3201" t="s">
        <v>277</v>
      </c>
      <c r="R3201" t="s">
        <v>34</v>
      </c>
      <c r="T3201" t="s">
        <v>174</v>
      </c>
      <c r="U3201" t="s">
        <v>53</v>
      </c>
      <c r="V3201" t="s">
        <v>8424</v>
      </c>
      <c r="W3201" s="1">
        <v>44939</v>
      </c>
      <c r="X3201" s="1">
        <v>45108</v>
      </c>
      <c r="Y3201" t="s">
        <v>55</v>
      </c>
    </row>
    <row r="3202" spans="1:25">
      <c r="A3202" t="s">
        <v>4343</v>
      </c>
      <c r="B3202" t="s">
        <v>603</v>
      </c>
      <c r="D3202">
        <v>54091</v>
      </c>
      <c r="E3202" t="s">
        <v>27</v>
      </c>
      <c r="F3202" t="s">
        <v>28</v>
      </c>
      <c r="G3202">
        <v>2023</v>
      </c>
      <c r="H3202" t="s">
        <v>29</v>
      </c>
      <c r="I3202" t="s">
        <v>30</v>
      </c>
      <c r="J3202" t="s">
        <v>8425</v>
      </c>
      <c r="K3202" t="s">
        <v>8426</v>
      </c>
      <c r="M3202">
        <v>1265204</v>
      </c>
      <c r="O3202" t="s">
        <v>32</v>
      </c>
      <c r="P3202" t="s">
        <v>86</v>
      </c>
      <c r="R3202" t="s">
        <v>34</v>
      </c>
      <c r="T3202" t="s">
        <v>52</v>
      </c>
      <c r="U3202" t="s">
        <v>87</v>
      </c>
      <c r="V3202" t="s">
        <v>88</v>
      </c>
      <c r="W3202" s="1">
        <v>44925</v>
      </c>
      <c r="X3202" s="1">
        <v>44934</v>
      </c>
      <c r="Y3202" t="s">
        <v>615</v>
      </c>
    </row>
    <row r="3203" spans="1:25">
      <c r="A3203" t="s">
        <v>8427</v>
      </c>
      <c r="B3203" t="s">
        <v>3421</v>
      </c>
      <c r="D3203">
        <v>57277</v>
      </c>
      <c r="E3203" t="s">
        <v>27</v>
      </c>
      <c r="F3203" t="s">
        <v>28</v>
      </c>
      <c r="G3203">
        <v>2023</v>
      </c>
      <c r="H3203" t="s">
        <v>29</v>
      </c>
      <c r="I3203" t="s">
        <v>30</v>
      </c>
      <c r="J3203" t="s">
        <v>8428</v>
      </c>
      <c r="K3203" t="str">
        <f>"06/07/2023 10:10 AM AEST(SW"</f>
        <v>06/07/2023 10:10 AM AEST(SW</v>
      </c>
      <c r="M3203">
        <v>1148724</v>
      </c>
      <c r="O3203" t="s">
        <v>32</v>
      </c>
      <c r="P3203" t="s">
        <v>33</v>
      </c>
      <c r="R3203" t="s">
        <v>34</v>
      </c>
      <c r="T3203" t="s">
        <v>52</v>
      </c>
      <c r="U3203" t="s">
        <v>298</v>
      </c>
      <c r="V3203" t="s">
        <v>8429</v>
      </c>
      <c r="W3203" s="1">
        <v>45191</v>
      </c>
      <c r="X3203" s="1">
        <v>45265</v>
      </c>
      <c r="Y3203" t="s">
        <v>55</v>
      </c>
    </row>
    <row r="3204" spans="1:25">
      <c r="A3204" t="s">
        <v>8427</v>
      </c>
      <c r="B3204" t="s">
        <v>3421</v>
      </c>
      <c r="D3204">
        <v>58845</v>
      </c>
      <c r="E3204" t="s">
        <v>27</v>
      </c>
      <c r="F3204" t="s">
        <v>28</v>
      </c>
      <c r="G3204">
        <v>2023</v>
      </c>
      <c r="H3204" t="s">
        <v>29</v>
      </c>
      <c r="I3204" t="s">
        <v>30</v>
      </c>
      <c r="J3204" t="s">
        <v>8430</v>
      </c>
      <c r="K3204" t="str">
        <f>"06/04/2023 07:39 AM AEST(SW"</f>
        <v>06/04/2023 07:39 AM AEST(SW</v>
      </c>
      <c r="M3204">
        <v>1148724</v>
      </c>
      <c r="O3204" t="s">
        <v>32</v>
      </c>
      <c r="P3204" t="s">
        <v>33</v>
      </c>
      <c r="R3204" t="s">
        <v>34</v>
      </c>
      <c r="T3204" t="s">
        <v>52</v>
      </c>
      <c r="U3204" t="s">
        <v>298</v>
      </c>
      <c r="V3204" t="s">
        <v>299</v>
      </c>
      <c r="W3204" s="1">
        <v>45191</v>
      </c>
      <c r="X3204" s="1">
        <v>45265</v>
      </c>
      <c r="Y3204" t="s">
        <v>55</v>
      </c>
    </row>
    <row r="3205" spans="1:25">
      <c r="A3205" t="s">
        <v>1527</v>
      </c>
      <c r="B3205" t="s">
        <v>861</v>
      </c>
      <c r="D3205">
        <v>60416</v>
      </c>
      <c r="E3205" t="s">
        <v>27</v>
      </c>
      <c r="F3205" t="s">
        <v>28</v>
      </c>
      <c r="G3205">
        <v>2023</v>
      </c>
      <c r="H3205" t="s">
        <v>29</v>
      </c>
      <c r="I3205" t="s">
        <v>30</v>
      </c>
      <c r="J3205" t="s">
        <v>8431</v>
      </c>
      <c r="K3205" t="s">
        <v>8432</v>
      </c>
      <c r="M3205">
        <v>1176954</v>
      </c>
      <c r="O3205" t="s">
        <v>32</v>
      </c>
      <c r="P3205" t="s">
        <v>68</v>
      </c>
      <c r="R3205" t="s">
        <v>34</v>
      </c>
      <c r="T3205" t="s">
        <v>35</v>
      </c>
      <c r="U3205" t="s">
        <v>1578</v>
      </c>
      <c r="V3205" t="s">
        <v>115</v>
      </c>
      <c r="W3205" s="1">
        <v>45099</v>
      </c>
      <c r="X3205" s="1">
        <v>45150</v>
      </c>
      <c r="Y3205" t="s">
        <v>2807</v>
      </c>
    </row>
    <row r="3206" spans="1:25">
      <c r="A3206" t="s">
        <v>8433</v>
      </c>
      <c r="B3206" t="s">
        <v>8434</v>
      </c>
      <c r="C3206" t="s">
        <v>1239</v>
      </c>
      <c r="D3206">
        <v>49007</v>
      </c>
      <c r="E3206" t="s">
        <v>27</v>
      </c>
      <c r="F3206" t="s">
        <v>28</v>
      </c>
      <c r="G3206">
        <v>2023</v>
      </c>
      <c r="H3206" t="s">
        <v>29</v>
      </c>
      <c r="I3206" t="s">
        <v>30</v>
      </c>
      <c r="J3206" t="s">
        <v>8435</v>
      </c>
      <c r="K3206" t="str">
        <f>"04/09/2022 02:18 PM AEST(SW"</f>
        <v>04/09/2022 02:18 PM AEST(SW</v>
      </c>
      <c r="M3206">
        <v>831892</v>
      </c>
      <c r="O3206" t="s">
        <v>32</v>
      </c>
      <c r="P3206" t="s">
        <v>33</v>
      </c>
      <c r="R3206" t="s">
        <v>34</v>
      </c>
      <c r="T3206" t="s">
        <v>52</v>
      </c>
      <c r="U3206" t="s">
        <v>298</v>
      </c>
      <c r="V3206" t="s">
        <v>8436</v>
      </c>
      <c r="W3206" s="1">
        <v>44919</v>
      </c>
      <c r="X3206" s="1">
        <v>44950</v>
      </c>
      <c r="Y3206" t="s">
        <v>55</v>
      </c>
    </row>
    <row r="3207" spans="1:25">
      <c r="A3207" t="s">
        <v>674</v>
      </c>
      <c r="B3207" t="s">
        <v>1683</v>
      </c>
      <c r="C3207" t="s">
        <v>8437</v>
      </c>
      <c r="D3207">
        <v>61444</v>
      </c>
      <c r="E3207" t="s">
        <v>27</v>
      </c>
      <c r="F3207" t="s">
        <v>28</v>
      </c>
      <c r="G3207">
        <v>2023</v>
      </c>
      <c r="H3207" t="s">
        <v>29</v>
      </c>
      <c r="I3207" t="s">
        <v>30</v>
      </c>
      <c r="J3207" t="s">
        <v>8438</v>
      </c>
      <c r="K3207" t="s">
        <v>8439</v>
      </c>
      <c r="L3207" t="s">
        <v>8439</v>
      </c>
      <c r="M3207">
        <v>694775</v>
      </c>
      <c r="O3207" t="s">
        <v>32</v>
      </c>
      <c r="P3207" t="s">
        <v>33</v>
      </c>
      <c r="R3207" t="s">
        <v>34</v>
      </c>
      <c r="T3207" t="s">
        <v>52</v>
      </c>
      <c r="U3207" t="s">
        <v>298</v>
      </c>
      <c r="V3207" t="s">
        <v>810</v>
      </c>
      <c r="W3207" s="1">
        <v>45192</v>
      </c>
      <c r="X3207" s="1">
        <v>45222</v>
      </c>
      <c r="Y3207" t="s">
        <v>55</v>
      </c>
    </row>
    <row r="3208" spans="1:25">
      <c r="A3208" t="s">
        <v>7316</v>
      </c>
      <c r="B3208" t="s">
        <v>8440</v>
      </c>
      <c r="D3208">
        <v>59397</v>
      </c>
      <c r="E3208" t="s">
        <v>27</v>
      </c>
      <c r="F3208" t="s">
        <v>28</v>
      </c>
      <c r="G3208">
        <v>2023</v>
      </c>
      <c r="H3208" t="s">
        <v>29</v>
      </c>
      <c r="I3208" t="s">
        <v>30</v>
      </c>
      <c r="J3208" t="s">
        <v>8441</v>
      </c>
      <c r="K3208" t="s">
        <v>8442</v>
      </c>
      <c r="L3208" t="s">
        <v>8443</v>
      </c>
      <c r="M3208">
        <v>1197714</v>
      </c>
      <c r="O3208" t="s">
        <v>32</v>
      </c>
      <c r="P3208" t="s">
        <v>86</v>
      </c>
      <c r="R3208" t="s">
        <v>34</v>
      </c>
      <c r="T3208" t="s">
        <v>52</v>
      </c>
      <c r="U3208" t="s">
        <v>650</v>
      </c>
      <c r="V3208" t="s">
        <v>1666</v>
      </c>
      <c r="W3208" s="1">
        <v>45143</v>
      </c>
      <c r="X3208" s="1">
        <v>45158</v>
      </c>
      <c r="Y3208" t="s">
        <v>133</v>
      </c>
    </row>
    <row r="3209" spans="1:25">
      <c r="A3209" t="s">
        <v>2455</v>
      </c>
      <c r="B3209" t="s">
        <v>57</v>
      </c>
      <c r="C3209" t="s">
        <v>7754</v>
      </c>
      <c r="D3209">
        <v>53374</v>
      </c>
      <c r="E3209" t="s">
        <v>27</v>
      </c>
      <c r="F3209" t="s">
        <v>28</v>
      </c>
      <c r="G3209">
        <v>2023</v>
      </c>
      <c r="H3209" t="s">
        <v>29</v>
      </c>
      <c r="I3209" t="s">
        <v>30</v>
      </c>
      <c r="J3209" t="s">
        <v>7755</v>
      </c>
      <c r="K3209" t="s">
        <v>7756</v>
      </c>
      <c r="L3209" t="s">
        <v>7757</v>
      </c>
      <c r="M3209">
        <v>831008</v>
      </c>
      <c r="O3209" t="s">
        <v>32</v>
      </c>
      <c r="P3209" t="s">
        <v>33</v>
      </c>
      <c r="R3209" t="s">
        <v>34</v>
      </c>
      <c r="T3209" t="s">
        <v>52</v>
      </c>
      <c r="U3209" t="s">
        <v>298</v>
      </c>
      <c r="V3209" t="s">
        <v>7758</v>
      </c>
      <c r="W3209" s="1">
        <v>44928</v>
      </c>
      <c r="X3209" s="1">
        <v>44955</v>
      </c>
      <c r="Y3209" t="s">
        <v>55</v>
      </c>
    </row>
    <row r="3210" spans="1:25">
      <c r="A3210" t="s">
        <v>8444</v>
      </c>
      <c r="B3210" t="s">
        <v>8445</v>
      </c>
      <c r="C3210" t="s">
        <v>8446</v>
      </c>
      <c r="D3210">
        <v>60913</v>
      </c>
      <c r="E3210" t="s">
        <v>27</v>
      </c>
      <c r="F3210" t="s">
        <v>28</v>
      </c>
      <c r="G3210">
        <v>2023</v>
      </c>
      <c r="H3210" t="s">
        <v>29</v>
      </c>
      <c r="I3210" t="s">
        <v>30</v>
      </c>
      <c r="J3210" t="s">
        <v>8447</v>
      </c>
      <c r="K3210" t="str">
        <f>"09/06/2023 09:59 AM AEST(SW"</f>
        <v>09/06/2023 09:59 AM AEST(SW</v>
      </c>
      <c r="M3210">
        <v>1325039</v>
      </c>
      <c r="O3210" t="s">
        <v>32</v>
      </c>
      <c r="P3210" t="s">
        <v>371</v>
      </c>
      <c r="R3210" t="s">
        <v>34</v>
      </c>
      <c r="T3210" t="s">
        <v>35</v>
      </c>
      <c r="U3210" t="s">
        <v>53</v>
      </c>
      <c r="V3210" t="s">
        <v>151</v>
      </c>
      <c r="W3210" s="1">
        <v>45099</v>
      </c>
      <c r="X3210" s="1">
        <v>45232</v>
      </c>
      <c r="Y3210" t="s">
        <v>8448</v>
      </c>
    </row>
    <row r="3211" spans="1:25">
      <c r="A3211" t="s">
        <v>8449</v>
      </c>
      <c r="B3211" t="s">
        <v>8450</v>
      </c>
      <c r="C3211" t="s">
        <v>499</v>
      </c>
      <c r="D3211">
        <v>60467</v>
      </c>
      <c r="E3211" t="s">
        <v>27</v>
      </c>
      <c r="F3211" t="s">
        <v>28</v>
      </c>
      <c r="G3211">
        <v>2023</v>
      </c>
      <c r="H3211" t="s">
        <v>29</v>
      </c>
      <c r="I3211" t="s">
        <v>30</v>
      </c>
      <c r="J3211" t="s">
        <v>8451</v>
      </c>
      <c r="K3211" t="s">
        <v>8452</v>
      </c>
      <c r="M3211">
        <v>702309</v>
      </c>
      <c r="O3211" t="s">
        <v>32</v>
      </c>
      <c r="P3211" t="s">
        <v>33</v>
      </c>
      <c r="R3211" t="s">
        <v>34</v>
      </c>
      <c r="T3211" t="s">
        <v>52</v>
      </c>
      <c r="U3211" t="s">
        <v>298</v>
      </c>
      <c r="V3211" t="s">
        <v>810</v>
      </c>
      <c r="W3211" s="1">
        <v>45184</v>
      </c>
      <c r="X3211" s="1">
        <v>45213</v>
      </c>
      <c r="Y3211" t="s">
        <v>211</v>
      </c>
    </row>
    <row r="3212" spans="1:25">
      <c r="A3212" t="s">
        <v>1478</v>
      </c>
      <c r="B3212" t="s">
        <v>8453</v>
      </c>
      <c r="D3212">
        <v>60824</v>
      </c>
      <c r="E3212" t="s">
        <v>27</v>
      </c>
      <c r="F3212" t="s">
        <v>28</v>
      </c>
      <c r="G3212">
        <v>2023</v>
      </c>
      <c r="H3212" t="s">
        <v>29</v>
      </c>
      <c r="I3212" t="s">
        <v>30</v>
      </c>
      <c r="J3212" t="s">
        <v>8454</v>
      </c>
      <c r="K3212" t="str">
        <f>"05/06/2023 04:54 PM AEST(SW"</f>
        <v>05/06/2023 04:54 PM AEST(SW</v>
      </c>
      <c r="M3212">
        <v>1324030</v>
      </c>
      <c r="O3212" t="s">
        <v>32</v>
      </c>
      <c r="P3212" t="s">
        <v>695</v>
      </c>
      <c r="R3212" t="s">
        <v>34</v>
      </c>
      <c r="T3212" t="s">
        <v>52</v>
      </c>
      <c r="U3212" t="s">
        <v>650</v>
      </c>
      <c r="V3212" t="s">
        <v>8455</v>
      </c>
      <c r="W3212" s="1">
        <v>45143</v>
      </c>
      <c r="X3212" s="1">
        <v>45157</v>
      </c>
      <c r="Y3212" t="s">
        <v>133</v>
      </c>
    </row>
    <row r="3213" spans="1:25">
      <c r="A3213" t="s">
        <v>8456</v>
      </c>
      <c r="B3213" t="s">
        <v>8457</v>
      </c>
      <c r="D3213">
        <v>60464</v>
      </c>
      <c r="E3213" t="s">
        <v>27</v>
      </c>
      <c r="F3213" t="s">
        <v>28</v>
      </c>
      <c r="G3213">
        <v>2023</v>
      </c>
      <c r="H3213" t="s">
        <v>29</v>
      </c>
      <c r="I3213" t="s">
        <v>30</v>
      </c>
      <c r="J3213" t="s">
        <v>8458</v>
      </c>
      <c r="K3213" t="s">
        <v>8459</v>
      </c>
      <c r="L3213" t="s">
        <v>8459</v>
      </c>
      <c r="M3213">
        <v>1336765</v>
      </c>
      <c r="O3213" t="s">
        <v>32</v>
      </c>
      <c r="P3213" t="s">
        <v>86</v>
      </c>
      <c r="R3213" t="s">
        <v>34</v>
      </c>
      <c r="T3213" t="s">
        <v>52</v>
      </c>
      <c r="U3213" t="s">
        <v>650</v>
      </c>
      <c r="V3213" t="s">
        <v>7013</v>
      </c>
      <c r="W3213" s="1">
        <v>45115</v>
      </c>
      <c r="X3213" s="1">
        <v>45129</v>
      </c>
      <c r="Y3213" t="s">
        <v>133</v>
      </c>
    </row>
    <row r="3214" spans="1:25">
      <c r="A3214" t="s">
        <v>3565</v>
      </c>
      <c r="B3214" t="s">
        <v>8460</v>
      </c>
      <c r="D3214">
        <v>58085</v>
      </c>
      <c r="E3214" t="s">
        <v>27</v>
      </c>
      <c r="F3214" t="s">
        <v>28</v>
      </c>
      <c r="G3214">
        <v>2023</v>
      </c>
      <c r="H3214" t="s">
        <v>29</v>
      </c>
      <c r="I3214" t="s">
        <v>30</v>
      </c>
      <c r="J3214" t="s">
        <v>8461</v>
      </c>
      <c r="K3214" t="s">
        <v>8462</v>
      </c>
      <c r="O3214" t="s">
        <v>32</v>
      </c>
      <c r="P3214" t="s">
        <v>878</v>
      </c>
      <c r="R3214" t="s">
        <v>34</v>
      </c>
      <c r="T3214" t="s">
        <v>174</v>
      </c>
      <c r="U3214" t="s">
        <v>680</v>
      </c>
      <c r="V3214" t="s">
        <v>8463</v>
      </c>
      <c r="W3214" s="1">
        <v>45011</v>
      </c>
      <c r="X3214" s="1">
        <v>45012</v>
      </c>
      <c r="Y3214" t="s">
        <v>55</v>
      </c>
    </row>
    <row r="3215" spans="1:25">
      <c r="A3215" t="s">
        <v>8464</v>
      </c>
      <c r="B3215" t="s">
        <v>4959</v>
      </c>
      <c r="C3215" t="s">
        <v>8465</v>
      </c>
      <c r="D3215">
        <v>57549</v>
      </c>
      <c r="E3215" t="s">
        <v>27</v>
      </c>
      <c r="F3215" t="s">
        <v>28</v>
      </c>
      <c r="G3215">
        <v>2023</v>
      </c>
      <c r="H3215" t="s">
        <v>29</v>
      </c>
      <c r="I3215" t="s">
        <v>30</v>
      </c>
      <c r="J3215" t="s">
        <v>8466</v>
      </c>
      <c r="K3215" t="str">
        <f>"02/03/2023 05:27 PM AEST(SW"</f>
        <v>02/03/2023 05:27 PM AEST(SW</v>
      </c>
      <c r="M3215">
        <v>911993</v>
      </c>
      <c r="O3215" t="s">
        <v>32</v>
      </c>
      <c r="P3215" t="s">
        <v>86</v>
      </c>
      <c r="R3215" t="s">
        <v>34</v>
      </c>
      <c r="T3215" t="s">
        <v>52</v>
      </c>
      <c r="U3215" t="s">
        <v>579</v>
      </c>
      <c r="V3215" t="s">
        <v>590</v>
      </c>
      <c r="W3215" s="1">
        <v>45095</v>
      </c>
      <c r="X3215" s="1">
        <v>45169</v>
      </c>
      <c r="Y3215" t="s">
        <v>55</v>
      </c>
    </row>
    <row r="3216" spans="1:25">
      <c r="A3216" t="s">
        <v>8467</v>
      </c>
      <c r="B3216" t="s">
        <v>148</v>
      </c>
      <c r="C3216" t="s">
        <v>231</v>
      </c>
      <c r="D3216">
        <v>59993</v>
      </c>
      <c r="E3216" t="s">
        <v>27</v>
      </c>
      <c r="F3216" t="s">
        <v>28</v>
      </c>
      <c r="G3216">
        <v>2023</v>
      </c>
      <c r="H3216" t="s">
        <v>29</v>
      </c>
      <c r="I3216" t="s">
        <v>30</v>
      </c>
      <c r="J3216" t="s">
        <v>8468</v>
      </c>
      <c r="K3216" t="s">
        <v>8469</v>
      </c>
      <c r="L3216" t="str">
        <f>"09/06/2023 10:34 PM AEST(SW"</f>
        <v>09/06/2023 10:34 PM AEST(SW</v>
      </c>
      <c r="M3216">
        <v>994732</v>
      </c>
      <c r="O3216" t="s">
        <v>32</v>
      </c>
      <c r="P3216" t="s">
        <v>61</v>
      </c>
      <c r="Q3216" t="s">
        <v>8470</v>
      </c>
      <c r="R3216" t="s">
        <v>34</v>
      </c>
      <c r="T3216" t="s">
        <v>52</v>
      </c>
      <c r="U3216" t="s">
        <v>261</v>
      </c>
      <c r="V3216" t="s">
        <v>2612</v>
      </c>
      <c r="W3216" s="1">
        <v>45156</v>
      </c>
      <c r="X3216" s="1">
        <v>45175</v>
      </c>
      <c r="Y3216" t="s">
        <v>55</v>
      </c>
    </row>
    <row r="3217" spans="1:25">
      <c r="A3217" t="s">
        <v>7028</v>
      </c>
      <c r="B3217" t="s">
        <v>2395</v>
      </c>
      <c r="C3217" t="s">
        <v>8471</v>
      </c>
      <c r="D3217">
        <v>53797</v>
      </c>
      <c r="E3217" t="s">
        <v>27</v>
      </c>
      <c r="F3217" t="s">
        <v>28</v>
      </c>
      <c r="G3217">
        <v>2023</v>
      </c>
      <c r="H3217" t="s">
        <v>29</v>
      </c>
      <c r="I3217" t="s">
        <v>30</v>
      </c>
      <c r="J3217" t="s">
        <v>8472</v>
      </c>
      <c r="K3217" t="s">
        <v>8473</v>
      </c>
      <c r="M3217">
        <v>1153686</v>
      </c>
      <c r="O3217" t="s">
        <v>32</v>
      </c>
      <c r="P3217" t="s">
        <v>371</v>
      </c>
      <c r="R3217" t="s">
        <v>34</v>
      </c>
      <c r="T3217" t="s">
        <v>35</v>
      </c>
      <c r="U3217" t="s">
        <v>43</v>
      </c>
      <c r="V3217" t="s">
        <v>8474</v>
      </c>
      <c r="W3217" s="1">
        <v>44931</v>
      </c>
      <c r="X3217" s="1">
        <v>44958</v>
      </c>
      <c r="Y3217" t="s">
        <v>55</v>
      </c>
    </row>
    <row r="3218" spans="1:25">
      <c r="A3218" t="s">
        <v>2402</v>
      </c>
      <c r="B3218" t="s">
        <v>788</v>
      </c>
      <c r="C3218" t="s">
        <v>8475</v>
      </c>
      <c r="D3218">
        <v>59980</v>
      </c>
      <c r="E3218" t="s">
        <v>27</v>
      </c>
      <c r="F3218" t="s">
        <v>28</v>
      </c>
      <c r="G3218">
        <v>2023</v>
      </c>
      <c r="H3218" t="s">
        <v>29</v>
      </c>
      <c r="I3218" t="s">
        <v>30</v>
      </c>
      <c r="J3218" t="s">
        <v>8476</v>
      </c>
      <c r="K3218" t="s">
        <v>8477</v>
      </c>
      <c r="L3218" t="s">
        <v>8478</v>
      </c>
      <c r="M3218">
        <v>912766</v>
      </c>
      <c r="O3218" t="s">
        <v>32</v>
      </c>
      <c r="P3218" t="s">
        <v>86</v>
      </c>
      <c r="R3218" t="s">
        <v>34</v>
      </c>
      <c r="T3218" t="s">
        <v>52</v>
      </c>
      <c r="U3218" t="s">
        <v>261</v>
      </c>
      <c r="V3218" t="s">
        <v>2612</v>
      </c>
      <c r="W3218" s="1">
        <v>45155</v>
      </c>
      <c r="X3218" s="1">
        <v>45173</v>
      </c>
      <c r="Y3218" t="s">
        <v>55</v>
      </c>
    </row>
    <row r="3219" spans="1:25">
      <c r="A3219" t="s">
        <v>8479</v>
      </c>
      <c r="B3219" t="s">
        <v>8480</v>
      </c>
      <c r="D3219">
        <v>60209</v>
      </c>
      <c r="E3219" t="s">
        <v>27</v>
      </c>
      <c r="F3219" t="s">
        <v>28</v>
      </c>
      <c r="G3219">
        <v>2023</v>
      </c>
      <c r="H3219" t="s">
        <v>29</v>
      </c>
      <c r="I3219" t="s">
        <v>30</v>
      </c>
      <c r="J3219" t="s">
        <v>8481</v>
      </c>
      <c r="K3219" t="s">
        <v>8482</v>
      </c>
      <c r="L3219" t="str">
        <f>"09/06/2023 07:40 AM AEST(SW"</f>
        <v>09/06/2023 07:40 AM AEST(SW</v>
      </c>
      <c r="M3219">
        <v>1159614</v>
      </c>
      <c r="O3219" t="s">
        <v>32</v>
      </c>
      <c r="P3219" t="s">
        <v>86</v>
      </c>
      <c r="R3219" t="s">
        <v>34</v>
      </c>
      <c r="T3219" t="s">
        <v>35</v>
      </c>
      <c r="U3219" t="s">
        <v>650</v>
      </c>
      <c r="V3219" t="s">
        <v>7013</v>
      </c>
      <c r="W3219" s="1">
        <v>45115</v>
      </c>
      <c r="X3219" s="1">
        <v>45130</v>
      </c>
      <c r="Y3219" t="s">
        <v>133</v>
      </c>
    </row>
    <row r="3220" spans="1:25">
      <c r="A3220" t="s">
        <v>5019</v>
      </c>
      <c r="B3220" t="s">
        <v>274</v>
      </c>
      <c r="C3220" t="s">
        <v>307</v>
      </c>
      <c r="D3220">
        <v>61690</v>
      </c>
      <c r="E3220" t="s">
        <v>27</v>
      </c>
      <c r="F3220" t="s">
        <v>28</v>
      </c>
      <c r="G3220">
        <v>2023</v>
      </c>
      <c r="H3220" t="s">
        <v>29</v>
      </c>
      <c r="I3220" t="s">
        <v>30</v>
      </c>
      <c r="J3220" t="s">
        <v>8483</v>
      </c>
      <c r="K3220" t="str">
        <f>"07/07/2023 07:43 PM AEST(SW"</f>
        <v>07/07/2023 07:43 PM AEST(SW</v>
      </c>
      <c r="L3220" t="str">
        <f>"07/07/2023 07:43 PM AEST(SW"</f>
        <v>07/07/2023 07:43 PM AEST(SW</v>
      </c>
      <c r="M3220">
        <v>820222</v>
      </c>
      <c r="O3220" t="s">
        <v>32</v>
      </c>
      <c r="P3220" t="s">
        <v>86</v>
      </c>
      <c r="R3220" t="s">
        <v>34</v>
      </c>
      <c r="T3220" t="s">
        <v>52</v>
      </c>
      <c r="U3220" t="s">
        <v>261</v>
      </c>
      <c r="V3220" t="s">
        <v>262</v>
      </c>
      <c r="W3220" s="1">
        <v>45156</v>
      </c>
      <c r="X3220" s="1">
        <v>45179</v>
      </c>
      <c r="Y3220" t="s">
        <v>55</v>
      </c>
    </row>
    <row r="3221" spans="1:25">
      <c r="A3221" t="s">
        <v>8484</v>
      </c>
      <c r="B3221" t="s">
        <v>8485</v>
      </c>
      <c r="C3221" t="s">
        <v>326</v>
      </c>
      <c r="D3221">
        <v>60652</v>
      </c>
      <c r="E3221" t="s">
        <v>27</v>
      </c>
      <c r="F3221" t="s">
        <v>28</v>
      </c>
      <c r="G3221">
        <v>2023</v>
      </c>
      <c r="H3221" t="s">
        <v>29</v>
      </c>
      <c r="I3221" t="s">
        <v>30</v>
      </c>
      <c r="J3221" t="s">
        <v>8486</v>
      </c>
      <c r="K3221" t="str">
        <f>"01/06/2023 10:27 PM AEST(SW"</f>
        <v>01/06/2023 10:27 PM AEST(SW</v>
      </c>
      <c r="L3221" t="str">
        <f>"01/06/2023 10:28 PM AEST(SW"</f>
        <v>01/06/2023 10:28 PM AEST(SW</v>
      </c>
      <c r="M3221">
        <v>1083176</v>
      </c>
      <c r="O3221" t="s">
        <v>32</v>
      </c>
      <c r="P3221" t="s">
        <v>86</v>
      </c>
      <c r="R3221" t="s">
        <v>34</v>
      </c>
      <c r="T3221" t="s">
        <v>52</v>
      </c>
      <c r="U3221" t="s">
        <v>261</v>
      </c>
      <c r="V3221" t="s">
        <v>2612</v>
      </c>
      <c r="W3221" s="1">
        <v>45156</v>
      </c>
      <c r="X3221" s="1">
        <v>45173</v>
      </c>
      <c r="Y3221" t="s">
        <v>55</v>
      </c>
    </row>
    <row r="3222" spans="1:25">
      <c r="A3222" t="s">
        <v>8487</v>
      </c>
      <c r="B3222" t="s">
        <v>1092</v>
      </c>
      <c r="D3222">
        <v>61139</v>
      </c>
      <c r="E3222" t="s">
        <v>27</v>
      </c>
      <c r="F3222" t="s">
        <v>28</v>
      </c>
      <c r="G3222">
        <v>2023</v>
      </c>
      <c r="H3222" t="s">
        <v>29</v>
      </c>
      <c r="I3222" t="s">
        <v>30</v>
      </c>
      <c r="J3222" t="s">
        <v>8486</v>
      </c>
      <c r="K3222" t="s">
        <v>8488</v>
      </c>
      <c r="M3222">
        <v>1291775</v>
      </c>
      <c r="O3222" t="s">
        <v>32</v>
      </c>
      <c r="P3222" t="s">
        <v>33</v>
      </c>
      <c r="R3222" t="s">
        <v>34</v>
      </c>
      <c r="T3222" t="s">
        <v>52</v>
      </c>
      <c r="U3222" t="s">
        <v>261</v>
      </c>
      <c r="V3222" t="s">
        <v>8489</v>
      </c>
      <c r="W3222" s="1">
        <v>45156</v>
      </c>
      <c r="X3222" s="1">
        <v>45173</v>
      </c>
      <c r="Y3222" t="s">
        <v>55</v>
      </c>
    </row>
    <row r="3223" spans="1:25">
      <c r="A3223" t="s">
        <v>2312</v>
      </c>
      <c r="B3223" t="s">
        <v>8490</v>
      </c>
      <c r="D3223">
        <v>61047</v>
      </c>
      <c r="E3223" t="s">
        <v>27</v>
      </c>
      <c r="F3223" t="s">
        <v>28</v>
      </c>
      <c r="G3223">
        <v>2023</v>
      </c>
      <c r="H3223" t="s">
        <v>29</v>
      </c>
      <c r="I3223" t="s">
        <v>30</v>
      </c>
      <c r="J3223" t="s">
        <v>8491</v>
      </c>
      <c r="K3223" t="s">
        <v>8492</v>
      </c>
      <c r="L3223" t="str">
        <f>"06/07/2023 05:41 PM AEST(SW"</f>
        <v>06/07/2023 05:41 PM AEST(SW</v>
      </c>
      <c r="M3223">
        <v>904673</v>
      </c>
      <c r="O3223" t="s">
        <v>32</v>
      </c>
      <c r="P3223" t="s">
        <v>33</v>
      </c>
      <c r="R3223" t="s">
        <v>34</v>
      </c>
      <c r="T3223" t="s">
        <v>52</v>
      </c>
      <c r="U3223" t="s">
        <v>298</v>
      </c>
      <c r="V3223" t="s">
        <v>810</v>
      </c>
      <c r="W3223" s="1">
        <v>45192</v>
      </c>
      <c r="X3223" s="1">
        <v>45222</v>
      </c>
      <c r="Y3223" t="s">
        <v>133</v>
      </c>
    </row>
    <row r="3224" spans="1:25">
      <c r="A3224" t="s">
        <v>1132</v>
      </c>
      <c r="B3224" t="s">
        <v>8493</v>
      </c>
      <c r="D3224">
        <v>61951</v>
      </c>
      <c r="E3224" t="s">
        <v>27</v>
      </c>
      <c r="F3224" t="s">
        <v>28</v>
      </c>
      <c r="G3224">
        <v>2023</v>
      </c>
      <c r="H3224" t="s">
        <v>29</v>
      </c>
      <c r="I3224" t="s">
        <v>30</v>
      </c>
      <c r="J3224" t="s">
        <v>8494</v>
      </c>
      <c r="K3224" t="s">
        <v>8495</v>
      </c>
      <c r="M3224">
        <v>912372</v>
      </c>
      <c r="O3224" t="s">
        <v>32</v>
      </c>
      <c r="P3224" t="s">
        <v>33</v>
      </c>
      <c r="R3224" t="s">
        <v>34</v>
      </c>
      <c r="T3224" t="s">
        <v>52</v>
      </c>
      <c r="U3224" t="s">
        <v>298</v>
      </c>
      <c r="V3224" t="s">
        <v>810</v>
      </c>
      <c r="W3224" s="1">
        <v>45192</v>
      </c>
      <c r="X3224" s="1">
        <v>45221</v>
      </c>
      <c r="Y3224" t="s">
        <v>55</v>
      </c>
    </row>
    <row r="3225" spans="1:25">
      <c r="A3225" t="s">
        <v>1146</v>
      </c>
      <c r="B3225" t="s">
        <v>4486</v>
      </c>
      <c r="D3225">
        <v>60860</v>
      </c>
      <c r="E3225" t="s">
        <v>27</v>
      </c>
      <c r="F3225" t="s">
        <v>28</v>
      </c>
      <c r="G3225">
        <v>2023</v>
      </c>
      <c r="H3225" t="s">
        <v>29</v>
      </c>
      <c r="I3225" t="s">
        <v>30</v>
      </c>
      <c r="J3225" t="s">
        <v>5816</v>
      </c>
      <c r="K3225" t="str">
        <f>"06/06/2023 10:54 PM AEST(SW"</f>
        <v>06/06/2023 10:54 PM AEST(SW</v>
      </c>
      <c r="M3225">
        <v>834633</v>
      </c>
      <c r="O3225" t="s">
        <v>32</v>
      </c>
      <c r="P3225" t="s">
        <v>145</v>
      </c>
      <c r="R3225" t="s">
        <v>34</v>
      </c>
      <c r="T3225" t="s">
        <v>52</v>
      </c>
      <c r="U3225" t="s">
        <v>261</v>
      </c>
      <c r="V3225" t="s">
        <v>262</v>
      </c>
      <c r="W3225" s="1">
        <v>45144</v>
      </c>
      <c r="X3225" s="1">
        <v>45178</v>
      </c>
      <c r="Y3225" t="s">
        <v>55</v>
      </c>
    </row>
    <row r="3226" spans="1:25">
      <c r="A3226" t="s">
        <v>1478</v>
      </c>
      <c r="B3226" t="s">
        <v>5156</v>
      </c>
      <c r="D3226">
        <v>60412</v>
      </c>
      <c r="E3226" t="s">
        <v>27</v>
      </c>
      <c r="F3226" t="s">
        <v>28</v>
      </c>
      <c r="G3226">
        <v>2023</v>
      </c>
      <c r="H3226" t="s">
        <v>29</v>
      </c>
      <c r="I3226" t="s">
        <v>30</v>
      </c>
      <c r="J3226" t="s">
        <v>8496</v>
      </c>
      <c r="K3226" t="s">
        <v>8497</v>
      </c>
      <c r="L3226" t="s">
        <v>8498</v>
      </c>
      <c r="M3226">
        <v>696417</v>
      </c>
      <c r="O3226" t="s">
        <v>32</v>
      </c>
      <c r="P3226" t="s">
        <v>86</v>
      </c>
      <c r="R3226" t="s">
        <v>34</v>
      </c>
      <c r="T3226" t="s">
        <v>52</v>
      </c>
      <c r="U3226" t="s">
        <v>261</v>
      </c>
      <c r="V3226" t="s">
        <v>262</v>
      </c>
      <c r="W3226" s="1">
        <v>45156</v>
      </c>
      <c r="X3226" s="1">
        <v>45179</v>
      </c>
      <c r="Y3226" t="s">
        <v>55</v>
      </c>
    </row>
    <row r="3227" spans="1:25">
      <c r="A3227" t="s">
        <v>1288</v>
      </c>
      <c r="B3227" t="s">
        <v>342</v>
      </c>
      <c r="C3227" t="s">
        <v>4316</v>
      </c>
      <c r="D3227">
        <v>61572</v>
      </c>
      <c r="E3227" t="s">
        <v>27</v>
      </c>
      <c r="F3227" t="s">
        <v>28</v>
      </c>
      <c r="G3227">
        <v>2023</v>
      </c>
      <c r="H3227" t="s">
        <v>29</v>
      </c>
      <c r="I3227" t="s">
        <v>30</v>
      </c>
      <c r="J3227" t="s">
        <v>8499</v>
      </c>
      <c r="K3227" t="s">
        <v>8500</v>
      </c>
      <c r="M3227">
        <v>913242</v>
      </c>
      <c r="O3227" t="s">
        <v>32</v>
      </c>
      <c r="P3227" t="s">
        <v>86</v>
      </c>
      <c r="R3227" t="s">
        <v>34</v>
      </c>
      <c r="T3227" t="s">
        <v>52</v>
      </c>
      <c r="U3227" t="s">
        <v>261</v>
      </c>
      <c r="V3227" t="s">
        <v>262</v>
      </c>
      <c r="W3227" s="1">
        <v>45156</v>
      </c>
      <c r="X3227" s="1">
        <v>45177</v>
      </c>
      <c r="Y3227" t="s">
        <v>55</v>
      </c>
    </row>
    <row r="3228" spans="1:25">
      <c r="A3228" t="s">
        <v>8501</v>
      </c>
      <c r="B3228" t="s">
        <v>1133</v>
      </c>
      <c r="C3228" t="s">
        <v>8502</v>
      </c>
      <c r="D3228">
        <v>60513</v>
      </c>
      <c r="E3228" t="s">
        <v>27</v>
      </c>
      <c r="F3228" t="s">
        <v>28</v>
      </c>
      <c r="G3228">
        <v>2023</v>
      </c>
      <c r="H3228" t="s">
        <v>29</v>
      </c>
      <c r="I3228" t="s">
        <v>30</v>
      </c>
      <c r="J3228" t="s">
        <v>8503</v>
      </c>
      <c r="K3228" t="s">
        <v>8504</v>
      </c>
      <c r="M3228">
        <v>1318328</v>
      </c>
      <c r="O3228" t="s">
        <v>32</v>
      </c>
      <c r="P3228" t="s">
        <v>86</v>
      </c>
      <c r="R3228" t="s">
        <v>34</v>
      </c>
      <c r="T3228" t="s">
        <v>52</v>
      </c>
      <c r="U3228" t="s">
        <v>650</v>
      </c>
      <c r="V3228" t="s">
        <v>8505</v>
      </c>
      <c r="W3228" s="1">
        <v>45114</v>
      </c>
      <c r="X3228" s="1">
        <v>45130</v>
      </c>
      <c r="Y3228" t="s">
        <v>55</v>
      </c>
    </row>
    <row r="3229" spans="1:25">
      <c r="A3229" t="s">
        <v>8506</v>
      </c>
      <c r="B3229" t="s">
        <v>2011</v>
      </c>
      <c r="C3229" t="s">
        <v>1683</v>
      </c>
      <c r="D3229">
        <v>61684</v>
      </c>
      <c r="E3229" t="s">
        <v>27</v>
      </c>
      <c r="F3229" t="s">
        <v>28</v>
      </c>
      <c r="G3229">
        <v>2023</v>
      </c>
      <c r="H3229" t="s">
        <v>29</v>
      </c>
      <c r="I3229" t="s">
        <v>30</v>
      </c>
      <c r="J3229" t="s">
        <v>8507</v>
      </c>
      <c r="K3229" t="str">
        <f>"01/07/2023 05:58 PM AEST(SW"</f>
        <v>01/07/2023 05:58 PM AEST(SW</v>
      </c>
      <c r="M3229">
        <v>1283227</v>
      </c>
      <c r="O3229" t="s">
        <v>32</v>
      </c>
      <c r="P3229" t="s">
        <v>33</v>
      </c>
      <c r="R3229" t="s">
        <v>34</v>
      </c>
      <c r="T3229" t="s">
        <v>52</v>
      </c>
      <c r="U3229" t="s">
        <v>43</v>
      </c>
      <c r="V3229" t="s">
        <v>8508</v>
      </c>
      <c r="W3229" s="1">
        <v>45111</v>
      </c>
      <c r="X3229" s="1">
        <v>45128</v>
      </c>
      <c r="Y3229" t="s">
        <v>55</v>
      </c>
    </row>
    <row r="3230" spans="1:25">
      <c r="A3230" t="s">
        <v>77</v>
      </c>
      <c r="B3230" t="s">
        <v>4363</v>
      </c>
      <c r="C3230" t="s">
        <v>48</v>
      </c>
      <c r="D3230">
        <v>58800</v>
      </c>
      <c r="E3230" t="s">
        <v>27</v>
      </c>
      <c r="F3230" t="s">
        <v>28</v>
      </c>
      <c r="G3230">
        <v>2023</v>
      </c>
      <c r="H3230" t="s">
        <v>29</v>
      </c>
      <c r="I3230" t="s">
        <v>30</v>
      </c>
      <c r="J3230" t="s">
        <v>8509</v>
      </c>
      <c r="K3230" t="str">
        <f>"04/04/2023 09:24 PM AEST(SW"</f>
        <v>04/04/2023 09:24 PM AEST(SW</v>
      </c>
      <c r="L3230" t="str">
        <f>"04/04/2023 09:24 PM AEST(SW"</f>
        <v>04/04/2023 09:24 PM AEST(SW</v>
      </c>
      <c r="M3230">
        <v>1220644</v>
      </c>
      <c r="O3230" t="s">
        <v>32</v>
      </c>
      <c r="P3230" t="s">
        <v>371</v>
      </c>
      <c r="R3230" t="s">
        <v>34</v>
      </c>
      <c r="T3230" t="s">
        <v>174</v>
      </c>
      <c r="U3230" t="s">
        <v>43</v>
      </c>
      <c r="V3230" t="s">
        <v>4292</v>
      </c>
      <c r="W3230" s="1">
        <v>45114</v>
      </c>
      <c r="X3230" s="1">
        <v>45125</v>
      </c>
      <c r="Y3230" t="s">
        <v>55</v>
      </c>
    </row>
    <row r="3231" spans="1:25">
      <c r="A3231" t="s">
        <v>8510</v>
      </c>
      <c r="B3231" t="s">
        <v>8511</v>
      </c>
      <c r="D3231">
        <v>60536</v>
      </c>
      <c r="E3231" t="s">
        <v>27</v>
      </c>
      <c r="F3231" t="s">
        <v>28</v>
      </c>
      <c r="G3231">
        <v>2023</v>
      </c>
      <c r="H3231" t="s">
        <v>29</v>
      </c>
      <c r="I3231" t="s">
        <v>30</v>
      </c>
      <c r="J3231" t="s">
        <v>8512</v>
      </c>
      <c r="K3231" t="s">
        <v>8513</v>
      </c>
      <c r="M3231">
        <v>1269168</v>
      </c>
      <c r="O3231" t="s">
        <v>32</v>
      </c>
      <c r="P3231" t="s">
        <v>631</v>
      </c>
      <c r="R3231" t="s">
        <v>34</v>
      </c>
      <c r="T3231" t="s">
        <v>174</v>
      </c>
      <c r="U3231" t="s">
        <v>43</v>
      </c>
      <c r="V3231" t="s">
        <v>4292</v>
      </c>
      <c r="W3231" s="1">
        <v>45114</v>
      </c>
      <c r="X3231" s="1">
        <v>45063</v>
      </c>
      <c r="Y3231" t="s">
        <v>55</v>
      </c>
    </row>
    <row r="3232" spans="1:25">
      <c r="A3232" t="s">
        <v>6952</v>
      </c>
      <c r="B3232" t="s">
        <v>1069</v>
      </c>
      <c r="D3232">
        <v>58754</v>
      </c>
      <c r="E3232" t="s">
        <v>27</v>
      </c>
      <c r="F3232" t="s">
        <v>28</v>
      </c>
      <c r="G3232">
        <v>2023</v>
      </c>
      <c r="H3232" t="s">
        <v>29</v>
      </c>
      <c r="I3232" t="s">
        <v>30</v>
      </c>
      <c r="J3232" t="s">
        <v>8509</v>
      </c>
      <c r="K3232" t="str">
        <f>"03/04/2023 10:08 PM AEST(SW"</f>
        <v>03/04/2023 10:08 PM AEST(SW</v>
      </c>
      <c r="M3232">
        <v>1180616</v>
      </c>
      <c r="O3232" t="s">
        <v>32</v>
      </c>
      <c r="P3232" t="s">
        <v>33</v>
      </c>
      <c r="R3232" t="s">
        <v>34</v>
      </c>
      <c r="T3232" t="s">
        <v>174</v>
      </c>
      <c r="U3232" t="s">
        <v>53</v>
      </c>
      <c r="V3232" t="s">
        <v>4292</v>
      </c>
      <c r="W3232" s="1">
        <v>45113</v>
      </c>
      <c r="X3232" s="1">
        <v>45035</v>
      </c>
      <c r="Y3232" t="s">
        <v>55</v>
      </c>
    </row>
    <row r="3233" spans="1:25">
      <c r="A3233" t="s">
        <v>4288</v>
      </c>
      <c r="B3233" t="s">
        <v>1724</v>
      </c>
      <c r="D3233">
        <v>59886</v>
      </c>
      <c r="E3233" t="s">
        <v>27</v>
      </c>
      <c r="F3233" t="s">
        <v>28</v>
      </c>
      <c r="G3233">
        <v>2023</v>
      </c>
      <c r="H3233" t="s">
        <v>29</v>
      </c>
      <c r="I3233" t="s">
        <v>30</v>
      </c>
      <c r="J3233" t="s">
        <v>4289</v>
      </c>
      <c r="K3233" t="s">
        <v>4290</v>
      </c>
      <c r="L3233" t="s">
        <v>4291</v>
      </c>
      <c r="M3233">
        <v>997613</v>
      </c>
      <c r="O3233" t="s">
        <v>32</v>
      </c>
      <c r="P3233" t="s">
        <v>33</v>
      </c>
      <c r="R3233" t="s">
        <v>34</v>
      </c>
      <c r="T3233" t="s">
        <v>174</v>
      </c>
      <c r="U3233" t="s">
        <v>53</v>
      </c>
      <c r="V3233" t="s">
        <v>4292</v>
      </c>
      <c r="W3233" s="1">
        <v>45112</v>
      </c>
      <c r="X3233" s="1">
        <v>45066</v>
      </c>
      <c r="Y3233" t="s">
        <v>55</v>
      </c>
    </row>
    <row r="3234" spans="1:25">
      <c r="A3234" t="s">
        <v>3503</v>
      </c>
      <c r="B3234" t="s">
        <v>72</v>
      </c>
      <c r="C3234" t="s">
        <v>3504</v>
      </c>
      <c r="D3234">
        <v>60085</v>
      </c>
      <c r="E3234" t="s">
        <v>27</v>
      </c>
      <c r="F3234" t="s">
        <v>28</v>
      </c>
      <c r="G3234">
        <v>2023</v>
      </c>
      <c r="H3234" t="s">
        <v>29</v>
      </c>
      <c r="I3234" t="s">
        <v>30</v>
      </c>
      <c r="J3234" t="s">
        <v>8509</v>
      </c>
      <c r="K3234" t="s">
        <v>8514</v>
      </c>
      <c r="M3234">
        <v>1271464</v>
      </c>
      <c r="O3234" t="s">
        <v>32</v>
      </c>
      <c r="P3234" t="s">
        <v>371</v>
      </c>
      <c r="R3234" t="s">
        <v>34</v>
      </c>
      <c r="T3234" t="s">
        <v>174</v>
      </c>
      <c r="U3234" t="s">
        <v>53</v>
      </c>
      <c r="V3234" t="s">
        <v>730</v>
      </c>
      <c r="W3234" s="1">
        <v>45114</v>
      </c>
      <c r="X3234" s="1">
        <v>45125</v>
      </c>
      <c r="Y3234" t="s">
        <v>55</v>
      </c>
    </row>
    <row r="3235" spans="1:25">
      <c r="A3235" t="s">
        <v>288</v>
      </c>
      <c r="B3235" t="s">
        <v>1239</v>
      </c>
      <c r="D3235">
        <v>58755</v>
      </c>
      <c r="E3235" t="s">
        <v>27</v>
      </c>
      <c r="F3235" t="s">
        <v>28</v>
      </c>
      <c r="G3235">
        <v>2023</v>
      </c>
      <c r="H3235" t="s">
        <v>29</v>
      </c>
      <c r="I3235" t="s">
        <v>30</v>
      </c>
      <c r="J3235" t="s">
        <v>8515</v>
      </c>
      <c r="K3235" t="s">
        <v>8516</v>
      </c>
      <c r="M3235">
        <v>1180806</v>
      </c>
      <c r="O3235" t="s">
        <v>32</v>
      </c>
      <c r="P3235" t="s">
        <v>33</v>
      </c>
      <c r="R3235" t="s">
        <v>34</v>
      </c>
      <c r="T3235" t="s">
        <v>174</v>
      </c>
      <c r="U3235" t="s">
        <v>43</v>
      </c>
      <c r="V3235" t="s">
        <v>8517</v>
      </c>
      <c r="W3235" s="1">
        <v>45113</v>
      </c>
      <c r="X3235" s="1">
        <v>45127</v>
      </c>
      <c r="Y3235" t="s">
        <v>55</v>
      </c>
    </row>
    <row r="3236" spans="1:25">
      <c r="A3236" t="s">
        <v>8518</v>
      </c>
      <c r="B3236" t="s">
        <v>213</v>
      </c>
      <c r="C3236" t="s">
        <v>248</v>
      </c>
      <c r="D3236">
        <v>61188</v>
      </c>
      <c r="E3236" t="s">
        <v>27</v>
      </c>
      <c r="F3236" t="s">
        <v>28</v>
      </c>
      <c r="G3236">
        <v>2023</v>
      </c>
      <c r="H3236" t="s">
        <v>29</v>
      </c>
      <c r="I3236" t="s">
        <v>30</v>
      </c>
      <c r="J3236" t="s">
        <v>8519</v>
      </c>
      <c r="K3236" t="s">
        <v>8520</v>
      </c>
      <c r="L3236" t="s">
        <v>8520</v>
      </c>
      <c r="M3236">
        <v>911291</v>
      </c>
      <c r="O3236" t="s">
        <v>32</v>
      </c>
      <c r="P3236" t="s">
        <v>33</v>
      </c>
      <c r="R3236" t="s">
        <v>34</v>
      </c>
      <c r="T3236" t="s">
        <v>52</v>
      </c>
      <c r="U3236" t="s">
        <v>43</v>
      </c>
      <c r="V3236" t="s">
        <v>8521</v>
      </c>
      <c r="W3236" s="1">
        <v>45113</v>
      </c>
      <c r="X3236" s="1">
        <v>45126</v>
      </c>
      <c r="Y3236" t="s">
        <v>55</v>
      </c>
    </row>
    <row r="3237" spans="1:25">
      <c r="A3237" t="s">
        <v>8522</v>
      </c>
      <c r="B3237" t="s">
        <v>1033</v>
      </c>
      <c r="D3237">
        <v>58766</v>
      </c>
      <c r="E3237" t="s">
        <v>27</v>
      </c>
      <c r="F3237" t="s">
        <v>28</v>
      </c>
      <c r="G3237">
        <v>2023</v>
      </c>
      <c r="H3237" t="s">
        <v>29</v>
      </c>
      <c r="I3237" t="s">
        <v>30</v>
      </c>
      <c r="J3237" t="s">
        <v>8523</v>
      </c>
      <c r="K3237" t="str">
        <f>"04/04/2023 08:38 AM AEST(SW"</f>
        <v>04/04/2023 08:38 AM AEST(SW</v>
      </c>
      <c r="M3237">
        <v>1064775</v>
      </c>
      <c r="O3237" t="s">
        <v>32</v>
      </c>
      <c r="P3237" t="s">
        <v>33</v>
      </c>
      <c r="R3237" t="s">
        <v>34</v>
      </c>
      <c r="T3237" t="s">
        <v>52</v>
      </c>
      <c r="U3237" t="s">
        <v>43</v>
      </c>
      <c r="V3237" t="s">
        <v>8524</v>
      </c>
      <c r="W3237" s="1">
        <v>45112</v>
      </c>
      <c r="X3237" s="1">
        <v>45129</v>
      </c>
      <c r="Y3237" t="s">
        <v>55</v>
      </c>
    </row>
    <row r="3238" spans="1:25">
      <c r="A3238" t="s">
        <v>8525</v>
      </c>
      <c r="B3238" t="s">
        <v>289</v>
      </c>
      <c r="C3238" t="s">
        <v>1070</v>
      </c>
      <c r="D3238">
        <v>58770</v>
      </c>
      <c r="E3238" t="s">
        <v>27</v>
      </c>
      <c r="F3238" t="s">
        <v>28</v>
      </c>
      <c r="G3238">
        <v>2023</v>
      </c>
      <c r="H3238" t="s">
        <v>29</v>
      </c>
      <c r="I3238" t="s">
        <v>30</v>
      </c>
      <c r="J3238" t="s">
        <v>8509</v>
      </c>
      <c r="K3238" t="str">
        <f>"07/05/2023 03:56 PM AEST(SW"</f>
        <v>07/05/2023 03:56 PM AEST(SW</v>
      </c>
      <c r="M3238">
        <v>1268320</v>
      </c>
      <c r="O3238" t="s">
        <v>32</v>
      </c>
      <c r="P3238" t="s">
        <v>33</v>
      </c>
      <c r="R3238" t="s">
        <v>34</v>
      </c>
      <c r="T3238" t="s">
        <v>174</v>
      </c>
      <c r="U3238" t="s">
        <v>43</v>
      </c>
      <c r="V3238" t="s">
        <v>4292</v>
      </c>
      <c r="W3238" s="1">
        <v>45114</v>
      </c>
      <c r="X3238" s="1">
        <v>45126</v>
      </c>
      <c r="Y3238" t="s">
        <v>55</v>
      </c>
    </row>
    <row r="3239" spans="1:25">
      <c r="A3239" t="s">
        <v>1826</v>
      </c>
      <c r="B3239" t="s">
        <v>8526</v>
      </c>
      <c r="D3239">
        <v>61097</v>
      </c>
      <c r="E3239" t="s">
        <v>27</v>
      </c>
      <c r="F3239" t="s">
        <v>28</v>
      </c>
      <c r="G3239">
        <v>2023</v>
      </c>
      <c r="H3239" t="s">
        <v>29</v>
      </c>
      <c r="I3239" t="s">
        <v>30</v>
      </c>
      <c r="J3239" t="s">
        <v>8509</v>
      </c>
      <c r="K3239" t="s">
        <v>8527</v>
      </c>
      <c r="L3239" t="s">
        <v>8527</v>
      </c>
      <c r="M3239">
        <v>1080366</v>
      </c>
      <c r="O3239" t="s">
        <v>32</v>
      </c>
      <c r="P3239" t="s">
        <v>277</v>
      </c>
      <c r="R3239" t="s">
        <v>34</v>
      </c>
      <c r="T3239" t="s">
        <v>174</v>
      </c>
      <c r="U3239" t="s">
        <v>43</v>
      </c>
      <c r="V3239" t="s">
        <v>4292</v>
      </c>
      <c r="W3239" s="1">
        <v>45114</v>
      </c>
      <c r="X3239" s="1">
        <v>45095</v>
      </c>
      <c r="Y3239" t="s">
        <v>133</v>
      </c>
    </row>
    <row r="3240" spans="1:25">
      <c r="A3240" t="s">
        <v>8528</v>
      </c>
      <c r="B3240" t="s">
        <v>8529</v>
      </c>
      <c r="C3240" t="s">
        <v>4749</v>
      </c>
      <c r="D3240">
        <v>58807</v>
      </c>
      <c r="E3240" t="s">
        <v>27</v>
      </c>
      <c r="F3240" t="s">
        <v>28</v>
      </c>
      <c r="G3240">
        <v>2023</v>
      </c>
      <c r="H3240" t="s">
        <v>29</v>
      </c>
      <c r="I3240" t="s">
        <v>30</v>
      </c>
      <c r="J3240" t="s">
        <v>8509</v>
      </c>
      <c r="K3240" t="str">
        <f>"05/04/2023 02:56 AM AEST(SW"</f>
        <v>05/04/2023 02:56 AM AEST(SW</v>
      </c>
      <c r="L3240" t="str">
        <f>"07/04/2023 04:26 AM AEST(SW"</f>
        <v>07/04/2023 04:26 AM AEST(SW</v>
      </c>
      <c r="M3240">
        <v>1083721</v>
      </c>
      <c r="O3240" t="s">
        <v>32</v>
      </c>
      <c r="P3240" t="s">
        <v>33</v>
      </c>
      <c r="R3240" t="s">
        <v>34</v>
      </c>
      <c r="T3240" t="s">
        <v>174</v>
      </c>
      <c r="U3240" t="s">
        <v>53</v>
      </c>
      <c r="V3240" t="s">
        <v>8530</v>
      </c>
      <c r="W3240" s="1">
        <v>45114</v>
      </c>
      <c r="X3240" s="1">
        <v>45126</v>
      </c>
      <c r="Y3240" t="s">
        <v>55</v>
      </c>
    </row>
    <row r="3241" spans="1:25">
      <c r="A3241" t="s">
        <v>8531</v>
      </c>
      <c r="B3241" t="s">
        <v>312</v>
      </c>
      <c r="C3241" t="s">
        <v>8532</v>
      </c>
      <c r="D3241">
        <v>58768</v>
      </c>
      <c r="E3241" t="s">
        <v>27</v>
      </c>
      <c r="F3241" t="s">
        <v>28</v>
      </c>
      <c r="G3241">
        <v>2023</v>
      </c>
      <c r="H3241" t="s">
        <v>29</v>
      </c>
      <c r="I3241" t="s">
        <v>30</v>
      </c>
      <c r="J3241" t="s">
        <v>8533</v>
      </c>
      <c r="K3241" t="str">
        <f>"04/04/2023 10:11 AM AEST(SW"</f>
        <v>04/04/2023 10:11 AM AEST(SW</v>
      </c>
      <c r="L3241" t="str">
        <f>"04/04/2023 10:11 AM AEST(SW"</f>
        <v>04/04/2023 10:11 AM AEST(SW</v>
      </c>
      <c r="M3241">
        <v>1272482</v>
      </c>
      <c r="O3241" t="s">
        <v>32</v>
      </c>
      <c r="P3241" t="s">
        <v>371</v>
      </c>
      <c r="R3241" t="s">
        <v>34</v>
      </c>
      <c r="T3241" t="s">
        <v>174</v>
      </c>
      <c r="U3241" t="s">
        <v>43</v>
      </c>
      <c r="V3241" t="s">
        <v>8534</v>
      </c>
      <c r="W3241" s="1">
        <v>45113</v>
      </c>
      <c r="X3241" s="1">
        <v>45126</v>
      </c>
      <c r="Y3241" t="s">
        <v>55</v>
      </c>
    </row>
    <row r="3242" spans="1:25">
      <c r="A3242" t="s">
        <v>7188</v>
      </c>
      <c r="B3242" t="s">
        <v>7189</v>
      </c>
      <c r="C3242" t="s">
        <v>473</v>
      </c>
      <c r="D3242">
        <v>59520</v>
      </c>
      <c r="E3242" t="s">
        <v>27</v>
      </c>
      <c r="F3242" t="s">
        <v>28</v>
      </c>
      <c r="G3242">
        <v>2023</v>
      </c>
      <c r="H3242" t="s">
        <v>29</v>
      </c>
      <c r="I3242" t="s">
        <v>30</v>
      </c>
      <c r="J3242" t="s">
        <v>7190</v>
      </c>
      <c r="K3242" t="s">
        <v>7191</v>
      </c>
      <c r="L3242" t="str">
        <f>"05/05/2023 11:53 AM AEST(SW"</f>
        <v>05/05/2023 11:53 AM AEST(SW</v>
      </c>
      <c r="M3242">
        <v>1164497</v>
      </c>
      <c r="O3242" t="s">
        <v>32</v>
      </c>
      <c r="P3242" t="s">
        <v>61</v>
      </c>
      <c r="Q3242" t="s">
        <v>7192</v>
      </c>
      <c r="R3242" t="s">
        <v>34</v>
      </c>
      <c r="T3242" t="s">
        <v>52</v>
      </c>
      <c r="U3242" t="s">
        <v>43</v>
      </c>
      <c r="V3242" t="s">
        <v>7193</v>
      </c>
      <c r="W3242" s="1">
        <v>45112</v>
      </c>
      <c r="X3242" s="1">
        <v>45132</v>
      </c>
      <c r="Y3242" t="s">
        <v>55</v>
      </c>
    </row>
    <row r="3243" spans="1:25">
      <c r="A3243" t="s">
        <v>1072</v>
      </c>
      <c r="B3243" t="s">
        <v>8535</v>
      </c>
      <c r="D3243">
        <v>59351</v>
      </c>
      <c r="E3243" t="s">
        <v>27</v>
      </c>
      <c r="F3243" t="s">
        <v>28</v>
      </c>
      <c r="G3243">
        <v>2023</v>
      </c>
      <c r="H3243" t="s">
        <v>29</v>
      </c>
      <c r="I3243" t="s">
        <v>30</v>
      </c>
      <c r="J3243" t="s">
        <v>8536</v>
      </c>
      <c r="K3243" t="s">
        <v>8537</v>
      </c>
      <c r="M3243">
        <v>1195597</v>
      </c>
      <c r="O3243" t="s">
        <v>32</v>
      </c>
      <c r="P3243" t="s">
        <v>33</v>
      </c>
      <c r="R3243" t="s">
        <v>34</v>
      </c>
      <c r="T3243" t="s">
        <v>52</v>
      </c>
      <c r="U3243" t="s">
        <v>43</v>
      </c>
      <c r="V3243" t="s">
        <v>8538</v>
      </c>
      <c r="W3243" s="1">
        <v>45113</v>
      </c>
      <c r="X3243" s="1">
        <v>45150</v>
      </c>
      <c r="Y3243" t="s">
        <v>55</v>
      </c>
    </row>
    <row r="3244" spans="1:25">
      <c r="A3244" t="s">
        <v>8539</v>
      </c>
      <c r="B3244" t="s">
        <v>8540</v>
      </c>
      <c r="C3244" t="s">
        <v>1055</v>
      </c>
      <c r="D3244">
        <v>59016</v>
      </c>
      <c r="E3244" t="s">
        <v>27</v>
      </c>
      <c r="F3244" t="s">
        <v>28</v>
      </c>
      <c r="G3244">
        <v>2023</v>
      </c>
      <c r="H3244" t="s">
        <v>29</v>
      </c>
      <c r="I3244" t="s">
        <v>30</v>
      </c>
      <c r="J3244" t="s">
        <v>8541</v>
      </c>
      <c r="K3244" t="s">
        <v>8542</v>
      </c>
      <c r="M3244">
        <v>1169403</v>
      </c>
      <c r="O3244" t="s">
        <v>32</v>
      </c>
      <c r="P3244" t="s">
        <v>371</v>
      </c>
      <c r="R3244" t="s">
        <v>34</v>
      </c>
      <c r="T3244" t="s">
        <v>174</v>
      </c>
      <c r="U3244" t="s">
        <v>53</v>
      </c>
      <c r="V3244" t="s">
        <v>8524</v>
      </c>
      <c r="W3244" s="1">
        <v>45113</v>
      </c>
      <c r="X3244" s="1">
        <v>45125</v>
      </c>
      <c r="Y3244" t="s">
        <v>55</v>
      </c>
    </row>
    <row r="3245" spans="1:25">
      <c r="A3245" t="s">
        <v>2677</v>
      </c>
      <c r="B3245" t="s">
        <v>1045</v>
      </c>
      <c r="C3245" t="s">
        <v>313</v>
      </c>
      <c r="D3245">
        <v>60179</v>
      </c>
      <c r="E3245" t="s">
        <v>27</v>
      </c>
      <c r="F3245" t="s">
        <v>28</v>
      </c>
      <c r="G3245">
        <v>2023</v>
      </c>
      <c r="H3245" t="s">
        <v>29</v>
      </c>
      <c r="I3245" t="s">
        <v>30</v>
      </c>
      <c r="J3245" t="s">
        <v>8543</v>
      </c>
      <c r="K3245" t="s">
        <v>8544</v>
      </c>
      <c r="M3245">
        <v>1269205</v>
      </c>
      <c r="O3245" t="s">
        <v>32</v>
      </c>
      <c r="P3245" t="s">
        <v>33</v>
      </c>
      <c r="R3245" t="s">
        <v>34</v>
      </c>
      <c r="T3245" t="s">
        <v>174</v>
      </c>
      <c r="U3245" t="s">
        <v>53</v>
      </c>
      <c r="V3245" t="s">
        <v>8545</v>
      </c>
      <c r="W3245" s="1">
        <v>45113</v>
      </c>
      <c r="X3245" s="1">
        <v>45137</v>
      </c>
      <c r="Y3245" t="s">
        <v>55</v>
      </c>
    </row>
    <row r="3246" spans="1:25">
      <c r="A3246" t="s">
        <v>8546</v>
      </c>
      <c r="B3246" t="s">
        <v>603</v>
      </c>
      <c r="C3246" t="s">
        <v>5302</v>
      </c>
      <c r="D3246">
        <v>59110</v>
      </c>
      <c r="E3246" t="s">
        <v>27</v>
      </c>
      <c r="F3246" t="s">
        <v>28</v>
      </c>
      <c r="G3246">
        <v>2023</v>
      </c>
      <c r="H3246" t="s">
        <v>29</v>
      </c>
      <c r="I3246" t="s">
        <v>30</v>
      </c>
      <c r="J3246" t="s">
        <v>8547</v>
      </c>
      <c r="K3246" t="s">
        <v>8548</v>
      </c>
      <c r="M3246">
        <v>833749</v>
      </c>
      <c r="O3246" t="s">
        <v>32</v>
      </c>
      <c r="P3246" t="s">
        <v>33</v>
      </c>
      <c r="R3246" t="s">
        <v>34</v>
      </c>
      <c r="T3246" t="s">
        <v>52</v>
      </c>
      <c r="U3246" t="s">
        <v>43</v>
      </c>
      <c r="V3246" t="s">
        <v>3493</v>
      </c>
      <c r="W3246" s="1">
        <v>45114</v>
      </c>
      <c r="X3246" s="1">
        <v>45126</v>
      </c>
      <c r="Y3246" t="s">
        <v>55</v>
      </c>
    </row>
    <row r="3247" spans="1:25">
      <c r="A3247" t="s">
        <v>78</v>
      </c>
      <c r="B3247" t="s">
        <v>204</v>
      </c>
      <c r="C3247" t="s">
        <v>8549</v>
      </c>
      <c r="D3247">
        <v>59270</v>
      </c>
      <c r="E3247" t="s">
        <v>27</v>
      </c>
      <c r="F3247" t="s">
        <v>28</v>
      </c>
      <c r="G3247">
        <v>2023</v>
      </c>
      <c r="H3247" t="s">
        <v>29</v>
      </c>
      <c r="I3247" t="s">
        <v>30</v>
      </c>
      <c r="J3247" t="s">
        <v>8550</v>
      </c>
      <c r="K3247" t="s">
        <v>7203</v>
      </c>
      <c r="M3247">
        <v>997888</v>
      </c>
      <c r="O3247" t="s">
        <v>32</v>
      </c>
      <c r="P3247" t="s">
        <v>371</v>
      </c>
      <c r="R3247" t="s">
        <v>34</v>
      </c>
      <c r="T3247" t="s">
        <v>174</v>
      </c>
      <c r="U3247" t="s">
        <v>53</v>
      </c>
      <c r="V3247" t="s">
        <v>8551</v>
      </c>
      <c r="W3247" s="1">
        <v>45113</v>
      </c>
      <c r="X3247" s="1">
        <v>45138</v>
      </c>
      <c r="Y3247" t="s">
        <v>55</v>
      </c>
    </row>
    <row r="3248" spans="1:25">
      <c r="A3248" t="s">
        <v>7201</v>
      </c>
      <c r="B3248" t="s">
        <v>1715</v>
      </c>
      <c r="D3248">
        <v>59269</v>
      </c>
      <c r="E3248" t="s">
        <v>27</v>
      </c>
      <c r="F3248" t="s">
        <v>28</v>
      </c>
      <c r="G3248">
        <v>2023</v>
      </c>
      <c r="H3248" t="s">
        <v>29</v>
      </c>
      <c r="I3248" t="s">
        <v>30</v>
      </c>
      <c r="J3248" t="s">
        <v>7202</v>
      </c>
      <c r="K3248" t="s">
        <v>7203</v>
      </c>
      <c r="L3248" t="s">
        <v>7204</v>
      </c>
      <c r="M3248">
        <v>997257</v>
      </c>
      <c r="O3248" t="s">
        <v>32</v>
      </c>
      <c r="P3248" t="s">
        <v>371</v>
      </c>
      <c r="R3248" t="s">
        <v>34</v>
      </c>
      <c r="T3248" t="s">
        <v>52</v>
      </c>
      <c r="U3248" t="s">
        <v>43</v>
      </c>
      <c r="V3248" t="s">
        <v>7205</v>
      </c>
      <c r="W3248" s="1">
        <v>45113</v>
      </c>
      <c r="X3248" s="1">
        <v>45131</v>
      </c>
      <c r="Y3248" t="s">
        <v>55</v>
      </c>
    </row>
    <row r="3249" spans="1:25">
      <c r="A3249" t="s">
        <v>526</v>
      </c>
      <c r="B3249" t="s">
        <v>479</v>
      </c>
      <c r="D3249">
        <v>52729</v>
      </c>
      <c r="E3249" t="s">
        <v>27</v>
      </c>
      <c r="F3249" t="s">
        <v>28</v>
      </c>
      <c r="G3249">
        <v>2023</v>
      </c>
      <c r="H3249" t="s">
        <v>29</v>
      </c>
      <c r="I3249" t="s">
        <v>30</v>
      </c>
      <c r="J3249" t="s">
        <v>8552</v>
      </c>
      <c r="K3249" t="s">
        <v>8553</v>
      </c>
      <c r="M3249">
        <v>915529</v>
      </c>
      <c r="O3249" t="s">
        <v>32</v>
      </c>
      <c r="P3249" t="s">
        <v>33</v>
      </c>
      <c r="R3249" t="s">
        <v>34</v>
      </c>
      <c r="T3249" t="s">
        <v>52</v>
      </c>
      <c r="U3249" t="s">
        <v>298</v>
      </c>
      <c r="V3249" t="s">
        <v>299</v>
      </c>
      <c r="W3249" s="1">
        <v>44935</v>
      </c>
      <c r="X3249" s="1">
        <v>44953</v>
      </c>
      <c r="Y3249" t="s">
        <v>55</v>
      </c>
    </row>
    <row r="3250" spans="1:25">
      <c r="A3250" t="s">
        <v>8554</v>
      </c>
      <c r="B3250" t="s">
        <v>8555</v>
      </c>
      <c r="C3250" t="s">
        <v>791</v>
      </c>
      <c r="D3250">
        <v>60957</v>
      </c>
      <c r="E3250" t="s">
        <v>27</v>
      </c>
      <c r="F3250" t="s">
        <v>28</v>
      </c>
      <c r="G3250">
        <v>2023</v>
      </c>
      <c r="H3250" t="s">
        <v>29</v>
      </c>
      <c r="I3250" t="s">
        <v>30</v>
      </c>
      <c r="J3250" t="s">
        <v>8556</v>
      </c>
      <c r="K3250" t="s">
        <v>8557</v>
      </c>
      <c r="L3250" t="str">
        <f>"01/08/2023 09:02 AM AEST(SW"</f>
        <v>01/08/2023 09:02 AM AEST(SW</v>
      </c>
      <c r="M3250">
        <v>831673</v>
      </c>
      <c r="O3250" t="s">
        <v>32</v>
      </c>
      <c r="P3250" t="s">
        <v>145</v>
      </c>
      <c r="R3250" t="s">
        <v>34</v>
      </c>
      <c r="T3250" t="s">
        <v>52</v>
      </c>
      <c r="U3250" t="s">
        <v>650</v>
      </c>
      <c r="V3250" t="s">
        <v>1666</v>
      </c>
      <c r="W3250" s="1">
        <v>45143</v>
      </c>
      <c r="X3250" s="1">
        <v>45157</v>
      </c>
      <c r="Y3250" t="s">
        <v>55</v>
      </c>
    </row>
    <row r="3251" spans="1:25">
      <c r="A3251" t="s">
        <v>8558</v>
      </c>
      <c r="B3251" t="s">
        <v>8559</v>
      </c>
      <c r="C3251" t="s">
        <v>776</v>
      </c>
      <c r="D3251">
        <v>57842</v>
      </c>
      <c r="E3251" t="s">
        <v>27</v>
      </c>
      <c r="F3251" t="s">
        <v>28</v>
      </c>
      <c r="G3251">
        <v>2023</v>
      </c>
      <c r="H3251" t="s">
        <v>29</v>
      </c>
      <c r="I3251" t="s">
        <v>30</v>
      </c>
      <c r="J3251" t="s">
        <v>8560</v>
      </c>
      <c r="K3251" t="s">
        <v>8561</v>
      </c>
      <c r="M3251">
        <v>1081333</v>
      </c>
      <c r="O3251" t="s">
        <v>32</v>
      </c>
      <c r="P3251" t="s">
        <v>145</v>
      </c>
      <c r="R3251" t="s">
        <v>34</v>
      </c>
      <c r="T3251" t="s">
        <v>52</v>
      </c>
      <c r="U3251" t="s">
        <v>1578</v>
      </c>
      <c r="V3251" t="s">
        <v>3001</v>
      </c>
      <c r="W3251" s="1">
        <v>45098</v>
      </c>
      <c r="X3251" s="1">
        <v>45131</v>
      </c>
      <c r="Y3251" t="s">
        <v>55</v>
      </c>
    </row>
    <row r="3252" spans="1:25">
      <c r="A3252" t="s">
        <v>8558</v>
      </c>
      <c r="B3252" t="s">
        <v>8559</v>
      </c>
      <c r="C3252" t="s">
        <v>776</v>
      </c>
      <c r="D3252">
        <v>57848</v>
      </c>
      <c r="E3252" t="s">
        <v>27</v>
      </c>
      <c r="F3252" t="s">
        <v>28</v>
      </c>
      <c r="G3252">
        <v>2023</v>
      </c>
      <c r="H3252" t="s">
        <v>29</v>
      </c>
      <c r="I3252" t="s">
        <v>30</v>
      </c>
      <c r="J3252" t="s">
        <v>8562</v>
      </c>
      <c r="K3252" t="s">
        <v>8563</v>
      </c>
      <c r="M3252">
        <v>1081333</v>
      </c>
      <c r="O3252" t="s">
        <v>32</v>
      </c>
      <c r="P3252" t="s">
        <v>145</v>
      </c>
      <c r="R3252" t="s">
        <v>34</v>
      </c>
      <c r="T3252" t="s">
        <v>52</v>
      </c>
      <c r="U3252" t="s">
        <v>1578</v>
      </c>
      <c r="V3252" t="s">
        <v>3001</v>
      </c>
      <c r="W3252" s="1">
        <v>45099</v>
      </c>
      <c r="X3252" s="1">
        <v>45130</v>
      </c>
      <c r="Y3252" t="s">
        <v>55</v>
      </c>
    </row>
    <row r="3253" spans="1:25">
      <c r="A3253" t="s">
        <v>8564</v>
      </c>
      <c r="B3253" t="s">
        <v>5076</v>
      </c>
      <c r="C3253" t="s">
        <v>65</v>
      </c>
      <c r="D3253">
        <v>61935</v>
      </c>
      <c r="E3253" t="s">
        <v>27</v>
      </c>
      <c r="F3253" t="s">
        <v>28</v>
      </c>
      <c r="G3253">
        <v>2023</v>
      </c>
      <c r="H3253" t="s">
        <v>29</v>
      </c>
      <c r="I3253" t="s">
        <v>30</v>
      </c>
      <c r="J3253" t="s">
        <v>8565</v>
      </c>
      <c r="K3253" t="s">
        <v>8566</v>
      </c>
      <c r="M3253">
        <v>1235919</v>
      </c>
      <c r="O3253" t="s">
        <v>32</v>
      </c>
      <c r="P3253" t="s">
        <v>86</v>
      </c>
      <c r="R3253" t="s">
        <v>34</v>
      </c>
      <c r="T3253" t="s">
        <v>52</v>
      </c>
      <c r="U3253" t="s">
        <v>650</v>
      </c>
      <c r="V3253" t="s">
        <v>1696</v>
      </c>
      <c r="W3253" s="1">
        <v>45143</v>
      </c>
      <c r="X3253" s="1">
        <v>45158</v>
      </c>
      <c r="Y3253" t="s">
        <v>55</v>
      </c>
    </row>
    <row r="3254" spans="1:25">
      <c r="A3254" t="s">
        <v>8567</v>
      </c>
      <c r="B3254" t="s">
        <v>8568</v>
      </c>
      <c r="D3254">
        <v>52733</v>
      </c>
      <c r="E3254" t="s">
        <v>27</v>
      </c>
      <c r="F3254" t="s">
        <v>28</v>
      </c>
      <c r="G3254">
        <v>2023</v>
      </c>
      <c r="H3254" t="s">
        <v>29</v>
      </c>
      <c r="I3254" t="s">
        <v>30</v>
      </c>
      <c r="J3254" t="s">
        <v>8569</v>
      </c>
      <c r="K3254" t="s">
        <v>8570</v>
      </c>
      <c r="L3254" t="s">
        <v>8570</v>
      </c>
      <c r="M3254">
        <v>910810</v>
      </c>
      <c r="O3254" t="s">
        <v>32</v>
      </c>
      <c r="P3254" t="s">
        <v>33</v>
      </c>
      <c r="R3254" t="s">
        <v>34</v>
      </c>
      <c r="T3254" t="s">
        <v>52</v>
      </c>
      <c r="U3254" t="s">
        <v>298</v>
      </c>
      <c r="V3254" t="s">
        <v>810</v>
      </c>
      <c r="W3254" s="1">
        <v>44935</v>
      </c>
      <c r="X3254" s="1">
        <v>44953</v>
      </c>
      <c r="Y3254" t="s">
        <v>55</v>
      </c>
    </row>
    <row r="3255" spans="1:25">
      <c r="A3255" t="s">
        <v>6764</v>
      </c>
      <c r="B3255" t="s">
        <v>6765</v>
      </c>
      <c r="C3255" t="s">
        <v>78</v>
      </c>
      <c r="D3255">
        <v>59486</v>
      </c>
      <c r="E3255" t="s">
        <v>27</v>
      </c>
      <c r="F3255" t="s">
        <v>28</v>
      </c>
      <c r="G3255">
        <v>2023</v>
      </c>
      <c r="H3255" t="s">
        <v>29</v>
      </c>
      <c r="I3255" t="s">
        <v>30</v>
      </c>
      <c r="J3255" t="s">
        <v>6766</v>
      </c>
      <c r="K3255" t="s">
        <v>6767</v>
      </c>
      <c r="L3255" t="str">
        <f>"01/05/2023 08:15 AM AEST(SW"</f>
        <v>01/05/2023 08:15 AM AEST(SW</v>
      </c>
      <c r="M3255">
        <v>1357841</v>
      </c>
      <c r="O3255" t="s">
        <v>32</v>
      </c>
      <c r="P3255" t="s">
        <v>371</v>
      </c>
      <c r="R3255" t="s">
        <v>34</v>
      </c>
      <c r="T3255" t="s">
        <v>174</v>
      </c>
      <c r="U3255" t="s">
        <v>53</v>
      </c>
      <c r="V3255" t="s">
        <v>6768</v>
      </c>
      <c r="W3255" s="1">
        <v>45088</v>
      </c>
      <c r="X3255" s="1">
        <v>45117</v>
      </c>
      <c r="Y3255" t="s">
        <v>55</v>
      </c>
    </row>
    <row r="3256" spans="1:25">
      <c r="A3256" t="s">
        <v>5995</v>
      </c>
      <c r="B3256" t="s">
        <v>5996</v>
      </c>
      <c r="C3256" t="s">
        <v>5997</v>
      </c>
      <c r="D3256">
        <v>60544</v>
      </c>
      <c r="E3256" t="s">
        <v>27</v>
      </c>
      <c r="F3256" t="s">
        <v>28</v>
      </c>
      <c r="G3256">
        <v>2023</v>
      </c>
      <c r="H3256" t="s">
        <v>29</v>
      </c>
      <c r="I3256" t="s">
        <v>30</v>
      </c>
      <c r="J3256" t="s">
        <v>5998</v>
      </c>
      <c r="K3256" t="s">
        <v>5999</v>
      </c>
      <c r="M3256">
        <v>1303133</v>
      </c>
      <c r="O3256" t="s">
        <v>32</v>
      </c>
      <c r="P3256" t="s">
        <v>33</v>
      </c>
      <c r="R3256" t="s">
        <v>34</v>
      </c>
      <c r="T3256" t="s">
        <v>52</v>
      </c>
      <c r="U3256" t="s">
        <v>650</v>
      </c>
      <c r="V3256" t="s">
        <v>6000</v>
      </c>
      <c r="W3256" s="1">
        <v>45177</v>
      </c>
      <c r="X3256" s="1">
        <v>45199</v>
      </c>
      <c r="Y3256" t="s">
        <v>55</v>
      </c>
    </row>
    <row r="3257" spans="1:25">
      <c r="A3257" t="s">
        <v>616</v>
      </c>
      <c r="B3257" t="s">
        <v>617</v>
      </c>
      <c r="D3257">
        <v>52933</v>
      </c>
      <c r="E3257" t="s">
        <v>27</v>
      </c>
      <c r="F3257" t="s">
        <v>28</v>
      </c>
      <c r="G3257">
        <v>2023</v>
      </c>
      <c r="H3257" t="s">
        <v>29</v>
      </c>
      <c r="I3257" t="s">
        <v>30</v>
      </c>
      <c r="J3257" t="s">
        <v>3860</v>
      </c>
      <c r="K3257" t="s">
        <v>8571</v>
      </c>
      <c r="L3257" t="str">
        <f>"02/11/2022 09:46 AM AEST(SW"</f>
        <v>02/11/2022 09:46 AM AEST(SW</v>
      </c>
      <c r="M3257">
        <v>1083941</v>
      </c>
      <c r="O3257" t="s">
        <v>32</v>
      </c>
      <c r="P3257" t="s">
        <v>86</v>
      </c>
      <c r="R3257" t="s">
        <v>34</v>
      </c>
      <c r="T3257" t="s">
        <v>52</v>
      </c>
      <c r="U3257" t="s">
        <v>87</v>
      </c>
      <c r="V3257" t="s">
        <v>475</v>
      </c>
      <c r="W3257" s="1">
        <v>44911</v>
      </c>
      <c r="X3257" s="1">
        <v>44976</v>
      </c>
      <c r="Y3257" t="s">
        <v>55</v>
      </c>
    </row>
    <row r="3258" spans="1:25">
      <c r="A3258" t="s">
        <v>5101</v>
      </c>
      <c r="B3258" t="s">
        <v>5102</v>
      </c>
      <c r="D3258">
        <v>55828</v>
      </c>
      <c r="E3258" t="s">
        <v>27</v>
      </c>
      <c r="F3258" t="s">
        <v>28</v>
      </c>
      <c r="G3258">
        <v>2023</v>
      </c>
      <c r="H3258" t="s">
        <v>29</v>
      </c>
      <c r="I3258" t="s">
        <v>30</v>
      </c>
      <c r="J3258" t="s">
        <v>5103</v>
      </c>
      <c r="K3258" t="str">
        <f>"01/02/2023 11:54 PM AEST(SW"</f>
        <v>01/02/2023 11:54 PM AEST(SW</v>
      </c>
      <c r="M3258">
        <v>1356968</v>
      </c>
      <c r="O3258" t="s">
        <v>32</v>
      </c>
      <c r="P3258" t="s">
        <v>878</v>
      </c>
      <c r="R3258" t="s">
        <v>34</v>
      </c>
      <c r="T3258" t="s">
        <v>174</v>
      </c>
      <c r="U3258" t="s">
        <v>680</v>
      </c>
      <c r="V3258" t="s">
        <v>2126</v>
      </c>
      <c r="W3258" s="1">
        <v>45028</v>
      </c>
      <c r="X3258" s="1">
        <v>45036</v>
      </c>
      <c r="Y3258" t="s">
        <v>55</v>
      </c>
    </row>
    <row r="3259" spans="1:25">
      <c r="A3259" t="s">
        <v>5964</v>
      </c>
      <c r="B3259" t="s">
        <v>5534</v>
      </c>
      <c r="C3259" t="s">
        <v>494</v>
      </c>
      <c r="D3259">
        <v>55824</v>
      </c>
      <c r="E3259" t="s">
        <v>27</v>
      </c>
      <c r="F3259" t="s">
        <v>28</v>
      </c>
      <c r="G3259">
        <v>2023</v>
      </c>
      <c r="H3259" t="s">
        <v>29</v>
      </c>
      <c r="I3259" t="s">
        <v>30</v>
      </c>
      <c r="J3259" t="s">
        <v>5103</v>
      </c>
      <c r="K3259" t="str">
        <f>"01/02/2023 09:42 PM AEST(SW"</f>
        <v>01/02/2023 09:42 PM AEST(SW</v>
      </c>
      <c r="M3259">
        <v>1266997</v>
      </c>
      <c r="O3259" t="s">
        <v>32</v>
      </c>
      <c r="P3259" t="s">
        <v>878</v>
      </c>
      <c r="R3259" t="s">
        <v>34</v>
      </c>
      <c r="T3259" t="s">
        <v>174</v>
      </c>
      <c r="U3259" t="s">
        <v>680</v>
      </c>
      <c r="V3259" t="s">
        <v>2126</v>
      </c>
      <c r="W3259" s="1">
        <v>45028</v>
      </c>
      <c r="X3259" s="1">
        <v>45036</v>
      </c>
      <c r="Y3259" t="s">
        <v>55</v>
      </c>
    </row>
    <row r="3260" spans="1:25">
      <c r="A3260" t="s">
        <v>6484</v>
      </c>
      <c r="B3260" t="s">
        <v>268</v>
      </c>
      <c r="D3260">
        <v>60629</v>
      </c>
      <c r="E3260" t="s">
        <v>27</v>
      </c>
      <c r="F3260" t="s">
        <v>28</v>
      </c>
      <c r="G3260">
        <v>2023</v>
      </c>
      <c r="H3260" t="s">
        <v>29</v>
      </c>
      <c r="I3260" t="s">
        <v>30</v>
      </c>
      <c r="J3260" t="s">
        <v>6485</v>
      </c>
      <c r="K3260" t="str">
        <f>"01/06/2023 11:03 AM AEST(SW"</f>
        <v>01/06/2023 11:03 AM AEST(SW</v>
      </c>
      <c r="M3260">
        <v>1198623</v>
      </c>
      <c r="O3260" t="s">
        <v>32</v>
      </c>
      <c r="P3260" t="s">
        <v>878</v>
      </c>
      <c r="R3260" t="s">
        <v>34</v>
      </c>
      <c r="T3260" t="s">
        <v>52</v>
      </c>
      <c r="U3260" t="s">
        <v>1540</v>
      </c>
      <c r="V3260" t="s">
        <v>6486</v>
      </c>
      <c r="W3260" s="1">
        <v>45085</v>
      </c>
      <c r="X3260" s="1">
        <v>45102</v>
      </c>
      <c r="Y3260" t="s">
        <v>55</v>
      </c>
    </row>
    <row r="3261" spans="1:25">
      <c r="A3261" t="s">
        <v>1443</v>
      </c>
      <c r="B3261" t="s">
        <v>5965</v>
      </c>
      <c r="C3261" t="s">
        <v>134</v>
      </c>
      <c r="D3261">
        <v>55695</v>
      </c>
      <c r="E3261" t="s">
        <v>27</v>
      </c>
      <c r="F3261" t="s">
        <v>28</v>
      </c>
      <c r="G3261">
        <v>2023</v>
      </c>
      <c r="H3261" t="s">
        <v>29</v>
      </c>
      <c r="I3261" t="s">
        <v>30</v>
      </c>
      <c r="J3261" t="s">
        <v>5103</v>
      </c>
      <c r="K3261" t="s">
        <v>5966</v>
      </c>
      <c r="L3261" t="s">
        <v>5966</v>
      </c>
      <c r="M3261">
        <v>1082757</v>
      </c>
      <c r="O3261" t="s">
        <v>32</v>
      </c>
      <c r="P3261" t="s">
        <v>878</v>
      </c>
      <c r="R3261" t="s">
        <v>34</v>
      </c>
      <c r="T3261" t="s">
        <v>174</v>
      </c>
      <c r="U3261" t="s">
        <v>680</v>
      </c>
      <c r="V3261" t="s">
        <v>2126</v>
      </c>
      <c r="W3261" s="1">
        <v>45028</v>
      </c>
      <c r="X3261" s="1">
        <v>45036</v>
      </c>
      <c r="Y3261" t="s">
        <v>55</v>
      </c>
    </row>
    <row r="3262" spans="1:25">
      <c r="A3262" t="s">
        <v>8572</v>
      </c>
      <c r="B3262" t="s">
        <v>1320</v>
      </c>
      <c r="C3262" t="s">
        <v>323</v>
      </c>
      <c r="D3262">
        <v>55355</v>
      </c>
      <c r="E3262" t="s">
        <v>27</v>
      </c>
      <c r="F3262" t="s">
        <v>28</v>
      </c>
      <c r="G3262">
        <v>2023</v>
      </c>
      <c r="H3262" t="s">
        <v>29</v>
      </c>
      <c r="I3262" t="s">
        <v>30</v>
      </c>
      <c r="J3262" t="s">
        <v>8573</v>
      </c>
      <c r="K3262" t="s">
        <v>8574</v>
      </c>
      <c r="M3262">
        <v>998747</v>
      </c>
      <c r="O3262" t="s">
        <v>32</v>
      </c>
      <c r="P3262" t="s">
        <v>389</v>
      </c>
      <c r="R3262" t="s">
        <v>34</v>
      </c>
      <c r="T3262" t="s">
        <v>52</v>
      </c>
      <c r="U3262" t="s">
        <v>87</v>
      </c>
      <c r="V3262" t="s">
        <v>8167</v>
      </c>
      <c r="W3262" s="1">
        <v>45102</v>
      </c>
      <c r="X3262" s="1">
        <v>45134</v>
      </c>
      <c r="Y3262" t="s">
        <v>55</v>
      </c>
    </row>
    <row r="3263" spans="1:25">
      <c r="A3263" t="s">
        <v>8575</v>
      </c>
      <c r="B3263" t="s">
        <v>8576</v>
      </c>
      <c r="C3263" t="s">
        <v>8577</v>
      </c>
      <c r="D3263">
        <v>61944</v>
      </c>
      <c r="E3263" t="s">
        <v>27</v>
      </c>
      <c r="F3263" t="s">
        <v>28</v>
      </c>
      <c r="G3263">
        <v>2023</v>
      </c>
      <c r="H3263" t="s">
        <v>29</v>
      </c>
      <c r="I3263" t="s">
        <v>30</v>
      </c>
      <c r="J3263" t="s">
        <v>8578</v>
      </c>
      <c r="K3263" t="s">
        <v>8579</v>
      </c>
      <c r="L3263" t="str">
        <f>"02/08/2023 08:31 PM AEST(SW"</f>
        <v>02/08/2023 08:31 PM AEST(SW</v>
      </c>
      <c r="M3263">
        <v>914827</v>
      </c>
      <c r="O3263" t="s">
        <v>32</v>
      </c>
      <c r="P3263" t="s">
        <v>86</v>
      </c>
      <c r="R3263" t="s">
        <v>34</v>
      </c>
      <c r="T3263" t="s">
        <v>52</v>
      </c>
      <c r="U3263" t="s">
        <v>87</v>
      </c>
      <c r="V3263" t="s">
        <v>88</v>
      </c>
      <c r="W3263" s="1">
        <v>45149</v>
      </c>
      <c r="X3263" s="1">
        <v>45177</v>
      </c>
      <c r="Y3263" t="s">
        <v>211</v>
      </c>
    </row>
    <row r="3264" spans="1:25">
      <c r="A3264" t="s">
        <v>187</v>
      </c>
      <c r="B3264" t="s">
        <v>188</v>
      </c>
      <c r="C3264" t="s">
        <v>189</v>
      </c>
      <c r="D3264">
        <v>52939</v>
      </c>
      <c r="E3264" t="s">
        <v>27</v>
      </c>
      <c r="F3264" t="s">
        <v>28</v>
      </c>
      <c r="G3264">
        <v>2023</v>
      </c>
      <c r="H3264" t="s">
        <v>29</v>
      </c>
      <c r="I3264" t="s">
        <v>30</v>
      </c>
      <c r="J3264" t="s">
        <v>8580</v>
      </c>
      <c r="K3264" t="s">
        <v>8581</v>
      </c>
      <c r="L3264" t="s">
        <v>8582</v>
      </c>
      <c r="M3264">
        <v>921189</v>
      </c>
      <c r="O3264" t="s">
        <v>32</v>
      </c>
      <c r="P3264" t="s">
        <v>42</v>
      </c>
      <c r="R3264" t="s">
        <v>34</v>
      </c>
      <c r="T3264" t="s">
        <v>35</v>
      </c>
      <c r="U3264" t="s">
        <v>706</v>
      </c>
      <c r="V3264" t="s">
        <v>3559</v>
      </c>
      <c r="W3264" s="1">
        <v>44930</v>
      </c>
      <c r="X3264" s="1">
        <v>44950</v>
      </c>
      <c r="Y3264" t="s">
        <v>55</v>
      </c>
    </row>
    <row r="3265" spans="1:25">
      <c r="A3265" t="s">
        <v>812</v>
      </c>
      <c r="B3265" t="s">
        <v>2363</v>
      </c>
      <c r="C3265" t="s">
        <v>2364</v>
      </c>
      <c r="D3265">
        <v>55225</v>
      </c>
      <c r="E3265" t="s">
        <v>27</v>
      </c>
      <c r="F3265" t="s">
        <v>28</v>
      </c>
      <c r="G3265">
        <v>2023</v>
      </c>
      <c r="H3265" t="s">
        <v>29</v>
      </c>
      <c r="I3265" t="s">
        <v>30</v>
      </c>
      <c r="J3265" t="s">
        <v>8583</v>
      </c>
      <c r="K3265" t="str">
        <f>"08/12/2022 02:21 PM AEST(SW"</f>
        <v>08/12/2022 02:21 PM AEST(SW</v>
      </c>
      <c r="L3265" t="s">
        <v>8584</v>
      </c>
      <c r="M3265">
        <v>833495</v>
      </c>
      <c r="O3265" t="s">
        <v>32</v>
      </c>
      <c r="P3265" t="s">
        <v>86</v>
      </c>
      <c r="R3265" t="s">
        <v>34</v>
      </c>
      <c r="T3265" t="s">
        <v>52</v>
      </c>
      <c r="U3265" t="s">
        <v>261</v>
      </c>
      <c r="V3265" t="s">
        <v>426</v>
      </c>
      <c r="W3265" s="1">
        <v>44923</v>
      </c>
      <c r="X3265" s="1">
        <v>44950</v>
      </c>
      <c r="Y3265" t="s">
        <v>55</v>
      </c>
    </row>
    <row r="3266" spans="1:25">
      <c r="A3266" t="s">
        <v>4726</v>
      </c>
      <c r="B3266" t="s">
        <v>4363</v>
      </c>
      <c r="D3266">
        <v>55528</v>
      </c>
      <c r="E3266" t="s">
        <v>27</v>
      </c>
      <c r="F3266" t="s">
        <v>28</v>
      </c>
      <c r="G3266">
        <v>2023</v>
      </c>
      <c r="H3266" t="s">
        <v>29</v>
      </c>
      <c r="I3266" t="s">
        <v>30</v>
      </c>
      <c r="J3266" t="s">
        <v>8585</v>
      </c>
      <c r="K3266" t="s">
        <v>8586</v>
      </c>
      <c r="L3266" t="s">
        <v>8587</v>
      </c>
      <c r="M3266">
        <v>1330254</v>
      </c>
      <c r="O3266" t="s">
        <v>32</v>
      </c>
      <c r="P3266" t="s">
        <v>631</v>
      </c>
      <c r="R3266" t="s">
        <v>34</v>
      </c>
      <c r="T3266" t="s">
        <v>35</v>
      </c>
      <c r="U3266" t="s">
        <v>43</v>
      </c>
      <c r="V3266" t="s">
        <v>8588</v>
      </c>
      <c r="W3266" s="1">
        <v>44950</v>
      </c>
      <c r="X3266" s="1">
        <v>44972</v>
      </c>
      <c r="Y3266" t="s">
        <v>55</v>
      </c>
    </row>
    <row r="3267" spans="1:25">
      <c r="A3267" t="s">
        <v>8589</v>
      </c>
      <c r="B3267" t="s">
        <v>171</v>
      </c>
      <c r="C3267" t="s">
        <v>8590</v>
      </c>
      <c r="D3267">
        <v>59101</v>
      </c>
      <c r="E3267" t="s">
        <v>27</v>
      </c>
      <c r="F3267" t="s">
        <v>28</v>
      </c>
      <c r="G3267">
        <v>2023</v>
      </c>
      <c r="H3267" t="s">
        <v>29</v>
      </c>
      <c r="I3267" t="s">
        <v>30</v>
      </c>
      <c r="J3267" t="s">
        <v>8591</v>
      </c>
      <c r="K3267" t="s">
        <v>8592</v>
      </c>
      <c r="L3267" t="s">
        <v>8592</v>
      </c>
      <c r="M3267">
        <v>949265</v>
      </c>
      <c r="O3267" t="s">
        <v>32</v>
      </c>
      <c r="P3267" t="s">
        <v>33</v>
      </c>
      <c r="R3267" t="s">
        <v>34</v>
      </c>
      <c r="T3267" t="s">
        <v>52</v>
      </c>
      <c r="U3267" t="s">
        <v>298</v>
      </c>
      <c r="V3267" t="s">
        <v>810</v>
      </c>
      <c r="W3267" s="1">
        <v>45190</v>
      </c>
      <c r="X3267" s="1">
        <v>45250</v>
      </c>
      <c r="Y3267" t="s">
        <v>55</v>
      </c>
    </row>
    <row r="3268" spans="1:25">
      <c r="A3268" t="s">
        <v>8589</v>
      </c>
      <c r="B3268" t="s">
        <v>171</v>
      </c>
      <c r="C3268" t="s">
        <v>8590</v>
      </c>
      <c r="D3268">
        <v>61945</v>
      </c>
      <c r="E3268" t="s">
        <v>27</v>
      </c>
      <c r="F3268" t="s">
        <v>28</v>
      </c>
      <c r="G3268">
        <v>2023</v>
      </c>
      <c r="H3268" t="s">
        <v>29</v>
      </c>
      <c r="I3268" t="s">
        <v>30</v>
      </c>
      <c r="J3268" t="s">
        <v>8593</v>
      </c>
      <c r="K3268" t="s">
        <v>8594</v>
      </c>
      <c r="L3268" t="s">
        <v>8594</v>
      </c>
      <c r="M3268">
        <v>949265</v>
      </c>
      <c r="O3268" t="s">
        <v>32</v>
      </c>
      <c r="P3268" t="s">
        <v>33</v>
      </c>
      <c r="R3268" t="s">
        <v>34</v>
      </c>
      <c r="T3268" t="s">
        <v>52</v>
      </c>
      <c r="U3268" t="s">
        <v>298</v>
      </c>
      <c r="V3268" t="s">
        <v>810</v>
      </c>
      <c r="W3268" s="1">
        <v>45190</v>
      </c>
      <c r="X3268" s="1">
        <v>45250</v>
      </c>
      <c r="Y3268" t="s">
        <v>55</v>
      </c>
    </row>
    <row r="3269" spans="1:25">
      <c r="A3269" t="s">
        <v>6599</v>
      </c>
      <c r="B3269" t="s">
        <v>268</v>
      </c>
      <c r="C3269" t="s">
        <v>78</v>
      </c>
      <c r="D3269">
        <v>61005</v>
      </c>
      <c r="E3269" t="s">
        <v>27</v>
      </c>
      <c r="F3269" t="s">
        <v>28</v>
      </c>
      <c r="G3269">
        <v>2023</v>
      </c>
      <c r="H3269" t="s">
        <v>29</v>
      </c>
      <c r="I3269" t="s">
        <v>30</v>
      </c>
      <c r="J3269" t="s">
        <v>6600</v>
      </c>
      <c r="K3269" t="s">
        <v>6601</v>
      </c>
      <c r="M3269">
        <v>831922</v>
      </c>
      <c r="O3269" t="s">
        <v>32</v>
      </c>
      <c r="P3269" t="s">
        <v>42</v>
      </c>
      <c r="R3269" t="s">
        <v>34</v>
      </c>
      <c r="T3269" t="s">
        <v>35</v>
      </c>
      <c r="U3269" t="s">
        <v>43</v>
      </c>
      <c r="V3269" t="s">
        <v>158</v>
      </c>
      <c r="W3269" s="1">
        <v>45106</v>
      </c>
      <c r="X3269" s="1">
        <v>45139</v>
      </c>
      <c r="Y3269" t="s">
        <v>55</v>
      </c>
    </row>
    <row r="3270" spans="1:25">
      <c r="A3270" t="s">
        <v>7277</v>
      </c>
      <c r="B3270" t="s">
        <v>633</v>
      </c>
      <c r="D3270">
        <v>60867</v>
      </c>
      <c r="E3270" t="s">
        <v>27</v>
      </c>
      <c r="F3270" t="s">
        <v>28</v>
      </c>
      <c r="G3270">
        <v>2023</v>
      </c>
      <c r="H3270" t="s">
        <v>29</v>
      </c>
      <c r="I3270" t="s">
        <v>30</v>
      </c>
      <c r="J3270" t="s">
        <v>7333</v>
      </c>
      <c r="K3270" t="str">
        <f>"07/06/2023 10:58 AM AEST(SW"</f>
        <v>07/06/2023 10:58 AM AEST(SW</v>
      </c>
      <c r="O3270" t="s">
        <v>32</v>
      </c>
      <c r="P3270" t="s">
        <v>61</v>
      </c>
      <c r="Q3270" t="s">
        <v>7334</v>
      </c>
      <c r="R3270" t="s">
        <v>34</v>
      </c>
      <c r="T3270" t="s">
        <v>35</v>
      </c>
      <c r="U3270" t="s">
        <v>43</v>
      </c>
      <c r="V3270" t="s">
        <v>863</v>
      </c>
      <c r="W3270" s="1">
        <v>45092</v>
      </c>
      <c r="X3270" s="1">
        <v>45141</v>
      </c>
      <c r="Y3270" t="s">
        <v>55</v>
      </c>
    </row>
    <row r="3271" spans="1:25">
      <c r="A3271" t="s">
        <v>6777</v>
      </c>
      <c r="B3271" t="s">
        <v>6778</v>
      </c>
      <c r="D3271">
        <v>61899</v>
      </c>
      <c r="E3271" t="s">
        <v>27</v>
      </c>
      <c r="F3271" t="s">
        <v>28</v>
      </c>
      <c r="G3271">
        <v>2023</v>
      </c>
      <c r="H3271" t="s">
        <v>29</v>
      </c>
      <c r="I3271" t="s">
        <v>30</v>
      </c>
      <c r="J3271" t="s">
        <v>6779</v>
      </c>
      <c r="K3271" t="s">
        <v>6780</v>
      </c>
      <c r="M3271">
        <v>911811</v>
      </c>
      <c r="O3271" t="s">
        <v>32</v>
      </c>
      <c r="P3271" t="s">
        <v>631</v>
      </c>
      <c r="R3271" t="s">
        <v>34</v>
      </c>
      <c r="T3271" t="s">
        <v>35</v>
      </c>
      <c r="U3271" t="s">
        <v>43</v>
      </c>
      <c r="V3271" t="s">
        <v>96</v>
      </c>
      <c r="W3271" s="1">
        <v>45138</v>
      </c>
      <c r="X3271" s="1">
        <v>45171</v>
      </c>
      <c r="Y3271" t="s">
        <v>55</v>
      </c>
    </row>
    <row r="3272" spans="1:25">
      <c r="A3272" t="s">
        <v>6512</v>
      </c>
      <c r="B3272" t="s">
        <v>1683</v>
      </c>
      <c r="D3272">
        <v>60851</v>
      </c>
      <c r="E3272" t="s">
        <v>27</v>
      </c>
      <c r="F3272" t="s">
        <v>28</v>
      </c>
      <c r="G3272">
        <v>2023</v>
      </c>
      <c r="H3272" t="s">
        <v>29</v>
      </c>
      <c r="I3272" t="s">
        <v>30</v>
      </c>
      <c r="J3272" t="s">
        <v>6513</v>
      </c>
      <c r="K3272" t="str">
        <f>"06/06/2023 06:33 PM AEST(SW"</f>
        <v>06/06/2023 06:33 PM AEST(SW</v>
      </c>
      <c r="M3272">
        <v>1253537</v>
      </c>
      <c r="O3272" t="s">
        <v>32</v>
      </c>
      <c r="P3272" t="s">
        <v>33</v>
      </c>
      <c r="R3272" t="s">
        <v>34</v>
      </c>
      <c r="T3272" t="s">
        <v>174</v>
      </c>
      <c r="U3272" t="s">
        <v>175</v>
      </c>
      <c r="V3272" t="s">
        <v>5926</v>
      </c>
      <c r="W3272" s="1">
        <v>45103</v>
      </c>
      <c r="X3272" s="1">
        <v>45138</v>
      </c>
      <c r="Y3272" t="s">
        <v>55</v>
      </c>
    </row>
    <row r="3273" spans="1:25">
      <c r="A3273" t="s">
        <v>5812</v>
      </c>
      <c r="B3273" t="s">
        <v>5836</v>
      </c>
      <c r="C3273" t="s">
        <v>1016</v>
      </c>
      <c r="D3273">
        <v>60531</v>
      </c>
      <c r="E3273" t="s">
        <v>27</v>
      </c>
      <c r="F3273" t="s">
        <v>28</v>
      </c>
      <c r="G3273">
        <v>2023</v>
      </c>
      <c r="H3273" t="s">
        <v>29</v>
      </c>
      <c r="I3273" t="s">
        <v>30</v>
      </c>
      <c r="J3273" t="s">
        <v>5924</v>
      </c>
      <c r="K3273" t="s">
        <v>5925</v>
      </c>
      <c r="M3273">
        <v>1253492</v>
      </c>
      <c r="O3273" t="s">
        <v>32</v>
      </c>
      <c r="P3273" t="s">
        <v>33</v>
      </c>
      <c r="R3273" t="s">
        <v>34</v>
      </c>
      <c r="T3273" t="s">
        <v>174</v>
      </c>
      <c r="U3273" t="s">
        <v>175</v>
      </c>
      <c r="V3273" t="s">
        <v>5926</v>
      </c>
      <c r="W3273" s="1">
        <v>45111</v>
      </c>
      <c r="X3273" s="1">
        <v>45077</v>
      </c>
      <c r="Y3273" t="s">
        <v>55</v>
      </c>
    </row>
    <row r="3274" spans="1:25">
      <c r="A3274" t="s">
        <v>5812</v>
      </c>
      <c r="B3274" t="s">
        <v>5836</v>
      </c>
      <c r="C3274" t="s">
        <v>1016</v>
      </c>
      <c r="D3274">
        <v>60532</v>
      </c>
      <c r="E3274" t="s">
        <v>27</v>
      </c>
      <c r="F3274" t="s">
        <v>28</v>
      </c>
      <c r="G3274">
        <v>2023</v>
      </c>
      <c r="H3274" t="s">
        <v>29</v>
      </c>
      <c r="I3274" t="s">
        <v>30</v>
      </c>
      <c r="J3274" t="s">
        <v>5927</v>
      </c>
      <c r="K3274" t="s">
        <v>5928</v>
      </c>
      <c r="L3274" t="s">
        <v>5929</v>
      </c>
      <c r="M3274">
        <v>1253492</v>
      </c>
      <c r="O3274" t="s">
        <v>32</v>
      </c>
      <c r="P3274" t="s">
        <v>33</v>
      </c>
      <c r="R3274" t="s">
        <v>34</v>
      </c>
      <c r="T3274" t="s">
        <v>174</v>
      </c>
      <c r="U3274" t="s">
        <v>175</v>
      </c>
      <c r="V3274" t="s">
        <v>5926</v>
      </c>
      <c r="W3274" s="1">
        <v>45111</v>
      </c>
      <c r="X3274" s="1">
        <v>45138</v>
      </c>
      <c r="Y3274" t="s">
        <v>55</v>
      </c>
    </row>
    <row r="3275" spans="1:25">
      <c r="A3275" t="s">
        <v>6628</v>
      </c>
      <c r="B3275" t="s">
        <v>2246</v>
      </c>
      <c r="C3275" t="s">
        <v>57</v>
      </c>
      <c r="D3275">
        <v>61926</v>
      </c>
      <c r="E3275" t="s">
        <v>27</v>
      </c>
      <c r="F3275" t="s">
        <v>28</v>
      </c>
      <c r="G3275">
        <v>2023</v>
      </c>
      <c r="H3275" t="s">
        <v>29</v>
      </c>
      <c r="I3275" t="s">
        <v>30</v>
      </c>
      <c r="J3275" t="s">
        <v>6629</v>
      </c>
      <c r="K3275" t="s">
        <v>6630</v>
      </c>
      <c r="L3275" t="s">
        <v>6630</v>
      </c>
      <c r="M3275">
        <v>1311688</v>
      </c>
      <c r="O3275" t="s">
        <v>32</v>
      </c>
      <c r="P3275" t="s">
        <v>631</v>
      </c>
      <c r="R3275" t="s">
        <v>34</v>
      </c>
      <c r="T3275" t="s">
        <v>35</v>
      </c>
      <c r="U3275" t="s">
        <v>278</v>
      </c>
      <c r="V3275" t="s">
        <v>6631</v>
      </c>
      <c r="W3275" s="1">
        <v>45152</v>
      </c>
      <c r="X3275" s="1">
        <v>45176</v>
      </c>
      <c r="Y3275" t="s">
        <v>55</v>
      </c>
    </row>
    <row r="3276" spans="1:25">
      <c r="A3276" t="s">
        <v>8595</v>
      </c>
      <c r="B3276" t="s">
        <v>8596</v>
      </c>
      <c r="C3276" t="s">
        <v>8597</v>
      </c>
      <c r="D3276">
        <v>60052</v>
      </c>
      <c r="E3276" t="s">
        <v>27</v>
      </c>
      <c r="F3276" t="s">
        <v>28</v>
      </c>
      <c r="G3276">
        <v>2023</v>
      </c>
      <c r="H3276" t="s">
        <v>29</v>
      </c>
      <c r="I3276" t="s">
        <v>30</v>
      </c>
      <c r="J3276" t="s">
        <v>8598</v>
      </c>
      <c r="K3276" t="s">
        <v>8599</v>
      </c>
      <c r="L3276" t="s">
        <v>8600</v>
      </c>
      <c r="M3276">
        <v>996502</v>
      </c>
      <c r="O3276" t="s">
        <v>32</v>
      </c>
      <c r="P3276" t="s">
        <v>42</v>
      </c>
      <c r="R3276" t="s">
        <v>34</v>
      </c>
      <c r="T3276" t="s">
        <v>35</v>
      </c>
      <c r="U3276" t="s">
        <v>869</v>
      </c>
      <c r="V3276" t="s">
        <v>8601</v>
      </c>
      <c r="W3276" s="1">
        <v>45103</v>
      </c>
      <c r="X3276" s="1">
        <v>45128</v>
      </c>
      <c r="Y3276" t="s">
        <v>55</v>
      </c>
    </row>
    <row r="3277" spans="1:25">
      <c r="A3277" t="s">
        <v>6339</v>
      </c>
      <c r="B3277" t="s">
        <v>6340</v>
      </c>
      <c r="D3277">
        <v>60572</v>
      </c>
      <c r="E3277" t="s">
        <v>27</v>
      </c>
      <c r="F3277" t="s">
        <v>28</v>
      </c>
      <c r="G3277">
        <v>2023</v>
      </c>
      <c r="H3277" t="s">
        <v>29</v>
      </c>
      <c r="I3277" t="s">
        <v>30</v>
      </c>
      <c r="J3277" t="s">
        <v>6341</v>
      </c>
      <c r="K3277" t="s">
        <v>6342</v>
      </c>
      <c r="M3277">
        <v>1357729</v>
      </c>
      <c r="O3277" t="s">
        <v>32</v>
      </c>
      <c r="P3277" t="s">
        <v>33</v>
      </c>
      <c r="R3277" t="s">
        <v>34</v>
      </c>
      <c r="T3277" t="s">
        <v>174</v>
      </c>
      <c r="U3277" t="s">
        <v>175</v>
      </c>
      <c r="V3277" t="s">
        <v>6343</v>
      </c>
      <c r="W3277" s="1">
        <v>45082</v>
      </c>
      <c r="X3277" s="1">
        <v>45112</v>
      </c>
      <c r="Y3277" t="s">
        <v>55</v>
      </c>
    </row>
    <row r="3278" spans="1:25">
      <c r="A3278" t="s">
        <v>4779</v>
      </c>
      <c r="B3278" t="s">
        <v>981</v>
      </c>
      <c r="C3278" t="s">
        <v>4780</v>
      </c>
      <c r="D3278">
        <v>60948</v>
      </c>
      <c r="E3278" t="s">
        <v>27</v>
      </c>
      <c r="F3278" t="s">
        <v>28</v>
      </c>
      <c r="G3278">
        <v>2023</v>
      </c>
      <c r="H3278" t="s">
        <v>29</v>
      </c>
      <c r="I3278" t="s">
        <v>30</v>
      </c>
      <c r="J3278" t="s">
        <v>6637</v>
      </c>
      <c r="K3278" t="s">
        <v>6638</v>
      </c>
      <c r="L3278" t="s">
        <v>6639</v>
      </c>
      <c r="M3278">
        <v>761751</v>
      </c>
      <c r="O3278" t="s">
        <v>32</v>
      </c>
      <c r="P3278" t="s">
        <v>86</v>
      </c>
      <c r="R3278" t="s">
        <v>34</v>
      </c>
      <c r="T3278" t="s">
        <v>52</v>
      </c>
      <c r="U3278" t="s">
        <v>261</v>
      </c>
      <c r="V3278" t="s">
        <v>262</v>
      </c>
      <c r="W3278" s="1">
        <v>45129</v>
      </c>
      <c r="X3278" s="1">
        <v>45141</v>
      </c>
      <c r="Y3278" t="s">
        <v>55</v>
      </c>
    </row>
    <row r="3279" spans="1:25">
      <c r="A3279" t="s">
        <v>476</v>
      </c>
      <c r="B3279" t="s">
        <v>8602</v>
      </c>
      <c r="C3279" t="s">
        <v>8603</v>
      </c>
      <c r="D3279">
        <v>60912</v>
      </c>
      <c r="E3279" t="s">
        <v>27</v>
      </c>
      <c r="F3279" t="s">
        <v>28</v>
      </c>
      <c r="G3279">
        <v>2023</v>
      </c>
      <c r="H3279" t="s">
        <v>29</v>
      </c>
      <c r="I3279" t="s">
        <v>30</v>
      </c>
      <c r="J3279" t="s">
        <v>8604</v>
      </c>
      <c r="K3279" t="str">
        <f>"09/06/2023 09:35 AM AEST(SW"</f>
        <v>09/06/2023 09:35 AM AEST(SW</v>
      </c>
      <c r="L3279" t="str">
        <f>"09/06/2023 09:40 AM AEST(SW"</f>
        <v>09/06/2023 09:40 AM AEST(SW</v>
      </c>
      <c r="M3279">
        <v>836771</v>
      </c>
      <c r="O3279" t="s">
        <v>32</v>
      </c>
      <c r="P3279" t="s">
        <v>86</v>
      </c>
      <c r="R3279" t="s">
        <v>34</v>
      </c>
      <c r="T3279" t="s">
        <v>52</v>
      </c>
      <c r="U3279" t="s">
        <v>87</v>
      </c>
      <c r="V3279" t="s">
        <v>88</v>
      </c>
      <c r="W3279" s="1">
        <v>45112</v>
      </c>
      <c r="X3279" s="1">
        <v>45135</v>
      </c>
      <c r="Y3279" t="s">
        <v>55</v>
      </c>
    </row>
    <row r="3280" spans="1:25">
      <c r="A3280" t="s">
        <v>5666</v>
      </c>
      <c r="B3280" t="s">
        <v>2310</v>
      </c>
      <c r="C3280" t="s">
        <v>1926</v>
      </c>
      <c r="D3280">
        <v>60978</v>
      </c>
      <c r="E3280" t="s">
        <v>27</v>
      </c>
      <c r="F3280" t="s">
        <v>28</v>
      </c>
      <c r="G3280">
        <v>2023</v>
      </c>
      <c r="H3280" t="s">
        <v>29</v>
      </c>
      <c r="I3280" t="s">
        <v>30</v>
      </c>
      <c r="J3280" t="s">
        <v>5667</v>
      </c>
      <c r="K3280" t="s">
        <v>5668</v>
      </c>
      <c r="L3280" t="s">
        <v>5668</v>
      </c>
      <c r="M3280">
        <v>239627</v>
      </c>
      <c r="O3280" t="s">
        <v>32</v>
      </c>
      <c r="P3280" t="s">
        <v>33</v>
      </c>
      <c r="R3280" t="s">
        <v>34</v>
      </c>
      <c r="T3280" t="s">
        <v>52</v>
      </c>
      <c r="U3280" t="s">
        <v>2704</v>
      </c>
      <c r="V3280" t="s">
        <v>2736</v>
      </c>
      <c r="W3280" s="1">
        <v>45094</v>
      </c>
      <c r="X3280" s="1">
        <v>45128</v>
      </c>
      <c r="Y3280" t="s">
        <v>55</v>
      </c>
    </row>
    <row r="3281" spans="1:25">
      <c r="A3281" t="s">
        <v>6512</v>
      </c>
      <c r="B3281" t="s">
        <v>1683</v>
      </c>
      <c r="D3281">
        <v>60851</v>
      </c>
      <c r="E3281" t="s">
        <v>27</v>
      </c>
      <c r="F3281" t="s">
        <v>28</v>
      </c>
      <c r="G3281">
        <v>2023</v>
      </c>
      <c r="H3281" t="s">
        <v>29</v>
      </c>
      <c r="I3281" t="s">
        <v>30</v>
      </c>
      <c r="J3281" t="s">
        <v>6513</v>
      </c>
      <c r="K3281" t="str">
        <f>"06/06/2023 06:33 PM AEST(SW"</f>
        <v>06/06/2023 06:33 PM AEST(SW</v>
      </c>
      <c r="M3281">
        <v>1253537</v>
      </c>
      <c r="O3281" t="s">
        <v>32</v>
      </c>
      <c r="P3281" t="s">
        <v>33</v>
      </c>
      <c r="R3281" t="s">
        <v>34</v>
      </c>
      <c r="T3281" t="s">
        <v>174</v>
      </c>
      <c r="U3281" t="s">
        <v>175</v>
      </c>
      <c r="V3281" t="s">
        <v>5926</v>
      </c>
      <c r="W3281" s="1">
        <v>45103</v>
      </c>
      <c r="X3281" s="1">
        <v>45138</v>
      </c>
      <c r="Y3281" t="s">
        <v>55</v>
      </c>
    </row>
    <row r="3282" spans="1:25">
      <c r="A3282" t="s">
        <v>1932</v>
      </c>
      <c r="B3282" t="s">
        <v>1157</v>
      </c>
      <c r="D3282">
        <v>61853</v>
      </c>
      <c r="E3282" t="s">
        <v>27</v>
      </c>
      <c r="F3282" t="s">
        <v>28</v>
      </c>
      <c r="G3282">
        <v>2023</v>
      </c>
      <c r="H3282" t="s">
        <v>29</v>
      </c>
      <c r="I3282" t="s">
        <v>30</v>
      </c>
      <c r="J3282" t="s">
        <v>6856</v>
      </c>
      <c r="K3282" t="s">
        <v>6857</v>
      </c>
      <c r="L3282" t="s">
        <v>6858</v>
      </c>
      <c r="M3282">
        <v>973514</v>
      </c>
      <c r="O3282" t="s">
        <v>32</v>
      </c>
      <c r="P3282" t="s">
        <v>68</v>
      </c>
      <c r="R3282" t="s">
        <v>34</v>
      </c>
      <c r="T3282" t="s">
        <v>35</v>
      </c>
      <c r="U3282" t="s">
        <v>680</v>
      </c>
      <c r="V3282" t="s">
        <v>6859</v>
      </c>
      <c r="W3282" s="1">
        <v>45167</v>
      </c>
      <c r="X3282" s="1">
        <v>45186</v>
      </c>
      <c r="Y3282" t="s">
        <v>133</v>
      </c>
    </row>
    <row r="3283" spans="1:25">
      <c r="A3283" t="s">
        <v>8595</v>
      </c>
      <c r="B3283" t="s">
        <v>8596</v>
      </c>
      <c r="C3283" t="s">
        <v>8597</v>
      </c>
      <c r="D3283">
        <v>60052</v>
      </c>
      <c r="E3283" t="s">
        <v>27</v>
      </c>
      <c r="F3283" t="s">
        <v>28</v>
      </c>
      <c r="G3283">
        <v>2023</v>
      </c>
      <c r="H3283" t="s">
        <v>29</v>
      </c>
      <c r="I3283" t="s">
        <v>30</v>
      </c>
      <c r="J3283" t="s">
        <v>8598</v>
      </c>
      <c r="K3283" t="s">
        <v>8599</v>
      </c>
      <c r="L3283" t="s">
        <v>8600</v>
      </c>
      <c r="M3283">
        <v>996502</v>
      </c>
      <c r="O3283" t="s">
        <v>32</v>
      </c>
      <c r="P3283" t="s">
        <v>42</v>
      </c>
      <c r="R3283" t="s">
        <v>34</v>
      </c>
      <c r="T3283" t="s">
        <v>35</v>
      </c>
      <c r="U3283" t="s">
        <v>869</v>
      </c>
      <c r="V3283" t="s">
        <v>8601</v>
      </c>
      <c r="W3283" s="1">
        <v>45103</v>
      </c>
      <c r="X3283" s="1">
        <v>45128</v>
      </c>
      <c r="Y3283" t="s">
        <v>55</v>
      </c>
    </row>
    <row r="3284" spans="1:25">
      <c r="A3284" t="s">
        <v>8605</v>
      </c>
      <c r="B3284" t="s">
        <v>434</v>
      </c>
      <c r="C3284" t="s">
        <v>104</v>
      </c>
      <c r="D3284">
        <v>60514</v>
      </c>
      <c r="E3284" t="s">
        <v>27</v>
      </c>
      <c r="F3284" t="s">
        <v>28</v>
      </c>
      <c r="G3284">
        <v>2023</v>
      </c>
      <c r="H3284" t="s">
        <v>29</v>
      </c>
      <c r="I3284" t="s">
        <v>30</v>
      </c>
      <c r="J3284" t="s">
        <v>8606</v>
      </c>
      <c r="K3284" t="str">
        <f>"01/06/2023 05:50 PM AEST(SW"</f>
        <v>01/06/2023 05:50 PM AEST(SW</v>
      </c>
      <c r="L3284" t="str">
        <f>"01/06/2023 05:51 PM AEST(SW"</f>
        <v>01/06/2023 05:51 PM AEST(SW</v>
      </c>
      <c r="M3284">
        <v>1221361</v>
      </c>
      <c r="O3284" t="s">
        <v>32</v>
      </c>
      <c r="P3284" t="s">
        <v>86</v>
      </c>
      <c r="R3284" t="s">
        <v>34</v>
      </c>
      <c r="T3284" t="s">
        <v>52</v>
      </c>
      <c r="U3284" t="s">
        <v>261</v>
      </c>
      <c r="V3284" t="s">
        <v>426</v>
      </c>
      <c r="W3284" s="1">
        <v>45086</v>
      </c>
      <c r="X3284" s="1">
        <v>45120</v>
      </c>
      <c r="Y3284" t="s">
        <v>55</v>
      </c>
    </row>
    <row r="3285" spans="1:25">
      <c r="A3285" t="s">
        <v>3487</v>
      </c>
      <c r="B3285" t="s">
        <v>551</v>
      </c>
      <c r="D3285">
        <v>55458</v>
      </c>
      <c r="E3285" t="s">
        <v>27</v>
      </c>
      <c r="F3285" t="s">
        <v>28</v>
      </c>
      <c r="G3285">
        <v>2023</v>
      </c>
      <c r="H3285" t="s">
        <v>29</v>
      </c>
      <c r="I3285" t="s">
        <v>30</v>
      </c>
      <c r="J3285" t="s">
        <v>7236</v>
      </c>
      <c r="K3285" t="s">
        <v>7237</v>
      </c>
      <c r="L3285" t="s">
        <v>7238</v>
      </c>
      <c r="M3285">
        <v>1136123</v>
      </c>
      <c r="O3285" t="s">
        <v>32</v>
      </c>
      <c r="P3285" t="s">
        <v>42</v>
      </c>
      <c r="R3285" t="s">
        <v>34</v>
      </c>
      <c r="T3285" t="s">
        <v>52</v>
      </c>
      <c r="U3285" t="s">
        <v>706</v>
      </c>
      <c r="V3285" t="s">
        <v>3490</v>
      </c>
      <c r="W3285" s="1">
        <v>44921</v>
      </c>
      <c r="X3285" s="1">
        <v>44948</v>
      </c>
      <c r="Y3285" t="s">
        <v>55</v>
      </c>
    </row>
    <row r="3286" spans="1:25">
      <c r="A3286" t="s">
        <v>6599</v>
      </c>
      <c r="B3286" t="s">
        <v>268</v>
      </c>
      <c r="C3286" t="s">
        <v>78</v>
      </c>
      <c r="D3286">
        <v>61005</v>
      </c>
      <c r="E3286" t="s">
        <v>27</v>
      </c>
      <c r="F3286" t="s">
        <v>28</v>
      </c>
      <c r="G3286">
        <v>2023</v>
      </c>
      <c r="H3286" t="s">
        <v>29</v>
      </c>
      <c r="I3286" t="s">
        <v>30</v>
      </c>
      <c r="J3286" t="s">
        <v>6600</v>
      </c>
      <c r="K3286" t="s">
        <v>6601</v>
      </c>
      <c r="M3286">
        <v>831922</v>
      </c>
      <c r="O3286" t="s">
        <v>32</v>
      </c>
      <c r="P3286" t="s">
        <v>42</v>
      </c>
      <c r="R3286" t="s">
        <v>34</v>
      </c>
      <c r="T3286" t="s">
        <v>35</v>
      </c>
      <c r="U3286" t="s">
        <v>43</v>
      </c>
      <c r="V3286" t="s">
        <v>158</v>
      </c>
      <c r="W3286" s="1">
        <v>45106</v>
      </c>
      <c r="X3286" s="1">
        <v>45139</v>
      </c>
      <c r="Y3286" t="s">
        <v>55</v>
      </c>
    </row>
    <row r="3287" spans="1:25">
      <c r="A3287" t="s">
        <v>3487</v>
      </c>
      <c r="B3287" t="s">
        <v>551</v>
      </c>
      <c r="D3287">
        <v>55458</v>
      </c>
      <c r="E3287" t="s">
        <v>27</v>
      </c>
      <c r="F3287" t="s">
        <v>28</v>
      </c>
      <c r="G3287">
        <v>2023</v>
      </c>
      <c r="H3287" t="s">
        <v>29</v>
      </c>
      <c r="I3287" t="s">
        <v>30</v>
      </c>
      <c r="J3287" t="s">
        <v>7236</v>
      </c>
      <c r="K3287" t="s">
        <v>7237</v>
      </c>
      <c r="L3287" t="s">
        <v>7238</v>
      </c>
      <c r="M3287">
        <v>1136123</v>
      </c>
      <c r="O3287" t="s">
        <v>32</v>
      </c>
      <c r="P3287" t="s">
        <v>42</v>
      </c>
      <c r="R3287" t="s">
        <v>34</v>
      </c>
      <c r="T3287" t="s">
        <v>52</v>
      </c>
      <c r="U3287" t="s">
        <v>706</v>
      </c>
      <c r="V3287" t="s">
        <v>3490</v>
      </c>
      <c r="W3287" s="1">
        <v>44921</v>
      </c>
      <c r="X3287" s="1">
        <v>44948</v>
      </c>
      <c r="Y3287" t="s">
        <v>55</v>
      </c>
    </row>
    <row r="3288" spans="1:25">
      <c r="A3288" t="s">
        <v>5812</v>
      </c>
      <c r="B3288" t="s">
        <v>5836</v>
      </c>
      <c r="C3288" t="s">
        <v>1016</v>
      </c>
      <c r="D3288">
        <v>60529</v>
      </c>
      <c r="E3288" t="s">
        <v>27</v>
      </c>
      <c r="F3288" t="s">
        <v>28</v>
      </c>
      <c r="G3288">
        <v>2023</v>
      </c>
      <c r="H3288" t="s">
        <v>29</v>
      </c>
      <c r="I3288" t="s">
        <v>30</v>
      </c>
      <c r="J3288" t="s">
        <v>8607</v>
      </c>
      <c r="K3288" t="s">
        <v>8608</v>
      </c>
      <c r="M3288">
        <v>1253492</v>
      </c>
      <c r="O3288" t="s">
        <v>32</v>
      </c>
      <c r="P3288" t="s">
        <v>33</v>
      </c>
      <c r="R3288" t="s">
        <v>34</v>
      </c>
      <c r="T3288" t="s">
        <v>174</v>
      </c>
      <c r="U3288" t="s">
        <v>175</v>
      </c>
      <c r="V3288" t="s">
        <v>5926</v>
      </c>
      <c r="W3288" s="1">
        <v>45111</v>
      </c>
      <c r="X3288" s="1">
        <v>45138</v>
      </c>
      <c r="Y3288" t="s">
        <v>55</v>
      </c>
    </row>
    <row r="3289" spans="1:25">
      <c r="A3289" t="s">
        <v>5812</v>
      </c>
      <c r="B3289" t="s">
        <v>5836</v>
      </c>
      <c r="C3289" t="s">
        <v>1016</v>
      </c>
      <c r="D3289">
        <v>60531</v>
      </c>
      <c r="E3289" t="s">
        <v>27</v>
      </c>
      <c r="F3289" t="s">
        <v>28</v>
      </c>
      <c r="G3289">
        <v>2023</v>
      </c>
      <c r="H3289" t="s">
        <v>29</v>
      </c>
      <c r="I3289" t="s">
        <v>30</v>
      </c>
      <c r="J3289" t="s">
        <v>5924</v>
      </c>
      <c r="K3289" t="s">
        <v>5925</v>
      </c>
      <c r="M3289">
        <v>1253492</v>
      </c>
      <c r="O3289" t="s">
        <v>32</v>
      </c>
      <c r="P3289" t="s">
        <v>33</v>
      </c>
      <c r="R3289" t="s">
        <v>34</v>
      </c>
      <c r="T3289" t="s">
        <v>174</v>
      </c>
      <c r="U3289" t="s">
        <v>175</v>
      </c>
      <c r="V3289" t="s">
        <v>5926</v>
      </c>
      <c r="W3289" s="1">
        <v>45111</v>
      </c>
      <c r="X3289" s="1">
        <v>45077</v>
      </c>
      <c r="Y3289" t="s">
        <v>55</v>
      </c>
    </row>
    <row r="3290" spans="1:25">
      <c r="A3290" t="s">
        <v>5812</v>
      </c>
      <c r="B3290" t="s">
        <v>5836</v>
      </c>
      <c r="C3290" t="s">
        <v>1016</v>
      </c>
      <c r="D3290">
        <v>60532</v>
      </c>
      <c r="E3290" t="s">
        <v>27</v>
      </c>
      <c r="F3290" t="s">
        <v>28</v>
      </c>
      <c r="G3290">
        <v>2023</v>
      </c>
      <c r="H3290" t="s">
        <v>29</v>
      </c>
      <c r="I3290" t="s">
        <v>30</v>
      </c>
      <c r="J3290" t="s">
        <v>5927</v>
      </c>
      <c r="K3290" t="s">
        <v>5928</v>
      </c>
      <c r="L3290" t="s">
        <v>5929</v>
      </c>
      <c r="M3290">
        <v>1253492</v>
      </c>
      <c r="O3290" t="s">
        <v>32</v>
      </c>
      <c r="P3290" t="s">
        <v>33</v>
      </c>
      <c r="R3290" t="s">
        <v>34</v>
      </c>
      <c r="T3290" t="s">
        <v>174</v>
      </c>
      <c r="U3290" t="s">
        <v>175</v>
      </c>
      <c r="V3290" t="s">
        <v>5926</v>
      </c>
      <c r="W3290" s="1">
        <v>45111</v>
      </c>
      <c r="X3290" s="1">
        <v>45138</v>
      </c>
      <c r="Y3290" t="s">
        <v>55</v>
      </c>
    </row>
    <row r="3291" spans="1:25">
      <c r="A3291" t="s">
        <v>6628</v>
      </c>
      <c r="B3291" t="s">
        <v>2246</v>
      </c>
      <c r="C3291" t="s">
        <v>57</v>
      </c>
      <c r="D3291">
        <v>61926</v>
      </c>
      <c r="E3291" t="s">
        <v>27</v>
      </c>
      <c r="F3291" t="s">
        <v>28</v>
      </c>
      <c r="G3291">
        <v>2023</v>
      </c>
      <c r="H3291" t="s">
        <v>29</v>
      </c>
      <c r="I3291" t="s">
        <v>30</v>
      </c>
      <c r="J3291" t="s">
        <v>6629</v>
      </c>
      <c r="K3291" t="s">
        <v>6630</v>
      </c>
      <c r="L3291" t="s">
        <v>6630</v>
      </c>
      <c r="M3291">
        <v>1311688</v>
      </c>
      <c r="O3291" t="s">
        <v>32</v>
      </c>
      <c r="P3291" t="s">
        <v>631</v>
      </c>
      <c r="R3291" t="s">
        <v>34</v>
      </c>
      <c r="T3291" t="s">
        <v>35</v>
      </c>
      <c r="U3291" t="s">
        <v>278</v>
      </c>
      <c r="V3291" t="s">
        <v>6631</v>
      </c>
      <c r="W3291" s="1">
        <v>45152</v>
      </c>
      <c r="X3291" s="1">
        <v>45176</v>
      </c>
      <c r="Y3291" t="s">
        <v>55</v>
      </c>
    </row>
    <row r="3292" spans="1:25">
      <c r="A3292" t="s">
        <v>8609</v>
      </c>
      <c r="B3292" t="s">
        <v>508</v>
      </c>
      <c r="C3292" t="s">
        <v>8610</v>
      </c>
      <c r="D3292">
        <v>61974</v>
      </c>
      <c r="E3292" t="s">
        <v>27</v>
      </c>
      <c r="F3292" t="s">
        <v>28</v>
      </c>
      <c r="G3292">
        <v>2023</v>
      </c>
      <c r="H3292" t="s">
        <v>29</v>
      </c>
      <c r="I3292" t="s">
        <v>30</v>
      </c>
      <c r="J3292" t="s">
        <v>8611</v>
      </c>
      <c r="K3292" t="str">
        <f>"01/08/2023 09:54 PM AEST(SW"</f>
        <v>01/08/2023 09:54 PM AEST(SW</v>
      </c>
      <c r="M3292">
        <v>915143</v>
      </c>
      <c r="O3292" t="s">
        <v>32</v>
      </c>
      <c r="P3292" t="s">
        <v>86</v>
      </c>
      <c r="R3292" t="s">
        <v>34</v>
      </c>
      <c r="T3292" t="s">
        <v>52</v>
      </c>
      <c r="U3292" t="s">
        <v>298</v>
      </c>
      <c r="V3292" t="s">
        <v>810</v>
      </c>
      <c r="W3292" s="1">
        <v>45192</v>
      </c>
      <c r="X3292" s="1">
        <v>45253</v>
      </c>
      <c r="Y3292" t="s">
        <v>55</v>
      </c>
    </row>
    <row r="3293" spans="1:25">
      <c r="A3293" t="s">
        <v>2451</v>
      </c>
      <c r="B3293" t="s">
        <v>953</v>
      </c>
      <c r="D3293">
        <v>56900</v>
      </c>
      <c r="E3293" t="s">
        <v>27</v>
      </c>
      <c r="F3293" t="s">
        <v>28</v>
      </c>
      <c r="G3293">
        <v>2023</v>
      </c>
      <c r="H3293" t="s">
        <v>29</v>
      </c>
      <c r="I3293" t="s">
        <v>30</v>
      </c>
      <c r="J3293" t="s">
        <v>4966</v>
      </c>
      <c r="K3293" t="str">
        <f>"04/02/2023 09:28 AM AEST(SW"</f>
        <v>04/02/2023 09:28 AM AEST(SW</v>
      </c>
      <c r="L3293" t="s">
        <v>4967</v>
      </c>
      <c r="M3293">
        <v>910194</v>
      </c>
      <c r="O3293" t="s">
        <v>32</v>
      </c>
      <c r="P3293" t="s">
        <v>86</v>
      </c>
      <c r="R3293" t="s">
        <v>34</v>
      </c>
      <c r="T3293" t="s">
        <v>52</v>
      </c>
      <c r="U3293" t="s">
        <v>261</v>
      </c>
      <c r="V3293" t="s">
        <v>262</v>
      </c>
      <c r="W3293" s="1">
        <v>44997</v>
      </c>
      <c r="X3293" s="1">
        <v>45009</v>
      </c>
      <c r="Y3293" t="s">
        <v>55</v>
      </c>
    </row>
    <row r="3294" spans="1:25">
      <c r="A3294" t="s">
        <v>1044</v>
      </c>
      <c r="B3294" t="s">
        <v>2246</v>
      </c>
      <c r="D3294">
        <v>46610</v>
      </c>
      <c r="E3294" t="s">
        <v>27</v>
      </c>
      <c r="F3294" t="s">
        <v>28</v>
      </c>
      <c r="G3294">
        <v>2023</v>
      </c>
      <c r="H3294" t="s">
        <v>29</v>
      </c>
      <c r="I3294" t="s">
        <v>30</v>
      </c>
      <c r="J3294" t="s">
        <v>2542</v>
      </c>
      <c r="K3294" t="s">
        <v>5599</v>
      </c>
      <c r="L3294" t="s">
        <v>5599</v>
      </c>
      <c r="M3294">
        <v>1294844</v>
      </c>
      <c r="O3294" t="s">
        <v>32</v>
      </c>
      <c r="P3294" t="s">
        <v>695</v>
      </c>
      <c r="R3294" t="s">
        <v>34</v>
      </c>
      <c r="T3294" t="s">
        <v>35</v>
      </c>
      <c r="U3294" t="s">
        <v>869</v>
      </c>
      <c r="V3294" t="s">
        <v>2076</v>
      </c>
      <c r="W3294" s="1">
        <v>44695</v>
      </c>
      <c r="X3294" s="1">
        <v>44749</v>
      </c>
      <c r="Y3294" t="s">
        <v>116</v>
      </c>
    </row>
    <row r="3295" spans="1:25">
      <c r="A3295" t="s">
        <v>8612</v>
      </c>
      <c r="B3295" t="s">
        <v>1684</v>
      </c>
      <c r="C3295" t="s">
        <v>8613</v>
      </c>
      <c r="D3295">
        <v>45627</v>
      </c>
      <c r="E3295" t="s">
        <v>27</v>
      </c>
      <c r="F3295" t="s">
        <v>28</v>
      </c>
      <c r="G3295">
        <v>2023</v>
      </c>
      <c r="H3295" t="s">
        <v>29</v>
      </c>
      <c r="I3295" t="s">
        <v>30</v>
      </c>
      <c r="J3295" t="s">
        <v>8614</v>
      </c>
      <c r="K3295" t="str">
        <f>"01/03/2023 11:11 AM AEST(SW"</f>
        <v>01/03/2023 11:11 AM AEST(SW</v>
      </c>
      <c r="M3295">
        <v>910566</v>
      </c>
      <c r="O3295" t="s">
        <v>32</v>
      </c>
      <c r="P3295" t="s">
        <v>33</v>
      </c>
      <c r="R3295" t="s">
        <v>34</v>
      </c>
      <c r="T3295" t="s">
        <v>52</v>
      </c>
      <c r="U3295" t="s">
        <v>298</v>
      </c>
      <c r="V3295" t="s">
        <v>299</v>
      </c>
      <c r="W3295" s="1">
        <v>44925</v>
      </c>
      <c r="X3295" s="1">
        <v>44955</v>
      </c>
      <c r="Y3295" t="s">
        <v>55</v>
      </c>
    </row>
    <row r="3296" spans="1:25">
      <c r="A3296" t="s">
        <v>6480</v>
      </c>
      <c r="B3296" t="s">
        <v>206</v>
      </c>
      <c r="C3296" t="s">
        <v>1557</v>
      </c>
      <c r="D3296">
        <v>59659</v>
      </c>
      <c r="E3296" t="s">
        <v>27</v>
      </c>
      <c r="F3296" t="s">
        <v>28</v>
      </c>
      <c r="G3296">
        <v>2023</v>
      </c>
      <c r="H3296" t="s">
        <v>29</v>
      </c>
      <c r="I3296" t="s">
        <v>30</v>
      </c>
      <c r="J3296" t="s">
        <v>8615</v>
      </c>
      <c r="K3296" t="str">
        <f>"04/05/2023 02:15 PM AEST(SW"</f>
        <v>04/05/2023 02:15 PM AEST(SW</v>
      </c>
      <c r="M3296">
        <v>992445</v>
      </c>
      <c r="O3296" t="s">
        <v>32</v>
      </c>
      <c r="P3296" t="s">
        <v>86</v>
      </c>
      <c r="R3296" t="s">
        <v>34</v>
      </c>
      <c r="T3296" t="s">
        <v>52</v>
      </c>
      <c r="U3296" t="s">
        <v>261</v>
      </c>
      <c r="V3296" t="s">
        <v>426</v>
      </c>
      <c r="W3296" s="1">
        <v>45087</v>
      </c>
      <c r="X3296" s="1">
        <v>45116</v>
      </c>
      <c r="Y3296" t="s">
        <v>55</v>
      </c>
    </row>
    <row r="3297" spans="1:25">
      <c r="A3297" t="s">
        <v>187</v>
      </c>
      <c r="B3297" t="s">
        <v>188</v>
      </c>
      <c r="C3297" t="s">
        <v>189</v>
      </c>
      <c r="D3297">
        <v>52939</v>
      </c>
      <c r="E3297" t="s">
        <v>27</v>
      </c>
      <c r="F3297" t="s">
        <v>28</v>
      </c>
      <c r="G3297">
        <v>2023</v>
      </c>
      <c r="H3297" t="s">
        <v>29</v>
      </c>
      <c r="I3297" t="s">
        <v>30</v>
      </c>
      <c r="J3297" t="s">
        <v>8580</v>
      </c>
      <c r="K3297" t="s">
        <v>8581</v>
      </c>
      <c r="L3297" t="s">
        <v>8582</v>
      </c>
      <c r="M3297">
        <v>921189</v>
      </c>
      <c r="O3297" t="s">
        <v>32</v>
      </c>
      <c r="P3297" t="s">
        <v>42</v>
      </c>
      <c r="R3297" t="s">
        <v>34</v>
      </c>
      <c r="T3297" t="s">
        <v>35</v>
      </c>
      <c r="U3297" t="s">
        <v>706</v>
      </c>
      <c r="V3297" t="s">
        <v>3559</v>
      </c>
      <c r="W3297" s="1">
        <v>44930</v>
      </c>
      <c r="X3297" s="1">
        <v>44950</v>
      </c>
      <c r="Y3297" t="s">
        <v>55</v>
      </c>
    </row>
    <row r="3298" spans="1:25">
      <c r="A3298" t="s">
        <v>8616</v>
      </c>
      <c r="B3298" t="s">
        <v>8617</v>
      </c>
      <c r="D3298">
        <v>61322</v>
      </c>
      <c r="E3298" t="s">
        <v>27</v>
      </c>
      <c r="F3298" t="s">
        <v>28</v>
      </c>
      <c r="G3298">
        <v>2023</v>
      </c>
      <c r="H3298" t="s">
        <v>29</v>
      </c>
      <c r="I3298" t="s">
        <v>30</v>
      </c>
      <c r="J3298" t="s">
        <v>8618</v>
      </c>
      <c r="K3298" t="s">
        <v>8619</v>
      </c>
      <c r="M3298">
        <v>913525</v>
      </c>
      <c r="O3298" t="s">
        <v>32</v>
      </c>
      <c r="P3298" t="s">
        <v>33</v>
      </c>
      <c r="R3298" t="s">
        <v>34</v>
      </c>
      <c r="T3298" t="s">
        <v>52</v>
      </c>
      <c r="U3298" t="s">
        <v>298</v>
      </c>
      <c r="V3298" t="s">
        <v>810</v>
      </c>
      <c r="W3298" s="1">
        <v>45190</v>
      </c>
      <c r="X3298" s="1">
        <v>45226</v>
      </c>
      <c r="Y3298" t="s">
        <v>133</v>
      </c>
    </row>
    <row r="3299" spans="1:25">
      <c r="A3299" t="s">
        <v>8620</v>
      </c>
      <c r="B3299" t="s">
        <v>8621</v>
      </c>
      <c r="D3299">
        <v>58797</v>
      </c>
      <c r="E3299" t="s">
        <v>27</v>
      </c>
      <c r="F3299" t="s">
        <v>28</v>
      </c>
      <c r="G3299">
        <v>2023</v>
      </c>
      <c r="H3299" t="s">
        <v>29</v>
      </c>
      <c r="I3299" t="s">
        <v>30</v>
      </c>
      <c r="J3299" t="s">
        <v>8622</v>
      </c>
      <c r="K3299" t="str">
        <f>"04/04/2023 06:24 PM AEST(SW"</f>
        <v>04/04/2023 06:24 PM AEST(SW</v>
      </c>
      <c r="M3299">
        <v>1095376</v>
      </c>
      <c r="O3299" t="s">
        <v>32</v>
      </c>
      <c r="P3299" t="s">
        <v>33</v>
      </c>
      <c r="R3299" t="s">
        <v>34</v>
      </c>
      <c r="T3299" t="s">
        <v>174</v>
      </c>
      <c r="U3299" t="s">
        <v>43</v>
      </c>
      <c r="V3299" t="s">
        <v>785</v>
      </c>
      <c r="W3299" s="1">
        <v>45099</v>
      </c>
      <c r="X3299" s="1">
        <v>45137</v>
      </c>
      <c r="Y3299" t="s">
        <v>204</v>
      </c>
    </row>
    <row r="3300" spans="1:25">
      <c r="A3300" t="s">
        <v>5019</v>
      </c>
      <c r="B3300" t="s">
        <v>3295</v>
      </c>
      <c r="C3300" t="s">
        <v>1048</v>
      </c>
      <c r="D3300">
        <v>60136</v>
      </c>
      <c r="E3300" t="s">
        <v>27</v>
      </c>
      <c r="F3300" t="s">
        <v>28</v>
      </c>
      <c r="G3300">
        <v>2023</v>
      </c>
      <c r="H3300" t="s">
        <v>29</v>
      </c>
      <c r="I3300" t="s">
        <v>30</v>
      </c>
      <c r="J3300" t="s">
        <v>5932</v>
      </c>
      <c r="K3300" t="s">
        <v>5933</v>
      </c>
      <c r="L3300" t="str">
        <f>"03/06/2023 12:05 AM AEST(SW"</f>
        <v>03/06/2023 12:05 AM AEST(SW</v>
      </c>
      <c r="M3300">
        <v>1357588</v>
      </c>
      <c r="O3300" t="s">
        <v>32</v>
      </c>
      <c r="P3300" t="s">
        <v>33</v>
      </c>
      <c r="R3300" t="s">
        <v>34</v>
      </c>
      <c r="T3300" t="s">
        <v>174</v>
      </c>
      <c r="U3300" t="s">
        <v>175</v>
      </c>
      <c r="V3300" t="s">
        <v>715</v>
      </c>
      <c r="W3300" s="1">
        <v>45083</v>
      </c>
      <c r="X3300" s="1">
        <v>45111</v>
      </c>
      <c r="Y3300" t="s">
        <v>55</v>
      </c>
    </row>
    <row r="3301" spans="1:25">
      <c r="A3301" t="s">
        <v>6533</v>
      </c>
      <c r="B3301" t="s">
        <v>1668</v>
      </c>
      <c r="C3301" t="s">
        <v>57</v>
      </c>
      <c r="D3301">
        <v>57063</v>
      </c>
      <c r="E3301" t="s">
        <v>27</v>
      </c>
      <c r="F3301" t="s">
        <v>28</v>
      </c>
      <c r="G3301">
        <v>2023</v>
      </c>
      <c r="H3301" t="s">
        <v>29</v>
      </c>
      <c r="I3301" t="s">
        <v>30</v>
      </c>
      <c r="J3301" t="s">
        <v>8623</v>
      </c>
      <c r="K3301" t="str">
        <f>"09/02/2023 02:18 PM AEST(SW"</f>
        <v>09/02/2023 02:18 PM AEST(SW</v>
      </c>
      <c r="M3301">
        <v>686054</v>
      </c>
      <c r="O3301" t="s">
        <v>32</v>
      </c>
      <c r="P3301" t="s">
        <v>371</v>
      </c>
      <c r="R3301" t="s">
        <v>34</v>
      </c>
      <c r="T3301" t="s">
        <v>52</v>
      </c>
      <c r="U3301" t="s">
        <v>53</v>
      </c>
      <c r="V3301" t="s">
        <v>8624</v>
      </c>
      <c r="W3301" s="1">
        <v>45108</v>
      </c>
      <c r="X3301" s="1">
        <v>45145</v>
      </c>
      <c r="Y3301" t="s">
        <v>55</v>
      </c>
    </row>
    <row r="3302" spans="1:25">
      <c r="A3302" t="s">
        <v>8625</v>
      </c>
      <c r="B3302" t="s">
        <v>230</v>
      </c>
      <c r="C3302" t="s">
        <v>307</v>
      </c>
      <c r="D3302">
        <v>60608</v>
      </c>
      <c r="E3302" t="s">
        <v>27</v>
      </c>
      <c r="F3302" t="s">
        <v>28</v>
      </c>
      <c r="G3302">
        <v>2023</v>
      </c>
      <c r="H3302" t="s">
        <v>29</v>
      </c>
      <c r="I3302" t="s">
        <v>30</v>
      </c>
      <c r="J3302" t="s">
        <v>8626</v>
      </c>
      <c r="K3302" t="s">
        <v>8627</v>
      </c>
      <c r="M3302">
        <v>913716</v>
      </c>
      <c r="O3302" t="s">
        <v>32</v>
      </c>
      <c r="P3302" t="s">
        <v>33</v>
      </c>
      <c r="R3302" t="s">
        <v>34</v>
      </c>
      <c r="T3302" t="s">
        <v>174</v>
      </c>
      <c r="U3302" t="s">
        <v>175</v>
      </c>
      <c r="V3302" t="s">
        <v>6526</v>
      </c>
      <c r="W3302" s="1">
        <v>45121</v>
      </c>
      <c r="X3302" s="1">
        <v>45138</v>
      </c>
      <c r="Y3302" t="s">
        <v>55</v>
      </c>
    </row>
    <row r="3303" spans="1:25">
      <c r="A3303" t="s">
        <v>1932</v>
      </c>
      <c r="B3303" t="s">
        <v>1157</v>
      </c>
      <c r="D3303">
        <v>61853</v>
      </c>
      <c r="E3303" t="s">
        <v>27</v>
      </c>
      <c r="F3303" t="s">
        <v>28</v>
      </c>
      <c r="G3303">
        <v>2023</v>
      </c>
      <c r="H3303" t="s">
        <v>29</v>
      </c>
      <c r="I3303" t="s">
        <v>30</v>
      </c>
      <c r="J3303" t="s">
        <v>6856</v>
      </c>
      <c r="K3303" t="s">
        <v>6857</v>
      </c>
      <c r="L3303" t="s">
        <v>6858</v>
      </c>
      <c r="M3303">
        <v>973514</v>
      </c>
      <c r="O3303" t="s">
        <v>32</v>
      </c>
      <c r="P3303" t="s">
        <v>68</v>
      </c>
      <c r="R3303" t="s">
        <v>34</v>
      </c>
      <c r="T3303" t="s">
        <v>35</v>
      </c>
      <c r="U3303" t="s">
        <v>680</v>
      </c>
      <c r="V3303" t="s">
        <v>6859</v>
      </c>
      <c r="W3303" s="1">
        <v>45167</v>
      </c>
      <c r="X3303" s="1">
        <v>45186</v>
      </c>
      <c r="Y3303" t="s">
        <v>133</v>
      </c>
    </row>
    <row r="3304" spans="1:25">
      <c r="A3304" t="s">
        <v>7877</v>
      </c>
      <c r="B3304" t="s">
        <v>2243</v>
      </c>
      <c r="D3304">
        <v>59104</v>
      </c>
      <c r="E3304" t="s">
        <v>27</v>
      </c>
      <c r="F3304" t="s">
        <v>28</v>
      </c>
      <c r="G3304">
        <v>2023</v>
      </c>
      <c r="H3304" t="s">
        <v>29</v>
      </c>
      <c r="I3304" t="s">
        <v>30</v>
      </c>
      <c r="J3304" t="s">
        <v>7881</v>
      </c>
      <c r="K3304" t="s">
        <v>7882</v>
      </c>
      <c r="M3304">
        <v>579791</v>
      </c>
      <c r="O3304" t="s">
        <v>32</v>
      </c>
      <c r="P3304" t="s">
        <v>42</v>
      </c>
      <c r="R3304" t="s">
        <v>34</v>
      </c>
      <c r="T3304" t="s">
        <v>35</v>
      </c>
      <c r="U3304" t="s">
        <v>36</v>
      </c>
      <c r="V3304" t="s">
        <v>7883</v>
      </c>
      <c r="W3304" s="1">
        <v>45047</v>
      </c>
      <c r="X3304" s="1">
        <v>45067</v>
      </c>
      <c r="Y3304" t="s">
        <v>2476</v>
      </c>
    </row>
    <row r="3305" spans="1:25">
      <c r="A3305" t="s">
        <v>78</v>
      </c>
      <c r="B3305" t="s">
        <v>791</v>
      </c>
      <c r="C3305" t="s">
        <v>8628</v>
      </c>
      <c r="D3305">
        <v>60964</v>
      </c>
      <c r="E3305" t="s">
        <v>27</v>
      </c>
      <c r="F3305" t="s">
        <v>28</v>
      </c>
      <c r="G3305">
        <v>2023</v>
      </c>
      <c r="H3305" t="s">
        <v>29</v>
      </c>
      <c r="I3305" t="s">
        <v>30</v>
      </c>
      <c r="J3305" t="s">
        <v>8629</v>
      </c>
      <c r="K3305" t="s">
        <v>8630</v>
      </c>
      <c r="M3305">
        <v>1182382</v>
      </c>
      <c r="O3305" t="s">
        <v>32</v>
      </c>
      <c r="P3305" t="s">
        <v>33</v>
      </c>
      <c r="R3305" t="s">
        <v>34</v>
      </c>
      <c r="T3305" t="s">
        <v>174</v>
      </c>
      <c r="U3305" t="s">
        <v>53</v>
      </c>
      <c r="V3305" t="s">
        <v>6526</v>
      </c>
      <c r="W3305" s="1">
        <v>45115</v>
      </c>
      <c r="X3305" s="1">
        <v>45137</v>
      </c>
      <c r="Y3305" t="s">
        <v>55</v>
      </c>
    </row>
    <row r="3306" spans="1:25">
      <c r="A3306" t="s">
        <v>1829</v>
      </c>
      <c r="B3306" t="s">
        <v>1830</v>
      </c>
      <c r="C3306" t="s">
        <v>1831</v>
      </c>
      <c r="D3306">
        <v>58456</v>
      </c>
      <c r="E3306" t="s">
        <v>27</v>
      </c>
      <c r="F3306" t="s">
        <v>28</v>
      </c>
      <c r="G3306">
        <v>2023</v>
      </c>
      <c r="H3306" t="s">
        <v>29</v>
      </c>
      <c r="I3306" t="s">
        <v>30</v>
      </c>
      <c r="J3306" t="s">
        <v>6580</v>
      </c>
      <c r="K3306" t="s">
        <v>6581</v>
      </c>
      <c r="M3306">
        <v>821959</v>
      </c>
      <c r="O3306" t="s">
        <v>32</v>
      </c>
      <c r="P3306" t="s">
        <v>86</v>
      </c>
      <c r="R3306" t="s">
        <v>34</v>
      </c>
      <c r="T3306" t="s">
        <v>52</v>
      </c>
      <c r="U3306" t="s">
        <v>87</v>
      </c>
      <c r="V3306" t="s">
        <v>465</v>
      </c>
      <c r="W3306" s="1">
        <v>45025</v>
      </c>
      <c r="X3306" s="1">
        <v>45079</v>
      </c>
      <c r="Y3306" t="s">
        <v>1834</v>
      </c>
    </row>
    <row r="3307" spans="1:25">
      <c r="A3307" t="s">
        <v>2957</v>
      </c>
      <c r="B3307" t="s">
        <v>327</v>
      </c>
      <c r="C3307" t="s">
        <v>6520</v>
      </c>
      <c r="D3307">
        <v>59503</v>
      </c>
      <c r="E3307" t="s">
        <v>27</v>
      </c>
      <c r="F3307" t="s">
        <v>28</v>
      </c>
      <c r="G3307">
        <v>2023</v>
      </c>
      <c r="H3307" t="s">
        <v>29</v>
      </c>
      <c r="I3307" t="s">
        <v>30</v>
      </c>
      <c r="J3307" t="s">
        <v>8631</v>
      </c>
      <c r="K3307" t="s">
        <v>8632</v>
      </c>
      <c r="M3307">
        <v>1253418</v>
      </c>
      <c r="O3307" t="s">
        <v>32</v>
      </c>
      <c r="P3307" t="s">
        <v>33</v>
      </c>
      <c r="R3307" t="s">
        <v>34</v>
      </c>
      <c r="T3307" t="s">
        <v>174</v>
      </c>
      <c r="U3307" t="s">
        <v>175</v>
      </c>
      <c r="V3307" t="s">
        <v>5926</v>
      </c>
      <c r="W3307" s="1">
        <v>45103</v>
      </c>
      <c r="X3307" s="1">
        <v>45138</v>
      </c>
      <c r="Y3307" t="s">
        <v>55</v>
      </c>
    </row>
    <row r="3308" spans="1:25">
      <c r="A3308" t="s">
        <v>8595</v>
      </c>
      <c r="B3308" t="s">
        <v>8596</v>
      </c>
      <c r="C3308" t="s">
        <v>8597</v>
      </c>
      <c r="D3308">
        <v>60052</v>
      </c>
      <c r="E3308" t="s">
        <v>27</v>
      </c>
      <c r="F3308" t="s">
        <v>28</v>
      </c>
      <c r="G3308">
        <v>2023</v>
      </c>
      <c r="H3308" t="s">
        <v>29</v>
      </c>
      <c r="I3308" t="s">
        <v>30</v>
      </c>
      <c r="J3308" t="s">
        <v>8598</v>
      </c>
      <c r="K3308" t="s">
        <v>8599</v>
      </c>
      <c r="L3308" t="s">
        <v>8600</v>
      </c>
      <c r="M3308">
        <v>996502</v>
      </c>
      <c r="O3308" t="s">
        <v>32</v>
      </c>
      <c r="P3308" t="s">
        <v>42</v>
      </c>
      <c r="R3308" t="s">
        <v>34</v>
      </c>
      <c r="T3308" t="s">
        <v>35</v>
      </c>
      <c r="U3308" t="s">
        <v>869</v>
      </c>
      <c r="V3308" t="s">
        <v>8601</v>
      </c>
      <c r="W3308" s="1">
        <v>45103</v>
      </c>
      <c r="X3308" s="1">
        <v>45128</v>
      </c>
      <c r="Y3308" t="s">
        <v>55</v>
      </c>
    </row>
    <row r="3309" spans="1:25">
      <c r="A3309" t="s">
        <v>6662</v>
      </c>
      <c r="B3309" t="s">
        <v>57</v>
      </c>
      <c r="C3309" t="s">
        <v>6432</v>
      </c>
      <c r="D3309">
        <v>59501</v>
      </c>
      <c r="E3309" t="s">
        <v>27</v>
      </c>
      <c r="F3309" t="s">
        <v>28</v>
      </c>
      <c r="G3309">
        <v>2023</v>
      </c>
      <c r="H3309" t="s">
        <v>29</v>
      </c>
      <c r="I3309" t="s">
        <v>30</v>
      </c>
      <c r="J3309" t="s">
        <v>6663</v>
      </c>
      <c r="K3309" t="s">
        <v>6664</v>
      </c>
      <c r="L3309" t="str">
        <f>"07/05/2023 10:54 AM AEST(SW"</f>
        <v>07/05/2023 10:54 AM AEST(SW</v>
      </c>
      <c r="M3309">
        <v>1110883</v>
      </c>
      <c r="O3309" t="s">
        <v>32</v>
      </c>
      <c r="P3309" t="s">
        <v>695</v>
      </c>
      <c r="R3309" t="s">
        <v>34</v>
      </c>
      <c r="T3309" t="s">
        <v>52</v>
      </c>
      <c r="U3309" t="s">
        <v>1540</v>
      </c>
      <c r="V3309" t="s">
        <v>6665</v>
      </c>
      <c r="W3309" s="1">
        <v>45078</v>
      </c>
      <c r="X3309" s="1">
        <v>45095</v>
      </c>
      <c r="Y3309" t="s">
        <v>55</v>
      </c>
    </row>
    <row r="3310" spans="1:25">
      <c r="A3310" t="s">
        <v>3487</v>
      </c>
      <c r="B3310" t="s">
        <v>551</v>
      </c>
      <c r="D3310">
        <v>55458</v>
      </c>
      <c r="E3310" t="s">
        <v>27</v>
      </c>
      <c r="F3310" t="s">
        <v>28</v>
      </c>
      <c r="G3310">
        <v>2023</v>
      </c>
      <c r="H3310" t="s">
        <v>29</v>
      </c>
      <c r="I3310" t="s">
        <v>30</v>
      </c>
      <c r="J3310" t="s">
        <v>7236</v>
      </c>
      <c r="K3310" t="s">
        <v>7237</v>
      </c>
      <c r="L3310" t="s">
        <v>7238</v>
      </c>
      <c r="M3310">
        <v>1136123</v>
      </c>
      <c r="O3310" t="s">
        <v>32</v>
      </c>
      <c r="P3310" t="s">
        <v>42</v>
      </c>
      <c r="R3310" t="s">
        <v>34</v>
      </c>
      <c r="T3310" t="s">
        <v>52</v>
      </c>
      <c r="U3310" t="s">
        <v>706</v>
      </c>
      <c r="V3310" t="s">
        <v>3490</v>
      </c>
      <c r="W3310" s="1">
        <v>44921</v>
      </c>
      <c r="X3310" s="1">
        <v>44948</v>
      </c>
      <c r="Y3310" t="s">
        <v>55</v>
      </c>
    </row>
    <row r="3311" spans="1:25">
      <c r="A3311" t="s">
        <v>5995</v>
      </c>
      <c r="B3311" t="s">
        <v>5996</v>
      </c>
      <c r="C3311" t="s">
        <v>5997</v>
      </c>
      <c r="D3311">
        <v>60544</v>
      </c>
      <c r="E3311" t="s">
        <v>27</v>
      </c>
      <c r="F3311" t="s">
        <v>28</v>
      </c>
      <c r="G3311">
        <v>2023</v>
      </c>
      <c r="H3311" t="s">
        <v>29</v>
      </c>
      <c r="I3311" t="s">
        <v>30</v>
      </c>
      <c r="J3311" t="s">
        <v>5998</v>
      </c>
      <c r="K3311" t="s">
        <v>5999</v>
      </c>
      <c r="M3311">
        <v>1303133</v>
      </c>
      <c r="O3311" t="s">
        <v>32</v>
      </c>
      <c r="P3311" t="s">
        <v>33</v>
      </c>
      <c r="R3311" t="s">
        <v>34</v>
      </c>
      <c r="T3311" t="s">
        <v>52</v>
      </c>
      <c r="U3311" t="s">
        <v>650</v>
      </c>
      <c r="V3311" t="s">
        <v>6000</v>
      </c>
      <c r="W3311" s="1">
        <v>45177</v>
      </c>
      <c r="X3311" s="1">
        <v>45199</v>
      </c>
      <c r="Y3311" t="s">
        <v>55</v>
      </c>
    </row>
    <row r="3312" spans="1:25">
      <c r="A3312" t="s">
        <v>8633</v>
      </c>
      <c r="B3312" t="s">
        <v>8634</v>
      </c>
      <c r="C3312" t="s">
        <v>8635</v>
      </c>
      <c r="D3312">
        <v>61933</v>
      </c>
      <c r="E3312" t="s">
        <v>27</v>
      </c>
      <c r="F3312" t="s">
        <v>28</v>
      </c>
      <c r="G3312">
        <v>2023</v>
      </c>
      <c r="H3312" t="s">
        <v>29</v>
      </c>
      <c r="I3312" t="s">
        <v>30</v>
      </c>
      <c r="J3312" t="s">
        <v>8636</v>
      </c>
      <c r="K3312" t="s">
        <v>8637</v>
      </c>
      <c r="M3312">
        <v>915247</v>
      </c>
      <c r="O3312" t="s">
        <v>32</v>
      </c>
      <c r="P3312" t="s">
        <v>86</v>
      </c>
      <c r="R3312" t="s">
        <v>34</v>
      </c>
      <c r="T3312" t="s">
        <v>52</v>
      </c>
      <c r="U3312" t="s">
        <v>298</v>
      </c>
      <c r="V3312" t="s">
        <v>810</v>
      </c>
      <c r="W3312" s="1">
        <v>45191</v>
      </c>
      <c r="X3312" s="1">
        <v>45252</v>
      </c>
      <c r="Y3312" t="s">
        <v>55</v>
      </c>
    </row>
    <row r="3313" spans="1:25">
      <c r="A3313" t="s">
        <v>8638</v>
      </c>
      <c r="B3313" t="s">
        <v>392</v>
      </c>
      <c r="C3313" t="s">
        <v>48</v>
      </c>
      <c r="D3313">
        <v>61866</v>
      </c>
      <c r="E3313" t="s">
        <v>27</v>
      </c>
      <c r="F3313" t="s">
        <v>28</v>
      </c>
      <c r="G3313">
        <v>2023</v>
      </c>
      <c r="H3313" t="s">
        <v>29</v>
      </c>
      <c r="I3313" t="s">
        <v>30</v>
      </c>
      <c r="J3313" t="s">
        <v>8639</v>
      </c>
      <c r="K3313" t="s">
        <v>8640</v>
      </c>
      <c r="L3313" t="s">
        <v>8641</v>
      </c>
      <c r="M3313">
        <v>910909</v>
      </c>
      <c r="O3313" t="s">
        <v>32</v>
      </c>
      <c r="P3313" t="s">
        <v>33</v>
      </c>
      <c r="R3313" t="s">
        <v>34</v>
      </c>
      <c r="T3313" t="s">
        <v>52</v>
      </c>
      <c r="U3313" t="s">
        <v>298</v>
      </c>
      <c r="V3313" t="s">
        <v>810</v>
      </c>
      <c r="W3313" s="1">
        <v>45191</v>
      </c>
      <c r="X3313" s="1">
        <v>45252</v>
      </c>
      <c r="Y3313" t="s">
        <v>55</v>
      </c>
    </row>
    <row r="3314" spans="1:25">
      <c r="A3314" t="s">
        <v>8595</v>
      </c>
      <c r="B3314" t="s">
        <v>8596</v>
      </c>
      <c r="C3314" t="s">
        <v>8597</v>
      </c>
      <c r="D3314">
        <v>60052</v>
      </c>
      <c r="E3314" t="s">
        <v>27</v>
      </c>
      <c r="F3314" t="s">
        <v>28</v>
      </c>
      <c r="G3314">
        <v>2023</v>
      </c>
      <c r="H3314" t="s">
        <v>29</v>
      </c>
      <c r="I3314" t="s">
        <v>30</v>
      </c>
      <c r="J3314" t="s">
        <v>8598</v>
      </c>
      <c r="K3314" t="s">
        <v>8599</v>
      </c>
      <c r="L3314" t="s">
        <v>8600</v>
      </c>
      <c r="M3314">
        <v>996502</v>
      </c>
      <c r="O3314" t="s">
        <v>32</v>
      </c>
      <c r="P3314" t="s">
        <v>42</v>
      </c>
      <c r="R3314" t="s">
        <v>34</v>
      </c>
      <c r="T3314" t="s">
        <v>35</v>
      </c>
      <c r="U3314" t="s">
        <v>869</v>
      </c>
      <c r="V3314" t="s">
        <v>8601</v>
      </c>
      <c r="W3314" s="1">
        <v>45103</v>
      </c>
      <c r="X3314" s="1">
        <v>45128</v>
      </c>
      <c r="Y3314" t="s">
        <v>55</v>
      </c>
    </row>
    <row r="3315" spans="1:25">
      <c r="A3315" t="s">
        <v>8642</v>
      </c>
      <c r="B3315" t="s">
        <v>1016</v>
      </c>
      <c r="C3315" t="s">
        <v>8643</v>
      </c>
      <c r="D3315">
        <v>57214</v>
      </c>
      <c r="E3315" t="s">
        <v>27</v>
      </c>
      <c r="F3315" t="s">
        <v>28</v>
      </c>
      <c r="G3315">
        <v>2023</v>
      </c>
      <c r="H3315" t="s">
        <v>29</v>
      </c>
      <c r="I3315" t="s">
        <v>30</v>
      </c>
      <c r="J3315" t="s">
        <v>8644</v>
      </c>
      <c r="K3315" t="s">
        <v>8645</v>
      </c>
      <c r="L3315" t="str">
        <f>"02/07/2023 08:46 AM AEST(SW"</f>
        <v>02/07/2023 08:46 AM AEST(SW</v>
      </c>
      <c r="M3315">
        <v>916953</v>
      </c>
      <c r="O3315" t="s">
        <v>32</v>
      </c>
      <c r="P3315" t="s">
        <v>33</v>
      </c>
      <c r="R3315" t="s">
        <v>34</v>
      </c>
      <c r="T3315" t="s">
        <v>52</v>
      </c>
      <c r="U3315" t="s">
        <v>298</v>
      </c>
      <c r="V3315" t="s">
        <v>299</v>
      </c>
      <c r="W3315" s="1">
        <v>45191</v>
      </c>
      <c r="X3315" s="1">
        <v>45283</v>
      </c>
      <c r="Y3315" t="s">
        <v>55</v>
      </c>
    </row>
    <row r="3316" spans="1:25">
      <c r="A3316" t="s">
        <v>632</v>
      </c>
      <c r="B3316" t="s">
        <v>633</v>
      </c>
      <c r="C3316" t="s">
        <v>634</v>
      </c>
      <c r="D3316">
        <v>61947</v>
      </c>
      <c r="E3316" t="s">
        <v>27</v>
      </c>
      <c r="F3316" t="s">
        <v>28</v>
      </c>
      <c r="G3316">
        <v>2023</v>
      </c>
      <c r="H3316" t="s">
        <v>29</v>
      </c>
      <c r="I3316" t="s">
        <v>30</v>
      </c>
      <c r="J3316" t="s">
        <v>6320</v>
      </c>
      <c r="K3316" t="s">
        <v>6321</v>
      </c>
      <c r="M3316">
        <v>1142770</v>
      </c>
      <c r="O3316" t="s">
        <v>32</v>
      </c>
      <c r="P3316" t="s">
        <v>61</v>
      </c>
      <c r="Q3316" t="s">
        <v>6322</v>
      </c>
      <c r="R3316" t="s">
        <v>34</v>
      </c>
      <c r="T3316" t="s">
        <v>35</v>
      </c>
      <c r="U3316" t="s">
        <v>278</v>
      </c>
      <c r="V3316" t="s">
        <v>151</v>
      </c>
      <c r="W3316" s="1">
        <v>45163</v>
      </c>
      <c r="X3316" s="1">
        <v>45182</v>
      </c>
      <c r="Y3316" t="s">
        <v>55</v>
      </c>
    </row>
    <row r="3317" spans="1:25">
      <c r="A3317" t="s">
        <v>5611</v>
      </c>
      <c r="B3317" t="s">
        <v>1016</v>
      </c>
      <c r="D3317">
        <v>60979</v>
      </c>
      <c r="E3317" t="s">
        <v>27</v>
      </c>
      <c r="F3317" t="s">
        <v>28</v>
      </c>
      <c r="G3317">
        <v>2023</v>
      </c>
      <c r="H3317" t="s">
        <v>29</v>
      </c>
      <c r="I3317" t="s">
        <v>30</v>
      </c>
      <c r="J3317" t="s">
        <v>5612</v>
      </c>
      <c r="K3317" t="s">
        <v>5613</v>
      </c>
      <c r="L3317" t="s">
        <v>5614</v>
      </c>
      <c r="M3317">
        <v>1146384</v>
      </c>
      <c r="O3317" t="s">
        <v>32</v>
      </c>
      <c r="P3317" t="s">
        <v>145</v>
      </c>
      <c r="R3317" t="s">
        <v>34</v>
      </c>
      <c r="T3317" t="s">
        <v>174</v>
      </c>
      <c r="U3317" t="s">
        <v>175</v>
      </c>
      <c r="V3317" t="s">
        <v>2167</v>
      </c>
      <c r="W3317" s="1">
        <v>45116</v>
      </c>
      <c r="X3317" s="1">
        <v>45106</v>
      </c>
      <c r="Y3317" t="s">
        <v>55</v>
      </c>
    </row>
    <row r="3318" spans="1:25">
      <c r="A3318" t="s">
        <v>8646</v>
      </c>
      <c r="B3318" t="s">
        <v>8647</v>
      </c>
      <c r="C3318" t="s">
        <v>1228</v>
      </c>
      <c r="D3318">
        <v>55202</v>
      </c>
      <c r="E3318" t="s">
        <v>27</v>
      </c>
      <c r="F3318" t="s">
        <v>28</v>
      </c>
      <c r="G3318">
        <v>2023</v>
      </c>
      <c r="H3318" t="s">
        <v>29</v>
      </c>
      <c r="I3318" t="s">
        <v>30</v>
      </c>
      <c r="J3318" t="s">
        <v>8648</v>
      </c>
      <c r="K3318" t="s">
        <v>8649</v>
      </c>
      <c r="L3318" t="s">
        <v>8650</v>
      </c>
      <c r="M3318">
        <v>1173220</v>
      </c>
      <c r="O3318" t="s">
        <v>32</v>
      </c>
      <c r="P3318" t="s">
        <v>277</v>
      </c>
      <c r="R3318" t="s">
        <v>34</v>
      </c>
      <c r="T3318" t="s">
        <v>174</v>
      </c>
      <c r="U3318" t="s">
        <v>53</v>
      </c>
      <c r="V3318" t="s">
        <v>8651</v>
      </c>
      <c r="W3318" s="1">
        <v>44926</v>
      </c>
      <c r="X3318" s="1">
        <v>45092</v>
      </c>
      <c r="Y3318" t="s">
        <v>55</v>
      </c>
    </row>
    <row r="3319" spans="1:25">
      <c r="A3319" t="s">
        <v>6777</v>
      </c>
      <c r="B3319" t="s">
        <v>6778</v>
      </c>
      <c r="D3319">
        <v>61899</v>
      </c>
      <c r="E3319" t="s">
        <v>27</v>
      </c>
      <c r="F3319" t="s">
        <v>28</v>
      </c>
      <c r="G3319">
        <v>2023</v>
      </c>
      <c r="H3319" t="s">
        <v>29</v>
      </c>
      <c r="I3319" t="s">
        <v>30</v>
      </c>
      <c r="J3319" t="s">
        <v>6779</v>
      </c>
      <c r="K3319" t="s">
        <v>6780</v>
      </c>
      <c r="M3319">
        <v>911811</v>
      </c>
      <c r="O3319" t="s">
        <v>32</v>
      </c>
      <c r="P3319" t="s">
        <v>631</v>
      </c>
      <c r="R3319" t="s">
        <v>34</v>
      </c>
      <c r="T3319" t="s">
        <v>35</v>
      </c>
      <c r="U3319" t="s">
        <v>43</v>
      </c>
      <c r="V3319" t="s">
        <v>96</v>
      </c>
      <c r="W3319" s="1">
        <v>45138</v>
      </c>
      <c r="X3319" s="1">
        <v>45171</v>
      </c>
      <c r="Y3319" t="s">
        <v>55</v>
      </c>
    </row>
    <row r="3320" spans="1:25">
      <c r="A3320" t="s">
        <v>8652</v>
      </c>
      <c r="B3320" t="s">
        <v>47</v>
      </c>
      <c r="C3320" t="s">
        <v>610</v>
      </c>
      <c r="D3320">
        <v>55721</v>
      </c>
      <c r="E3320" t="s">
        <v>27</v>
      </c>
      <c r="F3320" t="s">
        <v>28</v>
      </c>
      <c r="G3320">
        <v>2023</v>
      </c>
      <c r="H3320" t="s">
        <v>29</v>
      </c>
      <c r="I3320" t="s">
        <v>30</v>
      </c>
      <c r="J3320" t="s">
        <v>8653</v>
      </c>
      <c r="K3320" t="s">
        <v>8654</v>
      </c>
      <c r="M3320">
        <v>1200814</v>
      </c>
      <c r="O3320" t="s">
        <v>32</v>
      </c>
      <c r="P3320" t="s">
        <v>695</v>
      </c>
      <c r="R3320" t="s">
        <v>34</v>
      </c>
      <c r="T3320" t="s">
        <v>35</v>
      </c>
      <c r="U3320" t="s">
        <v>1540</v>
      </c>
      <c r="V3320" t="s">
        <v>6665</v>
      </c>
      <c r="W3320" s="1">
        <v>44986</v>
      </c>
      <c r="X3320" s="1">
        <v>45012</v>
      </c>
      <c r="Y3320" t="s">
        <v>55</v>
      </c>
    </row>
    <row r="3321" spans="1:25">
      <c r="A3321" t="s">
        <v>8655</v>
      </c>
      <c r="B3321" t="s">
        <v>2920</v>
      </c>
      <c r="D3321">
        <v>61907</v>
      </c>
      <c r="E3321" t="s">
        <v>27</v>
      </c>
      <c r="F3321" t="s">
        <v>28</v>
      </c>
      <c r="G3321">
        <v>2023</v>
      </c>
      <c r="H3321" t="s">
        <v>29</v>
      </c>
      <c r="I3321" t="s">
        <v>30</v>
      </c>
      <c r="J3321" t="s">
        <v>8656</v>
      </c>
      <c r="K3321" t="s">
        <v>8657</v>
      </c>
      <c r="M3321">
        <v>198928531</v>
      </c>
      <c r="O3321" t="s">
        <v>32</v>
      </c>
      <c r="P3321" t="s">
        <v>131</v>
      </c>
      <c r="R3321" t="s">
        <v>34</v>
      </c>
      <c r="T3321" t="s">
        <v>35</v>
      </c>
      <c r="U3321" t="s">
        <v>87</v>
      </c>
      <c r="V3321" t="s">
        <v>115</v>
      </c>
      <c r="W3321" s="1">
        <v>45135</v>
      </c>
      <c r="X3321" s="1">
        <v>45150</v>
      </c>
      <c r="Y3321" t="s">
        <v>55</v>
      </c>
    </row>
    <row r="3322" spans="1:25">
      <c r="A3322" t="s">
        <v>8658</v>
      </c>
      <c r="B3322" t="s">
        <v>8659</v>
      </c>
      <c r="D3322">
        <v>55767</v>
      </c>
      <c r="E3322" t="s">
        <v>27</v>
      </c>
      <c r="F3322" t="s">
        <v>28</v>
      </c>
      <c r="G3322">
        <v>2023</v>
      </c>
      <c r="H3322" t="s">
        <v>29</v>
      </c>
      <c r="I3322" t="s">
        <v>30</v>
      </c>
      <c r="J3322" t="s">
        <v>8660</v>
      </c>
      <c r="K3322" t="s">
        <v>8661</v>
      </c>
      <c r="M3322">
        <v>1289589</v>
      </c>
      <c r="O3322" t="s">
        <v>32</v>
      </c>
      <c r="P3322" t="s">
        <v>878</v>
      </c>
      <c r="R3322" t="s">
        <v>34</v>
      </c>
      <c r="T3322" t="s">
        <v>52</v>
      </c>
      <c r="U3322" t="s">
        <v>298</v>
      </c>
      <c r="V3322" t="s">
        <v>810</v>
      </c>
      <c r="W3322" s="1">
        <v>44993</v>
      </c>
      <c r="X3322" s="1">
        <v>45006</v>
      </c>
      <c r="Y3322" t="s">
        <v>8662</v>
      </c>
    </row>
    <row r="3323" spans="1:25">
      <c r="A3323" t="s">
        <v>7065</v>
      </c>
      <c r="B3323" t="s">
        <v>1877</v>
      </c>
      <c r="C3323" t="s">
        <v>1669</v>
      </c>
      <c r="D3323">
        <v>55773</v>
      </c>
      <c r="E3323" t="s">
        <v>27</v>
      </c>
      <c r="F3323" t="s">
        <v>28</v>
      </c>
      <c r="G3323">
        <v>2023</v>
      </c>
      <c r="H3323" t="s">
        <v>29</v>
      </c>
      <c r="I3323" t="s">
        <v>30</v>
      </c>
      <c r="J3323" t="s">
        <v>8660</v>
      </c>
      <c r="K3323" t="str">
        <f>"02/02/2023 11:20 AM AEST(SW"</f>
        <v>02/02/2023 11:20 AM AEST(SW</v>
      </c>
      <c r="M3323">
        <v>1395298</v>
      </c>
      <c r="O3323" t="s">
        <v>32</v>
      </c>
      <c r="P3323" t="s">
        <v>878</v>
      </c>
      <c r="R3323" t="s">
        <v>34</v>
      </c>
      <c r="T3323" t="s">
        <v>52</v>
      </c>
      <c r="U3323" t="s">
        <v>869</v>
      </c>
      <c r="V3323" t="s">
        <v>8663</v>
      </c>
      <c r="W3323" s="1">
        <v>44992</v>
      </c>
      <c r="X3323" s="1">
        <v>45032</v>
      </c>
      <c r="Y3323" t="s">
        <v>55</v>
      </c>
    </row>
    <row r="3324" spans="1:25">
      <c r="A3324" t="s">
        <v>6178</v>
      </c>
      <c r="B3324" t="s">
        <v>6179</v>
      </c>
      <c r="C3324" t="s">
        <v>6180</v>
      </c>
      <c r="D3324">
        <v>58447</v>
      </c>
      <c r="E3324" t="s">
        <v>27</v>
      </c>
      <c r="F3324" t="s">
        <v>28</v>
      </c>
      <c r="G3324">
        <v>2023</v>
      </c>
      <c r="H3324" t="s">
        <v>29</v>
      </c>
      <c r="I3324" t="s">
        <v>30</v>
      </c>
      <c r="J3324" t="s">
        <v>6181</v>
      </c>
      <c r="K3324" t="s">
        <v>6182</v>
      </c>
      <c r="L3324" t="s">
        <v>6182</v>
      </c>
      <c r="M3324">
        <v>198624703</v>
      </c>
      <c r="O3324" t="s">
        <v>32</v>
      </c>
      <c r="P3324" t="s">
        <v>42</v>
      </c>
      <c r="R3324" t="s">
        <v>34</v>
      </c>
      <c r="T3324" t="s">
        <v>35</v>
      </c>
      <c r="U3324" t="s">
        <v>53</v>
      </c>
      <c r="V3324" t="s">
        <v>6183</v>
      </c>
      <c r="W3324" s="1">
        <v>45034</v>
      </c>
      <c r="X3324" s="1">
        <v>45085</v>
      </c>
      <c r="Y3324" t="s">
        <v>55</v>
      </c>
    </row>
    <row r="3325" spans="1:25">
      <c r="A3325" t="s">
        <v>8612</v>
      </c>
      <c r="B3325" t="s">
        <v>8664</v>
      </c>
      <c r="C3325" t="s">
        <v>1146</v>
      </c>
      <c r="D3325">
        <v>61237</v>
      </c>
      <c r="E3325" t="s">
        <v>27</v>
      </c>
      <c r="F3325" t="s">
        <v>28</v>
      </c>
      <c r="G3325">
        <v>2023</v>
      </c>
      <c r="H3325" t="s">
        <v>29</v>
      </c>
      <c r="I3325" t="s">
        <v>30</v>
      </c>
      <c r="J3325" t="s">
        <v>8665</v>
      </c>
      <c r="K3325" t="s">
        <v>8666</v>
      </c>
      <c r="M3325">
        <v>993154</v>
      </c>
      <c r="O3325" t="s">
        <v>32</v>
      </c>
      <c r="P3325" t="s">
        <v>631</v>
      </c>
      <c r="R3325" t="s">
        <v>34</v>
      </c>
      <c r="T3325" t="s">
        <v>35</v>
      </c>
      <c r="U3325" t="s">
        <v>869</v>
      </c>
      <c r="V3325" t="s">
        <v>2076</v>
      </c>
      <c r="W3325" s="1">
        <v>45172</v>
      </c>
      <c r="X3325" s="1">
        <v>45196</v>
      </c>
      <c r="Y3325" t="s">
        <v>55</v>
      </c>
    </row>
    <row r="3326" spans="1:25">
      <c r="A3326" t="s">
        <v>8667</v>
      </c>
      <c r="B3326" t="s">
        <v>8668</v>
      </c>
      <c r="D3326">
        <v>60127</v>
      </c>
      <c r="E3326" t="s">
        <v>27</v>
      </c>
      <c r="F3326" t="s">
        <v>28</v>
      </c>
      <c r="G3326">
        <v>2023</v>
      </c>
      <c r="H3326" t="s">
        <v>29</v>
      </c>
      <c r="I3326" t="s">
        <v>30</v>
      </c>
      <c r="J3326" t="s">
        <v>8669</v>
      </c>
      <c r="K3326" t="s">
        <v>8670</v>
      </c>
      <c r="L3326" t="s">
        <v>8671</v>
      </c>
      <c r="M3326">
        <v>1036959</v>
      </c>
      <c r="O3326" t="s">
        <v>32</v>
      </c>
      <c r="P3326" t="s">
        <v>61</v>
      </c>
      <c r="Q3326" t="s">
        <v>3044</v>
      </c>
      <c r="R3326" t="s">
        <v>34</v>
      </c>
      <c r="T3326" t="s">
        <v>35</v>
      </c>
      <c r="U3326" t="s">
        <v>36</v>
      </c>
      <c r="V3326" t="s">
        <v>151</v>
      </c>
      <c r="W3326" s="1">
        <v>45094</v>
      </c>
      <c r="X3326" s="1">
        <v>45102</v>
      </c>
      <c r="Y3326" t="s">
        <v>204</v>
      </c>
    </row>
    <row r="3327" spans="1:25">
      <c r="A3327" t="s">
        <v>8672</v>
      </c>
      <c r="B3327" t="s">
        <v>8673</v>
      </c>
      <c r="D3327">
        <v>59661</v>
      </c>
      <c r="E3327" t="s">
        <v>27</v>
      </c>
      <c r="F3327" t="s">
        <v>28</v>
      </c>
      <c r="G3327">
        <v>2023</v>
      </c>
      <c r="H3327" t="s">
        <v>29</v>
      </c>
      <c r="I3327" t="s">
        <v>30</v>
      </c>
      <c r="J3327" t="s">
        <v>8674</v>
      </c>
      <c r="K3327" t="s">
        <v>8675</v>
      </c>
      <c r="M3327">
        <v>772999</v>
      </c>
      <c r="O3327" t="s">
        <v>32</v>
      </c>
      <c r="P3327" t="s">
        <v>61</v>
      </c>
      <c r="Q3327" t="s">
        <v>249</v>
      </c>
      <c r="R3327" t="s">
        <v>34</v>
      </c>
      <c r="T3327" t="s">
        <v>35</v>
      </c>
      <c r="U3327" t="s">
        <v>869</v>
      </c>
      <c r="V3327" t="s">
        <v>115</v>
      </c>
      <c r="W3327" s="1">
        <v>45119</v>
      </c>
      <c r="X3327" s="1">
        <v>45128</v>
      </c>
      <c r="Y3327" t="s">
        <v>7709</v>
      </c>
    </row>
    <row r="3328" spans="1:25">
      <c r="A3328" t="s">
        <v>1368</v>
      </c>
      <c r="B3328" t="s">
        <v>8676</v>
      </c>
      <c r="D3328">
        <v>57017</v>
      </c>
      <c r="E3328" t="s">
        <v>27</v>
      </c>
      <c r="F3328" t="s">
        <v>28</v>
      </c>
      <c r="G3328">
        <v>2023</v>
      </c>
      <c r="H3328" t="s">
        <v>29</v>
      </c>
      <c r="I3328" t="s">
        <v>30</v>
      </c>
      <c r="J3328" t="s">
        <v>8677</v>
      </c>
      <c r="K3328" t="str">
        <f>"07/02/2023 12:58 PM AEST(SW"</f>
        <v>07/02/2023 12:58 PM AEST(SW</v>
      </c>
      <c r="M3328">
        <v>1234561</v>
      </c>
      <c r="O3328" t="s">
        <v>32</v>
      </c>
      <c r="P3328" t="s">
        <v>371</v>
      </c>
      <c r="R3328" t="s">
        <v>34</v>
      </c>
      <c r="T3328" t="s">
        <v>174</v>
      </c>
      <c r="U3328" t="s">
        <v>680</v>
      </c>
      <c r="V3328" t="s">
        <v>8678</v>
      </c>
      <c r="W3328" s="1">
        <v>44979</v>
      </c>
      <c r="X3328" s="1">
        <v>44982</v>
      </c>
      <c r="Y3328" t="s">
        <v>55</v>
      </c>
    </row>
    <row r="3329" spans="1:25">
      <c r="A3329" t="s">
        <v>8679</v>
      </c>
      <c r="B3329" t="s">
        <v>313</v>
      </c>
      <c r="C3329" t="s">
        <v>104</v>
      </c>
      <c r="D3329">
        <v>61795</v>
      </c>
      <c r="E3329" t="s">
        <v>27</v>
      </c>
      <c r="F3329" t="s">
        <v>28</v>
      </c>
      <c r="G3329">
        <v>2023</v>
      </c>
      <c r="H3329" t="s">
        <v>29</v>
      </c>
      <c r="I3329" t="s">
        <v>30</v>
      </c>
      <c r="J3329" t="s">
        <v>8680</v>
      </c>
      <c r="K3329" t="s">
        <v>8681</v>
      </c>
      <c r="M3329">
        <v>1319208</v>
      </c>
      <c r="O3329" t="s">
        <v>32</v>
      </c>
      <c r="P3329" t="s">
        <v>42</v>
      </c>
      <c r="R3329" t="s">
        <v>34</v>
      </c>
      <c r="T3329" t="s">
        <v>35</v>
      </c>
      <c r="U3329" t="s">
        <v>36</v>
      </c>
      <c r="V3329" t="s">
        <v>186</v>
      </c>
      <c r="W3329" s="1">
        <v>45122</v>
      </c>
      <c r="X3329" s="1">
        <v>45135</v>
      </c>
      <c r="Y3329" t="s">
        <v>55</v>
      </c>
    </row>
    <row r="3330" spans="1:25">
      <c r="A3330" t="s">
        <v>251</v>
      </c>
      <c r="B3330" t="s">
        <v>72</v>
      </c>
      <c r="C3330" t="s">
        <v>2581</v>
      </c>
      <c r="D3330">
        <v>60198</v>
      </c>
      <c r="E3330" t="s">
        <v>27</v>
      </c>
      <c r="F3330" t="s">
        <v>28</v>
      </c>
      <c r="G3330">
        <v>2023</v>
      </c>
      <c r="H3330" t="s">
        <v>29</v>
      </c>
      <c r="I3330" t="s">
        <v>30</v>
      </c>
      <c r="J3330" t="s">
        <v>6621</v>
      </c>
      <c r="K3330" t="s">
        <v>6622</v>
      </c>
      <c r="M3330">
        <v>871337</v>
      </c>
      <c r="O3330" t="s">
        <v>32</v>
      </c>
      <c r="P3330" t="s">
        <v>42</v>
      </c>
      <c r="R3330" t="s">
        <v>34</v>
      </c>
      <c r="T3330" t="s">
        <v>35</v>
      </c>
      <c r="U3330" t="s">
        <v>278</v>
      </c>
      <c r="V3330" t="s">
        <v>6623</v>
      </c>
      <c r="W3330" s="1">
        <v>45090</v>
      </c>
      <c r="X3330" s="1">
        <v>45133</v>
      </c>
      <c r="Y3330" t="s">
        <v>55</v>
      </c>
    </row>
    <row r="3331" spans="1:25">
      <c r="A3331" t="s">
        <v>2984</v>
      </c>
      <c r="B3331" t="s">
        <v>2985</v>
      </c>
      <c r="D3331">
        <v>60968</v>
      </c>
      <c r="E3331" t="s">
        <v>27</v>
      </c>
      <c r="F3331" t="s">
        <v>28</v>
      </c>
      <c r="G3331">
        <v>2023</v>
      </c>
      <c r="H3331" t="s">
        <v>29</v>
      </c>
      <c r="I3331" t="s">
        <v>30</v>
      </c>
      <c r="J3331" t="s">
        <v>6098</v>
      </c>
      <c r="K3331" t="s">
        <v>6099</v>
      </c>
      <c r="L3331" t="str">
        <f>"04/07/2023 08:21 PM AEST(SW"</f>
        <v>04/07/2023 08:21 PM AEST(SW</v>
      </c>
      <c r="M3331">
        <v>1036283</v>
      </c>
      <c r="O3331" t="s">
        <v>32</v>
      </c>
      <c r="P3331" t="s">
        <v>86</v>
      </c>
      <c r="R3331" t="s">
        <v>34</v>
      </c>
      <c r="T3331" t="s">
        <v>52</v>
      </c>
      <c r="U3331" t="s">
        <v>87</v>
      </c>
      <c r="V3331" t="s">
        <v>88</v>
      </c>
      <c r="W3331" s="1">
        <v>45142</v>
      </c>
      <c r="X3331" s="1">
        <v>45201</v>
      </c>
      <c r="Y3331" t="s">
        <v>89</v>
      </c>
    </row>
    <row r="3332" spans="1:25">
      <c r="A3332" t="s">
        <v>5095</v>
      </c>
      <c r="B3332" t="s">
        <v>5096</v>
      </c>
      <c r="D3332">
        <v>60175</v>
      </c>
      <c r="E3332" t="s">
        <v>27</v>
      </c>
      <c r="F3332" t="s">
        <v>28</v>
      </c>
      <c r="G3332">
        <v>2023</v>
      </c>
      <c r="H3332" t="s">
        <v>29</v>
      </c>
      <c r="I3332" t="s">
        <v>30</v>
      </c>
      <c r="J3332" t="s">
        <v>5097</v>
      </c>
      <c r="K3332" t="s">
        <v>5098</v>
      </c>
      <c r="M3332">
        <v>1241128</v>
      </c>
      <c r="O3332" t="s">
        <v>32</v>
      </c>
      <c r="P3332" t="s">
        <v>42</v>
      </c>
      <c r="R3332" t="s">
        <v>34</v>
      </c>
      <c r="T3332" t="s">
        <v>52</v>
      </c>
      <c r="U3332" t="s">
        <v>36</v>
      </c>
      <c r="V3332" t="s">
        <v>5099</v>
      </c>
      <c r="W3332" s="1">
        <v>45122</v>
      </c>
      <c r="X3332" s="1">
        <v>45142</v>
      </c>
      <c r="Y3332" t="s">
        <v>5100</v>
      </c>
    </row>
    <row r="3333" spans="1:25">
      <c r="A3333" t="s">
        <v>2402</v>
      </c>
      <c r="B3333" t="s">
        <v>8682</v>
      </c>
      <c r="D3333">
        <v>57817</v>
      </c>
      <c r="E3333" t="s">
        <v>27</v>
      </c>
      <c r="F3333" t="s">
        <v>28</v>
      </c>
      <c r="G3333">
        <v>2023</v>
      </c>
      <c r="H3333" t="s">
        <v>29</v>
      </c>
      <c r="I3333" t="s">
        <v>30</v>
      </c>
      <c r="J3333" t="s">
        <v>8683</v>
      </c>
      <c r="K3333" t="s">
        <v>8684</v>
      </c>
      <c r="L3333" t="s">
        <v>8684</v>
      </c>
      <c r="M3333">
        <v>1010879</v>
      </c>
      <c r="O3333" t="s">
        <v>32</v>
      </c>
      <c r="P3333" t="s">
        <v>42</v>
      </c>
      <c r="R3333" t="s">
        <v>34</v>
      </c>
      <c r="T3333" t="s">
        <v>35</v>
      </c>
      <c r="U3333" t="s">
        <v>869</v>
      </c>
      <c r="V3333" t="s">
        <v>2286</v>
      </c>
      <c r="W3333" s="1">
        <v>45002</v>
      </c>
      <c r="X3333" s="1">
        <v>45012</v>
      </c>
      <c r="Y3333" t="s">
        <v>133</v>
      </c>
    </row>
    <row r="3334" spans="1:25">
      <c r="A3334" t="s">
        <v>2402</v>
      </c>
      <c r="B3334" t="s">
        <v>8682</v>
      </c>
      <c r="D3334">
        <v>57827</v>
      </c>
      <c r="E3334" t="s">
        <v>27</v>
      </c>
      <c r="F3334" t="s">
        <v>28</v>
      </c>
      <c r="G3334">
        <v>2023</v>
      </c>
      <c r="H3334" t="s">
        <v>29</v>
      </c>
      <c r="I3334" t="s">
        <v>30</v>
      </c>
      <c r="J3334" t="s">
        <v>8685</v>
      </c>
      <c r="K3334" t="s">
        <v>8686</v>
      </c>
      <c r="L3334" t="s">
        <v>8687</v>
      </c>
      <c r="M3334">
        <v>1010879</v>
      </c>
      <c r="O3334" t="s">
        <v>32</v>
      </c>
      <c r="P3334" t="s">
        <v>42</v>
      </c>
      <c r="R3334" t="s">
        <v>34</v>
      </c>
      <c r="T3334" t="s">
        <v>35</v>
      </c>
      <c r="U3334" t="s">
        <v>869</v>
      </c>
      <c r="V3334" t="s">
        <v>2286</v>
      </c>
      <c r="W3334" s="1">
        <v>45002</v>
      </c>
      <c r="X3334" s="1">
        <v>45012</v>
      </c>
      <c r="Y3334" t="s">
        <v>133</v>
      </c>
    </row>
    <row r="3335" spans="1:25">
      <c r="A3335" t="s">
        <v>8688</v>
      </c>
      <c r="B3335" t="s">
        <v>667</v>
      </c>
      <c r="D3335">
        <v>61932</v>
      </c>
      <c r="E3335" t="s">
        <v>27</v>
      </c>
      <c r="F3335" t="s">
        <v>28</v>
      </c>
      <c r="G3335">
        <v>2023</v>
      </c>
      <c r="H3335" t="s">
        <v>29</v>
      </c>
      <c r="I3335" t="s">
        <v>30</v>
      </c>
      <c r="J3335" t="s">
        <v>8689</v>
      </c>
      <c r="K3335" t="s">
        <v>8690</v>
      </c>
      <c r="L3335" t="s">
        <v>8690</v>
      </c>
      <c r="M3335">
        <v>1148491</v>
      </c>
      <c r="O3335" t="s">
        <v>32</v>
      </c>
      <c r="P3335" t="s">
        <v>42</v>
      </c>
      <c r="R3335" t="s">
        <v>34</v>
      </c>
      <c r="T3335" t="s">
        <v>35</v>
      </c>
      <c r="U3335" t="s">
        <v>261</v>
      </c>
      <c r="V3335" t="s">
        <v>115</v>
      </c>
      <c r="W3335" s="1">
        <v>45165</v>
      </c>
      <c r="X3335" s="1">
        <v>45182</v>
      </c>
      <c r="Y3335" t="s">
        <v>55</v>
      </c>
    </row>
    <row r="3336" spans="1:25">
      <c r="A3336" t="s">
        <v>5104</v>
      </c>
      <c r="B3336" t="s">
        <v>4986</v>
      </c>
      <c r="C3336" t="s">
        <v>5105</v>
      </c>
      <c r="D3336">
        <v>55347</v>
      </c>
      <c r="E3336" t="s">
        <v>27</v>
      </c>
      <c r="F3336" t="s">
        <v>28</v>
      </c>
      <c r="G3336">
        <v>2023</v>
      </c>
      <c r="H3336" t="s">
        <v>29</v>
      </c>
      <c r="I3336" t="s">
        <v>30</v>
      </c>
      <c r="J3336" t="s">
        <v>5106</v>
      </c>
      <c r="K3336" t="s">
        <v>5107</v>
      </c>
      <c r="M3336">
        <v>1357351</v>
      </c>
      <c r="O3336" t="s">
        <v>32</v>
      </c>
      <c r="P3336" t="s">
        <v>878</v>
      </c>
      <c r="R3336" t="s">
        <v>34</v>
      </c>
      <c r="T3336" t="s">
        <v>174</v>
      </c>
      <c r="U3336" t="s">
        <v>680</v>
      </c>
      <c r="V3336" t="s">
        <v>2126</v>
      </c>
      <c r="W3336" s="1">
        <v>44967</v>
      </c>
      <c r="X3336" s="1">
        <v>44977</v>
      </c>
      <c r="Y3336" t="s">
        <v>55</v>
      </c>
    </row>
    <row r="3337" spans="1:25">
      <c r="A3337" t="s">
        <v>674</v>
      </c>
      <c r="B3337" t="s">
        <v>8691</v>
      </c>
      <c r="D3337">
        <v>55354</v>
      </c>
      <c r="E3337" t="s">
        <v>27</v>
      </c>
      <c r="F3337" t="s">
        <v>28</v>
      </c>
      <c r="G3337">
        <v>2023</v>
      </c>
      <c r="H3337" t="s">
        <v>29</v>
      </c>
      <c r="I3337" t="s">
        <v>30</v>
      </c>
      <c r="J3337" t="s">
        <v>5106</v>
      </c>
      <c r="K3337" t="s">
        <v>8692</v>
      </c>
      <c r="L3337" t="s">
        <v>8692</v>
      </c>
      <c r="M3337">
        <v>1255376</v>
      </c>
      <c r="O3337" t="s">
        <v>32</v>
      </c>
      <c r="P3337" t="s">
        <v>878</v>
      </c>
      <c r="R3337" t="s">
        <v>34</v>
      </c>
      <c r="T3337" t="s">
        <v>174</v>
      </c>
      <c r="U3337" t="s">
        <v>680</v>
      </c>
      <c r="V3337" t="s">
        <v>2126</v>
      </c>
      <c r="W3337" s="1">
        <v>44967</v>
      </c>
      <c r="X3337" s="1">
        <v>44975</v>
      </c>
      <c r="Y3337" t="s">
        <v>97</v>
      </c>
    </row>
    <row r="3338" spans="1:25">
      <c r="A3338" t="s">
        <v>8693</v>
      </c>
      <c r="B3338" t="s">
        <v>8694</v>
      </c>
      <c r="C3338" t="s">
        <v>710</v>
      </c>
      <c r="D3338">
        <v>58732</v>
      </c>
      <c r="E3338" t="s">
        <v>27</v>
      </c>
      <c r="F3338" t="s">
        <v>28</v>
      </c>
      <c r="G3338">
        <v>2023</v>
      </c>
      <c r="H3338" t="s">
        <v>29</v>
      </c>
      <c r="I3338" t="s">
        <v>30</v>
      </c>
      <c r="J3338" t="s">
        <v>8695</v>
      </c>
      <c r="K3338" t="str">
        <f>"03/04/2023 07:43 AM AEST(SW"</f>
        <v>03/04/2023 07:43 AM AEST(SW</v>
      </c>
      <c r="L3338" t="str">
        <f>"03/04/2023 07:43 AM AEST(SW"</f>
        <v>03/04/2023 07:43 AM AEST(SW</v>
      </c>
      <c r="M3338">
        <v>758892</v>
      </c>
      <c r="O3338" t="s">
        <v>32</v>
      </c>
      <c r="P3338" t="s">
        <v>61</v>
      </c>
      <c r="Q3338" t="s">
        <v>8696</v>
      </c>
      <c r="R3338" t="s">
        <v>34</v>
      </c>
      <c r="T3338" t="s">
        <v>35</v>
      </c>
      <c r="U3338" t="s">
        <v>869</v>
      </c>
      <c r="V3338" t="s">
        <v>8697</v>
      </c>
      <c r="W3338" s="1">
        <v>45095</v>
      </c>
      <c r="X3338" s="1">
        <v>45104</v>
      </c>
      <c r="Y3338" t="s">
        <v>55</v>
      </c>
    </row>
    <row r="3339" spans="1:25">
      <c r="A3339" t="s">
        <v>8698</v>
      </c>
      <c r="B3339" t="s">
        <v>861</v>
      </c>
      <c r="D3339">
        <v>61526</v>
      </c>
      <c r="E3339" t="s">
        <v>27</v>
      </c>
      <c r="F3339" t="s">
        <v>28</v>
      </c>
      <c r="G3339">
        <v>2023</v>
      </c>
      <c r="H3339" t="s">
        <v>29</v>
      </c>
      <c r="I3339" t="s">
        <v>30</v>
      </c>
      <c r="J3339" t="s">
        <v>8699</v>
      </c>
      <c r="K3339" t="s">
        <v>8198</v>
      </c>
      <c r="L3339" t="s">
        <v>8198</v>
      </c>
      <c r="M3339">
        <v>664921</v>
      </c>
      <c r="O3339" t="s">
        <v>32</v>
      </c>
      <c r="P3339" t="s">
        <v>631</v>
      </c>
      <c r="R3339" t="s">
        <v>34</v>
      </c>
      <c r="T3339" t="s">
        <v>35</v>
      </c>
      <c r="U3339" t="s">
        <v>43</v>
      </c>
      <c r="V3339" t="s">
        <v>96</v>
      </c>
      <c r="W3339" s="1">
        <v>45109</v>
      </c>
      <c r="X3339" s="1">
        <v>45122</v>
      </c>
      <c r="Y3339" t="s">
        <v>55</v>
      </c>
    </row>
    <row r="3340" spans="1:25">
      <c r="A3340" t="s">
        <v>8700</v>
      </c>
      <c r="B3340" t="s">
        <v>8701</v>
      </c>
      <c r="C3340" t="s">
        <v>1234</v>
      </c>
      <c r="D3340">
        <v>61167</v>
      </c>
      <c r="E3340" t="s">
        <v>27</v>
      </c>
      <c r="F3340" t="s">
        <v>28</v>
      </c>
      <c r="G3340">
        <v>2023</v>
      </c>
      <c r="H3340" t="s">
        <v>29</v>
      </c>
      <c r="I3340" t="s">
        <v>30</v>
      </c>
      <c r="J3340" t="s">
        <v>8702</v>
      </c>
      <c r="K3340" t="s">
        <v>8703</v>
      </c>
      <c r="M3340">
        <v>1124331</v>
      </c>
      <c r="O3340" t="s">
        <v>32</v>
      </c>
      <c r="P3340" t="s">
        <v>61</v>
      </c>
      <c r="Q3340" t="s">
        <v>8704</v>
      </c>
      <c r="R3340" t="s">
        <v>34</v>
      </c>
      <c r="T3340" t="s">
        <v>52</v>
      </c>
      <c r="U3340" t="s">
        <v>278</v>
      </c>
      <c r="V3340" t="s">
        <v>151</v>
      </c>
      <c r="W3340" s="1">
        <v>45122</v>
      </c>
      <c r="X3340" s="1">
        <v>45140</v>
      </c>
      <c r="Y3340" t="s">
        <v>55</v>
      </c>
    </row>
    <row r="3341" spans="1:25">
      <c r="A3341" t="s">
        <v>6138</v>
      </c>
      <c r="B3341" t="s">
        <v>6139</v>
      </c>
      <c r="D3341">
        <v>59192</v>
      </c>
      <c r="E3341" t="s">
        <v>27</v>
      </c>
      <c r="F3341" t="s">
        <v>28</v>
      </c>
      <c r="G3341">
        <v>2023</v>
      </c>
      <c r="H3341" t="s">
        <v>29</v>
      </c>
      <c r="I3341" t="s">
        <v>30</v>
      </c>
      <c r="J3341" t="s">
        <v>7303</v>
      </c>
      <c r="K3341" t="s">
        <v>7304</v>
      </c>
      <c r="M3341">
        <v>665172</v>
      </c>
      <c r="O3341" t="s">
        <v>32</v>
      </c>
      <c r="P3341" t="s">
        <v>61</v>
      </c>
      <c r="Q3341" t="s">
        <v>7305</v>
      </c>
      <c r="R3341" t="s">
        <v>34</v>
      </c>
      <c r="T3341" t="s">
        <v>35</v>
      </c>
      <c r="U3341" t="s">
        <v>278</v>
      </c>
      <c r="V3341" t="s">
        <v>115</v>
      </c>
      <c r="W3341" s="1">
        <v>45090</v>
      </c>
      <c r="X3341" s="1">
        <v>45143</v>
      </c>
      <c r="Y3341" t="s">
        <v>55</v>
      </c>
    </row>
    <row r="3342" spans="1:25">
      <c r="A3342" t="s">
        <v>1368</v>
      </c>
      <c r="B3342" t="s">
        <v>7306</v>
      </c>
      <c r="D3342">
        <v>58992</v>
      </c>
      <c r="E3342" t="s">
        <v>27</v>
      </c>
      <c r="F3342" t="s">
        <v>28</v>
      </c>
      <c r="G3342">
        <v>2023</v>
      </c>
      <c r="H3342" t="s">
        <v>29</v>
      </c>
      <c r="I3342" t="s">
        <v>30</v>
      </c>
      <c r="J3342" t="s">
        <v>7307</v>
      </c>
      <c r="K3342" t="s">
        <v>7308</v>
      </c>
      <c r="M3342">
        <v>1063072</v>
      </c>
      <c r="O3342" t="s">
        <v>32</v>
      </c>
      <c r="P3342" t="s">
        <v>42</v>
      </c>
      <c r="R3342" t="s">
        <v>34</v>
      </c>
      <c r="T3342" t="s">
        <v>52</v>
      </c>
      <c r="U3342" t="s">
        <v>278</v>
      </c>
      <c r="V3342" t="s">
        <v>7309</v>
      </c>
      <c r="W3342" s="1">
        <v>45095</v>
      </c>
      <c r="X3342" s="1">
        <v>45137</v>
      </c>
      <c r="Y3342" t="s">
        <v>97</v>
      </c>
    </row>
    <row r="3343" spans="1:25">
      <c r="A3343" t="s">
        <v>8705</v>
      </c>
      <c r="B3343" t="s">
        <v>1724</v>
      </c>
      <c r="D3343">
        <v>61930</v>
      </c>
      <c r="E3343" t="s">
        <v>27</v>
      </c>
      <c r="F3343" t="s">
        <v>28</v>
      </c>
      <c r="G3343">
        <v>2023</v>
      </c>
      <c r="H3343" t="s">
        <v>29</v>
      </c>
      <c r="I3343" t="s">
        <v>30</v>
      </c>
      <c r="J3343" t="s">
        <v>8706</v>
      </c>
      <c r="K3343" t="s">
        <v>8707</v>
      </c>
      <c r="L3343" t="s">
        <v>8707</v>
      </c>
      <c r="M3343">
        <v>383141</v>
      </c>
      <c r="O3343" t="s">
        <v>32</v>
      </c>
      <c r="P3343" t="s">
        <v>42</v>
      </c>
      <c r="R3343" t="s">
        <v>34</v>
      </c>
      <c r="T3343" t="s">
        <v>52</v>
      </c>
      <c r="U3343" t="s">
        <v>43</v>
      </c>
      <c r="V3343" t="s">
        <v>151</v>
      </c>
      <c r="W3343" s="1">
        <v>45136</v>
      </c>
      <c r="X3343" s="1">
        <v>45159</v>
      </c>
      <c r="Y3343" t="s">
        <v>55</v>
      </c>
    </row>
    <row r="3344" spans="1:25">
      <c r="A3344" t="s">
        <v>5104</v>
      </c>
      <c r="B3344" t="s">
        <v>4986</v>
      </c>
      <c r="C3344" t="s">
        <v>5105</v>
      </c>
      <c r="D3344">
        <v>55347</v>
      </c>
      <c r="E3344" t="s">
        <v>27</v>
      </c>
      <c r="F3344" t="s">
        <v>28</v>
      </c>
      <c r="G3344">
        <v>2023</v>
      </c>
      <c r="H3344" t="s">
        <v>29</v>
      </c>
      <c r="I3344" t="s">
        <v>30</v>
      </c>
      <c r="J3344" t="s">
        <v>5106</v>
      </c>
      <c r="K3344" t="s">
        <v>5107</v>
      </c>
      <c r="M3344">
        <v>1357351</v>
      </c>
      <c r="O3344" t="s">
        <v>32</v>
      </c>
      <c r="P3344" t="s">
        <v>878</v>
      </c>
      <c r="R3344" t="s">
        <v>34</v>
      </c>
      <c r="T3344" t="s">
        <v>174</v>
      </c>
      <c r="U3344" t="s">
        <v>680</v>
      </c>
      <c r="V3344" t="s">
        <v>2126</v>
      </c>
      <c r="W3344" s="1">
        <v>44967</v>
      </c>
      <c r="X3344" s="1">
        <v>44977</v>
      </c>
      <c r="Y3344" t="s">
        <v>55</v>
      </c>
    </row>
    <row r="3345" spans="1:25">
      <c r="A3345" t="s">
        <v>674</v>
      </c>
      <c r="B3345" t="s">
        <v>8691</v>
      </c>
      <c r="D3345">
        <v>55354</v>
      </c>
      <c r="E3345" t="s">
        <v>27</v>
      </c>
      <c r="F3345" t="s">
        <v>28</v>
      </c>
      <c r="G3345">
        <v>2023</v>
      </c>
      <c r="H3345" t="s">
        <v>29</v>
      </c>
      <c r="I3345" t="s">
        <v>30</v>
      </c>
      <c r="J3345" t="s">
        <v>5106</v>
      </c>
      <c r="K3345" t="s">
        <v>8692</v>
      </c>
      <c r="L3345" t="s">
        <v>8692</v>
      </c>
      <c r="M3345">
        <v>1255376</v>
      </c>
      <c r="O3345" t="s">
        <v>32</v>
      </c>
      <c r="P3345" t="s">
        <v>878</v>
      </c>
      <c r="R3345" t="s">
        <v>34</v>
      </c>
      <c r="T3345" t="s">
        <v>174</v>
      </c>
      <c r="U3345" t="s">
        <v>680</v>
      </c>
      <c r="V3345" t="s">
        <v>2126</v>
      </c>
      <c r="W3345" s="1">
        <v>44967</v>
      </c>
      <c r="X3345" s="1">
        <v>44975</v>
      </c>
      <c r="Y3345" t="s">
        <v>97</v>
      </c>
    </row>
    <row r="3346" spans="1:25">
      <c r="A3346" t="s">
        <v>5118</v>
      </c>
      <c r="B3346" t="s">
        <v>5119</v>
      </c>
      <c r="D3346">
        <v>59978</v>
      </c>
      <c r="E3346" t="s">
        <v>27</v>
      </c>
      <c r="F3346" t="s">
        <v>28</v>
      </c>
      <c r="G3346">
        <v>2023</v>
      </c>
      <c r="H3346" t="s">
        <v>29</v>
      </c>
      <c r="I3346" t="s">
        <v>30</v>
      </c>
      <c r="J3346" t="s">
        <v>5120</v>
      </c>
      <c r="K3346" t="s">
        <v>5121</v>
      </c>
      <c r="M3346">
        <v>1106811</v>
      </c>
      <c r="O3346" t="s">
        <v>32</v>
      </c>
      <c r="P3346" t="s">
        <v>86</v>
      </c>
      <c r="R3346" t="s">
        <v>34</v>
      </c>
      <c r="T3346" t="s">
        <v>52</v>
      </c>
      <c r="U3346" t="s">
        <v>43</v>
      </c>
      <c r="V3346" t="s">
        <v>88</v>
      </c>
      <c r="W3346" s="1">
        <v>45087</v>
      </c>
      <c r="X3346" s="1">
        <v>45184</v>
      </c>
      <c r="Y3346" t="s">
        <v>89</v>
      </c>
    </row>
    <row r="3347" spans="1:25">
      <c r="A3347" t="s">
        <v>8700</v>
      </c>
      <c r="B3347" t="s">
        <v>8701</v>
      </c>
      <c r="C3347" t="s">
        <v>1234</v>
      </c>
      <c r="D3347">
        <v>61167</v>
      </c>
      <c r="E3347" t="s">
        <v>27</v>
      </c>
      <c r="F3347" t="s">
        <v>28</v>
      </c>
      <c r="G3347">
        <v>2023</v>
      </c>
      <c r="H3347" t="s">
        <v>29</v>
      </c>
      <c r="I3347" t="s">
        <v>30</v>
      </c>
      <c r="J3347" t="s">
        <v>8702</v>
      </c>
      <c r="K3347" t="s">
        <v>8703</v>
      </c>
      <c r="M3347">
        <v>1124331</v>
      </c>
      <c r="O3347" t="s">
        <v>32</v>
      </c>
      <c r="P3347" t="s">
        <v>61</v>
      </c>
      <c r="Q3347" t="s">
        <v>8704</v>
      </c>
      <c r="R3347" t="s">
        <v>34</v>
      </c>
      <c r="T3347" t="s">
        <v>52</v>
      </c>
      <c r="U3347" t="s">
        <v>278</v>
      </c>
      <c r="V3347" t="s">
        <v>151</v>
      </c>
      <c r="W3347" s="1">
        <v>45122</v>
      </c>
      <c r="X3347" s="1">
        <v>45140</v>
      </c>
      <c r="Y3347" t="s">
        <v>55</v>
      </c>
    </row>
    <row r="3348" spans="1:25">
      <c r="A3348" t="s">
        <v>8705</v>
      </c>
      <c r="B3348" t="s">
        <v>1724</v>
      </c>
      <c r="D3348">
        <v>61930</v>
      </c>
      <c r="E3348" t="s">
        <v>27</v>
      </c>
      <c r="F3348" t="s">
        <v>28</v>
      </c>
      <c r="G3348">
        <v>2023</v>
      </c>
      <c r="H3348" t="s">
        <v>29</v>
      </c>
      <c r="I3348" t="s">
        <v>30</v>
      </c>
      <c r="J3348" t="s">
        <v>8706</v>
      </c>
      <c r="K3348" t="s">
        <v>8707</v>
      </c>
      <c r="L3348" t="s">
        <v>8707</v>
      </c>
      <c r="M3348">
        <v>383141</v>
      </c>
      <c r="O3348" t="s">
        <v>32</v>
      </c>
      <c r="P3348" t="s">
        <v>42</v>
      </c>
      <c r="R3348" t="s">
        <v>34</v>
      </c>
      <c r="T3348" t="s">
        <v>52</v>
      </c>
      <c r="U3348" t="s">
        <v>43</v>
      </c>
      <c r="V3348" t="s">
        <v>151</v>
      </c>
      <c r="W3348" s="1">
        <v>45136</v>
      </c>
      <c r="X3348" s="1">
        <v>45159</v>
      </c>
      <c r="Y3348" t="s">
        <v>55</v>
      </c>
    </row>
    <row r="3349" spans="1:25">
      <c r="A3349" t="s">
        <v>251</v>
      </c>
      <c r="B3349" t="s">
        <v>72</v>
      </c>
      <c r="C3349" t="s">
        <v>2581</v>
      </c>
      <c r="D3349">
        <v>60198</v>
      </c>
      <c r="E3349" t="s">
        <v>27</v>
      </c>
      <c r="F3349" t="s">
        <v>28</v>
      </c>
      <c r="G3349">
        <v>2023</v>
      </c>
      <c r="H3349" t="s">
        <v>29</v>
      </c>
      <c r="I3349" t="s">
        <v>30</v>
      </c>
      <c r="J3349" t="s">
        <v>6621</v>
      </c>
      <c r="K3349" t="s">
        <v>6622</v>
      </c>
      <c r="M3349">
        <v>871337</v>
      </c>
      <c r="O3349" t="s">
        <v>32</v>
      </c>
      <c r="P3349" t="s">
        <v>42</v>
      </c>
      <c r="R3349" t="s">
        <v>34</v>
      </c>
      <c r="T3349" t="s">
        <v>35</v>
      </c>
      <c r="U3349" t="s">
        <v>278</v>
      </c>
      <c r="V3349" t="s">
        <v>6623</v>
      </c>
      <c r="W3349" s="1">
        <v>45090</v>
      </c>
      <c r="X3349" s="1">
        <v>45133</v>
      </c>
      <c r="Y3349" t="s">
        <v>55</v>
      </c>
    </row>
    <row r="3350" spans="1:25">
      <c r="A3350" t="s">
        <v>3585</v>
      </c>
      <c r="B3350" t="s">
        <v>307</v>
      </c>
      <c r="C3350" t="s">
        <v>1033</v>
      </c>
      <c r="D3350">
        <v>61080</v>
      </c>
      <c r="E3350" t="s">
        <v>27</v>
      </c>
      <c r="F3350" t="s">
        <v>28</v>
      </c>
      <c r="G3350">
        <v>2023</v>
      </c>
      <c r="H3350" t="s">
        <v>29</v>
      </c>
      <c r="I3350" t="s">
        <v>30</v>
      </c>
      <c r="J3350" t="s">
        <v>8708</v>
      </c>
      <c r="K3350" t="s">
        <v>8709</v>
      </c>
      <c r="M3350">
        <v>834825</v>
      </c>
      <c r="O3350" t="s">
        <v>32</v>
      </c>
      <c r="P3350" t="s">
        <v>86</v>
      </c>
      <c r="R3350" t="s">
        <v>34</v>
      </c>
      <c r="T3350" t="s">
        <v>52</v>
      </c>
      <c r="U3350" t="s">
        <v>261</v>
      </c>
      <c r="V3350" t="s">
        <v>262</v>
      </c>
      <c r="W3350" s="1">
        <v>45105</v>
      </c>
      <c r="X3350" s="1">
        <v>45172</v>
      </c>
      <c r="Y3350" t="s">
        <v>55</v>
      </c>
    </row>
    <row r="3351" spans="1:25">
      <c r="A3351" t="s">
        <v>5557</v>
      </c>
      <c r="B3351" t="s">
        <v>5242</v>
      </c>
      <c r="D3351">
        <v>59818</v>
      </c>
      <c r="E3351" t="s">
        <v>27</v>
      </c>
      <c r="F3351" t="s">
        <v>28</v>
      </c>
      <c r="G3351">
        <v>2023</v>
      </c>
      <c r="H3351" t="s">
        <v>29</v>
      </c>
      <c r="I3351" t="s">
        <v>30</v>
      </c>
      <c r="J3351" t="s">
        <v>8710</v>
      </c>
      <c r="K3351" t="s">
        <v>8711</v>
      </c>
      <c r="L3351" t="s">
        <v>8712</v>
      </c>
      <c r="M3351">
        <v>912784</v>
      </c>
      <c r="O3351" t="s">
        <v>32</v>
      </c>
      <c r="P3351" t="s">
        <v>86</v>
      </c>
      <c r="R3351" t="s">
        <v>34</v>
      </c>
      <c r="T3351" t="s">
        <v>52</v>
      </c>
      <c r="U3351" t="s">
        <v>261</v>
      </c>
      <c r="V3351" t="s">
        <v>262</v>
      </c>
      <c r="W3351" s="1">
        <v>45098</v>
      </c>
      <c r="X3351" s="1">
        <v>45172</v>
      </c>
      <c r="Y3351" t="s">
        <v>55</v>
      </c>
    </row>
    <row r="3352" spans="1:25">
      <c r="A3352" t="s">
        <v>1359</v>
      </c>
      <c r="B3352" t="s">
        <v>1041</v>
      </c>
      <c r="C3352" t="s">
        <v>8713</v>
      </c>
      <c r="D3352">
        <v>60573</v>
      </c>
      <c r="E3352" t="s">
        <v>27</v>
      </c>
      <c r="F3352" t="s">
        <v>28</v>
      </c>
      <c r="G3352">
        <v>2023</v>
      </c>
      <c r="H3352" t="s">
        <v>29</v>
      </c>
      <c r="I3352" t="s">
        <v>30</v>
      </c>
      <c r="J3352" t="s">
        <v>8714</v>
      </c>
      <c r="K3352" t="s">
        <v>8715</v>
      </c>
      <c r="M3352">
        <v>1083500</v>
      </c>
      <c r="O3352" t="s">
        <v>32</v>
      </c>
      <c r="P3352" t="s">
        <v>68</v>
      </c>
      <c r="R3352" t="s">
        <v>34</v>
      </c>
      <c r="T3352" t="s">
        <v>174</v>
      </c>
      <c r="U3352" t="s">
        <v>175</v>
      </c>
      <c r="V3352" t="s">
        <v>8716</v>
      </c>
      <c r="W3352" s="1">
        <v>45108</v>
      </c>
      <c r="X3352" s="1">
        <v>45124</v>
      </c>
      <c r="Y3352" t="s">
        <v>55</v>
      </c>
    </row>
    <row r="3353" spans="1:25">
      <c r="A3353" t="s">
        <v>2627</v>
      </c>
      <c r="B3353" t="s">
        <v>1366</v>
      </c>
      <c r="D3353">
        <v>60371</v>
      </c>
      <c r="E3353" t="s">
        <v>27</v>
      </c>
      <c r="F3353" t="s">
        <v>28</v>
      </c>
      <c r="G3353">
        <v>2023</v>
      </c>
      <c r="H3353" t="s">
        <v>29</v>
      </c>
      <c r="I3353" t="s">
        <v>30</v>
      </c>
      <c r="J3353" t="s">
        <v>8717</v>
      </c>
      <c r="K3353" t="s">
        <v>8718</v>
      </c>
      <c r="M3353">
        <v>1357330</v>
      </c>
      <c r="O3353" t="s">
        <v>32</v>
      </c>
      <c r="P3353" t="s">
        <v>68</v>
      </c>
      <c r="R3353" t="s">
        <v>34</v>
      </c>
      <c r="T3353" t="s">
        <v>174</v>
      </c>
      <c r="U3353" t="s">
        <v>175</v>
      </c>
      <c r="V3353" t="s">
        <v>4089</v>
      </c>
      <c r="W3353" s="1">
        <v>45108</v>
      </c>
      <c r="X3353" s="1">
        <v>45124</v>
      </c>
      <c r="Y3353" t="s">
        <v>55</v>
      </c>
    </row>
    <row r="3354" spans="1:25">
      <c r="A3354" t="s">
        <v>8719</v>
      </c>
      <c r="B3354" t="s">
        <v>1227</v>
      </c>
      <c r="C3354" t="s">
        <v>8720</v>
      </c>
      <c r="D3354">
        <v>55375</v>
      </c>
      <c r="E3354" t="s">
        <v>27</v>
      </c>
      <c r="F3354" t="s">
        <v>28</v>
      </c>
      <c r="G3354">
        <v>2023</v>
      </c>
      <c r="H3354" t="s">
        <v>29</v>
      </c>
      <c r="I3354" t="s">
        <v>30</v>
      </c>
      <c r="J3354" t="s">
        <v>8721</v>
      </c>
      <c r="K3354" t="s">
        <v>8722</v>
      </c>
      <c r="L3354" t="s">
        <v>8722</v>
      </c>
      <c r="M3354">
        <v>1160495</v>
      </c>
      <c r="O3354" t="s">
        <v>32</v>
      </c>
      <c r="P3354" t="s">
        <v>878</v>
      </c>
      <c r="R3354" t="s">
        <v>34</v>
      </c>
      <c r="T3354" t="s">
        <v>174</v>
      </c>
      <c r="U3354" t="s">
        <v>680</v>
      </c>
      <c r="V3354" t="s">
        <v>2126</v>
      </c>
      <c r="W3354" s="1">
        <v>44967</v>
      </c>
      <c r="X3354" s="1">
        <v>44977</v>
      </c>
      <c r="Y3354" t="s">
        <v>55</v>
      </c>
    </row>
    <row r="3355" spans="1:25">
      <c r="A3355" t="s">
        <v>5104</v>
      </c>
      <c r="B3355" t="s">
        <v>4986</v>
      </c>
      <c r="C3355" t="s">
        <v>5105</v>
      </c>
      <c r="D3355">
        <v>55347</v>
      </c>
      <c r="E3355" t="s">
        <v>27</v>
      </c>
      <c r="F3355" t="s">
        <v>28</v>
      </c>
      <c r="G3355">
        <v>2023</v>
      </c>
      <c r="H3355" t="s">
        <v>29</v>
      </c>
      <c r="I3355" t="s">
        <v>30</v>
      </c>
      <c r="J3355" t="s">
        <v>5106</v>
      </c>
      <c r="K3355" t="s">
        <v>5107</v>
      </c>
      <c r="M3355">
        <v>1357351</v>
      </c>
      <c r="O3355" t="s">
        <v>32</v>
      </c>
      <c r="P3355" t="s">
        <v>878</v>
      </c>
      <c r="R3355" t="s">
        <v>34</v>
      </c>
      <c r="T3355" t="s">
        <v>174</v>
      </c>
      <c r="U3355" t="s">
        <v>680</v>
      </c>
      <c r="V3355" t="s">
        <v>2126</v>
      </c>
      <c r="W3355" s="1">
        <v>44967</v>
      </c>
      <c r="X3355" s="1">
        <v>44977</v>
      </c>
      <c r="Y3355" t="s">
        <v>55</v>
      </c>
    </row>
    <row r="3356" spans="1:25">
      <c r="A3356" t="s">
        <v>674</v>
      </c>
      <c r="B3356" t="s">
        <v>8691</v>
      </c>
      <c r="D3356">
        <v>55354</v>
      </c>
      <c r="E3356" t="s">
        <v>27</v>
      </c>
      <c r="F3356" t="s">
        <v>28</v>
      </c>
      <c r="G3356">
        <v>2023</v>
      </c>
      <c r="H3356" t="s">
        <v>29</v>
      </c>
      <c r="I3356" t="s">
        <v>30</v>
      </c>
      <c r="J3356" t="s">
        <v>5106</v>
      </c>
      <c r="K3356" t="s">
        <v>8692</v>
      </c>
      <c r="L3356" t="s">
        <v>8692</v>
      </c>
      <c r="M3356">
        <v>1255376</v>
      </c>
      <c r="O3356" t="s">
        <v>32</v>
      </c>
      <c r="P3356" t="s">
        <v>878</v>
      </c>
      <c r="R3356" t="s">
        <v>34</v>
      </c>
      <c r="T3356" t="s">
        <v>174</v>
      </c>
      <c r="U3356" t="s">
        <v>680</v>
      </c>
      <c r="V3356" t="s">
        <v>2126</v>
      </c>
      <c r="W3356" s="1">
        <v>44967</v>
      </c>
      <c r="X3356" s="1">
        <v>44975</v>
      </c>
      <c r="Y3356" t="s">
        <v>97</v>
      </c>
    </row>
    <row r="3357" spans="1:25">
      <c r="A3357" t="s">
        <v>8679</v>
      </c>
      <c r="B3357" t="s">
        <v>313</v>
      </c>
      <c r="C3357" t="s">
        <v>104</v>
      </c>
      <c r="D3357">
        <v>61795</v>
      </c>
      <c r="E3357" t="s">
        <v>27</v>
      </c>
      <c r="F3357" t="s">
        <v>28</v>
      </c>
      <c r="G3357">
        <v>2023</v>
      </c>
      <c r="H3357" t="s">
        <v>29</v>
      </c>
      <c r="I3357" t="s">
        <v>30</v>
      </c>
      <c r="J3357" t="s">
        <v>8680</v>
      </c>
      <c r="K3357" t="s">
        <v>8681</v>
      </c>
      <c r="M3357">
        <v>1319208</v>
      </c>
      <c r="O3357" t="s">
        <v>32</v>
      </c>
      <c r="P3357" t="s">
        <v>42</v>
      </c>
      <c r="R3357" t="s">
        <v>34</v>
      </c>
      <c r="T3357" t="s">
        <v>35</v>
      </c>
      <c r="U3357" t="s">
        <v>36</v>
      </c>
      <c r="V3357" t="s">
        <v>186</v>
      </c>
      <c r="W3357" s="1">
        <v>45122</v>
      </c>
      <c r="X3357" s="1">
        <v>45135</v>
      </c>
      <c r="Y3357" t="s">
        <v>55</v>
      </c>
    </row>
    <row r="3358" spans="1:25">
      <c r="A3358" t="s">
        <v>212</v>
      </c>
      <c r="B3358" t="s">
        <v>213</v>
      </c>
      <c r="C3358" t="s">
        <v>57</v>
      </c>
      <c r="D3358">
        <v>57690</v>
      </c>
      <c r="E3358" t="s">
        <v>27</v>
      </c>
      <c r="F3358" t="s">
        <v>28</v>
      </c>
      <c r="G3358">
        <v>2023</v>
      </c>
      <c r="H3358" t="s">
        <v>29</v>
      </c>
      <c r="I3358" t="s">
        <v>30</v>
      </c>
      <c r="J3358" t="s">
        <v>8723</v>
      </c>
      <c r="K3358" t="str">
        <f>"06/04/2023 01:48 PM AEST(SW"</f>
        <v>06/04/2023 01:48 PM AEST(SW</v>
      </c>
      <c r="M3358">
        <v>694622</v>
      </c>
      <c r="O3358" t="s">
        <v>32</v>
      </c>
      <c r="P3358" t="s">
        <v>42</v>
      </c>
      <c r="R3358" t="s">
        <v>34</v>
      </c>
      <c r="T3358" t="s">
        <v>35</v>
      </c>
      <c r="U3358" t="s">
        <v>43</v>
      </c>
      <c r="V3358" t="s">
        <v>6206</v>
      </c>
      <c r="W3358" s="1">
        <v>45052</v>
      </c>
      <c r="X3358" s="1">
        <v>45065</v>
      </c>
      <c r="Y3358" t="s">
        <v>55</v>
      </c>
    </row>
    <row r="3359" spans="1:25">
      <c r="A3359" t="s">
        <v>212</v>
      </c>
      <c r="B3359" t="s">
        <v>213</v>
      </c>
      <c r="C3359" t="s">
        <v>57</v>
      </c>
      <c r="D3359">
        <v>57691</v>
      </c>
      <c r="E3359" t="s">
        <v>27</v>
      </c>
      <c r="F3359" t="s">
        <v>28</v>
      </c>
      <c r="G3359">
        <v>2023</v>
      </c>
      <c r="H3359" t="s">
        <v>29</v>
      </c>
      <c r="I3359" t="s">
        <v>30</v>
      </c>
      <c r="J3359" t="s">
        <v>6204</v>
      </c>
      <c r="K3359" t="s">
        <v>6207</v>
      </c>
      <c r="M3359">
        <v>694622</v>
      </c>
      <c r="O3359" t="s">
        <v>32</v>
      </c>
      <c r="P3359" t="s">
        <v>42</v>
      </c>
      <c r="R3359" t="s">
        <v>34</v>
      </c>
      <c r="T3359" t="s">
        <v>35</v>
      </c>
      <c r="U3359" t="s">
        <v>43</v>
      </c>
      <c r="V3359" t="s">
        <v>6206</v>
      </c>
      <c r="W3359" s="1">
        <v>45052</v>
      </c>
      <c r="X3359" s="1">
        <v>45005</v>
      </c>
      <c r="Y3359" t="s">
        <v>55</v>
      </c>
    </row>
    <row r="3360" spans="1:25">
      <c r="A3360" t="s">
        <v>2813</v>
      </c>
      <c r="B3360" t="s">
        <v>8724</v>
      </c>
      <c r="D3360">
        <v>61636</v>
      </c>
      <c r="E3360" t="s">
        <v>27</v>
      </c>
      <c r="F3360" t="s">
        <v>28</v>
      </c>
      <c r="G3360">
        <v>2023</v>
      </c>
      <c r="H3360" t="s">
        <v>29</v>
      </c>
      <c r="I3360" t="s">
        <v>30</v>
      </c>
      <c r="J3360" t="s">
        <v>8725</v>
      </c>
      <c r="K3360" t="s">
        <v>8726</v>
      </c>
      <c r="L3360" t="str">
        <f>"03/07/2023 11:12 AM AEST(SW"</f>
        <v>03/07/2023 11:12 AM AEST(SW</v>
      </c>
      <c r="M3360">
        <v>1107578</v>
      </c>
      <c r="O3360" t="s">
        <v>32</v>
      </c>
      <c r="P3360" t="s">
        <v>42</v>
      </c>
      <c r="R3360" t="s">
        <v>34</v>
      </c>
      <c r="T3360" t="s">
        <v>35</v>
      </c>
      <c r="U3360" t="s">
        <v>36</v>
      </c>
      <c r="V3360" t="s">
        <v>5257</v>
      </c>
      <c r="W3360" s="1">
        <v>45130</v>
      </c>
      <c r="X3360" s="1">
        <v>45137</v>
      </c>
      <c r="Y3360" t="s">
        <v>133</v>
      </c>
    </row>
    <row r="3361" spans="1:25">
      <c r="A3361" t="s">
        <v>5615</v>
      </c>
      <c r="B3361" t="s">
        <v>1569</v>
      </c>
      <c r="D3361">
        <v>60207</v>
      </c>
      <c r="E3361" t="s">
        <v>27</v>
      </c>
      <c r="F3361" t="s">
        <v>28</v>
      </c>
      <c r="G3361">
        <v>2023</v>
      </c>
      <c r="H3361" t="s">
        <v>29</v>
      </c>
      <c r="I3361" t="s">
        <v>30</v>
      </c>
      <c r="J3361" t="s">
        <v>5616</v>
      </c>
      <c r="K3361" t="s">
        <v>5617</v>
      </c>
      <c r="M3361">
        <v>1268633</v>
      </c>
      <c r="O3361" t="s">
        <v>32</v>
      </c>
      <c r="P3361" t="s">
        <v>33</v>
      </c>
      <c r="R3361" t="s">
        <v>34</v>
      </c>
      <c r="T3361" t="s">
        <v>174</v>
      </c>
      <c r="U3361" t="s">
        <v>175</v>
      </c>
      <c r="V3361" t="s">
        <v>5618</v>
      </c>
      <c r="W3361" s="1">
        <v>45101</v>
      </c>
      <c r="X3361" s="1">
        <v>45118</v>
      </c>
      <c r="Y3361" t="s">
        <v>55</v>
      </c>
    </row>
    <row r="3362" spans="1:25">
      <c r="A3362" t="s">
        <v>3059</v>
      </c>
      <c r="B3362" t="s">
        <v>4006</v>
      </c>
      <c r="D3362">
        <v>60065</v>
      </c>
      <c r="E3362" t="s">
        <v>27</v>
      </c>
      <c r="F3362" t="s">
        <v>28</v>
      </c>
      <c r="G3362">
        <v>2023</v>
      </c>
      <c r="H3362" t="s">
        <v>29</v>
      </c>
      <c r="I3362" t="s">
        <v>30</v>
      </c>
      <c r="J3362" t="s">
        <v>5616</v>
      </c>
      <c r="K3362" t="s">
        <v>5629</v>
      </c>
      <c r="M3362">
        <v>1269561</v>
      </c>
      <c r="O3362" t="s">
        <v>32</v>
      </c>
      <c r="P3362" t="s">
        <v>33</v>
      </c>
      <c r="R3362" t="s">
        <v>34</v>
      </c>
      <c r="T3362" t="s">
        <v>174</v>
      </c>
      <c r="U3362" t="s">
        <v>175</v>
      </c>
      <c r="V3362" t="s">
        <v>5630</v>
      </c>
      <c r="W3362" s="1">
        <v>45101</v>
      </c>
      <c r="X3362" s="1">
        <v>45057</v>
      </c>
      <c r="Y3362" t="s">
        <v>55</v>
      </c>
    </row>
    <row r="3363" spans="1:25">
      <c r="A3363" t="s">
        <v>8612</v>
      </c>
      <c r="B3363" t="s">
        <v>8664</v>
      </c>
      <c r="C3363" t="s">
        <v>1146</v>
      </c>
      <c r="D3363">
        <v>61237</v>
      </c>
      <c r="E3363" t="s">
        <v>27</v>
      </c>
      <c r="F3363" t="s">
        <v>28</v>
      </c>
      <c r="G3363">
        <v>2023</v>
      </c>
      <c r="H3363" t="s">
        <v>29</v>
      </c>
      <c r="I3363" t="s">
        <v>30</v>
      </c>
      <c r="J3363" t="s">
        <v>8665</v>
      </c>
      <c r="K3363" t="s">
        <v>8666</v>
      </c>
      <c r="M3363">
        <v>993154</v>
      </c>
      <c r="O3363" t="s">
        <v>32</v>
      </c>
      <c r="P3363" t="s">
        <v>631</v>
      </c>
      <c r="R3363" t="s">
        <v>34</v>
      </c>
      <c r="T3363" t="s">
        <v>35</v>
      </c>
      <c r="U3363" t="s">
        <v>869</v>
      </c>
      <c r="V3363" t="s">
        <v>2076</v>
      </c>
      <c r="W3363" s="1">
        <v>45172</v>
      </c>
      <c r="X3363" s="1">
        <v>45196</v>
      </c>
      <c r="Y3363" t="s">
        <v>55</v>
      </c>
    </row>
    <row r="3364" spans="1:25">
      <c r="A3364" t="s">
        <v>965</v>
      </c>
      <c r="B3364" t="s">
        <v>8727</v>
      </c>
      <c r="D3364">
        <v>61200</v>
      </c>
      <c r="E3364" t="s">
        <v>27</v>
      </c>
      <c r="F3364" t="s">
        <v>28</v>
      </c>
      <c r="G3364">
        <v>2023</v>
      </c>
      <c r="H3364" t="s">
        <v>29</v>
      </c>
      <c r="I3364" t="s">
        <v>30</v>
      </c>
      <c r="J3364" t="s">
        <v>8728</v>
      </c>
      <c r="K3364" t="s">
        <v>8729</v>
      </c>
      <c r="M3364">
        <v>838278</v>
      </c>
      <c r="O3364" t="s">
        <v>32</v>
      </c>
      <c r="P3364" t="s">
        <v>33</v>
      </c>
      <c r="R3364" t="s">
        <v>34</v>
      </c>
      <c r="T3364" t="s">
        <v>52</v>
      </c>
      <c r="U3364" t="s">
        <v>2704</v>
      </c>
      <c r="V3364" t="s">
        <v>8730</v>
      </c>
      <c r="W3364" s="1">
        <v>45100</v>
      </c>
      <c r="X3364" s="1">
        <v>45120</v>
      </c>
      <c r="Y3364" t="s">
        <v>55</v>
      </c>
    </row>
    <row r="3365" spans="1:25">
      <c r="A3365" t="s">
        <v>1188</v>
      </c>
      <c r="B3365" t="s">
        <v>4110</v>
      </c>
      <c r="C3365" t="s">
        <v>4111</v>
      </c>
      <c r="D3365">
        <v>58569</v>
      </c>
      <c r="E3365" t="s">
        <v>27</v>
      </c>
      <c r="F3365" t="s">
        <v>28</v>
      </c>
      <c r="G3365">
        <v>2023</v>
      </c>
      <c r="H3365" t="s">
        <v>29</v>
      </c>
      <c r="I3365" t="s">
        <v>30</v>
      </c>
      <c r="J3365" t="s">
        <v>7828</v>
      </c>
      <c r="K3365" t="s">
        <v>7829</v>
      </c>
      <c r="L3365" t="s">
        <v>7829</v>
      </c>
      <c r="M3365">
        <v>759861</v>
      </c>
      <c r="O3365" t="s">
        <v>32</v>
      </c>
      <c r="P3365" t="s">
        <v>42</v>
      </c>
      <c r="R3365" t="s">
        <v>34</v>
      </c>
      <c r="T3365" t="s">
        <v>35</v>
      </c>
      <c r="U3365" t="s">
        <v>43</v>
      </c>
      <c r="V3365" t="s">
        <v>6206</v>
      </c>
      <c r="W3365" s="1">
        <v>45052</v>
      </c>
      <c r="X3365" s="1">
        <v>45067</v>
      </c>
      <c r="Y3365" t="s">
        <v>55</v>
      </c>
    </row>
    <row r="3366" spans="1:25">
      <c r="A3366" t="s">
        <v>4034</v>
      </c>
      <c r="B3366" t="s">
        <v>4035</v>
      </c>
      <c r="C3366" t="s">
        <v>4036</v>
      </c>
      <c r="D3366">
        <v>60540</v>
      </c>
      <c r="E3366" t="s">
        <v>27</v>
      </c>
      <c r="F3366" t="s">
        <v>28</v>
      </c>
      <c r="G3366">
        <v>2023</v>
      </c>
      <c r="H3366" t="s">
        <v>29</v>
      </c>
      <c r="I3366" t="s">
        <v>30</v>
      </c>
      <c r="J3366" t="s">
        <v>8731</v>
      </c>
      <c r="K3366" t="s">
        <v>8732</v>
      </c>
      <c r="M3366">
        <v>1269687</v>
      </c>
      <c r="O3366" t="s">
        <v>32</v>
      </c>
      <c r="P3366" t="s">
        <v>878</v>
      </c>
      <c r="R3366" t="s">
        <v>34</v>
      </c>
      <c r="T3366" t="s">
        <v>174</v>
      </c>
      <c r="U3366" t="s">
        <v>36</v>
      </c>
      <c r="V3366" t="s">
        <v>8733</v>
      </c>
      <c r="W3366" s="1">
        <v>45092</v>
      </c>
      <c r="X3366" s="1">
        <v>45109</v>
      </c>
      <c r="Y3366" t="s">
        <v>55</v>
      </c>
    </row>
    <row r="3367" spans="1:25">
      <c r="A3367" t="s">
        <v>8734</v>
      </c>
      <c r="B3367" t="s">
        <v>8735</v>
      </c>
      <c r="C3367" t="s">
        <v>78</v>
      </c>
      <c r="D3367">
        <v>60561</v>
      </c>
      <c r="E3367" t="s">
        <v>27</v>
      </c>
      <c r="F3367" t="s">
        <v>28</v>
      </c>
      <c r="G3367">
        <v>2023</v>
      </c>
      <c r="H3367" t="s">
        <v>29</v>
      </c>
      <c r="I3367" t="s">
        <v>30</v>
      </c>
      <c r="J3367" t="s">
        <v>8736</v>
      </c>
      <c r="K3367" t="s">
        <v>8737</v>
      </c>
      <c r="M3367">
        <v>1273616</v>
      </c>
      <c r="O3367" t="s">
        <v>32</v>
      </c>
      <c r="P3367" t="s">
        <v>131</v>
      </c>
      <c r="R3367" t="s">
        <v>34</v>
      </c>
      <c r="T3367" t="s">
        <v>174</v>
      </c>
      <c r="U3367" t="s">
        <v>680</v>
      </c>
      <c r="V3367" t="s">
        <v>7648</v>
      </c>
      <c r="W3367" s="1">
        <v>45093</v>
      </c>
      <c r="X3367" s="1">
        <v>45103</v>
      </c>
      <c r="Y3367" t="s">
        <v>55</v>
      </c>
    </row>
    <row r="3368" spans="1:25">
      <c r="A3368" t="s">
        <v>8738</v>
      </c>
      <c r="B3368" t="s">
        <v>5199</v>
      </c>
      <c r="D3368">
        <v>57505</v>
      </c>
      <c r="E3368" t="s">
        <v>27</v>
      </c>
      <c r="F3368" t="s">
        <v>28</v>
      </c>
      <c r="G3368">
        <v>2023</v>
      </c>
      <c r="H3368" t="s">
        <v>29</v>
      </c>
      <c r="I3368" t="s">
        <v>30</v>
      </c>
      <c r="J3368" t="s">
        <v>8739</v>
      </c>
      <c r="K3368" t="str">
        <f>"01/03/2023 09:14 AM AEST(SW"</f>
        <v>01/03/2023 09:14 AM AEST(SW</v>
      </c>
      <c r="L3368" t="str">
        <f>"01/03/2023 09:15 AM AEST(SW"</f>
        <v>01/03/2023 09:15 AM AEST(SW</v>
      </c>
      <c r="M3368">
        <v>976702</v>
      </c>
      <c r="O3368" t="s">
        <v>32</v>
      </c>
      <c r="P3368" t="s">
        <v>61</v>
      </c>
      <c r="Q3368" t="s">
        <v>8740</v>
      </c>
      <c r="R3368" t="s">
        <v>34</v>
      </c>
      <c r="T3368" t="s">
        <v>35</v>
      </c>
      <c r="U3368" t="s">
        <v>36</v>
      </c>
      <c r="V3368" t="s">
        <v>8741</v>
      </c>
      <c r="W3368" s="1">
        <v>44990</v>
      </c>
      <c r="X3368" s="1">
        <v>44999</v>
      </c>
      <c r="Y3368" t="s">
        <v>133</v>
      </c>
    </row>
    <row r="3369" spans="1:25">
      <c r="A3369" t="s">
        <v>8742</v>
      </c>
      <c r="B3369" t="s">
        <v>2243</v>
      </c>
      <c r="D3369">
        <v>57897</v>
      </c>
      <c r="E3369" t="s">
        <v>27</v>
      </c>
      <c r="F3369" t="s">
        <v>28</v>
      </c>
      <c r="G3369">
        <v>2023</v>
      </c>
      <c r="H3369" t="s">
        <v>29</v>
      </c>
      <c r="I3369" t="s">
        <v>30</v>
      </c>
      <c r="J3369" t="s">
        <v>8743</v>
      </c>
      <c r="K3369" t="s">
        <v>8744</v>
      </c>
      <c r="M3369">
        <v>804652</v>
      </c>
      <c r="O3369" t="s">
        <v>32</v>
      </c>
      <c r="P3369" t="s">
        <v>42</v>
      </c>
      <c r="R3369" t="s">
        <v>34</v>
      </c>
      <c r="T3369" t="s">
        <v>35</v>
      </c>
      <c r="U3369" t="s">
        <v>579</v>
      </c>
      <c r="V3369" t="s">
        <v>115</v>
      </c>
      <c r="W3369" s="1">
        <v>45065</v>
      </c>
      <c r="X3369" s="1">
        <v>45010</v>
      </c>
      <c r="Y3369" t="s">
        <v>55</v>
      </c>
    </row>
    <row r="3370" spans="1:25">
      <c r="A3370" t="s">
        <v>526</v>
      </c>
      <c r="B3370" t="s">
        <v>6514</v>
      </c>
      <c r="C3370" t="s">
        <v>6515</v>
      </c>
      <c r="D3370">
        <v>61008</v>
      </c>
      <c r="E3370" t="s">
        <v>27</v>
      </c>
      <c r="F3370" t="s">
        <v>28</v>
      </c>
      <c r="G3370">
        <v>2023</v>
      </c>
      <c r="H3370" t="s">
        <v>29</v>
      </c>
      <c r="I3370" t="s">
        <v>30</v>
      </c>
      <c r="J3370" t="s">
        <v>6516</v>
      </c>
      <c r="K3370" t="s">
        <v>6517</v>
      </c>
      <c r="M3370">
        <v>1268681</v>
      </c>
      <c r="O3370" t="s">
        <v>32</v>
      </c>
      <c r="P3370" t="s">
        <v>277</v>
      </c>
      <c r="R3370" t="s">
        <v>34</v>
      </c>
      <c r="T3370" t="s">
        <v>174</v>
      </c>
      <c r="U3370" t="s">
        <v>680</v>
      </c>
      <c r="V3370" t="s">
        <v>2126</v>
      </c>
      <c r="W3370" s="1">
        <v>45104</v>
      </c>
      <c r="X3370" s="1">
        <v>45273</v>
      </c>
      <c r="Y3370" t="s">
        <v>55</v>
      </c>
    </row>
    <row r="3371" spans="1:25">
      <c r="A3371" t="s">
        <v>1044</v>
      </c>
      <c r="B3371" t="s">
        <v>2246</v>
      </c>
      <c r="D3371">
        <v>46610</v>
      </c>
      <c r="E3371" t="s">
        <v>27</v>
      </c>
      <c r="F3371" t="s">
        <v>28</v>
      </c>
      <c r="G3371">
        <v>2023</v>
      </c>
      <c r="H3371" t="s">
        <v>29</v>
      </c>
      <c r="I3371" t="s">
        <v>30</v>
      </c>
      <c r="J3371" t="s">
        <v>2542</v>
      </c>
      <c r="K3371" t="s">
        <v>5599</v>
      </c>
      <c r="L3371" t="s">
        <v>5599</v>
      </c>
      <c r="M3371">
        <v>1294844</v>
      </c>
      <c r="O3371" t="s">
        <v>32</v>
      </c>
      <c r="P3371" t="s">
        <v>695</v>
      </c>
      <c r="R3371" t="s">
        <v>34</v>
      </c>
      <c r="T3371" t="s">
        <v>35</v>
      </c>
      <c r="U3371" t="s">
        <v>869</v>
      </c>
      <c r="V3371" t="s">
        <v>2076</v>
      </c>
      <c r="W3371" s="1">
        <v>44695</v>
      </c>
      <c r="X3371" s="1">
        <v>44749</v>
      </c>
      <c r="Y3371" t="s">
        <v>116</v>
      </c>
    </row>
    <row r="3372" spans="1:25">
      <c r="A3372" t="s">
        <v>8612</v>
      </c>
      <c r="B3372" t="s">
        <v>8664</v>
      </c>
      <c r="C3372" t="s">
        <v>1146</v>
      </c>
      <c r="D3372">
        <v>61237</v>
      </c>
      <c r="E3372" t="s">
        <v>27</v>
      </c>
      <c r="F3372" t="s">
        <v>28</v>
      </c>
      <c r="G3372">
        <v>2023</v>
      </c>
      <c r="H3372" t="s">
        <v>29</v>
      </c>
      <c r="I3372" t="s">
        <v>30</v>
      </c>
      <c r="J3372" t="s">
        <v>8665</v>
      </c>
      <c r="K3372" t="s">
        <v>8666</v>
      </c>
      <c r="M3372">
        <v>993154</v>
      </c>
      <c r="O3372" t="s">
        <v>32</v>
      </c>
      <c r="P3372" t="s">
        <v>631</v>
      </c>
      <c r="R3372" t="s">
        <v>34</v>
      </c>
      <c r="T3372" t="s">
        <v>35</v>
      </c>
      <c r="U3372" t="s">
        <v>869</v>
      </c>
      <c r="V3372" t="s">
        <v>2076</v>
      </c>
      <c r="W3372" s="1">
        <v>45172</v>
      </c>
      <c r="X3372" s="1">
        <v>45196</v>
      </c>
      <c r="Y3372" t="s">
        <v>55</v>
      </c>
    </row>
    <row r="3373" spans="1:25">
      <c r="A3373" t="s">
        <v>5104</v>
      </c>
      <c r="B3373" t="s">
        <v>4986</v>
      </c>
      <c r="C3373" t="s">
        <v>5105</v>
      </c>
      <c r="D3373">
        <v>55347</v>
      </c>
      <c r="E3373" t="s">
        <v>27</v>
      </c>
      <c r="F3373" t="s">
        <v>28</v>
      </c>
      <c r="G3373">
        <v>2023</v>
      </c>
      <c r="H3373" t="s">
        <v>29</v>
      </c>
      <c r="I3373" t="s">
        <v>30</v>
      </c>
      <c r="J3373" t="s">
        <v>5106</v>
      </c>
      <c r="K3373" t="s">
        <v>5107</v>
      </c>
      <c r="M3373">
        <v>1357351</v>
      </c>
      <c r="O3373" t="s">
        <v>32</v>
      </c>
      <c r="P3373" t="s">
        <v>878</v>
      </c>
      <c r="R3373" t="s">
        <v>34</v>
      </c>
      <c r="T3373" t="s">
        <v>174</v>
      </c>
      <c r="U3373" t="s">
        <v>680</v>
      </c>
      <c r="V3373" t="s">
        <v>2126</v>
      </c>
      <c r="W3373" s="1">
        <v>44967</v>
      </c>
      <c r="X3373" s="1">
        <v>44977</v>
      </c>
      <c r="Y3373" t="s">
        <v>55</v>
      </c>
    </row>
    <row r="3374" spans="1:25">
      <c r="A3374" t="s">
        <v>5615</v>
      </c>
      <c r="B3374" t="s">
        <v>1569</v>
      </c>
      <c r="D3374">
        <v>60207</v>
      </c>
      <c r="E3374" t="s">
        <v>27</v>
      </c>
      <c r="F3374" t="s">
        <v>28</v>
      </c>
      <c r="G3374">
        <v>2023</v>
      </c>
      <c r="H3374" t="s">
        <v>29</v>
      </c>
      <c r="I3374" t="s">
        <v>30</v>
      </c>
      <c r="J3374" t="s">
        <v>5616</v>
      </c>
      <c r="K3374" t="s">
        <v>5617</v>
      </c>
      <c r="M3374">
        <v>1268633</v>
      </c>
      <c r="O3374" t="s">
        <v>32</v>
      </c>
      <c r="P3374" t="s">
        <v>33</v>
      </c>
      <c r="R3374" t="s">
        <v>34</v>
      </c>
      <c r="T3374" t="s">
        <v>174</v>
      </c>
      <c r="U3374" t="s">
        <v>175</v>
      </c>
      <c r="V3374" t="s">
        <v>5618</v>
      </c>
      <c r="W3374" s="1">
        <v>45101</v>
      </c>
      <c r="X3374" s="1">
        <v>45118</v>
      </c>
      <c r="Y3374" t="s">
        <v>55</v>
      </c>
    </row>
    <row r="3375" spans="1:25">
      <c r="A3375" t="s">
        <v>3059</v>
      </c>
      <c r="B3375" t="s">
        <v>4006</v>
      </c>
      <c r="D3375">
        <v>60065</v>
      </c>
      <c r="E3375" t="s">
        <v>27</v>
      </c>
      <c r="F3375" t="s">
        <v>28</v>
      </c>
      <c r="G3375">
        <v>2023</v>
      </c>
      <c r="H3375" t="s">
        <v>29</v>
      </c>
      <c r="I3375" t="s">
        <v>30</v>
      </c>
      <c r="J3375" t="s">
        <v>5616</v>
      </c>
      <c r="K3375" t="s">
        <v>5629</v>
      </c>
      <c r="M3375">
        <v>1269561</v>
      </c>
      <c r="O3375" t="s">
        <v>32</v>
      </c>
      <c r="P3375" t="s">
        <v>33</v>
      </c>
      <c r="R3375" t="s">
        <v>34</v>
      </c>
      <c r="T3375" t="s">
        <v>174</v>
      </c>
      <c r="U3375" t="s">
        <v>175</v>
      </c>
      <c r="V3375" t="s">
        <v>5630</v>
      </c>
      <c r="W3375" s="1">
        <v>45101</v>
      </c>
      <c r="X3375" s="1">
        <v>45057</v>
      </c>
      <c r="Y3375" t="s">
        <v>55</v>
      </c>
    </row>
    <row r="3376" spans="1:25">
      <c r="A3376" t="s">
        <v>3637</v>
      </c>
      <c r="B3376" t="s">
        <v>3638</v>
      </c>
      <c r="D3376">
        <v>61029</v>
      </c>
      <c r="E3376" t="s">
        <v>27</v>
      </c>
      <c r="F3376" t="s">
        <v>28</v>
      </c>
      <c r="G3376">
        <v>2023</v>
      </c>
      <c r="H3376" t="s">
        <v>29</v>
      </c>
      <c r="I3376" t="s">
        <v>30</v>
      </c>
      <c r="J3376" t="s">
        <v>7246</v>
      </c>
      <c r="K3376" t="s">
        <v>7247</v>
      </c>
      <c r="M3376">
        <v>1108499</v>
      </c>
      <c r="O3376" t="s">
        <v>32</v>
      </c>
      <c r="P3376" t="s">
        <v>42</v>
      </c>
      <c r="R3376" t="s">
        <v>34</v>
      </c>
      <c r="T3376" t="s">
        <v>35</v>
      </c>
      <c r="U3376" t="s">
        <v>36</v>
      </c>
      <c r="V3376" t="s">
        <v>3642</v>
      </c>
      <c r="W3376" s="1">
        <v>45092</v>
      </c>
      <c r="X3376" s="1">
        <v>45145</v>
      </c>
      <c r="Y3376" t="s">
        <v>55</v>
      </c>
    </row>
    <row r="3377" spans="1:25">
      <c r="A3377" t="s">
        <v>8127</v>
      </c>
      <c r="B3377" t="s">
        <v>8128</v>
      </c>
      <c r="C3377" t="s">
        <v>8129</v>
      </c>
      <c r="D3377">
        <v>55526</v>
      </c>
      <c r="E3377" t="s">
        <v>27</v>
      </c>
      <c r="F3377" t="s">
        <v>28</v>
      </c>
      <c r="G3377">
        <v>2023</v>
      </c>
      <c r="H3377" t="s">
        <v>29</v>
      </c>
      <c r="I3377" t="s">
        <v>30</v>
      </c>
      <c r="J3377" t="s">
        <v>8130</v>
      </c>
      <c r="K3377" t="s">
        <v>8131</v>
      </c>
      <c r="M3377">
        <v>832452</v>
      </c>
      <c r="O3377" t="s">
        <v>32</v>
      </c>
      <c r="P3377" t="s">
        <v>695</v>
      </c>
      <c r="R3377" t="s">
        <v>34</v>
      </c>
      <c r="T3377" t="s">
        <v>35</v>
      </c>
      <c r="U3377" t="s">
        <v>53</v>
      </c>
      <c r="V3377" t="s">
        <v>115</v>
      </c>
      <c r="W3377" s="1">
        <v>44959</v>
      </c>
      <c r="X3377" s="1">
        <v>45061</v>
      </c>
      <c r="Y3377" t="s">
        <v>55</v>
      </c>
    </row>
    <row r="3378" spans="1:25">
      <c r="A3378" t="s">
        <v>674</v>
      </c>
      <c r="B3378" t="s">
        <v>8691</v>
      </c>
      <c r="D3378">
        <v>55354</v>
      </c>
      <c r="E3378" t="s">
        <v>27</v>
      </c>
      <c r="F3378" t="s">
        <v>28</v>
      </c>
      <c r="G3378">
        <v>2023</v>
      </c>
      <c r="H3378" t="s">
        <v>29</v>
      </c>
      <c r="I3378" t="s">
        <v>30</v>
      </c>
      <c r="J3378" t="s">
        <v>5106</v>
      </c>
      <c r="K3378" t="s">
        <v>8692</v>
      </c>
      <c r="L3378" t="s">
        <v>8692</v>
      </c>
      <c r="M3378">
        <v>1255376</v>
      </c>
      <c r="O3378" t="s">
        <v>32</v>
      </c>
      <c r="P3378" t="s">
        <v>878</v>
      </c>
      <c r="R3378" t="s">
        <v>34</v>
      </c>
      <c r="T3378" t="s">
        <v>174</v>
      </c>
      <c r="U3378" t="s">
        <v>680</v>
      </c>
      <c r="V3378" t="s">
        <v>2126</v>
      </c>
      <c r="W3378" s="1">
        <v>44967</v>
      </c>
      <c r="X3378" s="1">
        <v>44975</v>
      </c>
      <c r="Y3378" t="s">
        <v>97</v>
      </c>
    </row>
    <row r="3379" spans="1:25">
      <c r="A3379" t="s">
        <v>5557</v>
      </c>
      <c r="B3379" t="s">
        <v>5242</v>
      </c>
      <c r="D3379">
        <v>59818</v>
      </c>
      <c r="E3379" t="s">
        <v>27</v>
      </c>
      <c r="F3379" t="s">
        <v>28</v>
      </c>
      <c r="G3379">
        <v>2023</v>
      </c>
      <c r="H3379" t="s">
        <v>29</v>
      </c>
      <c r="I3379" t="s">
        <v>30</v>
      </c>
      <c r="J3379" t="s">
        <v>8710</v>
      </c>
      <c r="K3379" t="s">
        <v>8711</v>
      </c>
      <c r="L3379" t="s">
        <v>8712</v>
      </c>
      <c r="M3379">
        <v>912784</v>
      </c>
      <c r="O3379" t="s">
        <v>32</v>
      </c>
      <c r="P3379" t="s">
        <v>86</v>
      </c>
      <c r="R3379" t="s">
        <v>34</v>
      </c>
      <c r="T3379" t="s">
        <v>52</v>
      </c>
      <c r="U3379" t="s">
        <v>261</v>
      </c>
      <c r="V3379" t="s">
        <v>262</v>
      </c>
      <c r="W3379" s="1">
        <v>45098</v>
      </c>
      <c r="X3379" s="1">
        <v>45172</v>
      </c>
      <c r="Y3379" t="s">
        <v>55</v>
      </c>
    </row>
    <row r="3380" spans="1:25">
      <c r="A3380" t="s">
        <v>5118</v>
      </c>
      <c r="B3380" t="s">
        <v>5119</v>
      </c>
      <c r="D3380">
        <v>59978</v>
      </c>
      <c r="E3380" t="s">
        <v>27</v>
      </c>
      <c r="F3380" t="s">
        <v>28</v>
      </c>
      <c r="G3380">
        <v>2023</v>
      </c>
      <c r="H3380" t="s">
        <v>29</v>
      </c>
      <c r="I3380" t="s">
        <v>30</v>
      </c>
      <c r="J3380" t="s">
        <v>5120</v>
      </c>
      <c r="K3380" t="s">
        <v>5121</v>
      </c>
      <c r="M3380">
        <v>1106811</v>
      </c>
      <c r="O3380" t="s">
        <v>32</v>
      </c>
      <c r="P3380" t="s">
        <v>86</v>
      </c>
      <c r="R3380" t="s">
        <v>34</v>
      </c>
      <c r="T3380" t="s">
        <v>52</v>
      </c>
      <c r="U3380" t="s">
        <v>43</v>
      </c>
      <c r="V3380" t="s">
        <v>88</v>
      </c>
      <c r="W3380" s="1">
        <v>45087</v>
      </c>
      <c r="X3380" s="1">
        <v>45184</v>
      </c>
      <c r="Y3380" t="s">
        <v>89</v>
      </c>
    </row>
    <row r="3381" spans="1:25">
      <c r="A3381" t="s">
        <v>8745</v>
      </c>
      <c r="B3381" t="s">
        <v>494</v>
      </c>
      <c r="C3381" t="s">
        <v>8746</v>
      </c>
      <c r="D3381">
        <v>55521</v>
      </c>
      <c r="E3381" t="s">
        <v>27</v>
      </c>
      <c r="F3381" t="s">
        <v>28</v>
      </c>
      <c r="G3381">
        <v>2023</v>
      </c>
      <c r="H3381" t="s">
        <v>29</v>
      </c>
      <c r="I3381" t="s">
        <v>30</v>
      </c>
      <c r="J3381" t="s">
        <v>8747</v>
      </c>
      <c r="K3381" t="s">
        <v>8748</v>
      </c>
      <c r="L3381" t="s">
        <v>8749</v>
      </c>
      <c r="M3381">
        <v>1399599</v>
      </c>
      <c r="O3381" t="s">
        <v>32</v>
      </c>
      <c r="P3381" t="s">
        <v>878</v>
      </c>
      <c r="R3381" t="s">
        <v>34</v>
      </c>
      <c r="T3381" t="s">
        <v>174</v>
      </c>
      <c r="U3381" t="s">
        <v>680</v>
      </c>
      <c r="V3381" t="s">
        <v>2126</v>
      </c>
      <c r="W3381" s="1">
        <v>44946</v>
      </c>
      <c r="X3381" s="1">
        <v>44954</v>
      </c>
      <c r="Y3381" t="s">
        <v>55</v>
      </c>
    </row>
    <row r="3382" spans="1:25">
      <c r="A3382" t="s">
        <v>7824</v>
      </c>
      <c r="B3382" t="s">
        <v>7825</v>
      </c>
      <c r="D3382">
        <v>55448</v>
      </c>
      <c r="E3382" t="s">
        <v>27</v>
      </c>
      <c r="F3382" t="s">
        <v>28</v>
      </c>
      <c r="G3382">
        <v>2023</v>
      </c>
      <c r="H3382" t="s">
        <v>29</v>
      </c>
      <c r="I3382" t="s">
        <v>30</v>
      </c>
      <c r="J3382" t="s">
        <v>8750</v>
      </c>
      <c r="K3382" t="s">
        <v>8751</v>
      </c>
      <c r="L3382" t="s">
        <v>8752</v>
      </c>
      <c r="M3382">
        <v>1176401</v>
      </c>
      <c r="O3382" t="s">
        <v>32</v>
      </c>
      <c r="P3382" t="s">
        <v>878</v>
      </c>
      <c r="R3382" t="s">
        <v>34</v>
      </c>
      <c r="T3382" t="s">
        <v>174</v>
      </c>
      <c r="U3382" t="s">
        <v>680</v>
      </c>
      <c r="V3382" t="s">
        <v>2126</v>
      </c>
      <c r="W3382" s="1">
        <v>44977</v>
      </c>
      <c r="X3382" s="1">
        <v>44985</v>
      </c>
      <c r="Y3382" t="s">
        <v>220</v>
      </c>
    </row>
    <row r="3383" spans="1:25">
      <c r="A3383" t="s">
        <v>8738</v>
      </c>
      <c r="B3383" t="s">
        <v>5199</v>
      </c>
      <c r="D3383">
        <v>57505</v>
      </c>
      <c r="E3383" t="s">
        <v>27</v>
      </c>
      <c r="F3383" t="s">
        <v>28</v>
      </c>
      <c r="G3383">
        <v>2023</v>
      </c>
      <c r="H3383" t="s">
        <v>29</v>
      </c>
      <c r="I3383" t="s">
        <v>30</v>
      </c>
      <c r="J3383" t="s">
        <v>8739</v>
      </c>
      <c r="K3383" t="str">
        <f>"01/03/2023 09:14 AM AEST(SW"</f>
        <v>01/03/2023 09:14 AM AEST(SW</v>
      </c>
      <c r="L3383" t="str">
        <f>"01/03/2023 09:15 AM AEST(SW"</f>
        <v>01/03/2023 09:15 AM AEST(SW</v>
      </c>
      <c r="M3383">
        <v>976702</v>
      </c>
      <c r="O3383" t="s">
        <v>32</v>
      </c>
      <c r="P3383" t="s">
        <v>61</v>
      </c>
      <c r="Q3383" t="s">
        <v>8740</v>
      </c>
      <c r="R3383" t="s">
        <v>34</v>
      </c>
      <c r="T3383" t="s">
        <v>35</v>
      </c>
      <c r="U3383" t="s">
        <v>36</v>
      </c>
      <c r="V3383" t="s">
        <v>8741</v>
      </c>
      <c r="W3383" s="1">
        <v>44990</v>
      </c>
      <c r="X3383" s="1">
        <v>44999</v>
      </c>
      <c r="Y3383" t="s">
        <v>133</v>
      </c>
    </row>
    <row r="3384" spans="1:25">
      <c r="A3384" t="s">
        <v>380</v>
      </c>
      <c r="B3384" t="s">
        <v>5302</v>
      </c>
      <c r="C3384" t="s">
        <v>8753</v>
      </c>
      <c r="D3384">
        <v>58403</v>
      </c>
      <c r="E3384" t="s">
        <v>27</v>
      </c>
      <c r="F3384" t="s">
        <v>28</v>
      </c>
      <c r="G3384">
        <v>2023</v>
      </c>
      <c r="H3384" t="s">
        <v>29</v>
      </c>
      <c r="I3384" t="s">
        <v>30</v>
      </c>
      <c r="J3384" t="s">
        <v>8754</v>
      </c>
      <c r="K3384" t="s">
        <v>8755</v>
      </c>
      <c r="M3384">
        <v>757723</v>
      </c>
      <c r="O3384" t="s">
        <v>32</v>
      </c>
      <c r="P3384" t="s">
        <v>42</v>
      </c>
      <c r="R3384" t="s">
        <v>34</v>
      </c>
      <c r="T3384" t="s">
        <v>35</v>
      </c>
      <c r="U3384" t="s">
        <v>869</v>
      </c>
      <c r="V3384" t="s">
        <v>2076</v>
      </c>
      <c r="W3384" s="1">
        <v>45037</v>
      </c>
      <c r="X3384" s="1">
        <v>45044</v>
      </c>
      <c r="Y3384" t="s">
        <v>55</v>
      </c>
    </row>
    <row r="3385" spans="1:25">
      <c r="A3385" t="s">
        <v>2451</v>
      </c>
      <c r="B3385" t="s">
        <v>268</v>
      </c>
      <c r="C3385" t="s">
        <v>1926</v>
      </c>
      <c r="D3385">
        <v>55229</v>
      </c>
      <c r="E3385" t="s">
        <v>27</v>
      </c>
      <c r="F3385" t="s">
        <v>28</v>
      </c>
      <c r="G3385">
        <v>2023</v>
      </c>
      <c r="H3385" t="s">
        <v>29</v>
      </c>
      <c r="I3385" t="s">
        <v>30</v>
      </c>
      <c r="J3385" t="s">
        <v>6100</v>
      </c>
      <c r="K3385" t="str">
        <f>"08/12/2022 06:37 PM AEST(SW"</f>
        <v>08/12/2022 06:37 PM AEST(SW</v>
      </c>
      <c r="M3385">
        <v>694562</v>
      </c>
      <c r="O3385" t="s">
        <v>32</v>
      </c>
      <c r="P3385" t="s">
        <v>42</v>
      </c>
      <c r="R3385" t="s">
        <v>34</v>
      </c>
      <c r="T3385" t="s">
        <v>52</v>
      </c>
      <c r="U3385" t="s">
        <v>43</v>
      </c>
      <c r="V3385" t="s">
        <v>2454</v>
      </c>
      <c r="W3385" s="1">
        <v>44975</v>
      </c>
      <c r="X3385" s="1">
        <v>45002</v>
      </c>
      <c r="Y3385" t="s">
        <v>55</v>
      </c>
    </row>
    <row r="3386" spans="1:25">
      <c r="A3386" t="s">
        <v>8756</v>
      </c>
      <c r="B3386" t="s">
        <v>8757</v>
      </c>
      <c r="D3386">
        <v>55500</v>
      </c>
      <c r="E3386" t="s">
        <v>27</v>
      </c>
      <c r="F3386" t="s">
        <v>28</v>
      </c>
      <c r="G3386">
        <v>2023</v>
      </c>
      <c r="H3386" t="s">
        <v>29</v>
      </c>
      <c r="I3386" t="s">
        <v>30</v>
      </c>
      <c r="J3386" t="s">
        <v>8758</v>
      </c>
      <c r="K3386" t="str">
        <f>"08/01/2023 09:20 PM AEST(SW"</f>
        <v>08/01/2023 09:20 PM AEST(SW</v>
      </c>
      <c r="M3386">
        <v>1172793</v>
      </c>
      <c r="O3386" t="s">
        <v>32</v>
      </c>
      <c r="P3386" t="s">
        <v>277</v>
      </c>
      <c r="R3386" t="s">
        <v>34</v>
      </c>
      <c r="T3386" t="s">
        <v>174</v>
      </c>
      <c r="U3386" t="s">
        <v>53</v>
      </c>
      <c r="V3386" t="s">
        <v>730</v>
      </c>
      <c r="W3386" s="1">
        <v>44935</v>
      </c>
      <c r="X3386" s="1">
        <v>45107</v>
      </c>
      <c r="Y3386" t="s">
        <v>55</v>
      </c>
    </row>
    <row r="3387" spans="1:25">
      <c r="A3387" t="s">
        <v>8612</v>
      </c>
      <c r="B3387" t="s">
        <v>1684</v>
      </c>
      <c r="C3387" t="s">
        <v>8613</v>
      </c>
      <c r="D3387">
        <v>57514</v>
      </c>
      <c r="E3387" t="s">
        <v>27</v>
      </c>
      <c r="F3387" t="s">
        <v>28</v>
      </c>
      <c r="G3387">
        <v>2023</v>
      </c>
      <c r="H3387" t="s">
        <v>29</v>
      </c>
      <c r="I3387" t="s">
        <v>30</v>
      </c>
      <c r="J3387" t="s">
        <v>8759</v>
      </c>
      <c r="K3387" t="str">
        <f>"01/03/2023 02:17 PM AEST(SW"</f>
        <v>01/03/2023 02:17 PM AEST(SW</v>
      </c>
      <c r="L3387" t="str">
        <f>"04/03/2023 08:08 AM AEST(SW"</f>
        <v>04/03/2023 08:08 AM AEST(SW</v>
      </c>
      <c r="M3387">
        <v>910566</v>
      </c>
      <c r="O3387" t="s">
        <v>32</v>
      </c>
      <c r="P3387" t="s">
        <v>33</v>
      </c>
      <c r="R3387" t="s">
        <v>34</v>
      </c>
      <c r="T3387" t="s">
        <v>52</v>
      </c>
      <c r="U3387" t="s">
        <v>298</v>
      </c>
      <c r="V3387" t="s">
        <v>8760</v>
      </c>
      <c r="W3387" s="1">
        <v>45192</v>
      </c>
      <c r="X3387" s="1">
        <v>45254</v>
      </c>
      <c r="Y3387" t="s">
        <v>55</v>
      </c>
    </row>
    <row r="3388" spans="1:25">
      <c r="A3388" t="s">
        <v>8612</v>
      </c>
      <c r="B3388" t="s">
        <v>1684</v>
      </c>
      <c r="C3388" t="s">
        <v>8613</v>
      </c>
      <c r="D3388">
        <v>61686</v>
      </c>
      <c r="E3388" t="s">
        <v>27</v>
      </c>
      <c r="F3388" t="s">
        <v>28</v>
      </c>
      <c r="G3388">
        <v>2023</v>
      </c>
      <c r="H3388" t="s">
        <v>29</v>
      </c>
      <c r="I3388" t="s">
        <v>30</v>
      </c>
      <c r="J3388" t="s">
        <v>8761</v>
      </c>
      <c r="K3388" t="str">
        <f>"02/07/2023 11:29 AM AEST(SW"</f>
        <v>02/07/2023 11:29 AM AEST(SW</v>
      </c>
      <c r="L3388" t="str">
        <f>"02/07/2023 11:29 AM AEST(SW"</f>
        <v>02/07/2023 11:29 AM AEST(SW</v>
      </c>
      <c r="M3388">
        <v>910566</v>
      </c>
      <c r="O3388" t="s">
        <v>32</v>
      </c>
      <c r="P3388" t="s">
        <v>33</v>
      </c>
      <c r="R3388" t="s">
        <v>34</v>
      </c>
      <c r="T3388" t="s">
        <v>52</v>
      </c>
      <c r="U3388" t="s">
        <v>298</v>
      </c>
      <c r="V3388" t="s">
        <v>810</v>
      </c>
      <c r="W3388" s="1">
        <v>45188</v>
      </c>
      <c r="X3388" s="1">
        <v>45237</v>
      </c>
      <c r="Y3388" t="s">
        <v>55</v>
      </c>
    </row>
    <row r="3389" spans="1:25">
      <c r="A3389" t="s">
        <v>5118</v>
      </c>
      <c r="B3389" t="s">
        <v>5119</v>
      </c>
      <c r="D3389">
        <v>59978</v>
      </c>
      <c r="E3389" t="s">
        <v>27</v>
      </c>
      <c r="F3389" t="s">
        <v>28</v>
      </c>
      <c r="G3389">
        <v>2023</v>
      </c>
      <c r="H3389" t="s">
        <v>29</v>
      </c>
      <c r="I3389" t="s">
        <v>30</v>
      </c>
      <c r="J3389" t="s">
        <v>5120</v>
      </c>
      <c r="K3389" t="s">
        <v>5121</v>
      </c>
      <c r="M3389">
        <v>1106811</v>
      </c>
      <c r="O3389" t="s">
        <v>32</v>
      </c>
      <c r="P3389" t="s">
        <v>86</v>
      </c>
      <c r="R3389" t="s">
        <v>34</v>
      </c>
      <c r="T3389" t="s">
        <v>52</v>
      </c>
      <c r="U3389" t="s">
        <v>43</v>
      </c>
      <c r="V3389" t="s">
        <v>88</v>
      </c>
      <c r="W3389" s="1">
        <v>45087</v>
      </c>
      <c r="X3389" s="1">
        <v>45184</v>
      </c>
      <c r="Y3389" t="s">
        <v>89</v>
      </c>
    </row>
    <row r="3390" spans="1:25">
      <c r="A3390" t="s">
        <v>234</v>
      </c>
      <c r="B3390" t="s">
        <v>235</v>
      </c>
      <c r="D3390">
        <v>61319</v>
      </c>
      <c r="E3390" t="s">
        <v>27</v>
      </c>
      <c r="F3390" t="s">
        <v>28</v>
      </c>
      <c r="G3390">
        <v>2023</v>
      </c>
      <c r="H3390" t="s">
        <v>29</v>
      </c>
      <c r="I3390" t="s">
        <v>30</v>
      </c>
      <c r="J3390" t="s">
        <v>8762</v>
      </c>
      <c r="K3390" t="s">
        <v>8763</v>
      </c>
      <c r="L3390" t="s">
        <v>8763</v>
      </c>
      <c r="O3390" t="s">
        <v>32</v>
      </c>
      <c r="P3390" t="s">
        <v>371</v>
      </c>
      <c r="R3390" t="s">
        <v>34</v>
      </c>
      <c r="T3390" t="s">
        <v>35</v>
      </c>
      <c r="U3390" t="s">
        <v>43</v>
      </c>
      <c r="V3390" t="s">
        <v>158</v>
      </c>
      <c r="W3390" s="1">
        <v>45123</v>
      </c>
      <c r="X3390" s="1">
        <v>45138</v>
      </c>
      <c r="Y3390" t="s">
        <v>55</v>
      </c>
    </row>
    <row r="3391" spans="1:25">
      <c r="A3391" t="s">
        <v>234</v>
      </c>
      <c r="B3391" t="s">
        <v>235</v>
      </c>
      <c r="C3391" t="s">
        <v>236</v>
      </c>
      <c r="D3391">
        <v>57705</v>
      </c>
      <c r="E3391" t="s">
        <v>27</v>
      </c>
      <c r="F3391" t="s">
        <v>28</v>
      </c>
      <c r="G3391">
        <v>2023</v>
      </c>
      <c r="H3391" t="s">
        <v>29</v>
      </c>
      <c r="I3391" t="s">
        <v>30</v>
      </c>
      <c r="J3391" t="s">
        <v>8764</v>
      </c>
      <c r="K3391" t="s">
        <v>8765</v>
      </c>
      <c r="L3391" t="s">
        <v>8766</v>
      </c>
      <c r="M3391">
        <v>912331</v>
      </c>
      <c r="O3391" t="s">
        <v>32</v>
      </c>
      <c r="P3391" t="s">
        <v>631</v>
      </c>
      <c r="R3391" t="s">
        <v>34</v>
      </c>
      <c r="T3391" t="s">
        <v>35</v>
      </c>
      <c r="U3391" t="s">
        <v>43</v>
      </c>
      <c r="V3391" t="s">
        <v>158</v>
      </c>
      <c r="W3391" s="1">
        <v>45116</v>
      </c>
      <c r="X3391" s="1">
        <v>45135</v>
      </c>
      <c r="Y3391" t="s">
        <v>55</v>
      </c>
    </row>
    <row r="3392" spans="1:25">
      <c r="A3392" t="s">
        <v>8672</v>
      </c>
      <c r="B3392" t="s">
        <v>8673</v>
      </c>
      <c r="D3392">
        <v>59661</v>
      </c>
      <c r="E3392" t="s">
        <v>27</v>
      </c>
      <c r="F3392" t="s">
        <v>28</v>
      </c>
      <c r="G3392">
        <v>2023</v>
      </c>
      <c r="H3392" t="s">
        <v>29</v>
      </c>
      <c r="I3392" t="s">
        <v>30</v>
      </c>
      <c r="J3392" t="s">
        <v>8674</v>
      </c>
      <c r="K3392" t="s">
        <v>8675</v>
      </c>
      <c r="M3392">
        <v>772999</v>
      </c>
      <c r="O3392" t="s">
        <v>32</v>
      </c>
      <c r="P3392" t="s">
        <v>61</v>
      </c>
      <c r="Q3392" t="s">
        <v>249</v>
      </c>
      <c r="R3392" t="s">
        <v>34</v>
      </c>
      <c r="T3392" t="s">
        <v>35</v>
      </c>
      <c r="U3392" t="s">
        <v>869</v>
      </c>
      <c r="V3392" t="s">
        <v>115</v>
      </c>
      <c r="W3392" s="1">
        <v>45119</v>
      </c>
      <c r="X3392" s="1">
        <v>45128</v>
      </c>
      <c r="Y3392" t="s">
        <v>7709</v>
      </c>
    </row>
    <row r="3393" spans="1:25">
      <c r="A3393" t="s">
        <v>8767</v>
      </c>
      <c r="B3393" t="s">
        <v>57</v>
      </c>
      <c r="D3393">
        <v>57495</v>
      </c>
      <c r="E3393" t="s">
        <v>27</v>
      </c>
      <c r="F3393" t="s">
        <v>28</v>
      </c>
      <c r="G3393">
        <v>2023</v>
      </c>
      <c r="H3393" t="s">
        <v>29</v>
      </c>
      <c r="I3393" t="s">
        <v>30</v>
      </c>
      <c r="J3393" t="s">
        <v>8768</v>
      </c>
      <c r="K3393" t="s">
        <v>8769</v>
      </c>
      <c r="M3393">
        <v>1157137</v>
      </c>
      <c r="O3393" t="s">
        <v>32</v>
      </c>
      <c r="P3393" t="s">
        <v>42</v>
      </c>
      <c r="R3393" t="s">
        <v>34</v>
      </c>
      <c r="T3393" t="s">
        <v>52</v>
      </c>
      <c r="U3393" t="s">
        <v>43</v>
      </c>
      <c r="V3393" t="s">
        <v>8770</v>
      </c>
      <c r="W3393" s="1">
        <v>45051</v>
      </c>
      <c r="X3393" s="1">
        <v>45059</v>
      </c>
      <c r="Y3393" t="s">
        <v>211</v>
      </c>
    </row>
    <row r="3394" spans="1:25">
      <c r="A3394" t="s">
        <v>309</v>
      </c>
      <c r="B3394" t="s">
        <v>1246</v>
      </c>
      <c r="D3394">
        <v>55502</v>
      </c>
      <c r="E3394" t="s">
        <v>27</v>
      </c>
      <c r="F3394" t="s">
        <v>28</v>
      </c>
      <c r="G3394">
        <v>2023</v>
      </c>
      <c r="H3394" t="s">
        <v>29</v>
      </c>
      <c r="I3394" t="s">
        <v>30</v>
      </c>
      <c r="J3394" t="s">
        <v>8771</v>
      </c>
      <c r="K3394" t="str">
        <f>"09/01/2023 01:18 PM AEST(SW"</f>
        <v>09/01/2023 01:18 PM AEST(SW</v>
      </c>
      <c r="M3394">
        <v>1138853</v>
      </c>
      <c r="O3394" t="s">
        <v>32</v>
      </c>
      <c r="P3394" t="s">
        <v>86</v>
      </c>
      <c r="R3394" t="s">
        <v>34</v>
      </c>
      <c r="T3394" t="s">
        <v>52</v>
      </c>
      <c r="U3394" t="s">
        <v>43</v>
      </c>
      <c r="V3394" t="s">
        <v>88</v>
      </c>
      <c r="W3394" s="1">
        <v>44935</v>
      </c>
      <c r="X3394" s="1">
        <v>44948</v>
      </c>
      <c r="Y3394" t="s">
        <v>89</v>
      </c>
    </row>
    <row r="3395" spans="1:25">
      <c r="A3395" t="s">
        <v>702</v>
      </c>
      <c r="B3395" t="s">
        <v>213</v>
      </c>
      <c r="C3395" t="s">
        <v>1866</v>
      </c>
      <c r="D3395">
        <v>57710</v>
      </c>
      <c r="E3395" t="s">
        <v>27</v>
      </c>
      <c r="F3395" t="s">
        <v>28</v>
      </c>
      <c r="G3395">
        <v>2023</v>
      </c>
      <c r="H3395" t="s">
        <v>29</v>
      </c>
      <c r="I3395" t="s">
        <v>30</v>
      </c>
      <c r="J3395" t="s">
        <v>8772</v>
      </c>
      <c r="K3395" t="s">
        <v>8773</v>
      </c>
      <c r="L3395" t="s">
        <v>8774</v>
      </c>
      <c r="M3395">
        <v>1158794</v>
      </c>
      <c r="O3395" t="s">
        <v>32</v>
      </c>
      <c r="P3395" t="s">
        <v>86</v>
      </c>
      <c r="R3395" t="s">
        <v>34</v>
      </c>
      <c r="T3395" t="s">
        <v>52</v>
      </c>
      <c r="U3395" t="s">
        <v>87</v>
      </c>
      <c r="V3395" t="s">
        <v>88</v>
      </c>
      <c r="W3395" s="1">
        <v>45066</v>
      </c>
      <c r="X3395" s="1">
        <v>45067</v>
      </c>
      <c r="Y3395" t="s">
        <v>55</v>
      </c>
    </row>
    <row r="3396" spans="1:25">
      <c r="A3396" t="s">
        <v>8705</v>
      </c>
      <c r="B3396" t="s">
        <v>1724</v>
      </c>
      <c r="D3396">
        <v>61930</v>
      </c>
      <c r="E3396" t="s">
        <v>27</v>
      </c>
      <c r="F3396" t="s">
        <v>28</v>
      </c>
      <c r="G3396">
        <v>2023</v>
      </c>
      <c r="H3396" t="s">
        <v>29</v>
      </c>
      <c r="I3396" t="s">
        <v>30</v>
      </c>
      <c r="J3396" t="s">
        <v>8706</v>
      </c>
      <c r="K3396" t="s">
        <v>8707</v>
      </c>
      <c r="L3396" t="s">
        <v>8707</v>
      </c>
      <c r="M3396">
        <v>383141</v>
      </c>
      <c r="O3396" t="s">
        <v>32</v>
      </c>
      <c r="P3396" t="s">
        <v>42</v>
      </c>
      <c r="R3396" t="s">
        <v>34</v>
      </c>
      <c r="T3396" t="s">
        <v>52</v>
      </c>
      <c r="U3396" t="s">
        <v>43</v>
      </c>
      <c r="V3396" t="s">
        <v>151</v>
      </c>
      <c r="W3396" s="1">
        <v>45136</v>
      </c>
      <c r="X3396" s="1">
        <v>45159</v>
      </c>
      <c r="Y3396" t="s">
        <v>55</v>
      </c>
    </row>
    <row r="3397" spans="1:25">
      <c r="A3397" t="s">
        <v>1819</v>
      </c>
      <c r="B3397" t="s">
        <v>1820</v>
      </c>
      <c r="D3397">
        <v>55223</v>
      </c>
      <c r="E3397" t="s">
        <v>27</v>
      </c>
      <c r="F3397" t="s">
        <v>28</v>
      </c>
      <c r="G3397">
        <v>2023</v>
      </c>
      <c r="H3397" t="s">
        <v>29</v>
      </c>
      <c r="I3397" t="s">
        <v>30</v>
      </c>
      <c r="J3397" t="s">
        <v>8775</v>
      </c>
      <c r="K3397" t="str">
        <f>"08/12/2022 01:01 PM AEST(SW"</f>
        <v>08/12/2022 01:01 PM AEST(SW</v>
      </c>
      <c r="L3397" t="s">
        <v>8776</v>
      </c>
      <c r="M3397">
        <v>859996</v>
      </c>
      <c r="O3397" t="s">
        <v>32</v>
      </c>
      <c r="P3397" t="s">
        <v>61</v>
      </c>
      <c r="Q3397" t="s">
        <v>8777</v>
      </c>
      <c r="R3397" t="s">
        <v>34</v>
      </c>
      <c r="T3397" t="s">
        <v>35</v>
      </c>
      <c r="U3397" t="s">
        <v>278</v>
      </c>
      <c r="V3397" t="s">
        <v>2182</v>
      </c>
      <c r="W3397" s="1">
        <v>45029</v>
      </c>
      <c r="X3397" s="1">
        <v>45048</v>
      </c>
      <c r="Y3397" t="s">
        <v>547</v>
      </c>
    </row>
    <row r="3398" spans="1:25">
      <c r="A3398" t="s">
        <v>3637</v>
      </c>
      <c r="B3398" t="s">
        <v>3638</v>
      </c>
      <c r="D3398">
        <v>61029</v>
      </c>
      <c r="E3398" t="s">
        <v>27</v>
      </c>
      <c r="F3398" t="s">
        <v>28</v>
      </c>
      <c r="G3398">
        <v>2023</v>
      </c>
      <c r="H3398" t="s">
        <v>29</v>
      </c>
      <c r="I3398" t="s">
        <v>30</v>
      </c>
      <c r="J3398" t="s">
        <v>7246</v>
      </c>
      <c r="K3398" t="s">
        <v>7247</v>
      </c>
      <c r="M3398">
        <v>1108499</v>
      </c>
      <c r="O3398" t="s">
        <v>32</v>
      </c>
      <c r="P3398" t="s">
        <v>42</v>
      </c>
      <c r="R3398" t="s">
        <v>34</v>
      </c>
      <c r="T3398" t="s">
        <v>35</v>
      </c>
      <c r="U3398" t="s">
        <v>36</v>
      </c>
      <c r="V3398" t="s">
        <v>3642</v>
      </c>
      <c r="W3398" s="1">
        <v>45092</v>
      </c>
      <c r="X3398" s="1">
        <v>45145</v>
      </c>
      <c r="Y3398" t="s">
        <v>55</v>
      </c>
    </row>
    <row r="3399" spans="1:25">
      <c r="A3399" t="s">
        <v>6138</v>
      </c>
      <c r="B3399" t="s">
        <v>6139</v>
      </c>
      <c r="D3399">
        <v>60578</v>
      </c>
      <c r="E3399" t="s">
        <v>27</v>
      </c>
      <c r="F3399" t="s">
        <v>28</v>
      </c>
      <c r="G3399">
        <v>2023</v>
      </c>
      <c r="H3399" t="s">
        <v>29</v>
      </c>
      <c r="I3399" t="s">
        <v>30</v>
      </c>
      <c r="J3399" t="s">
        <v>8778</v>
      </c>
      <c r="K3399" t="s">
        <v>8779</v>
      </c>
      <c r="L3399" t="s">
        <v>8780</v>
      </c>
      <c r="M3399">
        <v>665172</v>
      </c>
      <c r="O3399" t="s">
        <v>32</v>
      </c>
      <c r="P3399" t="s">
        <v>631</v>
      </c>
      <c r="R3399" t="s">
        <v>34</v>
      </c>
      <c r="T3399" t="s">
        <v>35</v>
      </c>
      <c r="U3399" t="s">
        <v>278</v>
      </c>
      <c r="V3399" t="s">
        <v>8781</v>
      </c>
      <c r="W3399" s="1">
        <v>45090</v>
      </c>
      <c r="X3399" s="1">
        <v>45144</v>
      </c>
      <c r="Y3399" t="s">
        <v>55</v>
      </c>
    </row>
    <row r="3400" spans="1:25">
      <c r="A3400" t="s">
        <v>8738</v>
      </c>
      <c r="B3400" t="s">
        <v>5199</v>
      </c>
      <c r="D3400">
        <v>57505</v>
      </c>
      <c r="E3400" t="s">
        <v>27</v>
      </c>
      <c r="F3400" t="s">
        <v>28</v>
      </c>
      <c r="G3400">
        <v>2023</v>
      </c>
      <c r="H3400" t="s">
        <v>29</v>
      </c>
      <c r="I3400" t="s">
        <v>30</v>
      </c>
      <c r="J3400" t="s">
        <v>8739</v>
      </c>
      <c r="K3400" t="str">
        <f>"01/03/2023 09:14 AM AEST(SW"</f>
        <v>01/03/2023 09:14 AM AEST(SW</v>
      </c>
      <c r="L3400" t="str">
        <f>"01/03/2023 09:15 AM AEST(SW"</f>
        <v>01/03/2023 09:15 AM AEST(SW</v>
      </c>
      <c r="M3400">
        <v>976702</v>
      </c>
      <c r="O3400" t="s">
        <v>32</v>
      </c>
      <c r="P3400" t="s">
        <v>61</v>
      </c>
      <c r="Q3400" t="s">
        <v>8740</v>
      </c>
      <c r="R3400" t="s">
        <v>34</v>
      </c>
      <c r="T3400" t="s">
        <v>35</v>
      </c>
      <c r="U3400" t="s">
        <v>36</v>
      </c>
      <c r="V3400" t="s">
        <v>8741</v>
      </c>
      <c r="W3400" s="1">
        <v>44990</v>
      </c>
      <c r="X3400" s="1">
        <v>44999</v>
      </c>
      <c r="Y3400" t="s">
        <v>133</v>
      </c>
    </row>
    <row r="3401" spans="1:25">
      <c r="A3401" t="s">
        <v>212</v>
      </c>
      <c r="B3401" t="s">
        <v>213</v>
      </c>
      <c r="C3401" t="s">
        <v>57</v>
      </c>
      <c r="D3401">
        <v>57689</v>
      </c>
      <c r="E3401" t="s">
        <v>27</v>
      </c>
      <c r="F3401" t="s">
        <v>28</v>
      </c>
      <c r="G3401">
        <v>2023</v>
      </c>
      <c r="H3401" t="s">
        <v>29</v>
      </c>
      <c r="I3401" t="s">
        <v>30</v>
      </c>
      <c r="J3401" t="s">
        <v>6204</v>
      </c>
      <c r="K3401" t="s">
        <v>6205</v>
      </c>
      <c r="M3401">
        <v>694622</v>
      </c>
      <c r="O3401" t="s">
        <v>32</v>
      </c>
      <c r="P3401" t="s">
        <v>42</v>
      </c>
      <c r="R3401" t="s">
        <v>34</v>
      </c>
      <c r="T3401" t="s">
        <v>35</v>
      </c>
      <c r="U3401" t="s">
        <v>43</v>
      </c>
      <c r="V3401" t="s">
        <v>6206</v>
      </c>
      <c r="W3401" s="1">
        <v>45052</v>
      </c>
      <c r="X3401" s="1">
        <v>45066</v>
      </c>
      <c r="Y3401" t="s">
        <v>55</v>
      </c>
    </row>
    <row r="3402" spans="1:25">
      <c r="A3402" t="s">
        <v>212</v>
      </c>
      <c r="B3402" t="s">
        <v>213</v>
      </c>
      <c r="C3402" t="s">
        <v>57</v>
      </c>
      <c r="D3402">
        <v>57691</v>
      </c>
      <c r="E3402" t="s">
        <v>27</v>
      </c>
      <c r="F3402" t="s">
        <v>28</v>
      </c>
      <c r="G3402">
        <v>2023</v>
      </c>
      <c r="H3402" t="s">
        <v>29</v>
      </c>
      <c r="I3402" t="s">
        <v>30</v>
      </c>
      <c r="J3402" t="s">
        <v>6204</v>
      </c>
      <c r="K3402" t="s">
        <v>6207</v>
      </c>
      <c r="M3402">
        <v>694622</v>
      </c>
      <c r="O3402" t="s">
        <v>32</v>
      </c>
      <c r="P3402" t="s">
        <v>42</v>
      </c>
      <c r="R3402" t="s">
        <v>34</v>
      </c>
      <c r="T3402" t="s">
        <v>35</v>
      </c>
      <c r="U3402" t="s">
        <v>43</v>
      </c>
      <c r="V3402" t="s">
        <v>6206</v>
      </c>
      <c r="W3402" s="1">
        <v>45052</v>
      </c>
      <c r="X3402" s="1">
        <v>45005</v>
      </c>
      <c r="Y3402" t="s">
        <v>55</v>
      </c>
    </row>
    <row r="3403" spans="1:25">
      <c r="A3403" t="s">
        <v>1188</v>
      </c>
      <c r="B3403" t="s">
        <v>4110</v>
      </c>
      <c r="C3403" t="s">
        <v>4111</v>
      </c>
      <c r="D3403">
        <v>58569</v>
      </c>
      <c r="E3403" t="s">
        <v>27</v>
      </c>
      <c r="F3403" t="s">
        <v>28</v>
      </c>
      <c r="G3403">
        <v>2023</v>
      </c>
      <c r="H3403" t="s">
        <v>29</v>
      </c>
      <c r="I3403" t="s">
        <v>30</v>
      </c>
      <c r="J3403" t="s">
        <v>7828</v>
      </c>
      <c r="K3403" t="s">
        <v>7829</v>
      </c>
      <c r="L3403" t="s">
        <v>7829</v>
      </c>
      <c r="M3403">
        <v>759861</v>
      </c>
      <c r="O3403" t="s">
        <v>32</v>
      </c>
      <c r="P3403" t="s">
        <v>42</v>
      </c>
      <c r="R3403" t="s">
        <v>34</v>
      </c>
      <c r="T3403" t="s">
        <v>35</v>
      </c>
      <c r="U3403" t="s">
        <v>43</v>
      </c>
      <c r="V3403" t="s">
        <v>6206</v>
      </c>
      <c r="W3403" s="1">
        <v>45052</v>
      </c>
      <c r="X3403" s="1">
        <v>45067</v>
      </c>
      <c r="Y3403" t="s">
        <v>55</v>
      </c>
    </row>
    <row r="3404" spans="1:25">
      <c r="A3404" t="s">
        <v>8705</v>
      </c>
      <c r="B3404" t="s">
        <v>1724</v>
      </c>
      <c r="D3404">
        <v>61930</v>
      </c>
      <c r="E3404" t="s">
        <v>27</v>
      </c>
      <c r="F3404" t="s">
        <v>28</v>
      </c>
      <c r="G3404">
        <v>2023</v>
      </c>
      <c r="H3404" t="s">
        <v>29</v>
      </c>
      <c r="I3404" t="s">
        <v>30</v>
      </c>
      <c r="J3404" t="s">
        <v>8706</v>
      </c>
      <c r="K3404" t="s">
        <v>8707</v>
      </c>
      <c r="L3404" t="s">
        <v>8707</v>
      </c>
      <c r="M3404">
        <v>383141</v>
      </c>
      <c r="O3404" t="s">
        <v>32</v>
      </c>
      <c r="P3404" t="s">
        <v>42</v>
      </c>
      <c r="R3404" t="s">
        <v>34</v>
      </c>
      <c r="T3404" t="s">
        <v>52</v>
      </c>
      <c r="U3404" t="s">
        <v>43</v>
      </c>
      <c r="V3404" t="s">
        <v>151</v>
      </c>
      <c r="W3404" s="1">
        <v>45136</v>
      </c>
      <c r="X3404" s="1">
        <v>45159</v>
      </c>
      <c r="Y3404" t="s">
        <v>55</v>
      </c>
    </row>
    <row r="3405" spans="1:25">
      <c r="A3405" t="s">
        <v>2451</v>
      </c>
      <c r="B3405" t="s">
        <v>268</v>
      </c>
      <c r="C3405" t="s">
        <v>1926</v>
      </c>
      <c r="D3405">
        <v>55229</v>
      </c>
      <c r="E3405" t="s">
        <v>27</v>
      </c>
      <c r="F3405" t="s">
        <v>28</v>
      </c>
      <c r="G3405">
        <v>2023</v>
      </c>
      <c r="H3405" t="s">
        <v>29</v>
      </c>
      <c r="I3405" t="s">
        <v>30</v>
      </c>
      <c r="J3405" t="s">
        <v>6100</v>
      </c>
      <c r="K3405" t="str">
        <f>"08/12/2022 06:37 PM AEST(SW"</f>
        <v>08/12/2022 06:37 PM AEST(SW</v>
      </c>
      <c r="M3405">
        <v>694562</v>
      </c>
      <c r="O3405" t="s">
        <v>32</v>
      </c>
      <c r="P3405" t="s">
        <v>42</v>
      </c>
      <c r="R3405" t="s">
        <v>34</v>
      </c>
      <c r="T3405" t="s">
        <v>52</v>
      </c>
      <c r="U3405" t="s">
        <v>43</v>
      </c>
      <c r="V3405" t="s">
        <v>2454</v>
      </c>
      <c r="W3405" s="1">
        <v>44975</v>
      </c>
      <c r="X3405" s="1">
        <v>45002</v>
      </c>
      <c r="Y3405" t="s">
        <v>55</v>
      </c>
    </row>
    <row r="3406" spans="1:25">
      <c r="A3406" t="s">
        <v>2347</v>
      </c>
      <c r="B3406" t="s">
        <v>8782</v>
      </c>
      <c r="D3406">
        <v>60216</v>
      </c>
      <c r="E3406" t="s">
        <v>27</v>
      </c>
      <c r="F3406" t="s">
        <v>28</v>
      </c>
      <c r="G3406">
        <v>2023</v>
      </c>
      <c r="H3406" t="s">
        <v>29</v>
      </c>
      <c r="I3406" t="s">
        <v>30</v>
      </c>
      <c r="J3406" t="s">
        <v>8783</v>
      </c>
      <c r="K3406" t="s">
        <v>8784</v>
      </c>
      <c r="M3406">
        <v>1460863</v>
      </c>
      <c r="O3406" t="s">
        <v>32</v>
      </c>
      <c r="P3406" t="s">
        <v>131</v>
      </c>
      <c r="R3406" t="s">
        <v>34</v>
      </c>
      <c r="T3406" t="s">
        <v>174</v>
      </c>
      <c r="U3406" t="s">
        <v>175</v>
      </c>
      <c r="V3406" t="s">
        <v>8785</v>
      </c>
      <c r="W3406" s="1">
        <v>45078</v>
      </c>
      <c r="X3406" s="1">
        <v>45094</v>
      </c>
      <c r="Y3406" t="s">
        <v>55</v>
      </c>
    </row>
    <row r="3407" spans="1:25">
      <c r="A3407" t="s">
        <v>8786</v>
      </c>
      <c r="B3407" t="s">
        <v>8787</v>
      </c>
      <c r="C3407" t="s">
        <v>8788</v>
      </c>
      <c r="D3407">
        <v>60826</v>
      </c>
      <c r="E3407" t="s">
        <v>27</v>
      </c>
      <c r="F3407" t="s">
        <v>28</v>
      </c>
      <c r="G3407">
        <v>2023</v>
      </c>
      <c r="H3407" t="s">
        <v>29</v>
      </c>
      <c r="I3407" t="s">
        <v>30</v>
      </c>
      <c r="J3407" t="s">
        <v>8789</v>
      </c>
      <c r="K3407" t="str">
        <f>"05/06/2023 07:02 PM AEST(SW"</f>
        <v>05/06/2023 07:02 PM AEST(SW</v>
      </c>
      <c r="M3407">
        <v>1357381</v>
      </c>
      <c r="O3407" t="s">
        <v>32</v>
      </c>
      <c r="P3407" t="s">
        <v>878</v>
      </c>
      <c r="R3407" t="s">
        <v>34</v>
      </c>
      <c r="T3407" t="s">
        <v>174</v>
      </c>
      <c r="U3407" t="s">
        <v>175</v>
      </c>
      <c r="V3407" t="s">
        <v>8790</v>
      </c>
      <c r="W3407" s="1">
        <v>45108</v>
      </c>
      <c r="X3407" s="1">
        <v>45094</v>
      </c>
      <c r="Y3407" t="s">
        <v>211</v>
      </c>
    </row>
    <row r="3408" spans="1:25">
      <c r="A3408" t="s">
        <v>8791</v>
      </c>
      <c r="B3408" t="s">
        <v>2471</v>
      </c>
      <c r="C3408" t="s">
        <v>8792</v>
      </c>
      <c r="D3408">
        <v>60192</v>
      </c>
      <c r="E3408" t="s">
        <v>27</v>
      </c>
      <c r="F3408" t="s">
        <v>28</v>
      </c>
      <c r="G3408">
        <v>2023</v>
      </c>
      <c r="H3408" t="s">
        <v>29</v>
      </c>
      <c r="I3408" t="s">
        <v>30</v>
      </c>
      <c r="J3408" t="s">
        <v>8789</v>
      </c>
      <c r="K3408" t="s">
        <v>8793</v>
      </c>
      <c r="M3408">
        <v>1159968</v>
      </c>
      <c r="O3408" t="s">
        <v>32</v>
      </c>
      <c r="P3408" t="s">
        <v>68</v>
      </c>
      <c r="R3408" t="s">
        <v>34</v>
      </c>
      <c r="T3408" t="s">
        <v>174</v>
      </c>
      <c r="U3408" t="s">
        <v>175</v>
      </c>
      <c r="V3408" t="s">
        <v>8794</v>
      </c>
      <c r="W3408" s="1">
        <v>45108</v>
      </c>
      <c r="X3408" s="1">
        <v>45123</v>
      </c>
      <c r="Y3408" t="s">
        <v>55</v>
      </c>
    </row>
    <row r="3409" spans="1:25">
      <c r="A3409" t="s">
        <v>1146</v>
      </c>
      <c r="B3409" t="s">
        <v>8795</v>
      </c>
      <c r="D3409">
        <v>60188</v>
      </c>
      <c r="E3409" t="s">
        <v>27</v>
      </c>
      <c r="F3409" t="s">
        <v>28</v>
      </c>
      <c r="G3409">
        <v>2023</v>
      </c>
      <c r="H3409" t="s">
        <v>29</v>
      </c>
      <c r="I3409" t="s">
        <v>30</v>
      </c>
      <c r="J3409" t="s">
        <v>8789</v>
      </c>
      <c r="K3409" t="s">
        <v>8796</v>
      </c>
      <c r="M3409">
        <v>1357336</v>
      </c>
      <c r="O3409" t="s">
        <v>32</v>
      </c>
      <c r="P3409" t="s">
        <v>68</v>
      </c>
      <c r="R3409" t="s">
        <v>34</v>
      </c>
      <c r="T3409" t="s">
        <v>174</v>
      </c>
      <c r="U3409" t="s">
        <v>175</v>
      </c>
      <c r="V3409" t="s">
        <v>8323</v>
      </c>
      <c r="W3409" s="1">
        <v>45108</v>
      </c>
      <c r="X3409" s="1">
        <v>45122</v>
      </c>
      <c r="Y3409" t="s">
        <v>55</v>
      </c>
    </row>
    <row r="3410" spans="1:25">
      <c r="A3410" t="s">
        <v>8797</v>
      </c>
      <c r="B3410" t="s">
        <v>1118</v>
      </c>
      <c r="D3410">
        <v>60665</v>
      </c>
      <c r="E3410" t="s">
        <v>27</v>
      </c>
      <c r="F3410" t="s">
        <v>28</v>
      </c>
      <c r="G3410">
        <v>2023</v>
      </c>
      <c r="H3410" t="s">
        <v>29</v>
      </c>
      <c r="I3410" t="s">
        <v>30</v>
      </c>
      <c r="J3410" t="s">
        <v>8798</v>
      </c>
      <c r="K3410" t="str">
        <f>"02/06/2023 02:10 PM AEST(SW"</f>
        <v>02/06/2023 02:10 PM AEST(SW</v>
      </c>
      <c r="M3410">
        <v>1320721</v>
      </c>
      <c r="O3410" t="s">
        <v>32</v>
      </c>
      <c r="P3410" t="s">
        <v>631</v>
      </c>
      <c r="R3410" t="s">
        <v>34</v>
      </c>
      <c r="T3410" t="s">
        <v>35</v>
      </c>
      <c r="U3410" t="s">
        <v>43</v>
      </c>
      <c r="V3410" t="s">
        <v>158</v>
      </c>
      <c r="W3410" s="1">
        <v>45116</v>
      </c>
      <c r="X3410" s="1">
        <v>45144</v>
      </c>
      <c r="Y3410" t="s">
        <v>8799</v>
      </c>
    </row>
    <row r="3411" spans="1:25">
      <c r="A3411" t="s">
        <v>251</v>
      </c>
      <c r="B3411" t="s">
        <v>72</v>
      </c>
      <c r="C3411" t="s">
        <v>2581</v>
      </c>
      <c r="D3411">
        <v>57245</v>
      </c>
      <c r="E3411" t="s">
        <v>27</v>
      </c>
      <c r="F3411" t="s">
        <v>28</v>
      </c>
      <c r="G3411">
        <v>2023</v>
      </c>
      <c r="H3411" t="s">
        <v>29</v>
      </c>
      <c r="I3411" t="s">
        <v>30</v>
      </c>
      <c r="J3411" t="s">
        <v>8800</v>
      </c>
      <c r="K3411" t="s">
        <v>8801</v>
      </c>
      <c r="M3411">
        <v>871337</v>
      </c>
      <c r="O3411" t="s">
        <v>32</v>
      </c>
      <c r="P3411" t="s">
        <v>42</v>
      </c>
      <c r="R3411" t="s">
        <v>34</v>
      </c>
      <c r="T3411" t="s">
        <v>35</v>
      </c>
      <c r="U3411" t="s">
        <v>278</v>
      </c>
      <c r="V3411" t="s">
        <v>6623</v>
      </c>
      <c r="W3411" s="1">
        <v>45052</v>
      </c>
      <c r="X3411" s="1">
        <v>45061</v>
      </c>
      <c r="Y3411" t="s">
        <v>55</v>
      </c>
    </row>
    <row r="3412" spans="1:25">
      <c r="A3412" t="s">
        <v>6117</v>
      </c>
      <c r="B3412" t="s">
        <v>6118</v>
      </c>
      <c r="C3412" t="s">
        <v>1775</v>
      </c>
      <c r="D3412">
        <v>59632</v>
      </c>
      <c r="E3412" t="s">
        <v>27</v>
      </c>
      <c r="F3412" t="s">
        <v>28</v>
      </c>
      <c r="G3412">
        <v>2023</v>
      </c>
      <c r="H3412" t="s">
        <v>29</v>
      </c>
      <c r="I3412" t="s">
        <v>30</v>
      </c>
      <c r="J3412" t="s">
        <v>6119</v>
      </c>
      <c r="K3412" t="str">
        <f>"03/05/2023 05:04 PM AEST(SW"</f>
        <v>03/05/2023 05:04 PM AEST(SW</v>
      </c>
      <c r="L3412" t="str">
        <f>"03/05/2023 05:07 PM AEST(SW"</f>
        <v>03/05/2023 05:07 PM AEST(SW</v>
      </c>
      <c r="M3412">
        <v>208446</v>
      </c>
      <c r="O3412" t="s">
        <v>32</v>
      </c>
      <c r="P3412" t="s">
        <v>631</v>
      </c>
      <c r="R3412" t="s">
        <v>34</v>
      </c>
      <c r="T3412" t="s">
        <v>35</v>
      </c>
      <c r="U3412" t="s">
        <v>43</v>
      </c>
      <c r="V3412" t="s">
        <v>158</v>
      </c>
      <c r="W3412" s="1">
        <v>45052</v>
      </c>
      <c r="X3412" s="1">
        <v>45068</v>
      </c>
      <c r="Y3412" t="s">
        <v>55</v>
      </c>
    </row>
    <row r="3413" spans="1:25">
      <c r="A3413" t="s">
        <v>8802</v>
      </c>
      <c r="B3413" t="s">
        <v>8803</v>
      </c>
      <c r="D3413">
        <v>60005</v>
      </c>
      <c r="E3413" t="s">
        <v>27</v>
      </c>
      <c r="F3413" t="s">
        <v>28</v>
      </c>
      <c r="G3413">
        <v>2023</v>
      </c>
      <c r="H3413" t="s">
        <v>29</v>
      </c>
      <c r="I3413" t="s">
        <v>30</v>
      </c>
      <c r="J3413" t="s">
        <v>8804</v>
      </c>
      <c r="K3413" t="s">
        <v>8805</v>
      </c>
      <c r="M3413">
        <v>1018022</v>
      </c>
      <c r="O3413" t="s">
        <v>32</v>
      </c>
      <c r="P3413" t="s">
        <v>61</v>
      </c>
      <c r="Q3413" t="s">
        <v>249</v>
      </c>
      <c r="R3413" t="s">
        <v>34</v>
      </c>
      <c r="T3413" t="s">
        <v>35</v>
      </c>
      <c r="U3413" t="s">
        <v>869</v>
      </c>
      <c r="V3413" t="s">
        <v>115</v>
      </c>
      <c r="W3413" s="1">
        <v>45062</v>
      </c>
      <c r="X3413" s="1">
        <v>45074</v>
      </c>
      <c r="Y3413" t="s">
        <v>55</v>
      </c>
    </row>
    <row r="3414" spans="1:25">
      <c r="A3414" t="s">
        <v>8806</v>
      </c>
      <c r="B3414" t="s">
        <v>1831</v>
      </c>
      <c r="D3414">
        <v>60047</v>
      </c>
      <c r="E3414" t="s">
        <v>27</v>
      </c>
      <c r="F3414" t="s">
        <v>28</v>
      </c>
      <c r="G3414">
        <v>2023</v>
      </c>
      <c r="H3414" t="s">
        <v>29</v>
      </c>
      <c r="I3414" t="s">
        <v>30</v>
      </c>
      <c r="J3414" t="s">
        <v>8807</v>
      </c>
      <c r="K3414" t="s">
        <v>8808</v>
      </c>
      <c r="O3414" t="s">
        <v>32</v>
      </c>
      <c r="P3414" t="s">
        <v>371</v>
      </c>
      <c r="R3414" t="s">
        <v>34</v>
      </c>
      <c r="T3414" t="s">
        <v>35</v>
      </c>
      <c r="U3414" t="s">
        <v>53</v>
      </c>
      <c r="V3414" t="s">
        <v>8809</v>
      </c>
      <c r="W3414" s="1">
        <v>45095</v>
      </c>
      <c r="X3414" s="1">
        <v>45123</v>
      </c>
      <c r="Y3414" t="s">
        <v>55</v>
      </c>
    </row>
    <row r="3415" spans="1:25">
      <c r="A3415" t="s">
        <v>8810</v>
      </c>
      <c r="B3415" t="s">
        <v>8811</v>
      </c>
      <c r="D3415">
        <v>55184</v>
      </c>
      <c r="E3415" t="s">
        <v>27</v>
      </c>
      <c r="F3415" t="s">
        <v>28</v>
      </c>
      <c r="G3415">
        <v>2023</v>
      </c>
      <c r="H3415" t="s">
        <v>29</v>
      </c>
      <c r="I3415" t="s">
        <v>30</v>
      </c>
      <c r="J3415" t="s">
        <v>8812</v>
      </c>
      <c r="K3415" t="str">
        <f>"05/12/2022 04:52 PM AEST(SW"</f>
        <v>05/12/2022 04:52 PM AEST(SW</v>
      </c>
      <c r="L3415" t="str">
        <f>"05/12/2022 04:52 PM AEST(SW"</f>
        <v>05/12/2022 04:52 PM AEST(SW</v>
      </c>
      <c r="M3415">
        <v>1222678</v>
      </c>
      <c r="O3415" t="s">
        <v>32</v>
      </c>
      <c r="P3415" t="s">
        <v>145</v>
      </c>
      <c r="R3415" t="s">
        <v>34</v>
      </c>
      <c r="T3415" t="s">
        <v>52</v>
      </c>
      <c r="U3415" t="s">
        <v>1578</v>
      </c>
      <c r="V3415" t="s">
        <v>8813</v>
      </c>
      <c r="W3415" s="1">
        <v>44932</v>
      </c>
      <c r="X3415" s="1">
        <v>44983</v>
      </c>
      <c r="Y3415" t="s">
        <v>615</v>
      </c>
    </row>
    <row r="3416" spans="1:25">
      <c r="A3416" t="s">
        <v>8814</v>
      </c>
      <c r="B3416" t="s">
        <v>613</v>
      </c>
      <c r="C3416" t="s">
        <v>8815</v>
      </c>
      <c r="D3416">
        <v>61123</v>
      </c>
      <c r="E3416" t="s">
        <v>27</v>
      </c>
      <c r="F3416" t="s">
        <v>28</v>
      </c>
      <c r="G3416">
        <v>2023</v>
      </c>
      <c r="H3416" t="s">
        <v>29</v>
      </c>
      <c r="I3416" t="s">
        <v>30</v>
      </c>
      <c r="J3416" t="s">
        <v>8816</v>
      </c>
      <c r="K3416" t="s">
        <v>8817</v>
      </c>
      <c r="L3416" t="s">
        <v>8818</v>
      </c>
      <c r="M3416">
        <v>1176259</v>
      </c>
      <c r="O3416" t="s">
        <v>32</v>
      </c>
      <c r="P3416" t="s">
        <v>86</v>
      </c>
      <c r="R3416" t="s">
        <v>34</v>
      </c>
      <c r="T3416" t="s">
        <v>52</v>
      </c>
      <c r="U3416" t="s">
        <v>87</v>
      </c>
      <c r="V3416" t="s">
        <v>88</v>
      </c>
      <c r="W3416" s="1">
        <v>45139</v>
      </c>
      <c r="X3416" s="1">
        <v>45194</v>
      </c>
      <c r="Y3416" t="s">
        <v>615</v>
      </c>
    </row>
    <row r="3417" spans="1:25">
      <c r="A3417" t="s">
        <v>8819</v>
      </c>
      <c r="B3417" t="s">
        <v>8820</v>
      </c>
      <c r="C3417" t="s">
        <v>8821</v>
      </c>
      <c r="D3417">
        <v>61973</v>
      </c>
      <c r="E3417" t="s">
        <v>27</v>
      </c>
      <c r="F3417" t="s">
        <v>28</v>
      </c>
      <c r="G3417">
        <v>2023</v>
      </c>
      <c r="H3417" t="s">
        <v>29</v>
      </c>
      <c r="I3417" t="s">
        <v>30</v>
      </c>
      <c r="J3417" t="s">
        <v>8822</v>
      </c>
      <c r="K3417" t="str">
        <f>"01/08/2023 05:41 PM AEST(SW"</f>
        <v>01/08/2023 05:41 PM AEST(SW</v>
      </c>
      <c r="M3417">
        <v>1228965</v>
      </c>
      <c r="O3417" t="s">
        <v>32</v>
      </c>
      <c r="P3417" t="s">
        <v>42</v>
      </c>
      <c r="R3417" t="s">
        <v>34</v>
      </c>
      <c r="T3417" t="s">
        <v>35</v>
      </c>
      <c r="U3417" t="s">
        <v>869</v>
      </c>
      <c r="V3417" t="s">
        <v>151</v>
      </c>
      <c r="W3417" s="1">
        <v>45184</v>
      </c>
      <c r="X3417" s="1">
        <v>45207</v>
      </c>
      <c r="Y3417" t="s">
        <v>211</v>
      </c>
    </row>
    <row r="3418" spans="1:25">
      <c r="A3418" t="s">
        <v>1132</v>
      </c>
      <c r="B3418" t="s">
        <v>8823</v>
      </c>
      <c r="D3418">
        <v>55760</v>
      </c>
      <c r="E3418" t="s">
        <v>27</v>
      </c>
      <c r="F3418" t="s">
        <v>28</v>
      </c>
      <c r="G3418">
        <v>2023</v>
      </c>
      <c r="H3418" t="s">
        <v>29</v>
      </c>
      <c r="I3418" t="s">
        <v>30</v>
      </c>
      <c r="J3418" t="s">
        <v>8824</v>
      </c>
      <c r="K3418" t="str">
        <f>"01/02/2023 04:29 PM AEST(SW"</f>
        <v>01/02/2023 04:29 PM AEST(SW</v>
      </c>
      <c r="L3418" t="str">
        <f>"03/02/2023 03:10 PM AEST(SW"</f>
        <v>03/02/2023 03:10 PM AEST(SW</v>
      </c>
      <c r="M3418">
        <v>1097362</v>
      </c>
      <c r="O3418" t="s">
        <v>32</v>
      </c>
      <c r="P3418" t="s">
        <v>878</v>
      </c>
      <c r="R3418" t="s">
        <v>34</v>
      </c>
      <c r="T3418" t="s">
        <v>35</v>
      </c>
      <c r="U3418" t="s">
        <v>36</v>
      </c>
      <c r="V3418" t="s">
        <v>8825</v>
      </c>
      <c r="W3418" s="1">
        <v>44993</v>
      </c>
      <c r="X3418" s="1">
        <v>44976</v>
      </c>
      <c r="Y3418" t="s">
        <v>133</v>
      </c>
    </row>
    <row r="3419" spans="1:25">
      <c r="A3419" t="s">
        <v>2662</v>
      </c>
      <c r="B3419" t="s">
        <v>1046</v>
      </c>
      <c r="C3419" t="s">
        <v>104</v>
      </c>
      <c r="D3419">
        <v>58774</v>
      </c>
      <c r="E3419" t="s">
        <v>27</v>
      </c>
      <c r="F3419" t="s">
        <v>28</v>
      </c>
      <c r="G3419">
        <v>2023</v>
      </c>
      <c r="H3419" t="s">
        <v>29</v>
      </c>
      <c r="I3419" t="s">
        <v>30</v>
      </c>
      <c r="J3419" t="s">
        <v>8826</v>
      </c>
      <c r="K3419" t="str">
        <f>"04/04/2023 12:08 PM AEST(SW"</f>
        <v>04/04/2023 12:08 PM AEST(SW</v>
      </c>
      <c r="M3419">
        <v>910628</v>
      </c>
      <c r="O3419" t="s">
        <v>32</v>
      </c>
      <c r="P3419" t="s">
        <v>33</v>
      </c>
      <c r="R3419" t="s">
        <v>34</v>
      </c>
      <c r="T3419" t="s">
        <v>52</v>
      </c>
      <c r="U3419" t="s">
        <v>298</v>
      </c>
      <c r="V3419" t="s">
        <v>8827</v>
      </c>
      <c r="W3419" s="1">
        <v>45043</v>
      </c>
      <c r="X3419" s="1">
        <v>45103</v>
      </c>
      <c r="Y3419" t="s">
        <v>55</v>
      </c>
    </row>
    <row r="3420" spans="1:25">
      <c r="A3420" t="s">
        <v>8828</v>
      </c>
      <c r="B3420" t="s">
        <v>1202</v>
      </c>
      <c r="D3420">
        <v>59583</v>
      </c>
      <c r="E3420" t="s">
        <v>27</v>
      </c>
      <c r="F3420" t="s">
        <v>28</v>
      </c>
      <c r="G3420">
        <v>2023</v>
      </c>
      <c r="H3420" t="s">
        <v>29</v>
      </c>
      <c r="I3420" t="s">
        <v>30</v>
      </c>
      <c r="J3420" t="s">
        <v>8829</v>
      </c>
      <c r="K3420" t="str">
        <f>"02/05/2023 10:58 AM AEST(SW"</f>
        <v>02/05/2023 10:58 AM AEST(SW</v>
      </c>
      <c r="M3420">
        <v>1142471</v>
      </c>
      <c r="O3420" t="s">
        <v>32</v>
      </c>
      <c r="P3420" t="s">
        <v>42</v>
      </c>
      <c r="R3420" t="s">
        <v>34</v>
      </c>
      <c r="T3420" t="s">
        <v>35</v>
      </c>
      <c r="U3420" t="s">
        <v>175</v>
      </c>
      <c r="V3420" t="s">
        <v>8830</v>
      </c>
      <c r="W3420" s="1">
        <v>45054</v>
      </c>
      <c r="X3420" s="1">
        <v>45064</v>
      </c>
      <c r="Y3420" t="s">
        <v>123</v>
      </c>
    </row>
    <row r="3421" spans="1:25">
      <c r="A3421" t="s">
        <v>8797</v>
      </c>
      <c r="B3421" t="s">
        <v>1118</v>
      </c>
      <c r="D3421">
        <v>60665</v>
      </c>
      <c r="E3421" t="s">
        <v>27</v>
      </c>
      <c r="F3421" t="s">
        <v>28</v>
      </c>
      <c r="G3421">
        <v>2023</v>
      </c>
      <c r="H3421" t="s">
        <v>29</v>
      </c>
      <c r="I3421" t="s">
        <v>30</v>
      </c>
      <c r="J3421" t="s">
        <v>8798</v>
      </c>
      <c r="K3421" t="str">
        <f>"02/06/2023 02:10 PM AEST(SW"</f>
        <v>02/06/2023 02:10 PM AEST(SW</v>
      </c>
      <c r="M3421">
        <v>1320721</v>
      </c>
      <c r="O3421" t="s">
        <v>32</v>
      </c>
      <c r="P3421" t="s">
        <v>631</v>
      </c>
      <c r="R3421" t="s">
        <v>34</v>
      </c>
      <c r="T3421" t="s">
        <v>35</v>
      </c>
      <c r="U3421" t="s">
        <v>43</v>
      </c>
      <c r="V3421" t="s">
        <v>158</v>
      </c>
      <c r="W3421" s="1">
        <v>45116</v>
      </c>
      <c r="X3421" s="1">
        <v>45144</v>
      </c>
      <c r="Y3421" t="s">
        <v>8799</v>
      </c>
    </row>
    <row r="3422" spans="1:25">
      <c r="A3422" t="s">
        <v>8831</v>
      </c>
      <c r="B3422" t="s">
        <v>8832</v>
      </c>
      <c r="D3422">
        <v>57934</v>
      </c>
      <c r="E3422" t="s">
        <v>27</v>
      </c>
      <c r="F3422" t="s">
        <v>28</v>
      </c>
      <c r="G3422">
        <v>2023</v>
      </c>
      <c r="H3422" t="s">
        <v>29</v>
      </c>
      <c r="I3422" t="s">
        <v>30</v>
      </c>
      <c r="J3422" t="s">
        <v>8833</v>
      </c>
      <c r="K3422" t="s">
        <v>8834</v>
      </c>
      <c r="M3422">
        <v>1198280</v>
      </c>
      <c r="O3422" t="s">
        <v>32</v>
      </c>
      <c r="P3422" t="s">
        <v>42</v>
      </c>
      <c r="R3422" t="s">
        <v>34</v>
      </c>
      <c r="T3422" t="s">
        <v>35</v>
      </c>
      <c r="U3422" t="s">
        <v>43</v>
      </c>
      <c r="V3422" t="s">
        <v>8835</v>
      </c>
      <c r="W3422" s="1">
        <v>45003</v>
      </c>
      <c r="X3422" s="1">
        <v>45013</v>
      </c>
      <c r="Y3422" t="s">
        <v>55</v>
      </c>
    </row>
    <row r="3423" spans="1:25">
      <c r="A3423" t="s">
        <v>8831</v>
      </c>
      <c r="B3423" t="s">
        <v>8832</v>
      </c>
      <c r="D3423">
        <v>57936</v>
      </c>
      <c r="E3423" t="s">
        <v>27</v>
      </c>
      <c r="F3423" t="s">
        <v>28</v>
      </c>
      <c r="G3423">
        <v>2023</v>
      </c>
      <c r="H3423" t="s">
        <v>29</v>
      </c>
      <c r="I3423" t="s">
        <v>30</v>
      </c>
      <c r="J3423" t="s">
        <v>8836</v>
      </c>
      <c r="K3423" t="s">
        <v>8837</v>
      </c>
      <c r="M3423">
        <v>1198280</v>
      </c>
      <c r="O3423" t="s">
        <v>32</v>
      </c>
      <c r="P3423" t="s">
        <v>42</v>
      </c>
      <c r="R3423" t="s">
        <v>34</v>
      </c>
      <c r="T3423" t="s">
        <v>35</v>
      </c>
      <c r="U3423" t="s">
        <v>43</v>
      </c>
      <c r="V3423" t="s">
        <v>8835</v>
      </c>
      <c r="W3423" s="1">
        <v>45003</v>
      </c>
      <c r="X3423" s="1">
        <v>45015</v>
      </c>
      <c r="Y3423" t="s">
        <v>55</v>
      </c>
    </row>
    <row r="3424" spans="1:25">
      <c r="A3424" t="s">
        <v>6561</v>
      </c>
      <c r="B3424" t="s">
        <v>6562</v>
      </c>
      <c r="C3424" t="s">
        <v>307</v>
      </c>
      <c r="D3424">
        <v>55524</v>
      </c>
      <c r="E3424" t="s">
        <v>27</v>
      </c>
      <c r="F3424" t="s">
        <v>28</v>
      </c>
      <c r="G3424">
        <v>2023</v>
      </c>
      <c r="H3424" t="s">
        <v>29</v>
      </c>
      <c r="I3424" t="s">
        <v>30</v>
      </c>
      <c r="J3424" t="s">
        <v>6563</v>
      </c>
      <c r="K3424" t="s">
        <v>6564</v>
      </c>
      <c r="L3424" t="s">
        <v>6564</v>
      </c>
      <c r="M3424">
        <v>1272191</v>
      </c>
      <c r="O3424" t="s">
        <v>32</v>
      </c>
      <c r="P3424" t="s">
        <v>878</v>
      </c>
      <c r="R3424" t="s">
        <v>34</v>
      </c>
      <c r="T3424" t="s">
        <v>174</v>
      </c>
      <c r="U3424" t="s">
        <v>680</v>
      </c>
      <c r="V3424" t="s">
        <v>2126</v>
      </c>
      <c r="W3424" s="1">
        <v>44977</v>
      </c>
      <c r="X3424" s="1">
        <v>44985</v>
      </c>
      <c r="Y3424" t="s">
        <v>211</v>
      </c>
    </row>
    <row r="3425" spans="1:25">
      <c r="A3425" t="s">
        <v>7837</v>
      </c>
      <c r="B3425" t="s">
        <v>312</v>
      </c>
      <c r="C3425" t="s">
        <v>7838</v>
      </c>
      <c r="D3425">
        <v>55482</v>
      </c>
      <c r="E3425" t="s">
        <v>27</v>
      </c>
      <c r="F3425" t="s">
        <v>28</v>
      </c>
      <c r="G3425">
        <v>2023</v>
      </c>
      <c r="H3425" t="s">
        <v>29</v>
      </c>
      <c r="I3425" t="s">
        <v>30</v>
      </c>
      <c r="J3425" t="s">
        <v>8838</v>
      </c>
      <c r="K3425" t="str">
        <f>"03/01/2023 10:22 PM AEST(SW"</f>
        <v>03/01/2023 10:22 PM AEST(SW</v>
      </c>
      <c r="M3425">
        <v>1350156</v>
      </c>
      <c r="O3425" t="s">
        <v>32</v>
      </c>
      <c r="P3425" t="s">
        <v>878</v>
      </c>
      <c r="R3425" t="s">
        <v>34</v>
      </c>
      <c r="T3425" t="s">
        <v>174</v>
      </c>
      <c r="U3425" t="s">
        <v>680</v>
      </c>
      <c r="V3425" t="s">
        <v>2126</v>
      </c>
      <c r="W3425" s="1">
        <v>44977</v>
      </c>
      <c r="X3425" s="1">
        <v>44954</v>
      </c>
      <c r="Y3425" t="s">
        <v>55</v>
      </c>
    </row>
    <row r="3426" spans="1:25">
      <c r="A3426" t="s">
        <v>8797</v>
      </c>
      <c r="B3426" t="s">
        <v>1118</v>
      </c>
      <c r="D3426">
        <v>60665</v>
      </c>
      <c r="E3426" t="s">
        <v>27</v>
      </c>
      <c r="F3426" t="s">
        <v>28</v>
      </c>
      <c r="G3426">
        <v>2023</v>
      </c>
      <c r="H3426" t="s">
        <v>29</v>
      </c>
      <c r="I3426" t="s">
        <v>30</v>
      </c>
      <c r="J3426" t="s">
        <v>8798</v>
      </c>
      <c r="K3426" t="str">
        <f>"02/06/2023 02:10 PM AEST(SW"</f>
        <v>02/06/2023 02:10 PM AEST(SW</v>
      </c>
      <c r="M3426">
        <v>1320721</v>
      </c>
      <c r="O3426" t="s">
        <v>32</v>
      </c>
      <c r="P3426" t="s">
        <v>631</v>
      </c>
      <c r="R3426" t="s">
        <v>34</v>
      </c>
      <c r="T3426" t="s">
        <v>35</v>
      </c>
      <c r="U3426" t="s">
        <v>43</v>
      </c>
      <c r="V3426" t="s">
        <v>158</v>
      </c>
      <c r="W3426" s="1">
        <v>45116</v>
      </c>
      <c r="X3426" s="1">
        <v>45144</v>
      </c>
      <c r="Y3426" t="s">
        <v>8799</v>
      </c>
    </row>
    <row r="3427" spans="1:25">
      <c r="A3427" t="s">
        <v>8839</v>
      </c>
      <c r="B3427" t="s">
        <v>1211</v>
      </c>
      <c r="D3427">
        <v>61942</v>
      </c>
      <c r="E3427" t="s">
        <v>27</v>
      </c>
      <c r="F3427" t="s">
        <v>28</v>
      </c>
      <c r="G3427">
        <v>2023</v>
      </c>
      <c r="H3427" t="s">
        <v>29</v>
      </c>
      <c r="I3427" t="s">
        <v>30</v>
      </c>
      <c r="J3427" t="s">
        <v>8840</v>
      </c>
      <c r="K3427" t="s">
        <v>8841</v>
      </c>
      <c r="L3427" t="s">
        <v>8841</v>
      </c>
      <c r="M3427">
        <v>1287299</v>
      </c>
      <c r="O3427" t="s">
        <v>32</v>
      </c>
      <c r="P3427" t="s">
        <v>145</v>
      </c>
      <c r="R3427" t="s">
        <v>34</v>
      </c>
      <c r="T3427" t="s">
        <v>52</v>
      </c>
      <c r="U3427" t="s">
        <v>650</v>
      </c>
      <c r="V3427" t="s">
        <v>8842</v>
      </c>
      <c r="W3427" s="1">
        <v>45143</v>
      </c>
      <c r="X3427" s="1">
        <v>45158</v>
      </c>
      <c r="Y3427" t="s">
        <v>2807</v>
      </c>
    </row>
    <row r="3428" spans="1:25">
      <c r="A3428" t="s">
        <v>8843</v>
      </c>
      <c r="B3428" t="s">
        <v>1086</v>
      </c>
      <c r="C3428" t="s">
        <v>1070</v>
      </c>
      <c r="D3428">
        <v>60602</v>
      </c>
      <c r="E3428" t="s">
        <v>27</v>
      </c>
      <c r="F3428" t="s">
        <v>28</v>
      </c>
      <c r="G3428">
        <v>2023</v>
      </c>
      <c r="H3428" t="s">
        <v>29</v>
      </c>
      <c r="I3428" t="s">
        <v>30</v>
      </c>
      <c r="J3428" t="s">
        <v>8840</v>
      </c>
      <c r="K3428" t="s">
        <v>8844</v>
      </c>
      <c r="M3428">
        <v>994377</v>
      </c>
      <c r="O3428" t="s">
        <v>32</v>
      </c>
      <c r="P3428" t="s">
        <v>33</v>
      </c>
      <c r="R3428" t="s">
        <v>34</v>
      </c>
      <c r="T3428" t="s">
        <v>52</v>
      </c>
      <c r="U3428" t="s">
        <v>650</v>
      </c>
      <c r="V3428" t="s">
        <v>1666</v>
      </c>
      <c r="W3428" s="1">
        <v>45143</v>
      </c>
      <c r="X3428" s="1">
        <v>45158</v>
      </c>
      <c r="Y3428" t="s">
        <v>55</v>
      </c>
    </row>
    <row r="3429" spans="1:25">
      <c r="A3429" t="s">
        <v>352</v>
      </c>
      <c r="B3429" t="s">
        <v>4859</v>
      </c>
      <c r="D3429">
        <v>61144</v>
      </c>
      <c r="E3429" t="s">
        <v>27</v>
      </c>
      <c r="F3429" t="s">
        <v>28</v>
      </c>
      <c r="G3429">
        <v>2023</v>
      </c>
      <c r="H3429" t="s">
        <v>29</v>
      </c>
      <c r="I3429" t="s">
        <v>30</v>
      </c>
      <c r="J3429" t="s">
        <v>8213</v>
      </c>
      <c r="K3429" t="s">
        <v>8214</v>
      </c>
      <c r="L3429" t="s">
        <v>8215</v>
      </c>
      <c r="M3429">
        <v>912866</v>
      </c>
      <c r="O3429" t="s">
        <v>32</v>
      </c>
      <c r="P3429" t="s">
        <v>86</v>
      </c>
      <c r="R3429" t="s">
        <v>34</v>
      </c>
      <c r="T3429" t="s">
        <v>52</v>
      </c>
      <c r="U3429" t="s">
        <v>261</v>
      </c>
      <c r="V3429" t="s">
        <v>262</v>
      </c>
      <c r="W3429" s="1">
        <v>45107</v>
      </c>
      <c r="X3429" s="1">
        <v>45135</v>
      </c>
      <c r="Y3429" t="s">
        <v>55</v>
      </c>
    </row>
    <row r="3430" spans="1:25">
      <c r="A3430" t="s">
        <v>326</v>
      </c>
      <c r="B3430" t="s">
        <v>8845</v>
      </c>
      <c r="D3430">
        <v>54132</v>
      </c>
      <c r="E3430" t="s">
        <v>27</v>
      </c>
      <c r="F3430" t="s">
        <v>28</v>
      </c>
      <c r="G3430">
        <v>2023</v>
      </c>
      <c r="H3430" t="s">
        <v>29</v>
      </c>
      <c r="I3430" t="s">
        <v>30</v>
      </c>
      <c r="J3430" t="s">
        <v>8846</v>
      </c>
      <c r="K3430" t="s">
        <v>8847</v>
      </c>
      <c r="M3430">
        <v>1047934</v>
      </c>
      <c r="O3430" t="s">
        <v>32</v>
      </c>
      <c r="P3430" t="s">
        <v>145</v>
      </c>
      <c r="R3430" t="s">
        <v>34</v>
      </c>
      <c r="T3430" t="s">
        <v>174</v>
      </c>
      <c r="U3430" t="s">
        <v>43</v>
      </c>
      <c r="V3430" t="s">
        <v>8848</v>
      </c>
      <c r="W3430" s="1">
        <v>44893</v>
      </c>
      <c r="X3430" s="1">
        <v>44929</v>
      </c>
      <c r="Y3430" t="s">
        <v>417</v>
      </c>
    </row>
    <row r="3431" spans="1:25">
      <c r="A3431" t="s">
        <v>1368</v>
      </c>
      <c r="B3431" t="s">
        <v>2011</v>
      </c>
      <c r="C3431" t="s">
        <v>4208</v>
      </c>
      <c r="D3431">
        <v>55532</v>
      </c>
      <c r="E3431" t="s">
        <v>27</v>
      </c>
      <c r="F3431" t="s">
        <v>28</v>
      </c>
      <c r="G3431">
        <v>2023</v>
      </c>
      <c r="H3431" t="s">
        <v>29</v>
      </c>
      <c r="I3431" t="s">
        <v>30</v>
      </c>
      <c r="J3431" t="s">
        <v>8849</v>
      </c>
      <c r="K3431" t="s">
        <v>8850</v>
      </c>
      <c r="M3431">
        <v>757675</v>
      </c>
      <c r="O3431" t="s">
        <v>32</v>
      </c>
      <c r="P3431" t="s">
        <v>86</v>
      </c>
      <c r="R3431" t="s">
        <v>34</v>
      </c>
      <c r="T3431" t="s">
        <v>52</v>
      </c>
      <c r="U3431" t="s">
        <v>298</v>
      </c>
      <c r="V3431" t="s">
        <v>810</v>
      </c>
      <c r="W3431" s="1">
        <v>45192</v>
      </c>
      <c r="X3431" s="1">
        <v>45260</v>
      </c>
      <c r="Y3431" t="s">
        <v>55</v>
      </c>
    </row>
    <row r="3432" spans="1:25">
      <c r="A3432" t="s">
        <v>352</v>
      </c>
      <c r="B3432" t="s">
        <v>4859</v>
      </c>
      <c r="D3432">
        <v>61144</v>
      </c>
      <c r="E3432" t="s">
        <v>27</v>
      </c>
      <c r="F3432" t="s">
        <v>28</v>
      </c>
      <c r="G3432">
        <v>2023</v>
      </c>
      <c r="H3432" t="s">
        <v>29</v>
      </c>
      <c r="I3432" t="s">
        <v>30</v>
      </c>
      <c r="J3432" t="s">
        <v>8213</v>
      </c>
      <c r="K3432" t="s">
        <v>8214</v>
      </c>
      <c r="L3432" t="s">
        <v>8215</v>
      </c>
      <c r="M3432">
        <v>912866</v>
      </c>
      <c r="O3432" t="s">
        <v>32</v>
      </c>
      <c r="P3432" t="s">
        <v>86</v>
      </c>
      <c r="R3432" t="s">
        <v>34</v>
      </c>
      <c r="T3432" t="s">
        <v>52</v>
      </c>
      <c r="U3432" t="s">
        <v>261</v>
      </c>
      <c r="V3432" t="s">
        <v>262</v>
      </c>
      <c r="W3432" s="1">
        <v>45107</v>
      </c>
      <c r="X3432" s="1">
        <v>45135</v>
      </c>
      <c r="Y3432" t="s">
        <v>55</v>
      </c>
    </row>
    <row r="3433" spans="1:25">
      <c r="A3433" t="s">
        <v>5011</v>
      </c>
      <c r="B3433" t="s">
        <v>5012</v>
      </c>
      <c r="D3433">
        <v>61038</v>
      </c>
      <c r="E3433" t="s">
        <v>27</v>
      </c>
      <c r="F3433" t="s">
        <v>28</v>
      </c>
      <c r="G3433">
        <v>2023</v>
      </c>
      <c r="H3433" t="s">
        <v>29</v>
      </c>
      <c r="I3433" t="s">
        <v>30</v>
      </c>
      <c r="J3433" t="s">
        <v>8068</v>
      </c>
      <c r="K3433" t="s">
        <v>8069</v>
      </c>
      <c r="L3433" t="s">
        <v>8070</v>
      </c>
      <c r="M3433">
        <v>833470</v>
      </c>
      <c r="O3433" t="s">
        <v>32</v>
      </c>
      <c r="P3433" t="s">
        <v>86</v>
      </c>
      <c r="R3433" t="s">
        <v>34</v>
      </c>
      <c r="T3433" t="s">
        <v>52</v>
      </c>
      <c r="U3433" t="s">
        <v>261</v>
      </c>
      <c r="V3433" t="s">
        <v>262</v>
      </c>
      <c r="W3433" s="1">
        <v>45107</v>
      </c>
      <c r="X3433" s="1">
        <v>45135</v>
      </c>
      <c r="Y3433" t="s">
        <v>55</v>
      </c>
    </row>
    <row r="3434" spans="1:25">
      <c r="A3434" t="s">
        <v>352</v>
      </c>
      <c r="B3434" t="s">
        <v>1926</v>
      </c>
      <c r="D3434">
        <v>61155</v>
      </c>
      <c r="E3434" t="s">
        <v>27</v>
      </c>
      <c r="F3434" t="s">
        <v>28</v>
      </c>
      <c r="G3434">
        <v>2023</v>
      </c>
      <c r="H3434" t="s">
        <v>29</v>
      </c>
      <c r="I3434" t="s">
        <v>30</v>
      </c>
      <c r="J3434" t="s">
        <v>8851</v>
      </c>
      <c r="K3434" t="s">
        <v>8852</v>
      </c>
      <c r="M3434">
        <v>912791</v>
      </c>
      <c r="O3434" t="s">
        <v>32</v>
      </c>
      <c r="P3434" t="s">
        <v>86</v>
      </c>
      <c r="R3434" t="s">
        <v>34</v>
      </c>
      <c r="T3434" t="s">
        <v>52</v>
      </c>
      <c r="U3434" t="s">
        <v>261</v>
      </c>
      <c r="V3434" t="s">
        <v>262</v>
      </c>
      <c r="W3434" s="1">
        <v>45122</v>
      </c>
      <c r="X3434" s="1">
        <v>45135</v>
      </c>
      <c r="Y3434" t="s">
        <v>55</v>
      </c>
    </row>
    <row r="3435" spans="1:25">
      <c r="A3435" t="s">
        <v>352</v>
      </c>
      <c r="B3435" t="s">
        <v>4859</v>
      </c>
      <c r="D3435">
        <v>61144</v>
      </c>
      <c r="E3435" t="s">
        <v>27</v>
      </c>
      <c r="F3435" t="s">
        <v>28</v>
      </c>
      <c r="G3435">
        <v>2023</v>
      </c>
      <c r="H3435" t="s">
        <v>29</v>
      </c>
      <c r="I3435" t="s">
        <v>30</v>
      </c>
      <c r="J3435" t="s">
        <v>8213</v>
      </c>
      <c r="K3435" t="s">
        <v>8214</v>
      </c>
      <c r="L3435" t="s">
        <v>8215</v>
      </c>
      <c r="M3435">
        <v>912866</v>
      </c>
      <c r="O3435" t="s">
        <v>32</v>
      </c>
      <c r="P3435" t="s">
        <v>86</v>
      </c>
      <c r="R3435" t="s">
        <v>34</v>
      </c>
      <c r="T3435" t="s">
        <v>52</v>
      </c>
      <c r="U3435" t="s">
        <v>261</v>
      </c>
      <c r="V3435" t="s">
        <v>262</v>
      </c>
      <c r="W3435" s="1">
        <v>45107</v>
      </c>
      <c r="X3435" s="1">
        <v>45135</v>
      </c>
      <c r="Y3435" t="s">
        <v>55</v>
      </c>
    </row>
    <row r="3436" spans="1:25">
      <c r="A3436" t="s">
        <v>2057</v>
      </c>
      <c r="B3436" t="s">
        <v>2058</v>
      </c>
      <c r="C3436" t="s">
        <v>2059</v>
      </c>
      <c r="D3436">
        <v>58899</v>
      </c>
      <c r="E3436" t="s">
        <v>27</v>
      </c>
      <c r="F3436" t="s">
        <v>28</v>
      </c>
      <c r="G3436">
        <v>2023</v>
      </c>
      <c r="H3436" t="s">
        <v>29</v>
      </c>
      <c r="I3436" t="s">
        <v>30</v>
      </c>
      <c r="J3436" t="s">
        <v>8853</v>
      </c>
      <c r="K3436" t="str">
        <f>"07/04/2023 03:46 PM AEST(SW"</f>
        <v>07/04/2023 03:46 PM AEST(SW</v>
      </c>
      <c r="M3436">
        <v>816922</v>
      </c>
      <c r="O3436" t="s">
        <v>32</v>
      </c>
      <c r="P3436" t="s">
        <v>86</v>
      </c>
      <c r="R3436" t="s">
        <v>34</v>
      </c>
      <c r="T3436" t="s">
        <v>52</v>
      </c>
      <c r="U3436" t="s">
        <v>87</v>
      </c>
      <c r="V3436" t="s">
        <v>88</v>
      </c>
      <c r="W3436" s="1">
        <v>45027</v>
      </c>
      <c r="X3436" s="1">
        <v>45073</v>
      </c>
      <c r="Y3436" t="s">
        <v>774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Insurance Reg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</dc:creator>
  <cp:lastModifiedBy>蛙几</cp:lastModifiedBy>
  <dcterms:created xsi:type="dcterms:W3CDTF">2023-08-25T21:10:22Z</dcterms:created>
  <dcterms:modified xsi:type="dcterms:W3CDTF">2023-08-25T21:10:38Z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C9462D3BD881B9D01E8CE8640CC31BD3_41</vt:lpwstr>
  </property>
  <property fmtid="{D5CDD505-2E9C-101B-9397-08002B2CF9AE}" pid="3" name="KSOProductBuildVer">
    <vt:lpwstr>1033-5.5.1.7991</vt:lpwstr>
  </property>
</Properties>
</file>