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SAMPEL IQC - 060125\1\"/>
    </mc:Choice>
  </mc:AlternateContent>
  <xr:revisionPtr revIDLastSave="0" documentId="13_ncr:1_{2310CD89-30CF-4231-B43B-1C2A92BAFFA6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E14" i="2"/>
  <c r="H14" i="2"/>
  <c r="G14" i="2"/>
  <c r="D4" i="2" l="1"/>
  <c r="E4" i="2"/>
  <c r="A16" i="1"/>
  <c r="A13" i="1"/>
  <c r="A17" i="1"/>
  <c r="A15" i="1"/>
  <c r="A11" i="1"/>
  <c r="A12" i="1"/>
  <c r="F14" i="2" l="1"/>
  <c r="B13" i="1" l="1"/>
  <c r="B16" i="1" l="1"/>
  <c r="B11" i="1"/>
  <c r="B13" i="2" l="1"/>
  <c r="B22" i="2" l="1"/>
  <c r="B6" i="2"/>
  <c r="B3" i="2"/>
  <c r="B2" i="2"/>
  <c r="C7" i="1" l="1"/>
  <c r="B19" i="2"/>
  <c r="B16" i="2"/>
  <c r="C4" i="1"/>
  <c r="F33" i="1" l="1"/>
  <c r="F28" i="1"/>
  <c r="F23" i="1"/>
  <c r="F4" i="2" l="1"/>
  <c r="B10" i="1"/>
  <c r="H4" i="2" l="1"/>
  <c r="J4" i="2"/>
  <c r="C3" i="1"/>
  <c r="B23" i="2" l="1"/>
  <c r="B20" i="2"/>
  <c r="B17" i="2"/>
  <c r="E20" i="1" l="1"/>
</calcChain>
</file>

<file path=xl/sharedStrings.xml><?xml version="1.0" encoding="utf-8"?>
<sst xmlns="http://schemas.openxmlformats.org/spreadsheetml/2006/main" count="80" uniqueCount="54">
  <si>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</si>
  <si>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</si>
  <si>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</si>
  <si>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</si>
  <si>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</si>
  <si>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</si>
  <si>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</si>
  <si>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</si>
  <si>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</si>
  <si>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</si>
  <si>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</si>
  <si>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</si>
  <si>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</si>
  <si>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</si>
  <si>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</si>
  <si>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</si>
  <si>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</si>
  <si>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</si>
  <si>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</si>
  <si>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</si>
  <si>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</si>
  <si>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</si>
  <si>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</si>
  <si>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</si>
  <si>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</si>
  <si>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</si>
  <si>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</si>
  <si>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</si>
  <si>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</si>
  <si>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</si>
  <si>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</si>
  <si>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</si>
  <si>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</si>
  <si>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</si>
  <si>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</si>
  <si>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</si>
  <si>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</si>
  <si>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</si>
  <si>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</si>
  <si>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</si>
  <si>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</si>
  <si>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</si>
  <si>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</si>
  <si>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</si>
  <si>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</si>
  <si>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</si>
  <si>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</si>
  <si>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Sampel IQC :        </t>
  </si>
  <si>
    <r>
      <t xml:space="preserve">  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</si>
  <si>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</si>
  <si>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(PKKK/200/UAT/003; PKKK/300/UAT/045; PKKK/300/UAT/046)</t>
  </si>
  <si>
    <t>XP 205DR</t>
  </si>
  <si>
    <t>Microwave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</si>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</sst>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15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4" borderId="24" xfId="0" applyFill="1" applyBorder="1"/>
    <xf numFmtId="0" fontId="0" fillId="0" borderId="26" xfId="0" applyFont="1" applyBorder="1" applyAlignment="1">
      <alignment horizontal="center"/>
    </xf>
    <xf numFmtId="0" fontId="0" fillId="5" borderId="25" xfId="0" applyFill="1" applyBorder="1"/>
    <xf numFmtId="0" fontId="0" fillId="5" borderId="27" xfId="0" applyFont="1" applyFill="1" applyBorder="1"/>
    <xf numFmtId="0" fontId="2" fillId="0" borderId="0" xfId="0" applyFont="1" applyAlignment="1">
      <alignment vertical="center" wrapText="1"/>
    </xf>
    <xf numFmtId="14" fontId="0" fillId="0" borderId="28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checked="Checked" fmlaLink="Form!$D$14" lockText="1" noThreeD="1"/>
</file>

<file path=xl/ctrlProps/ctrlProp4.xml><?xml version="1.0" encoding="utf-8"?>
<formControlPr xmlns="http://schemas.microsoft.com/office/spreadsheetml/2009/9/main" objectType="CheckBox" fmlaLink="Form!$E$14" lockText="1" noThreeD="1"/>
</file>

<file path=xl/ctrlProps/ctrlProp5.xml><?xml version="1.0" encoding="utf-8"?>
<formControlPr xmlns="http://schemas.microsoft.com/office/spreadsheetml/2009/9/main" objectType="CheckBox" fmlaLink="Form!$F$14" lockText="1" noThreeD="1"/>
</file>

<file path=xl/ctrlProps/ctrlProp6.xml><?xml version="1.0" encoding="utf-8"?>
<formControlPr xmlns="http://schemas.microsoft.com/office/spreadsheetml/2009/9/main" objectType="CheckBox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0</xdr:rowOff>
    </xdr:from>
    <xdr:to>
      <xdr:col>6</xdr:col>
      <xdr:colOff>628650</xdr:colOff>
      <xdr:row>15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24</xdr:row>
      <xdr:rowOff>22150</xdr:rowOff>
    </xdr:from>
    <xdr:to>
      <xdr:col>2</xdr:col>
      <xdr:colOff>753141</xdr:colOff>
      <xdr:row>26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23</xdr:row>
      <xdr:rowOff>180975</xdr:rowOff>
    </xdr:from>
    <xdr:to>
      <xdr:col>7</xdr:col>
      <xdr:colOff>438150</xdr:colOff>
      <xdr:row>25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25</xdr:row>
      <xdr:rowOff>149078</xdr:rowOff>
    </xdr:from>
    <xdr:to>
      <xdr:col>7</xdr:col>
      <xdr:colOff>465175</xdr:colOff>
      <xdr:row>27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28</xdr:row>
      <xdr:rowOff>166133</xdr:rowOff>
    </xdr:from>
    <xdr:to>
      <xdr:col>2</xdr:col>
      <xdr:colOff>697762</xdr:colOff>
      <xdr:row>31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28</xdr:row>
      <xdr:rowOff>180975</xdr:rowOff>
    </xdr:from>
    <xdr:to>
      <xdr:col>7</xdr:col>
      <xdr:colOff>438150</xdr:colOff>
      <xdr:row>30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31</xdr:row>
      <xdr:rowOff>5094</xdr:rowOff>
    </xdr:from>
    <xdr:to>
      <xdr:col>7</xdr:col>
      <xdr:colOff>498403</xdr:colOff>
      <xdr:row>32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34</xdr:row>
      <xdr:rowOff>77529</xdr:rowOff>
    </xdr:from>
    <xdr:to>
      <xdr:col>2</xdr:col>
      <xdr:colOff>775290</xdr:colOff>
      <xdr:row>36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33</xdr:row>
      <xdr:rowOff>180975</xdr:rowOff>
    </xdr:from>
    <xdr:to>
      <xdr:col>7</xdr:col>
      <xdr:colOff>438150</xdr:colOff>
      <xdr:row>35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36</xdr:row>
      <xdr:rowOff>11076</xdr:rowOff>
    </xdr:from>
    <xdr:to>
      <xdr:col>7</xdr:col>
      <xdr:colOff>509478</xdr:colOff>
      <xdr:row>36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9</xdr:row>
      <xdr:rowOff>242128</xdr:rowOff>
    </xdr:from>
    <xdr:to>
      <xdr:col>0</xdr:col>
      <xdr:colOff>509476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  </a:t>
          </a:r>
        </a:p>
        <a:p>
          <a:endParaRPr lang="en-MY" sz="1100"/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18</xdr:row>
      <xdr:rowOff>110756</xdr:rowOff>
    </xdr:from>
    <xdr:to>
      <xdr:col>7</xdr:col>
      <xdr:colOff>110756</xdr:colOff>
      <xdr:row>18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371475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47625</xdr:rowOff>
        </xdr:from>
        <xdr:to>
          <xdr:col>2</xdr:col>
          <xdr:colOff>714375</xdr:colOff>
          <xdr:row>5</xdr:row>
          <xdr:rowOff>523875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813290</xdr:colOff>
      <xdr:row>3</xdr:row>
      <xdr:rowOff>197827</xdr:rowOff>
    </xdr:from>
    <xdr:ext cx="725364" cy="248851"/>
    <xdr:sp macro="" textlink="[1]Form!M5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982059" y="886558"/>
          <a:ext cx="72536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262710-1B2A-4D73-84F0-6BE9D51E8D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T1/T3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20</xdr:row>
      <xdr:rowOff>161192</xdr:rowOff>
    </xdr:from>
    <xdr:to>
      <xdr:col>1</xdr:col>
      <xdr:colOff>1106364</xdr:colOff>
      <xdr:row>20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19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060125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21</xdr:row>
          <xdr:rowOff>19050</xdr:rowOff>
        </xdr:from>
        <xdr:to>
          <xdr:col>1</xdr:col>
          <xdr:colOff>714375</xdr:colOff>
          <xdr:row>21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Serbuk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21</xdr:row>
          <xdr:rowOff>19050</xdr:rowOff>
        </xdr:from>
        <xdr:to>
          <xdr:col>2</xdr:col>
          <xdr:colOff>104775</xdr:colOff>
          <xdr:row>21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Cecair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21</xdr:row>
          <xdr:rowOff>19050</xdr:rowOff>
        </xdr:from>
        <xdr:to>
          <xdr:col>2</xdr:col>
          <xdr:colOff>657225</xdr:colOff>
          <xdr:row>21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790575</xdr:colOff>
          <xdr:row>21</xdr:row>
          <xdr:rowOff>19050</xdr:rowOff>
        </xdr:from>
        <xdr:to>
          <xdr:col>4</xdr:col>
          <xdr:colOff>523875</xdr:colOff>
          <xdr:row>21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Kapsul Lembut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</xdr:row>
          <xdr:rowOff>19050</xdr:rowOff>
        </xdr:from>
        <xdr:to>
          <xdr:col>6</xdr:col>
          <xdr:colOff>266700</xdr:colOff>
          <xdr:row>21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Krim/Salap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102577</xdr:colOff>
      <xdr:row>25</xdr:row>
      <xdr:rowOff>65943</xdr:rowOff>
    </xdr:from>
    <xdr:ext cx="930519" cy="264560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150827" y="6052039"/>
          <a:ext cx="9305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50.011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30</xdr:row>
      <xdr:rowOff>117231</xdr:rowOff>
    </xdr:from>
    <xdr:ext cx="893884" cy="264560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194789" y="7370885"/>
          <a:ext cx="8938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35</xdr:row>
      <xdr:rowOff>73270</xdr:rowOff>
    </xdr:from>
    <xdr:ext cx="849923" cy="264560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72808" y="8623789"/>
          <a:ext cx="849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23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28</xdr:row>
      <xdr:rowOff>51288</xdr:rowOff>
    </xdr:from>
    <xdr:ext cx="1245577" cy="248851"/>
    <xdr:sp macro="" textlink="[1]Form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33</xdr:row>
      <xdr:rowOff>51289</xdr:rowOff>
    </xdr:from>
    <xdr:ext cx="1245577" cy="248851"/>
    <xdr:sp macro="" textlink="[1]Form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24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29</xdr:row>
      <xdr:rowOff>307731</xdr:rowOff>
    </xdr:from>
    <xdr:ext cx="1113693" cy="248851"/>
    <xdr:sp macro="" textlink="[1]Form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34</xdr:row>
      <xdr:rowOff>335574</xdr:rowOff>
    </xdr:from>
    <xdr:ext cx="1113693" cy="248851"/>
    <xdr:sp macro="" textlink="[1]Form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23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11.850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27</xdr:row>
      <xdr:rowOff>291611</xdr:rowOff>
    </xdr:from>
    <xdr:ext cx="813288" cy="248851"/>
    <xdr:sp macro="" textlink="[1]Form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32</xdr:row>
      <xdr:rowOff>260838</xdr:rowOff>
    </xdr:from>
    <xdr:ext cx="813288" cy="248851"/>
    <xdr:sp macro="" textlink="[1]Form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13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61.825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498230</xdr:colOff>
      <xdr:row>23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19050</xdr:colOff>
      <xdr:row>15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  <a:p>
          <a:endParaRPr lang="en-MY" sz="1100"/>
        </a:p>
      </xdr:txBody>
    </xdr:sp>
    <xdr:clientData/>
  </xdr:oneCellAnchor>
  <xdr:oneCellAnchor>
    <xdr:from>
      <xdr:col>5</xdr:col>
      <xdr:colOff>373674</xdr:colOff>
      <xdr:row>17</xdr:row>
      <xdr:rowOff>80597</xdr:rowOff>
    </xdr:from>
    <xdr:ext cx="783980" cy="446942"/>
    <xdr:sp macro="" textlink="E20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67251" y="3831982"/>
          <a:ext cx="783980" cy="44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5D33282B-A513-4EAC-819C-B4A995B430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50.035</a:t>
          </a:fld>
          <a:endParaRPr lang="en-MY" sz="1100"/>
        </a:p>
      </xdr:txBody>
    </xdr:sp>
    <xdr:clientData/>
  </xdr:oneCellAnchor>
  <xdr:oneCellAnchor>
    <xdr:from>
      <xdr:col>4</xdr:col>
      <xdr:colOff>410308</xdr:colOff>
      <xdr:row>5</xdr:row>
      <xdr:rowOff>14654</xdr:rowOff>
    </xdr:from>
    <xdr:ext cx="490904" cy="248851"/>
    <xdr:sp macro="" textlink="[1]Form!$M$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095750" y="1143000"/>
          <a:ext cx="49090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576258-952C-43FB-9322-5010803699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5</xdr:col>
      <xdr:colOff>131885</xdr:colOff>
      <xdr:row>3</xdr:row>
      <xdr:rowOff>234461</xdr:rowOff>
    </xdr:from>
    <xdr:to>
      <xdr:col>5</xdr:col>
      <xdr:colOff>351692</xdr:colOff>
      <xdr:row>5</xdr:row>
      <xdr:rowOff>14653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2CF06BA-CDDA-47A9-8D51-2CD7CBFDDC30}"/>
            </a:ext>
          </a:extLst>
        </xdr:cNvPr>
        <xdr:cNvSpPr/>
      </xdr:nvSpPr>
      <xdr:spPr>
        <a:xfrm>
          <a:off x="4425462" y="923192"/>
          <a:ext cx="219807" cy="219807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50.035000000000004</v>
          </cell>
        </row>
        <row r="3">
          <cell r="F3">
            <v>0</v>
          </cell>
        </row>
        <row r="4">
          <cell r="B4" t="str">
            <v>RB POW 060125</v>
          </cell>
        </row>
        <row r="5">
          <cell r="B5" t="str">
            <v>IQC POW BLK 060125</v>
          </cell>
          <cell r="F5">
            <v>50.010999999999996</v>
          </cell>
        </row>
        <row r="6">
          <cell r="B6" t="str">
            <v>NA</v>
          </cell>
          <cell r="F6" t="str">
            <v>NA</v>
          </cell>
        </row>
        <row r="7">
          <cell r="B7" t="str">
            <v>NA</v>
          </cell>
          <cell r="F7" t="str">
            <v>NA</v>
          </cell>
        </row>
        <row r="29">
          <cell r="B29" t="str">
            <v>AMIR / MAISARAH</v>
          </cell>
        </row>
        <row r="30">
          <cell r="B30">
            <v>45663</v>
          </cell>
        </row>
        <row r="32">
          <cell r="B32" t="str">
            <v>060125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N23"/>
  <sheetViews>
    <sheetView workbookViewId="0">
      <selection activeCell="B14" sqref="B14"/>
    </sheetView>
  </sheetViews>
  <sheetFormatPr defaultRowHeight="15" x14ac:dyDescent="0.25"/>
  <cols>
    <col min="1" max="1" width="20.7109375" bestFit="1" customWidth="1"/>
    <col min="2" max="2" width="20" style="25" customWidth="1"/>
  </cols>
  <sheetData>
    <row r="1" spans="1:14" ht="15.75" thickBot="1" x14ac:dyDescent="0.3">
      <c r="A1" s="42" t="s">
        <v>1</v>
      </c>
      <c r="B1" s="43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15.75" thickBot="1" x14ac:dyDescent="0.3">
      <c r="A2" s="16" t="s">
        <v>2</v>
      </c>
      <c r="B2" s="21" t="str">
        <f>[1]Form!$B$29</f>
        <v>AMIR / MAISARAH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5.75" thickBot="1" x14ac:dyDescent="0.3">
      <c r="A3" s="17" t="s">
        <v>3</v>
      </c>
      <c r="B3" s="22">
        <f>[1]Form!$B$30</f>
        <v>45663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Bot="1" x14ac:dyDescent="0.3">
      <c r="A4" s="17" t="s">
        <v>4</v>
      </c>
      <c r="B4" s="23" t="s">
        <v>52</v>
      </c>
      <c r="C4" s="19"/>
      <c r="D4" s="19" t="b">
        <f>IF(B4="Microwave", TRUE)</f>
        <v>1</v>
      </c>
      <c r="E4" s="19" t="b">
        <f>IF(B4="Gerhadt 1", TRUE)</f>
        <v>0</v>
      </c>
      <c r="F4" s="19" t="b">
        <f>IF(B4="Gerhadt 2", TRUE)</f>
        <v>0</v>
      </c>
      <c r="G4" s="19" t="b">
        <v>0</v>
      </c>
      <c r="H4" s="19" t="str">
        <f>IF(F4=TRUE,"GH2","")</f>
        <v/>
      </c>
      <c r="I4" s="19" t="s">
        <v>29</v>
      </c>
      <c r="J4" s="19" t="b">
        <f>OR(Form!E4=TRUE, Form!F4=TRUE)</f>
        <v>0</v>
      </c>
      <c r="K4" s="19"/>
      <c r="L4" s="19"/>
      <c r="M4" s="19"/>
      <c r="N4" s="19"/>
    </row>
    <row r="5" spans="1:14" ht="15.75" thickBot="1" x14ac:dyDescent="0.3">
      <c r="A5" s="17" t="s">
        <v>5</v>
      </c>
      <c r="B5" s="23" t="s">
        <v>51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ht="15.75" thickBot="1" x14ac:dyDescent="0.3">
      <c r="A6" s="28" t="s">
        <v>27</v>
      </c>
      <c r="B6" s="26" t="str">
        <f>[1]Form!$B$4</f>
        <v>RB POW 060125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25">
      <c r="A7" s="30" t="s">
        <v>22</v>
      </c>
      <c r="B7" s="29">
        <v>1123090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5.75" thickBot="1" x14ac:dyDescent="0.3">
      <c r="A8" s="31" t="s">
        <v>46</v>
      </c>
      <c r="B8" s="33">
        <v>45977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5">
      <c r="A9" s="30" t="s">
        <v>28</v>
      </c>
      <c r="B9" s="29" t="s">
        <v>44</v>
      </c>
      <c r="C9" s="19"/>
      <c r="D9" s="19" t="s">
        <v>44</v>
      </c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ht="15.75" thickBot="1" x14ac:dyDescent="0.3">
      <c r="A10" s="31" t="s">
        <v>46</v>
      </c>
      <c r="B10" s="33">
        <v>46904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5">
      <c r="A11" s="30" t="s">
        <v>21</v>
      </c>
      <c r="B11" s="29">
        <v>4122020</v>
      </c>
      <c r="C11" s="19"/>
      <c r="D11" s="19">
        <v>4122020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ht="15.75" thickBot="1" x14ac:dyDescent="0.3">
      <c r="A12" s="31" t="s">
        <v>46</v>
      </c>
      <c r="B12" s="33">
        <v>45964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15.75" thickBot="1" x14ac:dyDescent="0.3">
      <c r="A13" s="17" t="s">
        <v>43</v>
      </c>
      <c r="B13" s="27" t="str">
        <f>[1]Form!$B$32</f>
        <v>060125</v>
      </c>
      <c r="C13" s="19"/>
      <c r="D13" s="19" t="s">
        <v>31</v>
      </c>
      <c r="E13" s="19" t="s">
        <v>32</v>
      </c>
      <c r="F13" s="19" t="s">
        <v>33</v>
      </c>
      <c r="G13" s="19" t="s">
        <v>34</v>
      </c>
      <c r="H13" s="19" t="s">
        <v>35</v>
      </c>
      <c r="I13" s="19"/>
      <c r="J13" s="19"/>
      <c r="K13" s="19"/>
      <c r="L13" s="19"/>
      <c r="M13" s="19"/>
      <c r="N13" s="19"/>
    </row>
    <row r="14" spans="1:14" ht="15.75" thickBot="1" x14ac:dyDescent="0.3">
      <c r="A14" s="15" t="s">
        <v>45</v>
      </c>
      <c r="B14" s="23" t="s">
        <v>53</v>
      </c>
      <c r="C14" s="19"/>
      <c r="D14" s="19" t="b">
        <f>IF(B14="Serbuk", TRUE)</f>
        <v>1</v>
      </c>
      <c r="E14" s="19" t="b">
        <f>IF(B14="cecair", TRUE)</f>
        <v>0</v>
      </c>
      <c r="F14" s="19" t="b">
        <f>IF(B14="pil", TRUE)</f>
        <v>0</v>
      </c>
      <c r="G14" s="19" t="b">
        <f>IF(B14="Kapsul lembut", TRUE)</f>
        <v>0</v>
      </c>
      <c r="H14" s="19" t="b">
        <f>IF(B14="Krim/salap", TRUE)</f>
        <v>0</v>
      </c>
      <c r="I14" s="19"/>
      <c r="J14" s="19"/>
      <c r="K14" s="19"/>
      <c r="L14" s="19"/>
      <c r="M14" s="19"/>
      <c r="N14" s="19"/>
    </row>
    <row r="15" spans="1:14" ht="15.75" thickBot="1" x14ac:dyDescent="0.3">
      <c r="A15" s="40" t="s">
        <v>36</v>
      </c>
      <c r="B15" s="4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15.75" thickBot="1" x14ac:dyDescent="0.3">
      <c r="A16" s="16" t="s">
        <v>39</v>
      </c>
      <c r="B16" s="21" t="str">
        <f>[1]Form!$B$5</f>
        <v>IQC POW BLK 060125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15.75" thickBot="1" x14ac:dyDescent="0.3">
      <c r="A17" s="15" t="s">
        <v>42</v>
      </c>
      <c r="B17" s="24">
        <f>[1]Form!$F$5</f>
        <v>50.010999999999996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5.75" thickBot="1" x14ac:dyDescent="0.3">
      <c r="A18" s="40" t="s">
        <v>37</v>
      </c>
      <c r="B18" s="4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5.75" thickBot="1" x14ac:dyDescent="0.3">
      <c r="A19" s="16" t="s">
        <v>38</v>
      </c>
      <c r="B19" s="21" t="str">
        <f>[1]Form!$B$6</f>
        <v>NA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5.75" thickBot="1" x14ac:dyDescent="0.3">
      <c r="A20" s="15" t="s">
        <v>42</v>
      </c>
      <c r="B20" s="24" t="str">
        <f>[1]Form!$F$6</f>
        <v>NA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5.75" thickBot="1" x14ac:dyDescent="0.3">
      <c r="A21" s="40" t="s">
        <v>40</v>
      </c>
      <c r="B21" s="4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5.75" thickBot="1" x14ac:dyDescent="0.3">
      <c r="A22" s="16" t="s">
        <v>41</v>
      </c>
      <c r="B22" s="21" t="str">
        <f>[1]Form!$B$7</f>
        <v>NA</v>
      </c>
      <c r="C22" s="19"/>
      <c r="D22" s="19" t="s">
        <v>44</v>
      </c>
      <c r="E22" s="19"/>
      <c r="F22" s="19"/>
      <c r="G22" s="19"/>
      <c r="H22" s="19"/>
      <c r="I22" s="19"/>
      <c r="J22" s="19"/>
      <c r="K22" s="20"/>
      <c r="L22" s="20"/>
      <c r="M22" s="18"/>
    </row>
    <row r="23" spans="1:14" ht="15.75" thickBot="1" x14ac:dyDescent="0.3">
      <c r="A23" s="15" t="s">
        <v>42</v>
      </c>
      <c r="B23" s="24" t="str">
        <f>[1]Form!$F$7</f>
        <v>NA</v>
      </c>
      <c r="C23" s="19"/>
      <c r="D23" s="19"/>
      <c r="E23" s="19"/>
      <c r="F23" s="19"/>
      <c r="G23" s="19"/>
      <c r="H23" s="19"/>
      <c r="I23" s="19"/>
      <c r="J23" s="19"/>
      <c r="K23" s="18"/>
      <c r="L23" s="18"/>
      <c r="M23" s="18"/>
    </row>
  </sheetData>
  <mergeCells count="4">
    <mergeCell ref="A21:B21"/>
    <mergeCell ref="A1:B1"/>
    <mergeCell ref="A15:B15"/>
    <mergeCell ref="A18:B18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:B8">
    <cfRule type="expression" dxfId="14" priority="29">
      <formula>LEN(B7)=0</formula>
    </cfRule>
  </conditionalFormatting>
  <conditionalFormatting sqref="B9:B10">
    <cfRule type="expression" dxfId="13" priority="28">
      <formula>LEN(B9)=0</formula>
    </cfRule>
  </conditionalFormatting>
  <conditionalFormatting sqref="B11:B12">
    <cfRule type="expression" dxfId="12" priority="27">
      <formula>LEN(B11)=0</formula>
    </cfRule>
  </conditionalFormatting>
  <conditionalFormatting sqref="B13">
    <cfRule type="cellIs" dxfId="11" priority="3" operator="equal">
      <formula>0</formula>
    </cfRule>
    <cfRule type="expression" dxfId="10" priority="25">
      <formula>LEN(B13)=0</formula>
    </cfRule>
  </conditionalFormatting>
  <conditionalFormatting sqref="B14">
    <cfRule type="cellIs" dxfId="9" priority="24" operator="equal">
      <formula>"Sila Pilih"</formula>
    </cfRule>
  </conditionalFormatting>
  <conditionalFormatting sqref="B16">
    <cfRule type="cellIs" dxfId="8" priority="7" operator="equal">
      <formula>0</formula>
    </cfRule>
    <cfRule type="expression" dxfId="7" priority="17">
      <formula>LEN(B16)=0</formula>
    </cfRule>
  </conditionalFormatting>
  <conditionalFormatting sqref="B19">
    <cfRule type="cellIs" dxfId="6" priority="2" operator="equal">
      <formula>0</formula>
    </cfRule>
    <cfRule type="expression" dxfId="5" priority="12">
      <formula>LEN(B19)=0</formula>
    </cfRule>
  </conditionalFormatting>
  <conditionalFormatting sqref="B22">
    <cfRule type="cellIs" dxfId="4" priority="1" operator="equal">
      <formula>0</formula>
    </cfRule>
    <cfRule type="expression" dxfId="3" priority="11">
      <formula>LEN(B22)=0</formula>
    </cfRule>
  </conditionalFormatting>
  <conditionalFormatting sqref="B17">
    <cfRule type="cellIs" dxfId="2" priority="10" operator="equal">
      <formula>0</formula>
    </cfRule>
  </conditionalFormatting>
  <conditionalFormatting sqref="B20">
    <cfRule type="cellIs" dxfId="1" priority="9" operator="equal">
      <formula>0</formula>
    </cfRule>
  </conditionalFormatting>
  <conditionalFormatting sqref="B23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40"/>
  <sheetViews>
    <sheetView tabSelected="1" view="pageLayout" zoomScale="130" zoomScaleNormal="100" zoomScalePageLayoutView="130" workbookViewId="0">
      <selection sqref="A1:H1"/>
    </sheetView>
  </sheetViews>
  <sheetFormatPr defaultRowHeight="15" x14ac:dyDescent="0.25"/>
  <cols>
    <col min="1" max="1" width="14" customWidth="1"/>
    <col min="2" max="2" width="16.28515625" customWidth="1"/>
    <col min="3" max="3" width="13.140625" customWidth="1"/>
    <col min="4" max="4" width="8" customWidth="1"/>
    <col min="5" max="5" width="8.5703125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9" t="s">
        <v>0</v>
      </c>
      <c r="B1" s="60"/>
      <c r="C1" s="60"/>
      <c r="D1" s="60"/>
      <c r="E1" s="60"/>
      <c r="F1" s="60"/>
      <c r="G1" s="60"/>
      <c r="H1" s="61"/>
    </row>
    <row r="2" spans="1:8" x14ac:dyDescent="0.25">
      <c r="A2" s="62" t="s">
        <v>1</v>
      </c>
      <c r="B2" s="63"/>
      <c r="C2" s="63"/>
      <c r="D2" s="63"/>
      <c r="E2" s="63"/>
      <c r="F2" s="63"/>
      <c r="G2" s="63"/>
      <c r="H2" s="64"/>
    </row>
    <row r="3" spans="1:8" ht="18.75" customHeight="1" x14ac:dyDescent="0.25">
      <c r="A3" s="65" t="s">
        <v>2</v>
      </c>
      <c r="B3" s="66"/>
      <c r="C3" s="74" t="str">
        <f>Form!B2</f>
        <v>AMIR / MAISARAH</v>
      </c>
      <c r="D3" s="74"/>
      <c r="E3" s="74"/>
      <c r="F3" s="74"/>
      <c r="G3" s="74"/>
      <c r="H3" s="74"/>
    </row>
    <row r="4" spans="1:8" ht="19.5" customHeight="1" x14ac:dyDescent="0.25">
      <c r="A4" s="65" t="s">
        <v>3</v>
      </c>
      <c r="B4" s="66"/>
      <c r="C4" s="75">
        <f>Form!B3</f>
        <v>45663</v>
      </c>
      <c r="D4" s="75"/>
      <c r="E4" s="75"/>
      <c r="F4" s="75"/>
      <c r="G4" s="75"/>
      <c r="H4" s="75"/>
    </row>
    <row r="5" spans="1:8" x14ac:dyDescent="0.25">
      <c r="A5" s="67" t="s">
        <v>4</v>
      </c>
      <c r="B5" s="68"/>
      <c r="C5" s="76" t="s">
        <v>48</v>
      </c>
      <c r="D5" s="77"/>
      <c r="E5" s="77"/>
      <c r="F5" s="77"/>
      <c r="G5" s="77"/>
      <c r="H5" s="78"/>
    </row>
    <row r="6" spans="1:8" ht="48" customHeight="1" x14ac:dyDescent="0.25">
      <c r="A6" s="69" t="s">
        <v>50</v>
      </c>
      <c r="B6" s="70"/>
      <c r="C6" s="80" t="s">
        <v>49</v>
      </c>
      <c r="D6" s="81"/>
      <c r="E6" s="81"/>
      <c r="F6" s="81"/>
      <c r="G6" s="81"/>
      <c r="H6" s="82"/>
    </row>
    <row r="7" spans="1:8" ht="23.25" customHeight="1" x14ac:dyDescent="0.25">
      <c r="A7" s="65" t="s">
        <v>5</v>
      </c>
      <c r="B7" s="66"/>
      <c r="C7" s="79" t="str">
        <f>Form!B5</f>
        <v>XP 205DR</v>
      </c>
      <c r="D7" s="79"/>
      <c r="E7" s="79"/>
      <c r="F7" s="79"/>
      <c r="G7" s="79"/>
      <c r="H7" s="79"/>
    </row>
    <row r="8" spans="1:8" ht="16.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27</v>
      </c>
      <c r="B10" s="14" t="str">
        <f>Form!B6</f>
        <v>RB POW 060125</v>
      </c>
    </row>
    <row r="11" spans="1:8" ht="15.75" customHeight="1" x14ac:dyDescent="0.25">
      <c r="A11" s="37" t="str">
        <f>"HNO" &amp; "₃" &amp; " B/N:"</f>
        <v>HNO₃ B/N:</v>
      </c>
      <c r="B11" s="44">
        <f>Form!B7</f>
        <v>1123090</v>
      </c>
      <c r="C11" s="71" t="s">
        <v>14</v>
      </c>
      <c r="D11" s="71"/>
    </row>
    <row r="12" spans="1:8" ht="11.25" customHeight="1" x14ac:dyDescent="0.25">
      <c r="A12" s="38" t="str">
        <f>"(exp: " &amp; TEXT(Form!B8,"dd/mm/yy") &amp; ")"</f>
        <v>(exp: 16/11/25)</v>
      </c>
      <c r="B12" s="45"/>
      <c r="C12" s="36"/>
      <c r="D12" s="36"/>
    </row>
    <row r="13" spans="1:8" ht="6.75" customHeight="1" x14ac:dyDescent="0.25">
      <c r="A13" s="72" t="str">
        <f>"H" &amp; "₂" &amp; "O" &amp; "₂" &amp; " B/N:"</f>
        <v>H₂O₂ B/N:</v>
      </c>
      <c r="B13" s="44" t="str">
        <f>Form!B9</f>
        <v>K55266610321</v>
      </c>
      <c r="C13" s="71" t="s">
        <v>15</v>
      </c>
      <c r="D13" s="71"/>
    </row>
    <row r="14" spans="1:8" ht="5.25" customHeight="1" x14ac:dyDescent="0.25">
      <c r="A14" s="73"/>
      <c r="B14" s="46"/>
      <c r="C14" s="58" t="s">
        <v>16</v>
      </c>
      <c r="D14" s="58"/>
    </row>
    <row r="15" spans="1:8" ht="11.25" customHeight="1" x14ac:dyDescent="0.25">
      <c r="A15" s="38" t="str">
        <f>"(exp: " &amp; TEXT(Form!B10,"dd/mm/yy") &amp; ")"</f>
        <v>(exp: 31/05/28)</v>
      </c>
      <c r="B15" s="45"/>
      <c r="C15" s="58"/>
      <c r="D15" s="58"/>
    </row>
    <row r="16" spans="1:8" ht="14.25" customHeight="1" x14ac:dyDescent="0.25">
      <c r="A16" s="37" t="str">
        <f>"H" &amp; "Cl" &amp; " B/N:"</f>
        <v>HCl B/N:</v>
      </c>
      <c r="B16" s="47">
        <f>Form!B11</f>
        <v>4122020</v>
      </c>
      <c r="C16" s="58"/>
      <c r="D16" s="58"/>
    </row>
    <row r="17" spans="1:8" ht="10.5" customHeight="1" x14ac:dyDescent="0.25">
      <c r="A17" s="39" t="str">
        <f>"(exp: " &amp; TEXT(Form!B12,"dd/mm/yy") &amp; ")"</f>
        <v>(exp: 03/11/25)</v>
      </c>
      <c r="B17" s="48"/>
      <c r="C17" s="35"/>
      <c r="D17" s="35"/>
    </row>
    <row r="18" spans="1:8" ht="18.75" customHeight="1" x14ac:dyDescent="0.25">
      <c r="A18" s="54"/>
      <c r="B18" s="6"/>
      <c r="C18" s="93" t="s">
        <v>17</v>
      </c>
      <c r="D18" s="93"/>
      <c r="E18" s="93"/>
    </row>
    <row r="19" spans="1:8" ht="31.5" customHeight="1" x14ac:dyDescent="0.25">
      <c r="A19" s="92"/>
      <c r="B19" s="32"/>
      <c r="C19" s="91" t="s">
        <v>11</v>
      </c>
      <c r="D19" s="91"/>
      <c r="E19" s="91"/>
      <c r="F19" s="1" t="s">
        <v>23</v>
      </c>
      <c r="G19" s="5"/>
      <c r="H19" s="5"/>
    </row>
    <row r="20" spans="1:8" x14ac:dyDescent="0.25">
      <c r="A20" s="3" t="s">
        <v>9</v>
      </c>
      <c r="B20" s="3"/>
      <c r="C20" s="1"/>
      <c r="D20" s="1"/>
      <c r="E20" s="34">
        <f>IF([1]Form!$F$2&gt;0,
    IF(AND([1]Form!$F$2&gt;0, [1]Form!$F$3&gt;0),
       "A: " &amp; [1]Form!$F$2 &amp; "     B: " &amp; [1]Form!$F$3,
       [1]Form!$F$2),
    "")</f>
        <v>50.035000000000004</v>
      </c>
      <c r="F20" s="34"/>
      <c r="G20" s="1"/>
      <c r="H20" s="1"/>
    </row>
    <row r="21" spans="1:8" ht="19.5" customHeight="1" x14ac:dyDescent="0.25">
      <c r="A21" s="92" t="s">
        <v>30</v>
      </c>
      <c r="B21" s="92"/>
      <c r="C21" s="92"/>
      <c r="D21" s="1"/>
      <c r="E21" s="1"/>
      <c r="F21" s="1"/>
      <c r="G21" s="1"/>
      <c r="H21" s="1"/>
    </row>
    <row r="22" spans="1:8" ht="22.5" customHeight="1" x14ac:dyDescent="0.25">
      <c r="A22" s="71" t="s">
        <v>47</v>
      </c>
      <c r="B22" s="71"/>
      <c r="C22" s="71"/>
      <c r="D22" s="71"/>
      <c r="E22" s="71"/>
      <c r="F22" s="71"/>
      <c r="G22" s="71"/>
      <c r="H22" s="71"/>
    </row>
    <row r="23" spans="1:8" ht="22.5" customHeight="1" x14ac:dyDescent="0.25">
      <c r="A23" s="88"/>
      <c r="B23" s="89"/>
      <c r="C23" s="90"/>
      <c r="D23" s="49" t="s">
        <v>24</v>
      </c>
      <c r="E23" s="50"/>
      <c r="F23" s="51" t="str">
        <f>Form!B16</f>
        <v>IQC POW BLK 060125</v>
      </c>
      <c r="G23" s="51"/>
      <c r="H23" s="52"/>
    </row>
    <row r="24" spans="1:8" ht="15" customHeight="1" x14ac:dyDescent="0.25">
      <c r="A24" s="53" t="s">
        <v>12</v>
      </c>
      <c r="B24" s="54"/>
      <c r="C24" s="55"/>
      <c r="D24" s="13" t="s">
        <v>19</v>
      </c>
      <c r="E24" s="7"/>
      <c r="F24" s="10"/>
      <c r="G24" s="10"/>
      <c r="H24" s="11"/>
    </row>
    <row r="25" spans="1:8" ht="30.75" customHeight="1" x14ac:dyDescent="0.25">
      <c r="A25" s="86"/>
      <c r="B25" s="71"/>
      <c r="C25" s="87"/>
      <c r="D25" s="12"/>
      <c r="E25" s="7"/>
      <c r="F25" s="10"/>
      <c r="G25" s="10"/>
      <c r="H25" s="11"/>
    </row>
    <row r="26" spans="1:8" x14ac:dyDescent="0.25">
      <c r="A26" s="86" t="s">
        <v>13</v>
      </c>
      <c r="B26" s="71"/>
      <c r="C26" s="87"/>
      <c r="D26" s="86" t="s">
        <v>10</v>
      </c>
      <c r="E26" s="71"/>
      <c r="F26" s="71"/>
      <c r="G26" s="10"/>
      <c r="H26" s="11"/>
    </row>
    <row r="27" spans="1:8" ht="15" customHeight="1" x14ac:dyDescent="0.25">
      <c r="A27" s="83" t="s">
        <v>8</v>
      </c>
      <c r="B27" s="84"/>
      <c r="C27" s="85"/>
      <c r="D27" s="94" t="s">
        <v>18</v>
      </c>
      <c r="E27" s="95"/>
      <c r="F27" s="95"/>
      <c r="G27" s="56" t="s">
        <v>20</v>
      </c>
      <c r="H27" s="57"/>
    </row>
    <row r="28" spans="1:8" ht="24" customHeight="1" x14ac:dyDescent="0.25">
      <c r="A28" s="88"/>
      <c r="B28" s="89"/>
      <c r="C28" s="90"/>
      <c r="D28" s="49" t="s">
        <v>25</v>
      </c>
      <c r="E28" s="50"/>
      <c r="F28" s="51" t="str">
        <f>Form!B19</f>
        <v>NA</v>
      </c>
      <c r="G28" s="51"/>
      <c r="H28" s="52"/>
    </row>
    <row r="29" spans="1:8" ht="15" customHeight="1" x14ac:dyDescent="0.25">
      <c r="A29" s="53" t="s">
        <v>12</v>
      </c>
      <c r="B29" s="54"/>
      <c r="C29" s="55"/>
      <c r="D29" s="13" t="s">
        <v>19</v>
      </c>
      <c r="E29" s="7"/>
      <c r="F29" s="10"/>
      <c r="G29" s="10"/>
      <c r="H29" s="11"/>
    </row>
    <row r="30" spans="1:8" ht="30.75" customHeight="1" x14ac:dyDescent="0.25">
      <c r="A30" s="86"/>
      <c r="B30" s="71"/>
      <c r="C30" s="87"/>
      <c r="D30" s="12"/>
      <c r="E30" s="7"/>
      <c r="F30" s="10"/>
      <c r="G30" s="10"/>
      <c r="H30" s="11"/>
    </row>
    <row r="31" spans="1:8" x14ac:dyDescent="0.25">
      <c r="A31" s="86" t="s">
        <v>13</v>
      </c>
      <c r="B31" s="71"/>
      <c r="C31" s="87"/>
      <c r="D31" s="86" t="s">
        <v>10</v>
      </c>
      <c r="E31" s="71"/>
      <c r="F31" s="71"/>
      <c r="G31" s="10"/>
      <c r="H31" s="11"/>
    </row>
    <row r="32" spans="1:8" ht="18.75" customHeight="1" x14ac:dyDescent="0.25">
      <c r="A32" s="83" t="s">
        <v>8</v>
      </c>
      <c r="B32" s="84"/>
      <c r="C32" s="85"/>
      <c r="D32" s="83" t="s">
        <v>18</v>
      </c>
      <c r="E32" s="84"/>
      <c r="F32" s="84"/>
      <c r="G32" s="56" t="s">
        <v>20</v>
      </c>
      <c r="H32" s="57"/>
    </row>
    <row r="33" spans="1:8" ht="22.5" customHeight="1" x14ac:dyDescent="0.25">
      <c r="A33" s="88"/>
      <c r="B33" s="89"/>
      <c r="C33" s="90"/>
      <c r="D33" s="49" t="s">
        <v>26</v>
      </c>
      <c r="E33" s="50"/>
      <c r="F33" s="51" t="str">
        <f>Form!B22</f>
        <v>NA</v>
      </c>
      <c r="G33" s="51"/>
      <c r="H33" s="52"/>
    </row>
    <row r="34" spans="1:8" ht="15" customHeight="1" x14ac:dyDescent="0.25">
      <c r="A34" s="53" t="s">
        <v>12</v>
      </c>
      <c r="B34" s="54"/>
      <c r="C34" s="55"/>
      <c r="D34" s="13" t="s">
        <v>19</v>
      </c>
      <c r="E34" s="7"/>
      <c r="F34" s="10"/>
      <c r="G34" s="10"/>
      <c r="H34" s="11"/>
    </row>
    <row r="35" spans="1:8" ht="30.75" customHeight="1" x14ac:dyDescent="0.25">
      <c r="A35" s="86"/>
      <c r="B35" s="71"/>
      <c r="C35" s="87"/>
      <c r="D35" s="12"/>
      <c r="E35" s="7"/>
      <c r="F35" s="10"/>
      <c r="G35" s="10"/>
      <c r="H35" s="11"/>
    </row>
    <row r="36" spans="1:8" ht="14.25" customHeight="1" x14ac:dyDescent="0.25">
      <c r="A36" s="86" t="s">
        <v>13</v>
      </c>
      <c r="B36" s="71"/>
      <c r="C36" s="87"/>
      <c r="D36" s="86" t="s">
        <v>10</v>
      </c>
      <c r="E36" s="71"/>
      <c r="F36" s="71"/>
      <c r="G36" s="10"/>
      <c r="H36" s="11"/>
    </row>
    <row r="37" spans="1:8" ht="18.75" customHeight="1" x14ac:dyDescent="0.25">
      <c r="A37" s="83" t="s">
        <v>8</v>
      </c>
      <c r="B37" s="84"/>
      <c r="C37" s="85"/>
      <c r="D37" s="83" t="s">
        <v>18</v>
      </c>
      <c r="E37" s="84"/>
      <c r="F37" s="84"/>
      <c r="G37" s="56" t="s">
        <v>20</v>
      </c>
      <c r="H37" s="57"/>
    </row>
    <row r="38" spans="1:8" ht="15" customHeight="1" x14ac:dyDescent="0.25">
      <c r="A38" s="6"/>
      <c r="B38" s="6"/>
      <c r="C38" s="6"/>
      <c r="D38" s="5"/>
      <c r="E38" s="5"/>
      <c r="F38" s="5"/>
      <c r="G38" s="5"/>
      <c r="H38" s="5"/>
    </row>
    <row r="39" spans="1:8" x14ac:dyDescent="0.25">
      <c r="A39" s="8"/>
      <c r="B39" s="8"/>
      <c r="C39" s="6"/>
    </row>
    <row r="40" spans="1:8" x14ac:dyDescent="0.25">
      <c r="A40" s="9"/>
      <c r="B40" s="9"/>
      <c r="C40" s="9"/>
    </row>
  </sheetData>
  <mergeCells count="54">
    <mergeCell ref="A30:C30"/>
    <mergeCell ref="D27:F27"/>
    <mergeCell ref="A27:C27"/>
    <mergeCell ref="A22:H22"/>
    <mergeCell ref="A26:C26"/>
    <mergeCell ref="D26:F26"/>
    <mergeCell ref="A23:C23"/>
    <mergeCell ref="A24:C24"/>
    <mergeCell ref="A25:C25"/>
    <mergeCell ref="A28:C28"/>
    <mergeCell ref="A37:C37"/>
    <mergeCell ref="G37:H37"/>
    <mergeCell ref="D37:F37"/>
    <mergeCell ref="A31:C31"/>
    <mergeCell ref="A32:C32"/>
    <mergeCell ref="D32:F32"/>
    <mergeCell ref="G32:H32"/>
    <mergeCell ref="D31:F31"/>
    <mergeCell ref="A33:C33"/>
    <mergeCell ref="A34:C34"/>
    <mergeCell ref="A35:C35"/>
    <mergeCell ref="A36:C36"/>
    <mergeCell ref="D36:F36"/>
    <mergeCell ref="A6:B6"/>
    <mergeCell ref="A7:B7"/>
    <mergeCell ref="C11:D11"/>
    <mergeCell ref="C13:D13"/>
    <mergeCell ref="A13:A14"/>
    <mergeCell ref="C7:H7"/>
    <mergeCell ref="C6:H6"/>
    <mergeCell ref="A1:H1"/>
    <mergeCell ref="A2:H2"/>
    <mergeCell ref="A3:B3"/>
    <mergeCell ref="A4:B4"/>
    <mergeCell ref="A5:B5"/>
    <mergeCell ref="C3:H3"/>
    <mergeCell ref="C4:H4"/>
    <mergeCell ref="C5:H5"/>
    <mergeCell ref="B11:B12"/>
    <mergeCell ref="B13:B15"/>
    <mergeCell ref="B16:B17"/>
    <mergeCell ref="D33:E33"/>
    <mergeCell ref="F33:H33"/>
    <mergeCell ref="A29:C29"/>
    <mergeCell ref="D23:E23"/>
    <mergeCell ref="F23:H23"/>
    <mergeCell ref="D28:E28"/>
    <mergeCell ref="F28:H28"/>
    <mergeCell ref="G27:H27"/>
    <mergeCell ref="C14:D16"/>
    <mergeCell ref="C19:E19"/>
    <mergeCell ref="A18:A19"/>
    <mergeCell ref="A21:C21"/>
    <mergeCell ref="C18:E18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47625</xdr:rowOff>
                  </from>
                  <to>
                    <xdr:col>2</xdr:col>
                    <xdr:colOff>714375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800100</xdr:colOff>
                    <xdr:row>21</xdr:row>
                    <xdr:rowOff>19050</xdr:rowOff>
                  </from>
                  <to>
                    <xdr:col>1</xdr:col>
                    <xdr:colOff>714375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590550</xdr:colOff>
                    <xdr:row>21</xdr:row>
                    <xdr:rowOff>19050</xdr:rowOff>
                  </from>
                  <to>
                    <xdr:col>2</xdr:col>
                    <xdr:colOff>104775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21</xdr:row>
                    <xdr:rowOff>19050</xdr:rowOff>
                  </from>
                  <to>
                    <xdr:col>2</xdr:col>
                    <xdr:colOff>657225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790575</xdr:colOff>
                    <xdr:row>21</xdr:row>
                    <xdr:rowOff>19050</xdr:rowOff>
                  </from>
                  <to>
                    <xdr:col>4</xdr:col>
                    <xdr:colOff>523875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504825</xdr:colOff>
                    <xdr:row>21</xdr:row>
                    <xdr:rowOff>19050</xdr:rowOff>
                  </from>
                  <to>
                    <xdr:col>6</xdr:col>
                    <xdr:colOff>266700</xdr:colOff>
                    <xdr:row>21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2025-01-08T01:32:36Z</cp:lastPrinted>
  <dcterms:created xsi:type="dcterms:W3CDTF">2024-04-25T04:25:48Z</dcterms:created>
  <dcterms:modified xsi:type="dcterms:W3CDTF">2025-01-08T01:35:11Z</dcterms:modified>
</cp:coreProperties>
</file>