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8500EB4F-3812-44A6-8EF0-6E2980A3C9FA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D23" i="4"/>
  <c r="C71" i="2"/>
  <c r="C48" i="2"/>
  <c r="C24" i="2"/>
  <c r="C10" i="2"/>
  <c r="C76" i="2" s="1"/>
  <c r="C48" i="1"/>
  <c r="C24" i="1"/>
  <c r="E70" i="1" l="1"/>
  <c r="E18" i="1"/>
  <c r="E19" i="1"/>
  <c r="E16" i="1"/>
  <c r="E20" i="1"/>
  <c r="E17" i="1"/>
  <c r="E21" i="1"/>
  <c r="E63" i="2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38" i="1"/>
  <c r="E63" i="1"/>
  <c r="E39" i="1"/>
  <c r="E47" i="1"/>
  <c r="E40" i="1"/>
  <c r="E44" i="1"/>
  <c r="E61" i="1"/>
  <c r="E65" i="1"/>
  <c r="E69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<sst xmlns="http://schemas.openxmlformats.org/spreadsheetml/2006/main" count="229" uniqueCount="83">
  <si>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</si>
  <si>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</si>
  <si>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</si>
  <si>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</si>
  <si>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</si>
  <si>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</si>
  <si>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</si>
  <si>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</si>
  <si>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</si>
  <si>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</si>
  <si>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</si>
  <si>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</si>
  <si>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</si>
  <si>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</si>
  <si>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</si>
  <si>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</si>
  <si>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</si>
  <si>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</si>
  <si>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</si>
  <si>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</si>
  <si>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</si>
  <si>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</si>
  <si>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</si>
  <si>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</si>
  <si>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</si>
  <si>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</si>
  <si>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</si>
  <si>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</si>
  <si>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</si>
  <si>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</si>
  <si>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</si>
  <si>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</si>
  <si>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</si>
  <si>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</si>
  <si>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</si>
  <si>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</si>
  <si>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</si>
  <si>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</si>
  <si>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</si>
  <si>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</si>
  <si>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</si>
  <si>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</si>
  <si>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</si>
  <si>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</si>
  <si>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</si>
  <si>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</si>
  <si>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</si>
  <si>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</si>
  <si>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</si>
  <si>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</si>
  <si>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</si>
  <si>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</si>
  <si>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</si>
  <si>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</si>
  <si>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</si>
  <si>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</si>
  <si>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</si>
  <si>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</si>
  <si>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</si>
  <si>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</si>
  <si>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</si>
  <si>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</si>
  <si>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</si>
  <si>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</si>
  <si>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</si>
  <si>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</si>
  <si>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</si>
  <si>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</si>
  <si>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</si>
  <si>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</si>
  <si>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</si>
  <si>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</si>
  <si>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</si>
  <si>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</si>
  <si>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</si>
  <si>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</si>
  <si>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</si>
  <si>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</si>
  <si>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</si>
  <si>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</si>
  <si>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</si>
  <si>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</si>
  <si>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PZ06943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</si>
</sst>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#,##0.0"/>
    <numFmt numFmtId="167" formatCode="0.000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7" fontId="2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167" fontId="1" fillId="2" borderId="5" xfId="0" applyNumberFormat="1" applyFont="1" applyFill="1" applyBorder="1" applyAlignment="1">
      <alignment horizontal="center" vertical="center"/>
    </xf>
    <xf numFmtId="167" fontId="1" fillId="2" borderId="4" xfId="0" applyNumberFormat="1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workbookViewId="0">
      <selection activeCell="J15" sqref="J15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9" t="s">
        <v>1</v>
      </c>
      <c r="D1" s="62"/>
      <c r="E1" s="72" t="s">
        <v>78</v>
      </c>
      <c r="F1" s="51"/>
      <c r="G1" s="3"/>
      <c r="H1" s="3"/>
      <c r="I1" s="3"/>
      <c r="J1" s="3"/>
      <c r="K1" s="3"/>
      <c r="L1" s="73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9" t="s">
        <v>2</v>
      </c>
      <c r="D2" s="62"/>
      <c r="E2" s="72" t="s">
        <v>82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9" t="s">
        <v>3</v>
      </c>
      <c r="D3" s="62"/>
      <c r="E3" s="70">
        <v>100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1" t="s">
        <v>5</v>
      </c>
      <c r="D4" s="62"/>
      <c r="E4" s="62"/>
      <c r="F4" s="6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1" t="s">
        <v>7</v>
      </c>
      <c r="D5" s="62"/>
      <c r="E5" s="65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3" t="s">
        <v>8</v>
      </c>
      <c r="D6" s="64"/>
      <c r="E6" s="65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6">
        <v>22.110700000000001</v>
      </c>
      <c r="D7" s="67"/>
      <c r="E7" s="67"/>
      <c r="F7" s="68"/>
      <c r="G7" s="49"/>
      <c r="H7" s="49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3" t="s">
        <v>79</v>
      </c>
      <c r="D8" s="55"/>
      <c r="E8" s="55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3" t="s">
        <v>80</v>
      </c>
      <c r="D9" s="55"/>
      <c r="E9" s="55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60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1"/>
      <c r="B11" s="62"/>
      <c r="C11" s="62"/>
      <c r="D11" s="62"/>
      <c r="E11" s="62"/>
      <c r="F11" s="6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1"/>
      <c r="E12" s="8">
        <v>100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8">
        <v>99.42</v>
      </c>
      <c r="D14" s="59"/>
      <c r="E14" s="15">
        <f>C14*C10</f>
        <v>99.748086000000015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8">
        <v>99.62</v>
      </c>
      <c r="D15" s="59"/>
      <c r="E15" s="15">
        <f>C15*C10</f>
        <v>99.948746000000014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8">
        <v>100.2</v>
      </c>
      <c r="D16" s="59"/>
      <c r="E16" s="15">
        <f>C16*C10</f>
        <v>100.53066000000001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8">
        <v>99.91</v>
      </c>
      <c r="D17" s="59"/>
      <c r="E17" s="15">
        <f>C17*C10</f>
        <v>100.23970300000001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8">
        <v>99.71</v>
      </c>
      <c r="D18" s="59"/>
      <c r="E18" s="15">
        <f>C18*C10</f>
        <v>100.03904300000001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8">
        <v>100.15</v>
      </c>
      <c r="D19" s="59"/>
      <c r="E19" s="15">
        <f>C19*C10</f>
        <v>100.48049500000002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8">
        <v>100.11</v>
      </c>
      <c r="D20" s="59"/>
      <c r="E20" s="15">
        <f>C20*C10</f>
        <v>100.440363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8">
        <v>100.07</v>
      </c>
      <c r="D21" s="59"/>
      <c r="E21" s="15">
        <f>C21*C10</f>
        <v>100.40023100000001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8">
        <v>100.18</v>
      </c>
      <c r="D22" s="59"/>
      <c r="E22" s="15">
        <f>C22*C10</f>
        <v>100.51059400000001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8">
        <v>100.14</v>
      </c>
      <c r="D23" s="59"/>
      <c r="E23" s="15">
        <f>C23*C10</f>
        <v>100.47046200000001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99.951000000000008</v>
      </c>
      <c r="D24" s="51"/>
      <c r="E24" s="15">
        <f>AVERAGE(E14:E23)</f>
        <v>100.2808383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100.2808383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0.27588013591576266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0.28083829999999921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0.27510752860924448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2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3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1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/>
      <c r="D38" s="51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/>
      <c r="D39" s="51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/>
      <c r="D40" s="51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/>
      <c r="D41" s="51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/>
      <c r="D42" s="51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/>
      <c r="D43" s="51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/>
      <c r="D44" s="51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/>
      <c r="D45" s="51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/>
      <c r="D46" s="51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/>
      <c r="D47" s="51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7" t="e">
        <f>AVERAGE(C38:D47)</f>
        <v>#DIV/0!</v>
      </c>
      <c r="D48" s="51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1"/>
      <c r="B49" s="62"/>
      <c r="C49" s="62"/>
      <c r="D49" s="62"/>
      <c r="E49" s="62"/>
      <c r="F49" s="6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0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0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 t="e">
        <f>ABS((100*(C51-E36)/E36))</f>
        <v>#DIV/0!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8" t="e">
        <f>ABS((100*C52/C51))</f>
        <v>#DIV/0!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2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3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e">
        <f>IF(AND(C54&lt;=C56,C53&lt;=C55),"PASS","FAIL")</f>
        <v>#DIV/0!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2" t="s">
        <v>42</v>
      </c>
      <c r="C59" s="55"/>
      <c r="D59" s="51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1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/>
      <c r="D61" s="51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/>
      <c r="D62" s="51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/>
      <c r="D63" s="51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/>
      <c r="D64" s="51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/>
      <c r="D65" s="51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/>
      <c r="D66" s="51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/>
      <c r="D67" s="51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/>
      <c r="D68" s="51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/>
      <c r="D69" s="51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/>
      <c r="D70" s="51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7">
        <v>507</v>
      </c>
      <c r="D71" s="51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4" t="s">
        <v>30</v>
      </c>
      <c r="C73" s="55"/>
      <c r="D73" s="5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6">
        <f>E71</f>
        <v>0</v>
      </c>
      <c r="D74" s="5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6">
        <f>STDEV(E61:E70)</f>
        <v>0</v>
      </c>
      <c r="D75" s="5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7" t="e">
        <f>ABS((100*(C74-E59)/E59))</f>
        <v>#DIV/0!</v>
      </c>
      <c r="D76" s="5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7" t="e">
        <f>ABS((100*C75/C74))</f>
        <v>#DIV/0!</v>
      </c>
      <c r="D77" s="5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2">
        <v>8</v>
      </c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3">
        <v>3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4" t="e">
        <f>IF(AND(C77&lt;=C79,C76&lt;=C78),"PASS","FAIL")</f>
        <v>#DIV/0!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6" t="s">
        <v>44</v>
      </c>
      <c r="C82" s="80" t="s">
        <v>45</v>
      </c>
      <c r="D82" s="81"/>
      <c r="E82" s="81"/>
      <c r="F82" s="7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4"/>
      <c r="C83" s="62"/>
      <c r="D83" s="62"/>
      <c r="E83" s="62"/>
      <c r="F83" s="7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5"/>
      <c r="C84" s="64"/>
      <c r="D84" s="64"/>
      <c r="E84" s="64"/>
      <c r="F84" s="7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4" t="s">
        <v>46</v>
      </c>
      <c r="B86" s="55"/>
      <c r="C86" s="51"/>
      <c r="D86" s="14" t="s">
        <v>47</v>
      </c>
      <c r="E86" s="82" t="s">
        <v>48</v>
      </c>
      <c r="F86" s="5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4" t="s">
        <v>49</v>
      </c>
      <c r="B87" s="81"/>
      <c r="C87" s="75"/>
      <c r="D87" s="83" t="s">
        <v>50</v>
      </c>
      <c r="E87" s="74" t="s">
        <v>51</v>
      </c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6"/>
      <c r="B88" s="62"/>
      <c r="C88" s="77"/>
      <c r="D88" s="84"/>
      <c r="E88" s="76"/>
      <c r="F88" s="7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6"/>
      <c r="B89" s="62"/>
      <c r="C89" s="77"/>
      <c r="D89" s="84"/>
      <c r="E89" s="76"/>
      <c r="F89" s="7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6"/>
      <c r="B90" s="62"/>
      <c r="C90" s="77"/>
      <c r="D90" s="84"/>
      <c r="E90" s="76"/>
      <c r="F90" s="7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6"/>
      <c r="B91" s="62"/>
      <c r="C91" s="77"/>
      <c r="D91" s="84"/>
      <c r="E91" s="76"/>
      <c r="F91" s="7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6"/>
      <c r="B92" s="62"/>
      <c r="C92" s="77"/>
      <c r="D92" s="84"/>
      <c r="E92" s="76"/>
      <c r="F92" s="7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6"/>
      <c r="B93" s="62"/>
      <c r="C93" s="77"/>
      <c r="D93" s="84"/>
      <c r="E93" s="76"/>
      <c r="F93" s="7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6"/>
      <c r="B94" s="62"/>
      <c r="C94" s="77"/>
      <c r="D94" s="84"/>
      <c r="E94" s="76"/>
      <c r="F94" s="7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8"/>
      <c r="B95" s="64"/>
      <c r="C95" s="79"/>
      <c r="D95" s="85"/>
      <c r="E95" s="78"/>
      <c r="F95" s="7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9" t="s">
        <v>1</v>
      </c>
      <c r="D1" s="62"/>
      <c r="E1" s="72" t="s">
        <v>78</v>
      </c>
      <c r="F1" s="51"/>
      <c r="G1" s="3"/>
      <c r="H1" s="3"/>
      <c r="I1" s="3"/>
      <c r="J1" s="3"/>
      <c r="K1" s="3"/>
      <c r="L1" s="73"/>
      <c r="M1" s="6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9" t="s">
        <v>2</v>
      </c>
      <c r="D2" s="62"/>
      <c r="E2" s="72" t="s">
        <v>81</v>
      </c>
      <c r="F2" s="5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9" t="s">
        <v>3</v>
      </c>
      <c r="D3" s="62"/>
      <c r="E3" s="70">
        <v>5000</v>
      </c>
      <c r="F3" s="5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1" t="s">
        <v>5</v>
      </c>
      <c r="D4" s="62"/>
      <c r="E4" s="62"/>
      <c r="F4" s="6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1" t="s">
        <v>52</v>
      </c>
      <c r="D5" s="62"/>
      <c r="E5" s="65">
        <v>21.3</v>
      </c>
      <c r="F5" s="5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3" t="s">
        <v>8</v>
      </c>
      <c r="D6" s="64"/>
      <c r="E6" s="65">
        <v>61.9</v>
      </c>
      <c r="F6" s="5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3">
        <v>22.209499999999998</v>
      </c>
      <c r="D7" s="55"/>
      <c r="E7" s="55"/>
      <c r="F7" s="5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3" t="s">
        <v>79</v>
      </c>
      <c r="D8" s="55"/>
      <c r="E8" s="55"/>
      <c r="F8" s="5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3" t="s">
        <v>80</v>
      </c>
      <c r="D9" s="55"/>
      <c r="E9" s="55"/>
      <c r="F9" s="5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60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5"/>
      <c r="E10" s="55"/>
      <c r="F10" s="5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1"/>
      <c r="B11" s="62"/>
      <c r="C11" s="62"/>
      <c r="D11" s="62"/>
      <c r="E11" s="62"/>
      <c r="F11" s="6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4" t="s">
        <v>14</v>
      </c>
      <c r="C12" s="55"/>
      <c r="D12" s="51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4" t="s">
        <v>16</v>
      </c>
      <c r="D13" s="51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9">
        <v>5009.7</v>
      </c>
      <c r="D14" s="90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9">
        <v>5003.3</v>
      </c>
      <c r="D15" s="90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9">
        <v>5003.8</v>
      </c>
      <c r="D16" s="90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9">
        <v>5001.8</v>
      </c>
      <c r="D17" s="90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9">
        <v>5003.8999999999996</v>
      </c>
      <c r="D18" s="90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9">
        <v>5000.5</v>
      </c>
      <c r="D19" s="90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9">
        <v>5005.3</v>
      </c>
      <c r="D20" s="90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9">
        <v>5004.6000000000004</v>
      </c>
      <c r="D21" s="90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9">
        <v>5009.3999999999996</v>
      </c>
      <c r="D22" s="90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9">
        <v>5007.8</v>
      </c>
      <c r="D23" s="90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6">
        <f>AVERAGE(C14:D23)</f>
        <v>5005.01</v>
      </c>
      <c r="D24" s="51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4" t="s">
        <v>30</v>
      </c>
      <c r="C27" s="55"/>
      <c r="D27" s="5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6">
        <f>E24</f>
        <v>5021.5265330000011</v>
      </c>
      <c r="D28" s="5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6">
        <f>STDEV(E14:E23)</f>
        <v>3.0936258347053909</v>
      </c>
      <c r="D29" s="5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7">
        <f>ABS((100*(C28-E12)/E12))</f>
        <v>0.43053066000002216</v>
      </c>
      <c r="D30" s="5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7">
        <f>ABS((100*C29/C28))</f>
        <v>6.1607278471496434E-2</v>
      </c>
      <c r="D31" s="5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2">
        <v>0.8</v>
      </c>
      <c r="D32" s="5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3">
        <v>0.3</v>
      </c>
      <c r="D33" s="5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4" t="str">
        <f>IF(AND(C31&lt;=C33,C30&lt;=C32),"PASS","FAIL")</f>
        <v>PASS</v>
      </c>
      <c r="D34" s="5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4" t="s">
        <v>14</v>
      </c>
      <c r="C36" s="55"/>
      <c r="D36" s="51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4" t="s">
        <v>16</v>
      </c>
      <c r="D37" s="51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50">
        <v>2501.6999999999998</v>
      </c>
      <c r="D38" s="51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50">
        <v>2508.6</v>
      </c>
      <c r="D39" s="51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50">
        <v>2509.4</v>
      </c>
      <c r="D40" s="51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50">
        <v>2504.3000000000002</v>
      </c>
      <c r="D41" s="51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50">
        <v>2503.5</v>
      </c>
      <c r="D42" s="51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50">
        <v>2508.6</v>
      </c>
      <c r="D43" s="51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50">
        <v>2508.6</v>
      </c>
      <c r="D44" s="51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50">
        <v>2504.6999999999998</v>
      </c>
      <c r="D45" s="51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50">
        <v>2503.5</v>
      </c>
      <c r="D46" s="51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50">
        <v>2503</v>
      </c>
      <c r="D47" s="51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7">
        <f>AVERAGE(C38:D47)</f>
        <v>2505.59</v>
      </c>
      <c r="D48" s="51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1"/>
      <c r="B49" s="62"/>
      <c r="C49" s="62"/>
      <c r="D49" s="62"/>
      <c r="E49" s="62"/>
      <c r="F49" s="6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4" t="s">
        <v>30</v>
      </c>
      <c r="C50" s="55"/>
      <c r="D50" s="5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6">
        <f>E48</f>
        <v>2513.8584470000001</v>
      </c>
      <c r="D51" s="5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4">
        <f>STDEV(E38:E47)</f>
        <v>2.8910402817980909</v>
      </c>
      <c r="D52" s="5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7">
        <f>ABS((100*(C51-E36)/E36))</f>
        <v>0.55433788000000273</v>
      </c>
      <c r="D53" s="5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8">
        <f>ABS((100*C52/C51))</f>
        <v>0.1150040999821694</v>
      </c>
      <c r="D54" s="5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2">
        <v>1.6</v>
      </c>
      <c r="D55" s="5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3">
        <v>0.6</v>
      </c>
      <c r="D56" s="5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4" t="str">
        <f>IF(AND(C54&lt;=C56,C53&lt;=C55),"PASS","FAIL")</f>
        <v>PASS</v>
      </c>
      <c r="D57" s="5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2" t="s">
        <v>42</v>
      </c>
      <c r="C59" s="55"/>
      <c r="D59" s="51"/>
      <c r="E59" s="92">
        <v>500</v>
      </c>
      <c r="F59" s="5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4" t="s">
        <v>16</v>
      </c>
      <c r="D60" s="51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50">
        <v>505.27</v>
      </c>
      <c r="D61" s="51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50">
        <v>504.79</v>
      </c>
      <c r="D62" s="51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50">
        <v>507</v>
      </c>
      <c r="D63" s="51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50">
        <v>507.71</v>
      </c>
      <c r="D64" s="51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50">
        <v>508.69</v>
      </c>
      <c r="D65" s="51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50">
        <v>503.34</v>
      </c>
      <c r="D66" s="51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50">
        <v>506.26</v>
      </c>
      <c r="D67" s="51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50">
        <v>505.83</v>
      </c>
      <c r="D68" s="51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50">
        <v>507.32</v>
      </c>
      <c r="D69" s="51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50">
        <v>507.71</v>
      </c>
      <c r="D70" s="51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7">
        <f>AVERAGE(C61:D70)</f>
        <v>506.392</v>
      </c>
      <c r="D71" s="51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4" t="s">
        <v>55</v>
      </c>
      <c r="C73" s="55"/>
      <c r="D73" s="51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1"/>
      <c r="D74" s="51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8"/>
      <c r="D75" s="51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6">
        <f>C75*C10</f>
        <v>0</v>
      </c>
      <c r="D76" s="51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6">
        <f>ABS(E70-C76)/10</f>
        <v>50.938544300000004</v>
      </c>
      <c r="D77" s="51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4" t="s">
        <v>30</v>
      </c>
      <c r="C78" s="55"/>
      <c r="D78" s="5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6">
        <f>F71</f>
        <v>559.00163790000011</v>
      </c>
      <c r="D79" s="5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6">
        <f>STDEV(F61:F70)</f>
        <v>1.6198163793828375</v>
      </c>
      <c r="D80" s="5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7">
        <f>ABS((100*(C79-E59)/E59))</f>
        <v>11.800327580000021</v>
      </c>
      <c r="D81" s="5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7">
        <f>ABS((100*C80/C79))</f>
        <v>0.28976952294236508</v>
      </c>
      <c r="D82" s="5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2">
        <v>8</v>
      </c>
      <c r="D83" s="5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3">
        <v>3</v>
      </c>
      <c r="D84" s="5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4" t="str">
        <f>IF(AND(C82&lt;=C84,C81&lt;=C83),"PASS","FAIL")</f>
        <v>FAIL</v>
      </c>
      <c r="D85" s="5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6" t="s">
        <v>44</v>
      </c>
      <c r="C87" s="80" t="s">
        <v>61</v>
      </c>
      <c r="D87" s="81"/>
      <c r="E87" s="81"/>
      <c r="F87" s="7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4"/>
      <c r="C88" s="62"/>
      <c r="D88" s="62"/>
      <c r="E88" s="62"/>
      <c r="F88" s="7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5"/>
      <c r="C89" s="64"/>
      <c r="D89" s="64"/>
      <c r="E89" s="64"/>
      <c r="F89" s="7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4" t="s">
        <v>46</v>
      </c>
      <c r="B91" s="55"/>
      <c r="C91" s="51"/>
      <c r="D91" s="14" t="s">
        <v>47</v>
      </c>
      <c r="E91" s="82" t="s">
        <v>48</v>
      </c>
      <c r="F91" s="5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4" t="s">
        <v>49</v>
      </c>
      <c r="B92" s="81"/>
      <c r="C92" s="75"/>
      <c r="D92" s="83" t="s">
        <v>50</v>
      </c>
      <c r="E92" s="74" t="s">
        <v>51</v>
      </c>
      <c r="F92" s="7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6"/>
      <c r="B93" s="62"/>
      <c r="C93" s="77"/>
      <c r="D93" s="84"/>
      <c r="E93" s="76"/>
      <c r="F93" s="7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6"/>
      <c r="B94" s="62"/>
      <c r="C94" s="77"/>
      <c r="D94" s="84"/>
      <c r="E94" s="76"/>
      <c r="F94" s="7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6"/>
      <c r="B95" s="62"/>
      <c r="C95" s="77"/>
      <c r="D95" s="84"/>
      <c r="E95" s="76"/>
      <c r="F95" s="7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6"/>
      <c r="B96" s="62"/>
      <c r="C96" s="77"/>
      <c r="D96" s="84"/>
      <c r="E96" s="76"/>
      <c r="F96" s="7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6"/>
      <c r="B97" s="62"/>
      <c r="C97" s="77"/>
      <c r="D97" s="84"/>
      <c r="E97" s="76"/>
      <c r="F97" s="7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6"/>
      <c r="B98" s="62"/>
      <c r="C98" s="77"/>
      <c r="D98" s="84"/>
      <c r="E98" s="76"/>
      <c r="F98" s="7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6"/>
      <c r="B99" s="62"/>
      <c r="C99" s="77"/>
      <c r="D99" s="84"/>
      <c r="E99" s="76"/>
      <c r="F99" s="7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8"/>
      <c r="B100" s="64"/>
      <c r="C100" s="79"/>
      <c r="D100" s="85"/>
      <c r="E100" s="78"/>
      <c r="F100" s="7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3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4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4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4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4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4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4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4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4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4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4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4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4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4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4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4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4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4"/>
      <c r="D18" s="95"/>
      <c r="E18" s="96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7" t="s">
        <v>68</v>
      </c>
      <c r="C16" s="62"/>
      <c r="D16" s="43"/>
      <c r="E16" s="44" t="s">
        <v>69</v>
      </c>
    </row>
    <row r="17" spans="2:5">
      <c r="B17" s="42"/>
      <c r="C17" s="42"/>
      <c r="D17" s="45"/>
    </row>
    <row r="18" spans="2:5">
      <c r="B18" s="97" t="s">
        <v>70</v>
      </c>
      <c r="C18" s="62"/>
      <c r="D18" s="43"/>
      <c r="E18" s="44" t="s">
        <v>69</v>
      </c>
    </row>
    <row r="19" spans="2:5">
      <c r="B19" s="42"/>
      <c r="C19" s="42"/>
      <c r="D19" s="45"/>
    </row>
    <row r="20" spans="2:5">
      <c r="B20" s="97" t="s">
        <v>71</v>
      </c>
      <c r="C20" s="62"/>
      <c r="D20" s="46"/>
      <c r="E20" s="41" t="s">
        <v>72</v>
      </c>
    </row>
    <row r="21" spans="2:5" ht="15.75" customHeight="1">
      <c r="B21" s="97" t="s">
        <v>73</v>
      </c>
      <c r="C21" s="62"/>
    </row>
    <row r="22" spans="2:5" ht="15.75" customHeight="1"/>
    <row r="23" spans="2:5" ht="15.75" customHeight="1">
      <c r="B23" s="97" t="s">
        <v>74</v>
      </c>
      <c r="C23" s="62"/>
      <c r="D23" s="47" t="e">
        <f>D16/D18*D20</f>
        <v>#DIV/0!</v>
      </c>
      <c r="E23" s="41" t="s">
        <v>72</v>
      </c>
    </row>
    <row r="24" spans="2:5" ht="15.75" customHeight="1">
      <c r="B24" s="97" t="s">
        <v>75</v>
      </c>
      <c r="C24" s="62"/>
    </row>
    <row r="25" spans="2:5" ht="15.75" customHeight="1">
      <c r="B25" s="97" t="s">
        <v>73</v>
      </c>
      <c r="C25" s="62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2024-10-02T05:48:27Z</cp:lastPrinted>
  <dcterms:created xsi:type="dcterms:W3CDTF">2024-07-31T04:41:53Z</dcterms:created>
  <dcterms:modified xsi:type="dcterms:W3CDTF">2024-10-07T05:01:27Z</dcterms:modified>
</cp:coreProperties>
</file>