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BORANG PERPULUHAN 2025\"/>
    </mc:Choice>
  </mc:AlternateContent>
  <xr:revisionPtr revIDLastSave="0" documentId="13_ncr:1_{10DC465F-7A8E-4966-9716-46C48EB074CC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F8" i="52"/>
  <c r="C8" i="52"/>
  <c r="F7" i="52"/>
  <c r="H18" i="51"/>
  <c r="D3" i="51"/>
  <c r="D2" i="51"/>
  <c r="D30" i="51"/>
  <c r="A30" i="51"/>
  <c r="F9" i="51"/>
  <c r="F8" i="5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61" l="1"/>
  <c r="F16" i="61"/>
  <c r="F14" i="58"/>
  <c r="G14" i="58"/>
  <c r="F13" i="59"/>
  <c r="F16" i="59"/>
  <c r="F13" i="60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57"/>
  <c r="F15" i="55"/>
  <c r="G14" i="56"/>
  <c r="F13" i="54"/>
  <c r="G15" i="56"/>
  <c r="G13" i="54"/>
  <c r="G16" i="57"/>
  <c r="F13" i="53"/>
  <c r="G14" i="53"/>
  <c r="F13" i="55"/>
  <c r="F16" i="53"/>
  <c r="F13" i="57"/>
  <c r="G14" i="54"/>
  <c r="F16" i="55"/>
  <c r="F16" i="56"/>
  <c r="F15" i="53"/>
  <c r="F16" i="54"/>
  <c r="G16" i="56"/>
  <c r="F16" i="57"/>
  <c r="G16" i="54"/>
  <c r="F13" i="56"/>
  <c r="F14" i="57"/>
  <c r="G14" i="57"/>
  <c r="F14" i="56"/>
  <c r="G13" i="55"/>
  <c r="G16" i="55"/>
  <c r="G14" i="55"/>
  <c r="F14" i="54"/>
  <c r="G15" i="53"/>
  <c r="G13" i="53"/>
  <c r="D35" i="7" l="1"/>
  <c r="D34" i="7"/>
  <c r="D33" i="7"/>
  <c r="F5" i="7" l="1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<sst xmlns="http://schemas.openxmlformats.org/spreadsheetml/2006/main" count="1174" uniqueCount="114">
  <si>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</si>
  <si>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</si>
  <si>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</si>
  <si>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</si>
  <si>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</si>
  <si>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</si>
  <si>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</si>
  <si>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</si>
  <si>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</si>
  <si>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</si>
  <si>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</si>
  <si>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</si>
  <si>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</si>
  <si>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</si>
  <si>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</si>
  <si>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</si>
  <si>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</si>
  <si>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</si>
  <si>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</si>
  <si>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</si>
  <si>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</si>
  <si>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</si>
  <si>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</si>
  <si>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</si>
  <si>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</si>
  <si>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</si>
  <si>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</si>
  <si>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</si>
  <si>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</si>
  <si>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</si>
  <si>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</si>
  <si>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</si>
  <si>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</si>
  <si>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</si>
  <si>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</si>
  <si>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</si>
  <si>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</si>
  <si>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</si>
  <si>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</si>
  <si>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</si>
  <si>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</si>
  <si>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</si>
  <si>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</si>
  <si>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</si>
  <si>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</si>
  <si>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</si>
  <si>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</si>
  <si>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</si>
  <si>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</si>
  <si>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</si>
  <si>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</si>
  <si>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</si>
  <si>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</si>
  <si>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</si>
  <si>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</si>
  <si>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</si>
  <si>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</si>
  <si>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</si>
  <si>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</si>
  <si>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</si>
  <si>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</si>
  <si>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</si>
  <si>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</si>
  <si>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</si>
  <si>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</si>
  <si>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</si>
  <si>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</si>
  <si>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</si>
  <si>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</si>
  <si>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</si>
  <si>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</si>
  <si>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</si>
  <si>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</si>
  <si>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</si>
  <si>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</si>
  <si>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</si>
  <si>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</si>
  <si>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</si>
  <si>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</si>
  <si>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</si>
  <si>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</si>
  <si>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</si>
  <si>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</si>
  <si>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</si>
  <si>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</si>
  <si>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Result for Form RB GH&gt;&gt;</t>
  </si>
  <si>
    <t>Result for Form RB Titan&gt;&gt;&gt;</t>
  </si>
  <si>
    <t>Sila masukkan RB  1</t>
  </si>
  <si>
    <r>
      <t xml:space="preserve">Sila masukkan RB  2 </t>
    </r>
    <r>
      <rPr>
        <i/>
        <sz val="10"/>
        <color rgb="FFFF0000"/>
        <rFont val="Times New Roman"/>
        <family val="1"/>
      </rPr>
      <t>(untuk Gh)</t>
    </r>
  </si>
  <si>
    <t>z</t>
  </si>
  <si>
    <t>RB GH A 130125</t>
  </si>
  <si>
    <t>RB GH B 130125</t>
  </si>
  <si>
    <t>RB GH A &amp; B 130125</t>
  </si>
  <si>
    <t>IQC PIL BLK 130125</t>
  </si>
  <si>
    <t>IQC PIL 1 130125</t>
  </si>
  <si>
    <t>IQC PIL 2 130125</t>
  </si>
  <si>
    <t>IQC PIL 5 130125</t>
  </si>
  <si>
    <t>IQC PIL 6 130125</t>
  </si>
  <si>
    <t>IQC PIL 7 130125</t>
  </si>
  <si>
    <t>IQC PIL 8 130125</t>
  </si>
  <si>
    <t>IQC PIL 9 130125</t>
  </si>
  <si>
    <t>IQC PIL 10 130125</t>
  </si>
  <si>
    <t>IQC PIL 11 130125</t>
  </si>
  <si>
    <t>IQC PIL 3 130125</t>
  </si>
  <si>
    <t>IQC PIL 4 130125</t>
  </si>
  <si>
    <t>GH2</t>
  </si>
  <si>
    <t>PIL</t>
  </si>
  <si>
    <t>NA</t>
  </si>
  <si>
    <t>IQC PIL 130125</t>
  </si>
  <si>
    <t>140125</t>
  </si>
  <si>
    <t>YA</t>
  </si>
  <si>
    <t>TIDAK</t>
  </si>
  <si>
    <t>PG 603S</t>
  </si>
  <si>
    <t>AMIR / 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</si>
</sst>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4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i/>
      <sz val="10"/>
      <color rgb="FFFF0000"/>
      <name val="Times New Roman"/>
      <family val="1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8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2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2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2" borderId="10" xfId="0" applyFill="1" applyBorder="1" applyAlignment="1">
      <alignment horizontal="center" vertical="top"/>
    </xf>
    <xf numFmtId="167" fontId="22" fillId="2" borderId="34" xfId="0" applyNumberFormat="1" applyFont="1" applyFill="1" applyBorder="1" applyAlignment="1"/>
    <xf numFmtId="0" fontId="22" fillId="2" borderId="9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 vertical="top"/>
    </xf>
    <xf numFmtId="0" fontId="22" fillId="2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3" borderId="34" xfId="0" applyFont="1" applyFill="1" applyBorder="1" applyAlignment="1">
      <alignment horizontal="center" vertical="center" wrapText="1"/>
    </xf>
    <xf numFmtId="167" fontId="28" fillId="3" borderId="34" xfId="0" applyNumberFormat="1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7" fillId="4" borderId="2" xfId="0" applyNumberFormat="1" applyFont="1" applyFill="1" applyBorder="1" applyAlignment="1">
      <alignment horizontal="center" vertical="center" wrapText="1"/>
    </xf>
    <xf numFmtId="167" fontId="7" fillId="4" borderId="29" xfId="0" applyNumberFormat="1" applyFont="1" applyFill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top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4" borderId="2" xfId="0" applyNumberFormat="1" applyFont="1" applyFill="1" applyBorder="1" applyAlignment="1">
      <alignment horizontal="center" vertical="center" wrapText="1"/>
    </xf>
    <xf numFmtId="167" fontId="2" fillId="4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4" borderId="29" xfId="0" applyNumberFormat="1" applyFont="1" applyFill="1" applyBorder="1" applyAlignment="1">
      <alignment horizontal="center" vertical="center" wrapText="1"/>
    </xf>
    <xf numFmtId="167" fontId="2" fillId="4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7" fontId="33" fillId="0" borderId="34" xfId="0" applyNumberFormat="1" applyFont="1" applyBorder="1" applyAlignment="1"/>
    <xf numFmtId="167" fontId="9" fillId="0" borderId="34" xfId="0" applyNumberFormat="1" applyFont="1" applyBorder="1" applyAlignment="1"/>
    <xf numFmtId="167" fontId="9" fillId="0" borderId="34" xfId="0" applyNumberFormat="1" applyFont="1" applyBorder="1" applyAlignment="1">
      <alignment horizontal="center" vertical="top"/>
    </xf>
  </cellXfs>
  <cellStyles count="2">
    <cellStyle name="Explanatory Text" xfId="1" builtinId="53"/>
    <cellStyle name="Normal" xfId="0" builtinId="0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CC"/>
      <color rgb="FFFFFFFF"/>
      <color rgb="FFFFFF66"/>
      <color rgb="FFFF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checked="Checked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fmlaLink="Form!$D$35" lockText="1" noThreeD="1"/>
</file>

<file path=xl/ctrlProps/ctrlProp108.xml><?xml version="1.0" encoding="utf-8"?>
<formControlPr xmlns="http://schemas.microsoft.com/office/spreadsheetml/2009/9/main" objectType="CheckBox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fmlaLink="Form!$D$35" lockText="1" noThreeD="1"/>
</file>

<file path=xl/ctrlProps/ctrlProp110.xml><?xml version="1.0" encoding="utf-8"?>
<formControlPr xmlns="http://schemas.microsoft.com/office/spreadsheetml/2009/9/main" objectType="CheckBox" checked="Checked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fmlaLink="Form!$D$35" lockText="1" noThreeD="1"/>
</file>

<file path=xl/ctrlProps/ctrlProp116.xml><?xml version="1.0" encoding="utf-8"?>
<formControlPr xmlns="http://schemas.microsoft.com/office/spreadsheetml/2009/9/main" objectType="CheckBox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checked="Checked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fmlaLink="Form!$D$35" lockText="1" noThreeD="1"/>
</file>

<file path=xl/ctrlProps/ctrlProp124.xml><?xml version="1.0" encoding="utf-8"?>
<formControlPr xmlns="http://schemas.microsoft.com/office/spreadsheetml/2009/9/main" objectType="CheckBox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checked="Checked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fmlaLink="Form!$D$35" lockText="1" noThreeD="1"/>
</file>

<file path=xl/ctrlProps/ctrlProp132.xml><?xml version="1.0" encoding="utf-8"?>
<formControlPr xmlns="http://schemas.microsoft.com/office/spreadsheetml/2009/9/main" objectType="CheckBox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checked="Checked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fmlaLink="Form!$D$35" lockText="1" noThreeD="1"/>
</file>

<file path=xl/ctrlProps/ctrlProp14.xml><?xml version="1.0" encoding="utf-8"?>
<formControlPr xmlns="http://schemas.microsoft.com/office/spreadsheetml/2009/9/main" objectType="CheckBox" checked="Checked" fmlaLink="Form!$F$37" lockText="1" noThreeD="1"/>
</file>

<file path=xl/ctrlProps/ctrlProp140.xml><?xml version="1.0" encoding="utf-8"?>
<formControlPr xmlns="http://schemas.microsoft.com/office/spreadsheetml/2009/9/main" objectType="CheckBox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checked="Checked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fmlaLink="Form!$D$35" lockText="1" noThreeD="1"/>
</file>

<file path=xl/ctrlProps/ctrlProp148.xml><?xml version="1.0" encoding="utf-8"?>
<formControlPr xmlns="http://schemas.microsoft.com/office/spreadsheetml/2009/9/main" objectType="CheckBox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checked="Checked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fmlaLink="Form!$D$35" lockText="1" noThreeD="1"/>
</file>

<file path=xl/ctrlProps/ctrlProp156.xml><?xml version="1.0" encoding="utf-8"?>
<formControlPr xmlns="http://schemas.microsoft.com/office/spreadsheetml/2009/9/main" objectType="CheckBox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checked="Checked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checked="Checked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fmlaLink="Form!$D$35" lockText="1" noThreeD="1"/>
</file>

<file path=xl/ctrlProps/ctrlProp28.xml><?xml version="1.0" encoding="utf-8"?>
<formControlPr xmlns="http://schemas.microsoft.com/office/spreadsheetml/2009/9/main" objectType="CheckBox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fmlaLink="Form!$D$35" lockText="1" noThreeD="1"/>
</file>

<file path=xl/ctrlProps/ctrlProp30.xml><?xml version="1.0" encoding="utf-8"?>
<formControlPr xmlns="http://schemas.microsoft.com/office/spreadsheetml/2009/9/main" objectType="CheckBox" checked="Checked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fmlaLink="Form!$D$35" lockText="1" noThreeD="1"/>
</file>

<file path=xl/ctrlProps/ctrlProp36.xml><?xml version="1.0" encoding="utf-8"?>
<formControlPr xmlns="http://schemas.microsoft.com/office/spreadsheetml/2009/9/main" objectType="CheckBox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checked="Checked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fmlaLink="Form!$D$35" lockText="1" noThreeD="1"/>
</file>

<file path=xl/ctrlProps/ctrlProp44.xml><?xml version="1.0" encoding="utf-8"?>
<formControlPr xmlns="http://schemas.microsoft.com/office/spreadsheetml/2009/9/main" objectType="CheckBox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checked="Checked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fmlaLink="Form!$D$35" lockText="1" noThreeD="1"/>
</file>

<file path=xl/ctrlProps/ctrlProp52.xml><?xml version="1.0" encoding="utf-8"?>
<formControlPr xmlns="http://schemas.microsoft.com/office/spreadsheetml/2009/9/main" objectType="CheckBox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checked="Checked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fmlaLink="Form!$D$35" lockText="1" noThreeD="1"/>
</file>

<file path=xl/ctrlProps/ctrlProp6.xml><?xml version="1.0" encoding="utf-8"?>
<formControlPr xmlns="http://schemas.microsoft.com/office/spreadsheetml/2009/9/main" objectType="CheckBox" checked="Checked" fmlaLink="Form!$F$37" lockText="1" noThreeD="1"/>
</file>

<file path=xl/ctrlProps/ctrlProp60.xml><?xml version="1.0" encoding="utf-8"?>
<formControlPr xmlns="http://schemas.microsoft.com/office/spreadsheetml/2009/9/main" objectType="CheckBox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checked="Checked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fmlaLink="Form!$D$35" lockText="1" noThreeD="1"/>
</file>

<file path=xl/ctrlProps/ctrlProp68.xml><?xml version="1.0" encoding="utf-8"?>
<formControlPr xmlns="http://schemas.microsoft.com/office/spreadsheetml/2009/9/main" objectType="CheckBox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checked="Checked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fmlaLink="Form!$D$35" lockText="1" noThreeD="1"/>
</file>

<file path=xl/ctrlProps/ctrlProp76.xml><?xml version="1.0" encoding="utf-8"?>
<formControlPr xmlns="http://schemas.microsoft.com/office/spreadsheetml/2009/9/main" objectType="CheckBox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checked="Checked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fmlaLink="Form!$D$35" lockText="1" noThreeD="1"/>
</file>

<file path=xl/ctrlProps/ctrlProp84.xml><?xml version="1.0" encoding="utf-8"?>
<formControlPr xmlns="http://schemas.microsoft.com/office/spreadsheetml/2009/9/main" objectType="CheckBox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checked="Checked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fmlaLink="Form!$D$35" lockText="1" noThreeD="1"/>
</file>

<file path=xl/ctrlProps/ctrlProp92.xml><?xml version="1.0" encoding="utf-8"?>
<formControlPr xmlns="http://schemas.microsoft.com/office/spreadsheetml/2009/9/main" objectType="CheckBox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checked="Checked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150114</xdr:colOff>
      <xdr:row>6</xdr:row>
      <xdr:rowOff>60959</xdr:rowOff>
    </xdr:from>
    <xdr:to>
      <xdr:col>2</xdr:col>
      <xdr:colOff>247650</xdr:colOff>
      <xdr:row>8</xdr:row>
      <xdr:rowOff>200024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45464" y="1851659"/>
          <a:ext cx="97536" cy="67246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09" y="910738"/>
              <a:chExt cx="2086577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9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4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16.348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116.457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57325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49" y="981075"/>
          <a:ext cx="14573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16.361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970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40970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16.402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116.478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100.076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2875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42875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16.337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116.645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100.308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16.398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100.069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9701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40970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16.331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100.138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100.096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954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49" y="981075"/>
          <a:ext cx="14954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16.379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116.471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100.092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573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49" y="981075"/>
          <a:ext cx="14573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16.354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100.102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140125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16.369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116.458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100.089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GH A &amp; B 130125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B30" sqref="B30"/>
    </sheetView>
  </sheetViews>
  <sheetFormatPr defaultRowHeight="12.75" x14ac:dyDescent="0.2"/>
  <cols>
    <col min="1" max="1" width="32.1640625" bestFit="1" customWidth="1"/>
    <col min="2" max="2" width="37.33203125" style="18" customWidth="1"/>
    <col min="3" max="3" width="17.5" style="15" bestFit="1" customWidth="1"/>
    <col min="4" max="4" width="12.6640625" style="15" customWidth="1"/>
    <col min="5" max="5" width="12.83203125" style="15" bestFit="1" customWidth="1"/>
    <col min="6" max="6" width="13.5" bestFit="1" customWidth="1"/>
    <col min="7" max="7" width="18.5" style="18" bestFit="1" customWidth="1"/>
    <col min="8" max="8" width="15.6640625" style="18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0" customFormat="1" ht="27.75" thickBot="1" x14ac:dyDescent="0.25">
      <c r="A1" s="78" t="s">
        <v>84</v>
      </c>
      <c r="B1" s="75" t="s">
        <v>31</v>
      </c>
      <c r="C1" s="76" t="s">
        <v>49</v>
      </c>
      <c r="D1" s="76" t="s">
        <v>32</v>
      </c>
      <c r="E1" s="76" t="s">
        <v>33</v>
      </c>
      <c r="F1" s="75" t="s">
        <v>34</v>
      </c>
      <c r="G1" s="77" t="s">
        <v>26</v>
      </c>
      <c r="H1" s="78" t="s">
        <v>56</v>
      </c>
      <c r="I1" s="78" t="s">
        <v>55</v>
      </c>
      <c r="J1" s="79"/>
      <c r="K1" s="79"/>
      <c r="L1" s="82" t="s">
        <v>76</v>
      </c>
      <c r="M1" s="82" t="str">
        <f>IF(OR(H6="gh1", H6="gh2", H6="Sila pilih"), "", H6)</f>
        <v/>
      </c>
      <c r="N1" s="82"/>
      <c r="O1" s="79"/>
      <c r="P1" s="79"/>
      <c r="Q1" s="79"/>
      <c r="R1" s="83"/>
    </row>
    <row r="2" spans="1:18" ht="15.75" thickBot="1" x14ac:dyDescent="0.3">
      <c r="A2" s="81" t="s">
        <v>87</v>
      </c>
      <c r="B2" s="61" t="s">
        <v>90</v>
      </c>
      <c r="C2" s="16"/>
      <c r="D2" s="14">
        <v>16.352</v>
      </c>
      <c r="E2" s="14">
        <v>116.474</v>
      </c>
      <c r="F2" s="26">
        <f>E2-D2</f>
        <v>100.122</v>
      </c>
      <c r="G2" s="27"/>
      <c r="H2" s="11" t="s">
        <v>105</v>
      </c>
      <c r="I2" s="22"/>
      <c r="J2" s="23"/>
      <c r="K2" s="23"/>
      <c r="L2" s="23" t="s">
        <v>77</v>
      </c>
      <c r="M2" s="23" t="str">
        <f>IF(OR(H7="gh1", H7="gh2", H7="Sila pilih"), "", H7)</f>
        <v/>
      </c>
      <c r="N2" s="23"/>
      <c r="O2" s="23"/>
      <c r="P2" s="23"/>
      <c r="Q2" s="23"/>
      <c r="R2" s="30"/>
    </row>
    <row r="3" spans="1:18" ht="15.75" thickBot="1" x14ac:dyDescent="0.3">
      <c r="A3" s="81" t="s">
        <v>88</v>
      </c>
      <c r="B3" s="61" t="s">
        <v>91</v>
      </c>
      <c r="C3" s="16"/>
      <c r="D3" s="14">
        <v>16.366</v>
      </c>
      <c r="E3" s="14">
        <v>116.456</v>
      </c>
      <c r="F3" s="26">
        <f>E3-D3</f>
        <v>100.09</v>
      </c>
      <c r="G3" s="27"/>
      <c r="H3" s="11" t="s">
        <v>105</v>
      </c>
      <c r="I3" s="22"/>
      <c r="J3" s="23"/>
      <c r="K3" s="23"/>
      <c r="L3" s="23"/>
      <c r="M3" s="23"/>
      <c r="N3" s="23"/>
      <c r="O3" s="23"/>
      <c r="P3" s="23"/>
      <c r="Q3" s="23"/>
      <c r="R3" s="30"/>
    </row>
    <row r="4" spans="1:18" ht="13.5" thickBot="1" x14ac:dyDescent="0.25">
      <c r="A4" s="81" t="s">
        <v>60</v>
      </c>
      <c r="B4" s="61" t="s">
        <v>92</v>
      </c>
      <c r="C4" s="32"/>
      <c r="D4" s="32"/>
      <c r="E4" s="32"/>
      <c r="F4" s="32"/>
      <c r="G4" s="33"/>
      <c r="H4" s="35"/>
      <c r="I4" s="34"/>
      <c r="J4" s="23"/>
      <c r="K4" s="23"/>
      <c r="L4" s="23"/>
      <c r="M4" s="23"/>
      <c r="N4" s="23"/>
      <c r="O4" s="23"/>
      <c r="P4" s="23"/>
      <c r="Q4" s="23"/>
      <c r="R4" s="30"/>
    </row>
    <row r="5" spans="1:18" ht="15.75" thickBot="1" x14ac:dyDescent="0.3">
      <c r="A5" s="81" t="s">
        <v>35</v>
      </c>
      <c r="B5" s="61" t="s">
        <v>93</v>
      </c>
      <c r="C5" s="14">
        <v>1.502</v>
      </c>
      <c r="D5" s="14">
        <v>16.399000000000001</v>
      </c>
      <c r="E5" s="14">
        <v>116.462</v>
      </c>
      <c r="F5" s="26">
        <f t="shared" ref="F5:F7" si="0">E5-D5</f>
        <v>100.063</v>
      </c>
      <c r="G5" s="27"/>
      <c r="H5" s="11" t="s">
        <v>105</v>
      </c>
      <c r="I5" s="22"/>
      <c r="J5" s="23" t="str">
        <f>IF(I8=1,"(1)/ 2 / 3 / 4 / NA",IF(I8=2,"1 /(2)/ 3 / 4 / NA",IF(I8=3,"1 / 2 /(3)/ 4 / NA",IF(I8=4,"1 / 2 / 3 /(4)/ NA",IF(I8="NA","1 / 2 / 3 / 4 /(NA)")))))</f>
        <v>1 / 2 / 3 / 4 /(NA)</v>
      </c>
      <c r="K5" s="74"/>
      <c r="L5" s="74" t="s">
        <v>86</v>
      </c>
      <c r="M5" s="74" t="str">
        <f>IF(OR(H6="T1", H6="T2", H6="T3", H6="T4"), IF(OR(H7="T1", H7="T2", H7="T3", H7="T4"), IF(H6=H7, H6, H6 &amp; "/" &amp; H7), H6), IF(OR(H7="T1", H7="T2", H7="T3", H7="T4"), H7, ""))</f>
        <v/>
      </c>
      <c r="N5" s="23"/>
      <c r="O5" s="23"/>
      <c r="P5" s="23"/>
      <c r="Q5" s="23"/>
      <c r="R5" s="30"/>
    </row>
    <row r="6" spans="1:18" ht="15.75" thickBot="1" x14ac:dyDescent="0.3">
      <c r="A6" s="81" t="s">
        <v>36</v>
      </c>
      <c r="B6" s="61" t="s">
        <v>107</v>
      </c>
      <c r="C6" s="195" t="s">
        <v>107</v>
      </c>
      <c r="D6" s="195" t="s">
        <v>107</v>
      </c>
      <c r="E6" s="196" t="s">
        <v>107</v>
      </c>
      <c r="F6" s="197" t="s">
        <v>107</v>
      </c>
      <c r="G6" s="27"/>
      <c r="H6" s="11" t="s">
        <v>105</v>
      </c>
      <c r="I6" s="22"/>
      <c r="J6" s="23"/>
      <c r="K6" s="23"/>
      <c r="L6" s="23" t="s">
        <v>85</v>
      </c>
      <c r="M6" s="23" t="str">
        <f>IF(AND(OR(H6="GH1", H6="GH2"), OR(H7="GH1", H7="GH2")), IF(H6=H7, H6, H6 &amp; "/" &amp; H7), IF(OR(H6="GH1", H6="GH2"), H6, ""))</f>
        <v>GH2</v>
      </c>
      <c r="N6" s="23"/>
      <c r="O6" s="23"/>
      <c r="P6" s="23"/>
      <c r="Q6" s="23"/>
      <c r="R6" s="30"/>
    </row>
    <row r="7" spans="1:18" ht="15.75" thickBot="1" x14ac:dyDescent="0.3">
      <c r="A7" s="81" t="s">
        <v>37</v>
      </c>
      <c r="B7" s="61" t="s">
        <v>107</v>
      </c>
      <c r="C7" s="195" t="s">
        <v>107</v>
      </c>
      <c r="D7" s="196" t="s">
        <v>107</v>
      </c>
      <c r="E7" s="196" t="s">
        <v>107</v>
      </c>
      <c r="F7" s="197" t="s">
        <v>107</v>
      </c>
      <c r="G7" s="27"/>
      <c r="H7" s="11" t="s">
        <v>105</v>
      </c>
      <c r="I7" s="31"/>
      <c r="J7" s="23"/>
      <c r="K7" s="23"/>
      <c r="L7" s="23"/>
      <c r="M7" s="23"/>
      <c r="N7" s="23"/>
      <c r="O7" s="23"/>
      <c r="P7" s="23"/>
      <c r="Q7" s="23"/>
      <c r="R7" s="30"/>
    </row>
    <row r="8" spans="1:18" ht="15.75" thickBot="1" x14ac:dyDescent="0.3">
      <c r="A8" s="81" t="s">
        <v>38</v>
      </c>
      <c r="B8" s="61" t="s">
        <v>94</v>
      </c>
      <c r="C8" s="14">
        <v>1.5049999999999999</v>
      </c>
      <c r="D8" s="14">
        <v>16.347999999999999</v>
      </c>
      <c r="E8" s="14">
        <v>116.45699999999999</v>
      </c>
      <c r="F8" s="26">
        <f t="shared" ref="F8:F27" si="1">E8-D8</f>
        <v>100.10899999999999</v>
      </c>
      <c r="G8" s="28" t="s">
        <v>106</v>
      </c>
      <c r="H8" s="11" t="s">
        <v>105</v>
      </c>
      <c r="I8" s="21" t="s">
        <v>107</v>
      </c>
      <c r="J8" s="23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3"/>
      <c r="L8" s="23" t="str">
        <f>H8</f>
        <v>GH2</v>
      </c>
      <c r="M8" s="23"/>
      <c r="N8" s="23" t="str">
        <f>IF(OR(H8="T1", H8="T2", H8="T3", H8="T4"), H8, "")</f>
        <v/>
      </c>
      <c r="O8" s="23"/>
      <c r="P8" s="23"/>
      <c r="Q8" s="23"/>
      <c r="R8" s="30"/>
    </row>
    <row r="9" spans="1:18" ht="15.75" thickBot="1" x14ac:dyDescent="0.3">
      <c r="A9" s="81" t="s">
        <v>39</v>
      </c>
      <c r="B9" s="86" t="s">
        <v>95</v>
      </c>
      <c r="C9" s="14">
        <v>1.508</v>
      </c>
      <c r="D9" s="14">
        <v>16.356000000000002</v>
      </c>
      <c r="E9" s="14">
        <v>116.455</v>
      </c>
      <c r="F9" s="26">
        <f t="shared" si="1"/>
        <v>100.09899999999999</v>
      </c>
      <c r="G9" s="28" t="s">
        <v>106</v>
      </c>
      <c r="H9" s="11" t="s">
        <v>105</v>
      </c>
      <c r="I9" s="21" t="s">
        <v>107</v>
      </c>
      <c r="J9" s="23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3"/>
      <c r="L9" s="23"/>
      <c r="M9" s="23"/>
      <c r="N9" s="23" t="str">
        <f>IF(OR(H9="T1", H9="T2", H9="T3", H9="T4"), H9, "")</f>
        <v/>
      </c>
      <c r="O9" s="23"/>
      <c r="P9" s="23"/>
      <c r="Q9" s="23"/>
      <c r="R9" s="30"/>
    </row>
    <row r="10" spans="1:18" ht="15.75" thickBot="1" x14ac:dyDescent="0.3">
      <c r="A10" s="81" t="s">
        <v>40</v>
      </c>
      <c r="B10" s="86" t="s">
        <v>103</v>
      </c>
      <c r="C10" s="14">
        <v>1.508</v>
      </c>
      <c r="D10" s="14">
        <v>16.337</v>
      </c>
      <c r="E10" s="14">
        <v>116.645</v>
      </c>
      <c r="F10" s="26">
        <f t="shared" si="1"/>
        <v>100.30799999999999</v>
      </c>
      <c r="G10" s="28" t="s">
        <v>106</v>
      </c>
      <c r="H10" s="11" t="s">
        <v>105</v>
      </c>
      <c r="I10" s="21" t="s">
        <v>107</v>
      </c>
      <c r="J10" s="23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3"/>
      <c r="L10" s="23"/>
      <c r="M10" s="23"/>
      <c r="N10" s="23" t="str">
        <f>IF(OR(H10="T1", H10="T2", H10="T3", H10="T4"), H10, "")</f>
        <v/>
      </c>
      <c r="O10" s="23"/>
      <c r="P10" s="23"/>
      <c r="Q10" s="23"/>
      <c r="R10" s="30"/>
    </row>
    <row r="11" spans="1:18" ht="15.75" thickBot="1" x14ac:dyDescent="0.3">
      <c r="A11" s="81" t="s">
        <v>41</v>
      </c>
      <c r="B11" s="86" t="s">
        <v>104</v>
      </c>
      <c r="C11" s="14">
        <v>1.5029999999999999</v>
      </c>
      <c r="D11" s="14">
        <v>16.398</v>
      </c>
      <c r="E11" s="14">
        <v>116.467</v>
      </c>
      <c r="F11" s="26">
        <f t="shared" si="1"/>
        <v>100.069</v>
      </c>
      <c r="G11" s="28" t="s">
        <v>106</v>
      </c>
      <c r="H11" s="11" t="s">
        <v>105</v>
      </c>
      <c r="I11" s="21" t="s">
        <v>107</v>
      </c>
      <c r="J11" s="23" t="str">
        <f t="shared" si="2"/>
        <v>1 / 2 / 3 / 4 /(NA)</v>
      </c>
      <c r="K11" s="23"/>
      <c r="L11" s="23"/>
      <c r="M11" s="23"/>
      <c r="N11" s="23" t="str">
        <f>IF(OR(H11="T1", H11="T2", H11="T3", H11="T4"), H11, "")</f>
        <v/>
      </c>
      <c r="O11" s="23"/>
      <c r="P11" s="23"/>
      <c r="Q11" s="23"/>
      <c r="R11" s="30"/>
    </row>
    <row r="12" spans="1:18" ht="15.75" thickBot="1" x14ac:dyDescent="0.3">
      <c r="A12" s="81" t="s">
        <v>42</v>
      </c>
      <c r="B12" s="86" t="s">
        <v>96</v>
      </c>
      <c r="C12" s="14">
        <v>1.5069999999999999</v>
      </c>
      <c r="D12" s="14">
        <v>16.331</v>
      </c>
      <c r="E12" s="14">
        <v>116.46899999999999</v>
      </c>
      <c r="F12" s="26">
        <f t="shared" si="1"/>
        <v>100.13799999999999</v>
      </c>
      <c r="G12" s="28" t="s">
        <v>106</v>
      </c>
      <c r="H12" s="11" t="s">
        <v>105</v>
      </c>
      <c r="I12" s="21" t="s">
        <v>107</v>
      </c>
      <c r="J12" s="23" t="str">
        <f t="shared" si="2"/>
        <v>1 / 2 / 3 / 4 /(NA)</v>
      </c>
      <c r="K12" s="23"/>
      <c r="L12" s="23"/>
      <c r="M12" s="23"/>
      <c r="N12" s="23" t="str">
        <f t="shared" ref="N12:N27" si="3">IF(OR(H12="T1", H12="T2", H12="T3", H12="T4"), H12, "")</f>
        <v/>
      </c>
      <c r="O12" s="23"/>
      <c r="P12" s="23"/>
      <c r="Q12" s="23"/>
      <c r="R12" s="30"/>
    </row>
    <row r="13" spans="1:18" ht="15.75" thickBot="1" x14ac:dyDescent="0.3">
      <c r="A13" s="81" t="s">
        <v>83</v>
      </c>
      <c r="B13" s="86" t="s">
        <v>97</v>
      </c>
      <c r="C13" s="14">
        <v>1.506</v>
      </c>
      <c r="D13" s="14">
        <v>16.358000000000001</v>
      </c>
      <c r="E13" s="14">
        <v>116.45399999999999</v>
      </c>
      <c r="F13" s="26">
        <f t="shared" si="1"/>
        <v>100.09599999999999</v>
      </c>
      <c r="G13" s="28" t="s">
        <v>106</v>
      </c>
      <c r="H13" s="11" t="s">
        <v>105</v>
      </c>
      <c r="I13" s="21" t="s">
        <v>107</v>
      </c>
      <c r="J13" s="23" t="str">
        <f t="shared" si="2"/>
        <v>1 / 2 / 3 / 4 /(NA)</v>
      </c>
      <c r="K13" s="23"/>
      <c r="L13" s="23"/>
      <c r="M13" s="23"/>
      <c r="N13" s="23" t="str">
        <f t="shared" si="3"/>
        <v/>
      </c>
      <c r="O13" s="23"/>
      <c r="P13" s="23"/>
      <c r="Q13" s="23"/>
      <c r="R13" s="30"/>
    </row>
    <row r="14" spans="1:18" ht="15.75" thickBot="1" x14ac:dyDescent="0.3">
      <c r="A14" s="81" t="s">
        <v>43</v>
      </c>
      <c r="B14" s="86" t="s">
        <v>98</v>
      </c>
      <c r="C14" s="14">
        <v>1.5029999999999999</v>
      </c>
      <c r="D14" s="14">
        <v>16.379000000000001</v>
      </c>
      <c r="E14" s="14">
        <v>116.471</v>
      </c>
      <c r="F14" s="26">
        <f t="shared" si="1"/>
        <v>100.092</v>
      </c>
      <c r="G14" s="28" t="s">
        <v>106</v>
      </c>
      <c r="H14" s="11" t="s">
        <v>105</v>
      </c>
      <c r="I14" s="21" t="s">
        <v>107</v>
      </c>
      <c r="J14" s="23" t="str">
        <f t="shared" si="2"/>
        <v>1 / 2 / 3 / 4 /(NA)</v>
      </c>
      <c r="K14" s="23"/>
      <c r="L14" s="23"/>
      <c r="M14" s="23"/>
      <c r="N14" s="23" t="str">
        <f t="shared" si="3"/>
        <v/>
      </c>
      <c r="O14" s="23"/>
      <c r="P14" s="23"/>
      <c r="Q14" s="23"/>
      <c r="R14" s="30"/>
    </row>
    <row r="15" spans="1:18" ht="15.75" thickBot="1" x14ac:dyDescent="0.3">
      <c r="A15" s="81" t="s">
        <v>44</v>
      </c>
      <c r="B15" s="86" t="s">
        <v>99</v>
      </c>
      <c r="C15" s="14">
        <v>1.506</v>
      </c>
      <c r="D15" s="14">
        <v>16.353999999999999</v>
      </c>
      <c r="E15" s="14">
        <v>116.456</v>
      </c>
      <c r="F15" s="26">
        <f t="shared" si="1"/>
        <v>100.102</v>
      </c>
      <c r="G15" s="28" t="s">
        <v>106</v>
      </c>
      <c r="H15" s="11" t="s">
        <v>105</v>
      </c>
      <c r="I15" s="21" t="s">
        <v>107</v>
      </c>
      <c r="J15" s="23" t="str">
        <f t="shared" si="2"/>
        <v>1 / 2 / 3 / 4 /(NA)</v>
      </c>
      <c r="K15" s="23"/>
      <c r="L15" s="23"/>
      <c r="M15" s="23"/>
      <c r="N15" s="23" t="str">
        <f t="shared" si="3"/>
        <v/>
      </c>
      <c r="O15" s="23"/>
      <c r="P15" s="23"/>
      <c r="Q15" s="23"/>
      <c r="R15" s="30"/>
    </row>
    <row r="16" spans="1:18" ht="15.75" thickBot="1" x14ac:dyDescent="0.3">
      <c r="A16" s="81" t="s">
        <v>45</v>
      </c>
      <c r="B16" s="61" t="s">
        <v>100</v>
      </c>
      <c r="C16" s="14">
        <v>1.502</v>
      </c>
      <c r="D16" s="14">
        <v>16.369</v>
      </c>
      <c r="E16" s="14">
        <v>116.458</v>
      </c>
      <c r="F16" s="26">
        <f t="shared" si="1"/>
        <v>100.089</v>
      </c>
      <c r="G16" s="28" t="s">
        <v>106</v>
      </c>
      <c r="H16" s="11" t="s">
        <v>105</v>
      </c>
      <c r="I16" s="21" t="s">
        <v>107</v>
      </c>
      <c r="J16" s="23" t="str">
        <f t="shared" si="2"/>
        <v>1 / 2 / 3 / 4 /(NA)</v>
      </c>
      <c r="K16" s="23"/>
      <c r="L16" s="23"/>
      <c r="M16" s="23"/>
      <c r="N16" s="23" t="str">
        <f t="shared" si="3"/>
        <v/>
      </c>
      <c r="O16" s="23"/>
      <c r="P16" s="23"/>
      <c r="Q16" s="23"/>
      <c r="R16" s="30"/>
    </row>
    <row r="17" spans="1:18" ht="15.75" thickBot="1" x14ac:dyDescent="0.3">
      <c r="A17" s="81" t="s">
        <v>46</v>
      </c>
      <c r="B17" s="61" t="s">
        <v>101</v>
      </c>
      <c r="C17" s="14">
        <v>1.506</v>
      </c>
      <c r="D17" s="14">
        <v>16.361000000000001</v>
      </c>
      <c r="E17" s="14">
        <v>116.467</v>
      </c>
      <c r="F17" s="26">
        <f t="shared" si="1"/>
        <v>100.10599999999999</v>
      </c>
      <c r="G17" s="28" t="s">
        <v>106</v>
      </c>
      <c r="H17" s="11" t="s">
        <v>105</v>
      </c>
      <c r="I17" s="21" t="s">
        <v>107</v>
      </c>
      <c r="J17" s="23" t="str">
        <f t="shared" si="2"/>
        <v>1 / 2 / 3 / 4 /(NA)</v>
      </c>
      <c r="K17" s="23"/>
      <c r="L17" s="23"/>
      <c r="M17" s="23"/>
      <c r="N17" s="23" t="str">
        <f t="shared" si="3"/>
        <v/>
      </c>
      <c r="O17" s="23"/>
      <c r="P17" s="23"/>
      <c r="Q17" s="23"/>
      <c r="R17" s="30"/>
    </row>
    <row r="18" spans="1:18" ht="15.75" thickBot="1" x14ac:dyDescent="0.3">
      <c r="A18" s="81" t="s">
        <v>47</v>
      </c>
      <c r="B18" s="61" t="s">
        <v>102</v>
      </c>
      <c r="C18" s="14">
        <v>1.508</v>
      </c>
      <c r="D18" s="14">
        <v>16.402000000000001</v>
      </c>
      <c r="E18" s="14">
        <v>116.47799999999999</v>
      </c>
      <c r="F18" s="26">
        <f t="shared" si="1"/>
        <v>100.07599999999999</v>
      </c>
      <c r="G18" s="28" t="s">
        <v>106</v>
      </c>
      <c r="H18" s="11" t="s">
        <v>105</v>
      </c>
      <c r="I18" s="21" t="s">
        <v>107</v>
      </c>
      <c r="J18" s="23" t="str">
        <f t="shared" si="2"/>
        <v>1 / 2 / 3 / 4 /(NA)</v>
      </c>
      <c r="K18" s="23"/>
      <c r="L18" s="23"/>
      <c r="M18" s="23"/>
      <c r="N18" s="23" t="str">
        <f t="shared" si="3"/>
        <v/>
      </c>
      <c r="O18" s="23"/>
      <c r="P18" s="23"/>
      <c r="Q18" s="23"/>
      <c r="R18" s="30"/>
    </row>
    <row r="19" spans="1:18" ht="15.75" thickBot="1" x14ac:dyDescent="0.3">
      <c r="A19" s="81" t="s">
        <v>48</v>
      </c>
      <c r="B19" s="61"/>
      <c r="C19" s="14"/>
      <c r="D19" s="14"/>
      <c r="E19" s="14"/>
      <c r="F19" s="26">
        <f t="shared" si="1"/>
        <v>0</v>
      </c>
      <c r="G19" s="28" t="s">
        <v>27</v>
      </c>
      <c r="H19" s="11" t="s">
        <v>27</v>
      </c>
      <c r="I19" s="21" t="s">
        <v>27</v>
      </c>
      <c r="J19" s="23" t="str">
        <f t="shared" si="2"/>
        <v xml:space="preserve"> 1 / 2 / 3 / 4 / NA</v>
      </c>
      <c r="K19" s="23"/>
      <c r="L19" s="23"/>
      <c r="M19" s="23"/>
      <c r="N19" s="23" t="str">
        <f t="shared" si="3"/>
        <v/>
      </c>
      <c r="O19" s="23"/>
      <c r="P19" s="23"/>
      <c r="Q19" s="23"/>
      <c r="R19" s="30"/>
    </row>
    <row r="20" spans="1:18" ht="15.75" thickBot="1" x14ac:dyDescent="0.3">
      <c r="A20" s="81" t="s">
        <v>57</v>
      </c>
      <c r="B20" s="61"/>
      <c r="C20" s="14"/>
      <c r="D20" s="14"/>
      <c r="E20" s="14"/>
      <c r="F20" s="26">
        <f t="shared" si="1"/>
        <v>0</v>
      </c>
      <c r="G20" s="28" t="s">
        <v>27</v>
      </c>
      <c r="H20" s="11" t="s">
        <v>27</v>
      </c>
      <c r="I20" s="21" t="s">
        <v>27</v>
      </c>
      <c r="J20" s="23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3"/>
      <c r="L20" s="23"/>
      <c r="M20" s="23"/>
      <c r="N20" s="23" t="str">
        <f t="shared" si="3"/>
        <v/>
      </c>
      <c r="O20" s="23"/>
      <c r="P20" s="23"/>
      <c r="Q20" s="23"/>
      <c r="R20" s="30"/>
    </row>
    <row r="21" spans="1:18" ht="15.75" thickBot="1" x14ac:dyDescent="0.3">
      <c r="A21" s="81" t="s">
        <v>58</v>
      </c>
      <c r="B21" s="61"/>
      <c r="C21" s="14"/>
      <c r="D21" s="14"/>
      <c r="E21" s="14"/>
      <c r="F21" s="26">
        <f t="shared" si="1"/>
        <v>0</v>
      </c>
      <c r="G21" s="28" t="s">
        <v>27</v>
      </c>
      <c r="H21" s="11" t="s">
        <v>27</v>
      </c>
      <c r="I21" s="21" t="s">
        <v>27</v>
      </c>
      <c r="J21" s="23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3"/>
      <c r="L21" s="23"/>
      <c r="M21" s="23"/>
      <c r="N21" s="23" t="str">
        <f t="shared" si="3"/>
        <v/>
      </c>
      <c r="O21" s="23"/>
      <c r="P21" s="23"/>
      <c r="Q21" s="23"/>
      <c r="R21" s="30"/>
    </row>
    <row r="22" spans="1:18" ht="15.75" thickBot="1" x14ac:dyDescent="0.3">
      <c r="A22" s="81" t="s">
        <v>59</v>
      </c>
      <c r="B22" s="61"/>
      <c r="C22" s="14"/>
      <c r="D22" s="14"/>
      <c r="E22" s="14"/>
      <c r="F22" s="26">
        <f t="shared" si="1"/>
        <v>0</v>
      </c>
      <c r="G22" s="28" t="s">
        <v>27</v>
      </c>
      <c r="H22" s="11" t="s">
        <v>27</v>
      </c>
      <c r="I22" s="21" t="s">
        <v>27</v>
      </c>
      <c r="J22" s="23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3"/>
      <c r="L22" s="23"/>
      <c r="M22" s="23"/>
      <c r="N22" s="23" t="str">
        <f t="shared" si="3"/>
        <v/>
      </c>
      <c r="O22" s="23"/>
      <c r="P22" s="23"/>
      <c r="Q22" s="23"/>
      <c r="R22" s="30"/>
    </row>
    <row r="23" spans="1:18" ht="15.75" thickBot="1" x14ac:dyDescent="0.3">
      <c r="A23" s="81" t="s">
        <v>78</v>
      </c>
      <c r="B23" s="61"/>
      <c r="C23" s="14"/>
      <c r="D23" s="14"/>
      <c r="E23" s="14"/>
      <c r="F23" s="26">
        <f t="shared" si="1"/>
        <v>0</v>
      </c>
      <c r="G23" s="28" t="s">
        <v>27</v>
      </c>
      <c r="H23" s="11" t="s">
        <v>27</v>
      </c>
      <c r="I23" s="21" t="s">
        <v>27</v>
      </c>
      <c r="J23" s="23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3"/>
      <c r="L23" s="23"/>
      <c r="M23" s="23"/>
      <c r="N23" s="23" t="str">
        <f t="shared" si="3"/>
        <v/>
      </c>
      <c r="O23" s="23"/>
      <c r="P23" s="23"/>
      <c r="Q23" s="23"/>
      <c r="R23" s="30"/>
    </row>
    <row r="24" spans="1:18" ht="15.75" thickBot="1" x14ac:dyDescent="0.3">
      <c r="A24" s="81" t="s">
        <v>79</v>
      </c>
      <c r="B24" s="61"/>
      <c r="C24" s="14"/>
      <c r="D24" s="14"/>
      <c r="E24" s="14"/>
      <c r="F24" s="26">
        <f t="shared" si="1"/>
        <v>0</v>
      </c>
      <c r="G24" s="28" t="s">
        <v>27</v>
      </c>
      <c r="H24" s="11" t="s">
        <v>27</v>
      </c>
      <c r="I24" s="21" t="s">
        <v>27</v>
      </c>
      <c r="J24" s="23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3"/>
      <c r="L24" s="23"/>
      <c r="M24" s="23"/>
      <c r="N24" s="23" t="str">
        <f t="shared" si="3"/>
        <v/>
      </c>
      <c r="O24" s="23"/>
      <c r="P24" s="23"/>
      <c r="Q24" s="23"/>
      <c r="R24" s="30"/>
    </row>
    <row r="25" spans="1:18" ht="15.75" thickBot="1" x14ac:dyDescent="0.3">
      <c r="A25" s="81" t="s">
        <v>80</v>
      </c>
      <c r="B25" s="61"/>
      <c r="C25" s="14"/>
      <c r="D25" s="14"/>
      <c r="E25" s="14"/>
      <c r="F25" s="26">
        <f t="shared" si="1"/>
        <v>0</v>
      </c>
      <c r="G25" s="28" t="s">
        <v>27</v>
      </c>
      <c r="H25" s="11" t="s">
        <v>27</v>
      </c>
      <c r="I25" s="21" t="s">
        <v>27</v>
      </c>
      <c r="J25" s="23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3"/>
      <c r="L25" s="23"/>
      <c r="M25" s="23"/>
      <c r="N25" s="23" t="str">
        <f t="shared" si="3"/>
        <v/>
      </c>
      <c r="O25" s="23"/>
      <c r="P25" s="23"/>
      <c r="Q25" s="23"/>
      <c r="R25" s="30"/>
    </row>
    <row r="26" spans="1:18" ht="15.75" thickBot="1" x14ac:dyDescent="0.3">
      <c r="A26" s="81" t="s">
        <v>81</v>
      </c>
      <c r="B26" s="61"/>
      <c r="C26" s="14"/>
      <c r="D26" s="14"/>
      <c r="E26" s="14"/>
      <c r="F26" s="26">
        <f t="shared" si="1"/>
        <v>0</v>
      </c>
      <c r="G26" s="28" t="s">
        <v>27</v>
      </c>
      <c r="H26" s="11" t="s">
        <v>27</v>
      </c>
      <c r="I26" s="21" t="s">
        <v>27</v>
      </c>
      <c r="J26" s="23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3"/>
      <c r="L26" s="23"/>
      <c r="M26" s="23"/>
      <c r="N26" s="23" t="str">
        <f t="shared" si="3"/>
        <v/>
      </c>
      <c r="O26" s="23"/>
      <c r="P26" s="23"/>
      <c r="Q26" s="23"/>
      <c r="R26" s="30"/>
    </row>
    <row r="27" spans="1:18" ht="15.75" thickBot="1" x14ac:dyDescent="0.3">
      <c r="A27" s="81" t="s">
        <v>82</v>
      </c>
      <c r="B27" s="61"/>
      <c r="C27" s="14"/>
      <c r="D27" s="14"/>
      <c r="E27" s="14"/>
      <c r="F27" s="26">
        <f t="shared" si="1"/>
        <v>0</v>
      </c>
      <c r="G27" s="28" t="s">
        <v>27</v>
      </c>
      <c r="H27" s="11" t="s">
        <v>27</v>
      </c>
      <c r="I27" s="21" t="s">
        <v>27</v>
      </c>
      <c r="J27" s="23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3"/>
      <c r="L27" s="23"/>
      <c r="M27" s="23"/>
      <c r="N27" s="23" t="str">
        <f t="shared" si="3"/>
        <v/>
      </c>
      <c r="O27" s="23"/>
      <c r="P27" s="23"/>
      <c r="Q27" s="23"/>
      <c r="R27" s="30"/>
    </row>
    <row r="28" spans="1:18" x14ac:dyDescent="0.2">
      <c r="J28" s="23"/>
      <c r="K28" s="23"/>
      <c r="L28" s="23"/>
      <c r="M28" s="23"/>
      <c r="N28" s="23"/>
      <c r="O28" s="23"/>
      <c r="P28" s="23"/>
      <c r="Q28" s="23"/>
      <c r="R28" s="23"/>
    </row>
    <row r="29" spans="1:18" x14ac:dyDescent="0.2">
      <c r="A29" s="10" t="s">
        <v>54</v>
      </c>
      <c r="B29" s="61" t="s">
        <v>113</v>
      </c>
      <c r="J29" s="23"/>
      <c r="K29" s="23"/>
      <c r="L29" s="23"/>
      <c r="M29" s="23"/>
      <c r="N29" s="23"/>
      <c r="O29" s="23"/>
      <c r="P29" s="23"/>
      <c r="Q29" s="23"/>
      <c r="R29" s="23"/>
    </row>
    <row r="30" spans="1:18" x14ac:dyDescent="0.2">
      <c r="A30" s="10" t="s">
        <v>53</v>
      </c>
      <c r="B30" s="62">
        <v>45670</v>
      </c>
      <c r="J30" s="70"/>
      <c r="K30" s="70"/>
      <c r="L30" s="70"/>
      <c r="M30" s="70"/>
      <c r="N30" s="70"/>
      <c r="O30" s="70"/>
      <c r="P30" s="70"/>
      <c r="Q30" s="70"/>
    </row>
    <row r="31" spans="1:18" x14ac:dyDescent="0.2">
      <c r="A31" s="10" t="s">
        <v>50</v>
      </c>
      <c r="B31" s="61" t="s">
        <v>108</v>
      </c>
      <c r="C31" s="17" t="s">
        <v>51</v>
      </c>
      <c r="J31" s="70"/>
      <c r="K31" s="70"/>
      <c r="L31" s="70"/>
      <c r="M31" s="70"/>
      <c r="N31" s="70"/>
      <c r="O31" s="70"/>
      <c r="P31" s="70"/>
      <c r="Q31" s="70"/>
    </row>
    <row r="32" spans="1:18" ht="13.5" thickBot="1" x14ac:dyDescent="0.25">
      <c r="A32" t="s">
        <v>52</v>
      </c>
      <c r="B32" s="63" t="s">
        <v>109</v>
      </c>
      <c r="C32" s="25"/>
      <c r="D32" s="25"/>
      <c r="E32" s="25"/>
      <c r="F32" s="23"/>
      <c r="G32" s="24"/>
      <c r="H32" s="24"/>
      <c r="J32" s="70"/>
      <c r="K32" s="70"/>
      <c r="L32" s="70"/>
      <c r="M32" s="70"/>
      <c r="N32" s="70"/>
      <c r="O32" s="70"/>
      <c r="P32" s="70"/>
      <c r="Q32" s="70"/>
    </row>
    <row r="33" spans="1:17" ht="15.75" thickBot="1" x14ac:dyDescent="0.3">
      <c r="A33" s="10" t="s">
        <v>28</v>
      </c>
      <c r="B33" s="64" t="s">
        <v>110</v>
      </c>
      <c r="C33" s="23"/>
      <c r="D33" s="23" t="b">
        <f>IF(B33="YA", TRUE)</f>
        <v>1</v>
      </c>
      <c r="E33" s="23"/>
      <c r="F33" s="29"/>
      <c r="G33" s="24"/>
      <c r="H33" s="24"/>
      <c r="I33" s="23"/>
      <c r="J33" s="70"/>
      <c r="K33" s="70"/>
      <c r="L33" s="70"/>
      <c r="M33" s="70"/>
      <c r="N33" s="70"/>
      <c r="O33" s="70"/>
      <c r="P33" s="70"/>
      <c r="Q33" s="70"/>
    </row>
    <row r="34" spans="1:17" ht="15.75" thickBot="1" x14ac:dyDescent="0.3">
      <c r="A34" s="10" t="s">
        <v>30</v>
      </c>
      <c r="B34" s="64" t="s">
        <v>110</v>
      </c>
      <c r="C34" s="23"/>
      <c r="D34" s="23" t="b">
        <f>IF(B34="YA", TRUE)</f>
        <v>1</v>
      </c>
      <c r="E34" s="23"/>
      <c r="F34" s="29"/>
      <c r="G34" s="24"/>
      <c r="H34" s="24"/>
      <c r="I34" s="23"/>
      <c r="J34" s="70"/>
      <c r="K34" s="70"/>
      <c r="L34" s="70"/>
      <c r="M34" s="70"/>
      <c r="N34" s="70"/>
      <c r="O34" s="70"/>
      <c r="P34" s="70"/>
      <c r="Q34" s="70"/>
    </row>
    <row r="35" spans="1:17" ht="15.75" thickBot="1" x14ac:dyDescent="0.3">
      <c r="A35" s="10" t="s">
        <v>29</v>
      </c>
      <c r="B35" s="64" t="s">
        <v>111</v>
      </c>
      <c r="C35" s="54"/>
      <c r="D35" s="23" t="b">
        <f>IF(B35="YA", TRUE)</f>
        <v>0</v>
      </c>
      <c r="E35" s="54"/>
      <c r="F35" s="55"/>
      <c r="G35" s="56"/>
      <c r="H35" s="56"/>
      <c r="I35" s="54"/>
      <c r="J35" s="70"/>
      <c r="K35" s="70"/>
      <c r="L35" s="70"/>
      <c r="M35" s="70"/>
      <c r="N35" s="70"/>
      <c r="O35" s="70"/>
      <c r="P35" s="70"/>
      <c r="Q35" s="70"/>
    </row>
    <row r="36" spans="1:17" ht="14.25" customHeight="1" thickBot="1" x14ac:dyDescent="0.25">
      <c r="C36" s="54"/>
      <c r="D36" s="54"/>
      <c r="E36" s="54"/>
      <c r="F36" s="54"/>
      <c r="G36" s="56"/>
      <c r="H36" s="56"/>
      <c r="I36" s="54"/>
      <c r="J36" s="70"/>
      <c r="K36" s="70"/>
      <c r="L36" s="70"/>
      <c r="M36" s="70"/>
      <c r="N36" s="70"/>
      <c r="O36" s="70"/>
      <c r="P36" s="70"/>
      <c r="Q36" s="70"/>
    </row>
    <row r="37" spans="1:17" ht="15.75" thickBot="1" x14ac:dyDescent="0.25">
      <c r="A37" t="s">
        <v>16</v>
      </c>
      <c r="B37" s="64" t="s">
        <v>112</v>
      </c>
      <c r="C37" s="57" t="b">
        <f>IF(B37="XP 205DR",TRUE)</f>
        <v>0</v>
      </c>
      <c r="D37" s="57" t="b">
        <f>IF(B37="MSA 225S-100-DA",TRUE)</f>
        <v>0</v>
      </c>
      <c r="E37" s="57" t="b">
        <f>IF(B37="MSE 225S-100-DU ",TRUE)</f>
        <v>0</v>
      </c>
      <c r="F37" s="54" t="b">
        <f>IF(B37="PG 603S",TRUE)</f>
        <v>1</v>
      </c>
      <c r="G37" s="56" t="b">
        <f>IF(B37="Lain-lain",TRUE)</f>
        <v>0</v>
      </c>
      <c r="H37" s="56"/>
      <c r="I37" s="54"/>
    </row>
    <row r="38" spans="1:17" x14ac:dyDescent="0.2">
      <c r="C38" s="57"/>
      <c r="D38" s="57"/>
      <c r="E38" s="57"/>
      <c r="F38" s="54"/>
      <c r="G38" s="56"/>
      <c r="H38" s="56"/>
      <c r="I38" s="54"/>
    </row>
    <row r="39" spans="1:17" x14ac:dyDescent="0.2">
      <c r="C39" s="57"/>
      <c r="D39" s="57"/>
      <c r="E39" s="57"/>
      <c r="F39" s="54"/>
      <c r="G39" s="56"/>
      <c r="H39" s="56"/>
      <c r="I39" s="54"/>
    </row>
    <row r="40" spans="1:17" ht="14.25" x14ac:dyDescent="0.2">
      <c r="C40" s="57"/>
      <c r="D40" s="57">
        <v>16.352</v>
      </c>
      <c r="E40" s="58">
        <v>116.474</v>
      </c>
      <c r="F40" s="54">
        <v>100.122</v>
      </c>
      <c r="G40" s="56"/>
      <c r="H40" s="56"/>
      <c r="I40" s="54"/>
    </row>
    <row r="41" spans="1:17" x14ac:dyDescent="0.2">
      <c r="C41" s="48"/>
      <c r="D41" s="48"/>
      <c r="E41" s="48"/>
      <c r="F41" s="30"/>
      <c r="G41" s="49"/>
      <c r="H41" s="49"/>
      <c r="I41" s="23"/>
    </row>
    <row r="42" spans="1:17" ht="14.25" x14ac:dyDescent="0.2">
      <c r="C42" s="48"/>
      <c r="D42" s="57">
        <v>16.38</v>
      </c>
      <c r="E42" s="58">
        <v>116.438</v>
      </c>
      <c r="F42" s="54">
        <v>100.05800000000001</v>
      </c>
      <c r="G42" s="49"/>
      <c r="H42" s="49"/>
      <c r="I42" s="23"/>
    </row>
    <row r="43" spans="1:17" x14ac:dyDescent="0.2">
      <c r="C43" s="48"/>
      <c r="D43" s="48"/>
      <c r="E43" s="48"/>
      <c r="F43" s="30"/>
      <c r="G43" s="49"/>
      <c r="H43" s="49"/>
      <c r="I43" s="23"/>
    </row>
    <row r="44" spans="1:17" x14ac:dyDescent="0.2">
      <c r="C44" s="48"/>
      <c r="D44" s="48"/>
      <c r="E44" s="48"/>
      <c r="F44" s="30"/>
      <c r="G44" s="49"/>
      <c r="H44" s="49"/>
      <c r="I44" s="23"/>
    </row>
    <row r="45" spans="1:17" x14ac:dyDescent="0.2">
      <c r="C45" s="48"/>
      <c r="D45" s="48"/>
      <c r="E45" s="48"/>
      <c r="F45" s="30"/>
      <c r="G45" s="49"/>
      <c r="H45" s="49"/>
    </row>
    <row r="46" spans="1:17" x14ac:dyDescent="0.2">
      <c r="C46" s="47"/>
    </row>
    <row r="47" spans="1:17" x14ac:dyDescent="0.2">
      <c r="C47" s="47"/>
    </row>
    <row r="48" spans="1:17" x14ac:dyDescent="0.2">
      <c r="C48" s="47"/>
    </row>
    <row r="49" spans="3:3" x14ac:dyDescent="0.2">
      <c r="C49" s="47"/>
    </row>
  </sheetData>
  <conditionalFormatting sqref="B5:E19 B2 D2:E2 B22 B25">
    <cfRule type="expression" dxfId="50" priority="141">
      <formula>LEN(B2)=0</formula>
    </cfRule>
  </conditionalFormatting>
  <conditionalFormatting sqref="G8:G26">
    <cfRule type="cellIs" dxfId="49" priority="140" operator="equal">
      <formula>"Sila Pilih"</formula>
    </cfRule>
  </conditionalFormatting>
  <conditionalFormatting sqref="B31">
    <cfRule type="expression" dxfId="48" priority="139">
      <formula>LEN(B31)=0</formula>
    </cfRule>
  </conditionalFormatting>
  <conditionalFormatting sqref="B32">
    <cfRule type="expression" dxfId="47" priority="138">
      <formula>LEN(B32)=0</formula>
    </cfRule>
  </conditionalFormatting>
  <conditionalFormatting sqref="B37">
    <cfRule type="cellIs" dxfId="46" priority="133" operator="equal">
      <formula>"Sila Pilih"</formula>
    </cfRule>
  </conditionalFormatting>
  <conditionalFormatting sqref="B29">
    <cfRule type="expression" dxfId="45" priority="132">
      <formula>LEN(B29)=0</formula>
    </cfRule>
  </conditionalFormatting>
  <conditionalFormatting sqref="B30">
    <cfRule type="expression" dxfId="44" priority="131">
      <formula>LEN(B30)=0</formula>
    </cfRule>
  </conditionalFormatting>
  <conditionalFormatting sqref="B33 F33">
    <cfRule type="cellIs" dxfId="43" priority="128" operator="equal">
      <formula>"TIDAK"</formula>
    </cfRule>
    <cfRule type="cellIs" dxfId="42" priority="129" operator="equal">
      <formula>"ya"</formula>
    </cfRule>
    <cfRule type="cellIs" dxfId="41" priority="130" operator="equal">
      <formula>"Sila Pilih"</formula>
    </cfRule>
  </conditionalFormatting>
  <conditionalFormatting sqref="B34 F34">
    <cfRule type="cellIs" dxfId="40" priority="125" operator="equal">
      <formula>"TIDAK"</formula>
    </cfRule>
    <cfRule type="cellIs" dxfId="39" priority="126" operator="equal">
      <formula>"ya"</formula>
    </cfRule>
    <cfRule type="cellIs" dxfId="38" priority="127" operator="equal">
      <formula>"Sila Pilih"</formula>
    </cfRule>
  </conditionalFormatting>
  <conditionalFormatting sqref="B35 F35">
    <cfRule type="cellIs" dxfId="37" priority="122" operator="equal">
      <formula>"TIDAK"</formula>
    </cfRule>
    <cfRule type="cellIs" dxfId="36" priority="123" operator="equal">
      <formula>"ya"</formula>
    </cfRule>
    <cfRule type="cellIs" dxfId="35" priority="124" operator="equal">
      <formula>"Sila Pilih"</formula>
    </cfRule>
  </conditionalFormatting>
  <conditionalFormatting sqref="F5:F27">
    <cfRule type="cellIs" dxfId="34" priority="119" operator="equal">
      <formula>0</formula>
    </cfRule>
  </conditionalFormatting>
  <conditionalFormatting sqref="I8:I27">
    <cfRule type="cellIs" dxfId="33" priority="108" operator="equal">
      <formula>"Sila Pilih"</formula>
    </cfRule>
  </conditionalFormatting>
  <conditionalFormatting sqref="F2:F3">
    <cfRule type="cellIs" dxfId="32" priority="101" operator="equal">
      <formula>0</formula>
    </cfRule>
  </conditionalFormatting>
  <conditionalFormatting sqref="B20:E20 B23 B26">
    <cfRule type="expression" dxfId="31" priority="88">
      <formula>LEN(B20)=0</formula>
    </cfRule>
  </conditionalFormatting>
  <conditionalFormatting sqref="B21:E21 B24 B27">
    <cfRule type="expression" dxfId="30" priority="82">
      <formula>LEN(B21)=0</formula>
    </cfRule>
  </conditionalFormatting>
  <conditionalFormatting sqref="B3:B4 D3:E3">
    <cfRule type="expression" dxfId="29" priority="70">
      <formula>LEN(B3)=0</formula>
    </cfRule>
  </conditionalFormatting>
  <conditionalFormatting sqref="L8">
    <cfRule type="expression" dxfId="28" priority="54">
      <formula>H8="Sila Pilih"</formula>
    </cfRule>
  </conditionalFormatting>
  <conditionalFormatting sqref="G27">
    <cfRule type="cellIs" dxfId="27" priority="27" operator="equal">
      <formula>"Sila Pilih"</formula>
    </cfRule>
  </conditionalFormatting>
  <conditionalFormatting sqref="C22:E27">
    <cfRule type="expression" dxfId="26" priority="26">
      <formula>LEN(C22)=0</formula>
    </cfRule>
  </conditionalFormatting>
  <conditionalFormatting sqref="H8:H27">
    <cfRule type="cellIs" dxfId="25" priority="6" operator="equal">
      <formula>"Sila Pilih"</formula>
    </cfRule>
  </conditionalFormatting>
  <conditionalFormatting sqref="H7">
    <cfRule type="cellIs" dxfId="24" priority="5" operator="equal">
      <formula>"Sila Pilih"</formula>
    </cfRule>
  </conditionalFormatting>
  <conditionalFormatting sqref="H6">
    <cfRule type="cellIs" dxfId="23" priority="4" operator="equal">
      <formula>"Sila Pilih"</formula>
    </cfRule>
  </conditionalFormatting>
  <conditionalFormatting sqref="H5">
    <cfRule type="cellIs" dxfId="22" priority="3" operator="equal">
      <formula>"Sila Pilih"</formula>
    </cfRule>
  </conditionalFormatting>
  <conditionalFormatting sqref="H3">
    <cfRule type="cellIs" dxfId="21" priority="2" operator="equal">
      <formula>"Sila Pilih"</formula>
    </cfRule>
  </conditionalFormatting>
  <conditionalFormatting sqref="H2">
    <cfRule type="cellIs" dxfId="20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5:H27 H2:H3" xr:uid="{5C9575B0-D4A8-43C0-AEEF-A2F3D268EC8C}">
      <formula1>"Sila Pilih, T1, T2, T3, T4, GH1, GH2"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Form!B16</f>
        <v>IQC PIL 9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Form!G16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Form!I16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Form!B17</f>
        <v>IQC PIL 10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Form!G17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Form!I17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4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Form!B18</f>
        <v>IQC PIL 11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Form!G18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Form!I18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9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Form!B19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Form!G19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Form!I19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Form!B20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Form!G20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Form!N20</f>
        <v/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Form!I20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Form!B21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Form!G21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Form!I21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Form!B22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Form!G22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Form!I22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Form!B23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Form!G23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Form!I23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Form!B24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Form!G24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Form!I24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4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Form!B25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Form!G25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Form!I25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7" zoomScaleNormal="100" zoomScaleSheetLayoutView="100" workbookViewId="0">
      <selection activeCell="C8" sqref="C8:E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Form!B8</f>
        <v>IQC PIL 1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00" t="str">
        <f>Form!G8</f>
        <v>PIL</v>
      </c>
      <c r="E3" s="101"/>
      <c r="F3" s="101"/>
      <c r="G3" s="101"/>
      <c r="H3" s="102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36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Form!I8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1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1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1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1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1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E23:F23">
    <cfRule type="expression" dxfId="19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Form!B26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Form!G26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Form!I26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19" sqref="G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>
        <f>Form!B27</f>
        <v>0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Form!G27</f>
        <v>Sila Pilih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 t="s">
        <v>89</v>
      </c>
      <c r="C13" s="183"/>
      <c r="D13" s="184">
        <v>7.5</v>
      </c>
      <c r="E13" s="185"/>
      <c r="F13" s="68" t="e">
        <f>IF(F8&lt;1, B13/F8,D13/F8)</f>
        <v>#VALUE!</v>
      </c>
      <c r="G13" s="127" t="e">
        <f>IF(F9&lt;1, B13/F9, D13/F9)</f>
        <v>#VALUE!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e">
        <f>IF(F8&lt;1, B14/F8, D14/F8)</f>
        <v>#VALUE!</v>
      </c>
      <c r="G14" s="127" t="e">
        <f>IF(F9&lt;1, B14/F9, D14/F9)</f>
        <v>#VALUE!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e">
        <f>IF(F8&lt;1, B15/F8, D15/F8)</f>
        <v>#VALUE!</v>
      </c>
      <c r="G15" s="127" t="e">
        <f>IF(F9&lt;1, B15/F9, D15/F9)</f>
        <v>#VALUE!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e">
        <f>IF(F8&lt;1, B16/F8, D16/F8)</f>
        <v>#VALUE!</v>
      </c>
      <c r="G16" s="129" t="e">
        <f>IF(F9&lt;1, B16/F9, D16/F9)</f>
        <v>#VALUE!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Form!I27</f>
        <v>Sila Pilih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0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10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Form!B9</f>
        <v>IQC PIL 2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Form!G9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67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Form!I9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65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65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65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65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66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Form!B10</f>
        <v>IQC PIL 3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Form!G10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Form!I10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zoomScaleNormal="100" zoomScaleSheetLayoutView="100" workbookViewId="0">
      <selection activeCell="F4" sqref="E4:H4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Form!B11</f>
        <v>IQC PIL 4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Form!G11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Form!I11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Form!B12</f>
        <v>IQC PIL 5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Form!G12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Form!I12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Form!B13</f>
        <v>IQC PIL 6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Form!G13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Form!I13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4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Form!B14</f>
        <v>IQC PIL 7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Form!G14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Form!I14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3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zoomScaleNormal="100" zoomScaleSheetLayoutView="100" workbookViewId="0">
      <selection activeCell="F13" sqref="F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89" t="s">
        <v>72</v>
      </c>
      <c r="B1" s="90"/>
      <c r="C1" s="90"/>
      <c r="D1" s="90"/>
      <c r="E1" s="90"/>
      <c r="F1" s="90"/>
      <c r="G1" s="90"/>
      <c r="H1" s="91"/>
    </row>
    <row r="2" spans="1:8" ht="18.95" customHeight="1" x14ac:dyDescent="0.2">
      <c r="A2" s="92" t="s">
        <v>25</v>
      </c>
      <c r="B2" s="93"/>
      <c r="C2" s="94"/>
      <c r="D2" s="95" t="str">
        <f>Form!B15</f>
        <v>IQC PIL 8 130125</v>
      </c>
      <c r="E2" s="95"/>
      <c r="F2" s="95"/>
      <c r="G2" s="95"/>
      <c r="H2" s="96"/>
    </row>
    <row r="3" spans="1:8" ht="24" customHeight="1" x14ac:dyDescent="0.2">
      <c r="A3" s="97" t="s">
        <v>26</v>
      </c>
      <c r="B3" s="98"/>
      <c r="C3" s="99"/>
      <c r="D3" s="192" t="str">
        <f>Form!G15</f>
        <v>PIL</v>
      </c>
      <c r="E3" s="193"/>
      <c r="F3" s="193"/>
      <c r="G3" s="193"/>
      <c r="H3" s="194"/>
    </row>
    <row r="4" spans="1:8" ht="19.899999999999999" customHeight="1" x14ac:dyDescent="0.2">
      <c r="A4" s="37" t="s">
        <v>61</v>
      </c>
      <c r="B4" s="38"/>
      <c r="C4" s="38"/>
      <c r="D4" s="39"/>
      <c r="E4" s="39"/>
      <c r="F4" s="87" t="s">
        <v>71</v>
      </c>
      <c r="G4" s="87"/>
      <c r="H4" s="88"/>
    </row>
    <row r="5" spans="1:8" ht="19.899999999999999" customHeight="1" x14ac:dyDescent="0.2">
      <c r="A5" s="116" t="s">
        <v>15</v>
      </c>
      <c r="B5" s="116"/>
      <c r="C5" s="116"/>
      <c r="D5" s="116"/>
      <c r="E5" s="103"/>
      <c r="F5" s="103"/>
      <c r="G5" s="104" t="s">
        <v>62</v>
      </c>
      <c r="H5" s="104"/>
    </row>
    <row r="6" spans="1:8" ht="25.5" customHeight="1" x14ac:dyDescent="0.2">
      <c r="A6" s="105" t="s">
        <v>0</v>
      </c>
      <c r="B6" s="106"/>
      <c r="C6" s="106"/>
      <c r="D6" s="106"/>
      <c r="E6" s="107"/>
      <c r="F6" s="71" t="s">
        <v>73</v>
      </c>
      <c r="G6" s="108" t="s">
        <v>74</v>
      </c>
      <c r="H6" s="109"/>
    </row>
    <row r="7" spans="1:8" ht="21" customHeight="1" x14ac:dyDescent="0.2">
      <c r="A7" s="110" t="s">
        <v>1</v>
      </c>
      <c r="B7" s="111"/>
      <c r="C7" s="112"/>
      <c r="D7" s="112"/>
      <c r="E7" s="113"/>
      <c r="F7" s="84">
        <f>Form!C5</f>
        <v>1.502</v>
      </c>
      <c r="G7" s="114">
        <f>Form!F5</f>
        <v>100.063</v>
      </c>
      <c r="H7" s="115"/>
    </row>
    <row r="8" spans="1:8" ht="21" customHeight="1" x14ac:dyDescent="0.2">
      <c r="A8" s="117" t="s">
        <v>2</v>
      </c>
      <c r="B8" s="118"/>
      <c r="C8" s="119" t="str">
        <f>Form!B31</f>
        <v>IQC PIL 130125</v>
      </c>
      <c r="D8" s="119"/>
      <c r="E8" s="120"/>
      <c r="F8" s="84" t="str">
        <f>Form!C6</f>
        <v>NA</v>
      </c>
      <c r="G8" s="114" t="str">
        <f>Form!F6</f>
        <v>NA</v>
      </c>
      <c r="H8" s="115"/>
    </row>
    <row r="9" spans="1:8" ht="21" customHeight="1" x14ac:dyDescent="0.2">
      <c r="A9" s="121" t="s">
        <v>3</v>
      </c>
      <c r="B9" s="122"/>
      <c r="C9" s="123"/>
      <c r="D9" s="123"/>
      <c r="E9" s="124"/>
      <c r="F9" s="85" t="str">
        <f>Form!C7</f>
        <v>NA</v>
      </c>
      <c r="G9" s="125" t="str">
        <f>Form!F7</f>
        <v>NA</v>
      </c>
      <c r="H9" s="126"/>
    </row>
    <row r="10" spans="1:8" ht="20.100000000000001" customHeight="1" x14ac:dyDescent="0.2">
      <c r="A10" s="174"/>
      <c r="B10" s="174"/>
      <c r="C10" s="175"/>
      <c r="D10" s="175"/>
      <c r="E10" s="175"/>
      <c r="F10" s="175"/>
      <c r="G10" s="175"/>
      <c r="H10" s="175"/>
    </row>
    <row r="11" spans="1:8" ht="33.75" customHeight="1" x14ac:dyDescent="0.2">
      <c r="A11" s="186"/>
      <c r="B11" s="176" t="s">
        <v>63</v>
      </c>
      <c r="C11" s="176"/>
      <c r="D11" s="178" t="s">
        <v>64</v>
      </c>
      <c r="E11" s="179"/>
      <c r="F11" s="108" t="s">
        <v>65</v>
      </c>
      <c r="G11" s="188"/>
      <c r="H11" s="189"/>
    </row>
    <row r="12" spans="1:8" ht="15" x14ac:dyDescent="0.2">
      <c r="A12" s="187"/>
      <c r="B12" s="177"/>
      <c r="C12" s="177"/>
      <c r="D12" s="180"/>
      <c r="E12" s="181"/>
      <c r="F12" s="2" t="s">
        <v>2</v>
      </c>
      <c r="G12" s="190" t="s">
        <v>13</v>
      </c>
      <c r="H12" s="191"/>
    </row>
    <row r="13" spans="1:8" ht="21.75" customHeight="1" x14ac:dyDescent="0.2">
      <c r="A13" s="60" t="s">
        <v>5</v>
      </c>
      <c r="B13" s="182">
        <v>2.5</v>
      </c>
      <c r="C13" s="183"/>
      <c r="D13" s="184">
        <v>7.5</v>
      </c>
      <c r="E13" s="185"/>
      <c r="F13" s="68" t="s">
        <v>107</v>
      </c>
      <c r="G13" s="127" t="s">
        <v>107</v>
      </c>
      <c r="H13" s="128"/>
    </row>
    <row r="14" spans="1:8" ht="21.95" customHeight="1" x14ac:dyDescent="0.2">
      <c r="A14" s="40" t="s">
        <v>6</v>
      </c>
      <c r="B14" s="131">
        <v>0.25</v>
      </c>
      <c r="C14" s="132"/>
      <c r="D14" s="133">
        <v>0.75</v>
      </c>
      <c r="E14" s="134"/>
      <c r="F14" s="68" t="s">
        <v>107</v>
      </c>
      <c r="G14" s="127" t="s">
        <v>107</v>
      </c>
      <c r="H14" s="128"/>
    </row>
    <row r="15" spans="1:8" ht="21.95" customHeight="1" x14ac:dyDescent="0.2">
      <c r="A15" s="40" t="s">
        <v>7</v>
      </c>
      <c r="B15" s="135">
        <v>5</v>
      </c>
      <c r="C15" s="136"/>
      <c r="D15" s="137">
        <v>15</v>
      </c>
      <c r="E15" s="138"/>
      <c r="F15" s="68" t="s">
        <v>107</v>
      </c>
      <c r="G15" s="127" t="s">
        <v>107</v>
      </c>
      <c r="H15" s="128"/>
    </row>
    <row r="16" spans="1:8" ht="21.95" customHeight="1" x14ac:dyDescent="0.2">
      <c r="A16" s="41" t="s">
        <v>8</v>
      </c>
      <c r="B16" s="139">
        <v>0.15</v>
      </c>
      <c r="C16" s="140"/>
      <c r="D16" s="141">
        <v>0.45</v>
      </c>
      <c r="E16" s="142"/>
      <c r="F16" s="69" t="s">
        <v>107</v>
      </c>
      <c r="G16" s="129" t="s">
        <v>107</v>
      </c>
      <c r="H16" s="130"/>
    </row>
    <row r="17" spans="1:8" ht="15" customHeight="1" x14ac:dyDescent="0.2">
      <c r="A17" s="42" t="s">
        <v>66</v>
      </c>
      <c r="B17" s="43"/>
      <c r="C17" s="43"/>
      <c r="D17" s="43"/>
      <c r="E17" s="43"/>
      <c r="F17" s="43"/>
      <c r="G17" s="43"/>
      <c r="H17" s="44"/>
    </row>
    <row r="18" spans="1:8" ht="18.75" customHeight="1" x14ac:dyDescent="0.25">
      <c r="A18" s="143" t="s">
        <v>19</v>
      </c>
      <c r="B18" s="144"/>
      <c r="C18" s="144"/>
      <c r="D18" s="144"/>
      <c r="E18" s="145" t="s">
        <v>18</v>
      </c>
      <c r="F18" s="146"/>
      <c r="G18" s="45" t="s">
        <v>67</v>
      </c>
      <c r="H18" s="46" t="str">
        <f>Form!I15</f>
        <v>NA</v>
      </c>
    </row>
    <row r="19" spans="1:8" ht="18.75" customHeight="1" x14ac:dyDescent="0.25">
      <c r="A19" s="147" t="s">
        <v>20</v>
      </c>
      <c r="B19" s="148"/>
      <c r="C19" s="148"/>
      <c r="D19" s="148"/>
      <c r="E19" s="149" t="s">
        <v>18</v>
      </c>
      <c r="F19" s="149"/>
      <c r="G19" s="72"/>
      <c r="H19" s="8"/>
    </row>
    <row r="20" spans="1:8" ht="18.75" customHeight="1" x14ac:dyDescent="0.25">
      <c r="A20" s="147" t="s">
        <v>21</v>
      </c>
      <c r="B20" s="148"/>
      <c r="C20" s="148"/>
      <c r="D20" s="148"/>
      <c r="E20" s="149" t="s">
        <v>75</v>
      </c>
      <c r="F20" s="149"/>
      <c r="G20" s="72"/>
      <c r="H20" s="8"/>
    </row>
    <row r="21" spans="1:8" ht="18.75" customHeight="1" x14ac:dyDescent="0.25">
      <c r="A21" s="147" t="s">
        <v>22</v>
      </c>
      <c r="B21" s="148"/>
      <c r="C21" s="148"/>
      <c r="D21" s="148"/>
      <c r="E21" s="149" t="s">
        <v>18</v>
      </c>
      <c r="F21" s="149"/>
      <c r="G21" s="72"/>
      <c r="H21" s="8"/>
    </row>
    <row r="22" spans="1:8" ht="18.75" customHeight="1" x14ac:dyDescent="0.25">
      <c r="A22" s="147" t="s">
        <v>23</v>
      </c>
      <c r="B22" s="148"/>
      <c r="C22" s="148"/>
      <c r="D22" s="148"/>
      <c r="E22" s="149"/>
      <c r="F22" s="149"/>
      <c r="G22" s="72"/>
      <c r="H22" s="8"/>
    </row>
    <row r="23" spans="1:8" ht="18.75" customHeight="1" x14ac:dyDescent="0.25">
      <c r="A23" s="150" t="s">
        <v>24</v>
      </c>
      <c r="B23" s="151"/>
      <c r="C23" s="151"/>
      <c r="D23" s="151"/>
      <c r="E23" s="152" t="str">
        <f>Form!H8</f>
        <v>GH2</v>
      </c>
      <c r="F23" s="152"/>
      <c r="G23" s="73"/>
      <c r="H23" s="9"/>
    </row>
    <row r="24" spans="1:8" ht="27" customHeight="1" x14ac:dyDescent="0.2">
      <c r="A24" s="50" t="s">
        <v>12</v>
      </c>
    </row>
    <row r="25" spans="1:8" s="3" customFormat="1" ht="21.6" customHeight="1" x14ac:dyDescent="0.2">
      <c r="A25" s="51" t="s">
        <v>16</v>
      </c>
      <c r="B25" s="4"/>
      <c r="C25" s="4"/>
      <c r="D25" s="4"/>
      <c r="E25" s="4"/>
      <c r="F25" s="19"/>
      <c r="G25" s="4"/>
      <c r="H25" s="20"/>
    </row>
    <row r="26" spans="1:8" s="3" customFormat="1" ht="21.6" customHeight="1" x14ac:dyDescent="0.2">
      <c r="A26" s="52"/>
      <c r="B26" s="5"/>
      <c r="C26" s="5"/>
      <c r="D26" s="53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3" t="s">
        <v>14</v>
      </c>
      <c r="B27" s="154"/>
      <c r="C27" s="154"/>
      <c r="D27" s="155" t="s">
        <v>10</v>
      </c>
      <c r="E27" s="155"/>
      <c r="F27" s="59" t="s">
        <v>17</v>
      </c>
      <c r="G27" s="156" t="s">
        <v>10</v>
      </c>
      <c r="H27" s="157"/>
    </row>
    <row r="28" spans="1:8" ht="56.25" customHeight="1" x14ac:dyDescent="0.2">
      <c r="A28" s="121" t="s">
        <v>70</v>
      </c>
      <c r="B28" s="122"/>
      <c r="C28" s="122"/>
      <c r="D28" s="158" t="s">
        <v>10</v>
      </c>
      <c r="E28" s="158"/>
      <c r="F28" s="159" t="s">
        <v>11</v>
      </c>
      <c r="G28" s="160"/>
      <c r="H28" s="161"/>
    </row>
    <row r="29" spans="1:8" ht="22.5" customHeight="1" x14ac:dyDescent="0.2">
      <c r="A29" s="162" t="s">
        <v>9</v>
      </c>
      <c r="B29" s="163"/>
      <c r="C29" s="163"/>
      <c r="D29" s="163"/>
      <c r="E29" s="164"/>
      <c r="F29" s="165" t="s">
        <v>4</v>
      </c>
      <c r="G29" s="166"/>
      <c r="H29" s="167"/>
    </row>
    <row r="30" spans="1:8" ht="15.75" x14ac:dyDescent="0.2">
      <c r="A30" s="168" t="str">
        <f>Form!B29</f>
        <v>AMIR / MAISARAH</v>
      </c>
      <c r="B30" s="169"/>
      <c r="C30" s="169"/>
      <c r="D30" s="170">
        <f>Form!B30</f>
        <v>45670</v>
      </c>
      <c r="E30" s="171"/>
      <c r="F30" s="1"/>
      <c r="G30" s="172"/>
      <c r="H30" s="173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2" priority="10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2025-01-08T02:51:48Z</cp:lastPrinted>
  <dcterms:created xsi:type="dcterms:W3CDTF">2024-04-02T02:54:16Z</dcterms:created>
  <dcterms:modified xsi:type="dcterms:W3CDTF">2025-01-16T04:08:39Z</dcterms:modified>
</cp:coreProperties>
</file>