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Borang 2.0 16.12.24\Digestion\"/>
    </mc:Choice>
  </mc:AlternateContent>
  <xr:revisionPtr revIDLastSave="0" documentId="13_ncr:1_{A8FD5F7F-2756-4035-BF4E-DEF653E4B5B6}" xr6:coauthVersionLast="36" xr6:coauthVersionMax="36" xr10:uidLastSave="{00000000-0000-0000-0000-000000000000}"/>
  <bookViews>
    <workbookView xWindow="-105" yWindow="-105" windowWidth="23250" windowHeight="12720" firstSheet="9" activeTab="15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N12" i="7" l="1"/>
  <c r="N13" i="7"/>
  <c r="N14" i="7"/>
  <c r="N15" i="7"/>
  <c r="N16" i="7"/>
  <c r="N17" i="7"/>
  <c r="N18" i="7"/>
  <c r="N19" i="7"/>
  <c r="N20" i="7"/>
  <c r="C8" i="54" s="1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F8" i="55"/>
  <c r="C8" i="55"/>
  <c r="F7" i="55"/>
  <c r="H18" i="54"/>
  <c r="D3" i="54"/>
  <c r="D2" i="54"/>
  <c r="D30" i="54"/>
  <c r="A30" i="54"/>
  <c r="F9" i="54"/>
  <c r="F8" i="54"/>
  <c r="F7" i="54"/>
  <c r="H18" i="53"/>
  <c r="D3" i="53"/>
  <c r="D2" i="53"/>
  <c r="D30" i="53"/>
  <c r="A30" i="53"/>
  <c r="F9" i="53"/>
  <c r="F8" i="53"/>
  <c r="C8" i="53"/>
  <c r="F7" i="53"/>
  <c r="H18" i="52"/>
  <c r="D3" i="52"/>
  <c r="D2" i="52"/>
  <c r="D30" i="52"/>
  <c r="A30" i="52"/>
  <c r="F9" i="52"/>
  <c r="F8" i="52"/>
  <c r="C8" i="52"/>
  <c r="F7" i="52"/>
  <c r="H18" i="51"/>
  <c r="D3" i="51"/>
  <c r="D2" i="51"/>
  <c r="D30" i="51"/>
  <c r="A30" i="51"/>
  <c r="F9" i="51"/>
  <c r="F8" i="51"/>
  <c r="C8" i="51"/>
  <c r="F7" i="51"/>
  <c r="H18" i="50"/>
  <c r="D3" i="50"/>
  <c r="D2" i="50"/>
  <c r="D30" i="50"/>
  <c r="A30" i="50"/>
  <c r="F9" i="50"/>
  <c r="F8" i="50"/>
  <c r="C8" i="50"/>
  <c r="F7" i="50"/>
  <c r="H18" i="49"/>
  <c r="D3" i="49"/>
  <c r="D2" i="49"/>
  <c r="D30" i="49"/>
  <c r="A30" i="49"/>
  <c r="F9" i="49"/>
  <c r="F8" i="49"/>
  <c r="C8" i="49"/>
  <c r="F7" i="49"/>
  <c r="H18" i="48"/>
  <c r="D3" i="48"/>
  <c r="D2" i="48"/>
  <c r="D30" i="48"/>
  <c r="A30" i="48"/>
  <c r="F9" i="48"/>
  <c r="F8" i="48"/>
  <c r="C8" i="48"/>
  <c r="F7" i="48"/>
  <c r="H18" i="47"/>
  <c r="D3" i="47"/>
  <c r="D2" i="47"/>
  <c r="D30" i="47"/>
  <c r="A30" i="47"/>
  <c r="F9" i="47"/>
  <c r="F8" i="47"/>
  <c r="C8" i="47"/>
  <c r="F7" i="47"/>
  <c r="H18" i="46"/>
  <c r="D3" i="46"/>
  <c r="D2" i="46"/>
  <c r="D30" i="46"/>
  <c r="A30" i="46"/>
  <c r="F9" i="46"/>
  <c r="F8" i="46"/>
  <c r="C8" i="46"/>
  <c r="F7" i="46"/>
  <c r="H18" i="45"/>
  <c r="D3" i="45"/>
  <c r="D2" i="45"/>
  <c r="D30" i="45"/>
  <c r="A30" i="45"/>
  <c r="F9" i="45"/>
  <c r="F8" i="45"/>
  <c r="C8" i="45"/>
  <c r="F7" i="45"/>
  <c r="H18" i="31"/>
  <c r="C8" i="31"/>
  <c r="D3" i="31"/>
  <c r="D2" i="31"/>
  <c r="D30" i="31"/>
  <c r="A30" i="31"/>
  <c r="F9" i="31"/>
  <c r="F8" i="31"/>
  <c r="F7" i="31"/>
  <c r="G14" i="61" l="1"/>
  <c r="F16" i="61"/>
  <c r="F14" i="58"/>
  <c r="G14" i="58"/>
  <c r="F13" i="59"/>
  <c r="F16" i="59"/>
  <c r="F13" i="60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57"/>
  <c r="G14" i="56"/>
  <c r="G15" i="56"/>
  <c r="G16" i="57"/>
  <c r="F13" i="57"/>
  <c r="F16" i="56"/>
  <c r="G16" i="56"/>
  <c r="F16" i="57"/>
  <c r="F13" i="56"/>
  <c r="F14" i="57"/>
  <c r="G14" i="57"/>
  <c r="F14" i="56"/>
  <c r="D35" i="7" l="1"/>
  <c r="D34" i="7"/>
  <c r="D33" i="7"/>
  <c r="F5" i="7" l="1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7" i="13" l="1"/>
  <c r="F8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<sst xmlns="http://schemas.openxmlformats.org/spreadsheetml/2006/main" count="1199" uniqueCount="115">
  <si>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</si>
  <si>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</si>
  <si>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</si>
  <si>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</si>
  <si>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</si>
  <si>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</si>
  <si>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</si>
  <si>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</si>
  <si>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</si>
  <si>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</si>
  <si>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</si>
  <si>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</si>
  <si>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</si>
  <si>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</si>
  <si>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</si>
  <si>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</si>
  <si>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</si>
  <si>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</si>
  <si>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</si>
  <si>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</si>
  <si>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</si>
  <si>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</si>
  <si>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</si>
  <si>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</si>
  <si>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</si>
  <si>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</si>
  <si>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</si>
  <si>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</si>
  <si>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</si>
  <si>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</si>
  <si>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</si>
  <si>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</si>
  <si>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</si>
  <si>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</si>
  <si>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</si>
  <si>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</si>
  <si>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</si>
  <si>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</si>
  <si>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</si>
  <si>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</si>
  <si>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</si>
  <si>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</si>
  <si>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</si>
  <si>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</si>
  <si>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</si>
  <si>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</si>
  <si>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</si>
  <si>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</si>
  <si>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</si>
  <si>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</si>
  <si>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</si>
  <si>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</si>
  <si>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</si>
  <si>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</si>
  <si>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</si>
  <si>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</si>
  <si>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</si>
  <si>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</si>
  <si>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</si>
  <si>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</si>
  <si>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</si>
  <si>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</si>
  <si>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</si>
  <si>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</si>
  <si>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</si>
  <si>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</si>
  <si>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</si>
  <si>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</si>
  <si>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</si>
  <si>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</si>
  <si>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</si>
  <si>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</si>
  <si>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</si>
  <si>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</si>
  <si>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</si>
  <si>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</si>
  <si>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</si>
  <si>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</si>
  <si>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</si>
  <si>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</si>
  <si>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</si>
  <si>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</si>
  <si>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</si>
  <si>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</si>
  <si>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</si>
  <si>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</si>
  <si>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</si>
  <si>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</si>
  <si>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</si>
  <si>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</si>
  <si>
    <t>RB POW 140125</t>
  </si>
  <si>
    <t>IQC POW BLK 140125</t>
  </si>
  <si>
    <t>IQC POW 1 140125</t>
  </si>
  <si>
    <t>IQC POW 2 140125</t>
  </si>
  <si>
    <t>IQC POW 3 140125</t>
  </si>
  <si>
    <t>IQC POW 4 140125</t>
  </si>
  <si>
    <t>IQC POW 5 140125</t>
  </si>
  <si>
    <t>IQC POW 6 140125</t>
  </si>
  <si>
    <t>IQC POW 7 140125</t>
  </si>
  <si>
    <t>IQC POW 8 140125</t>
  </si>
  <si>
    <t>IQC POW 9 140125</t>
  </si>
  <si>
    <t>IQC POW 10 140125</t>
  </si>
  <si>
    <t>IQC POW 11 140125</t>
  </si>
  <si>
    <t>IQC POW 12 140125</t>
  </si>
  <si>
    <t>IQC POW 13 140125</t>
  </si>
  <si>
    <t>IQC POW 14 140125</t>
  </si>
  <si>
    <t>SERBUK</t>
  </si>
  <si>
    <t>T1</t>
  </si>
  <si>
    <t>T3</t>
  </si>
  <si>
    <t>NA</t>
  </si>
  <si>
    <t>NORDIYANA     ASYIKIN</t>
  </si>
  <si>
    <t>IQC POW 140125</t>
  </si>
  <si>
    <t>140125</t>
  </si>
  <si>
    <t>YA</t>
  </si>
  <si>
    <t>XP 205DR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</si>
</sst>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4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8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167" fontId="9" fillId="0" borderId="34" xfId="0" applyNumberFormat="1" applyFont="1" applyBorder="1" applyAlignment="1">
      <alignment horizontal="center" vertical="top"/>
    </xf>
    <xf numFmtId="167" fontId="33" fillId="0" borderId="34" xfId="0" applyNumberFormat="1" applyFont="1" applyBorder="1" applyAlignment="1"/>
    <xf numFmtId="0" fontId="9" fillId="2" borderId="9" xfId="0" applyFont="1" applyFill="1" applyBorder="1" applyAlignment="1">
      <alignment horizontal="center" vertical="top"/>
    </xf>
    <xf numFmtId="0" fontId="9" fillId="2" borderId="34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24" fillId="0" borderId="32" xfId="0" applyFont="1" applyFill="1" applyBorder="1" applyAlignment="1"/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checked="Checked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checked="Checked" fmlaLink="Form!$D$35" lockText="1" noThreeD="1"/>
</file>

<file path=xl/ctrlProps/ctrlProp108.xml><?xml version="1.0" encoding="utf-8"?>
<formControlPr xmlns="http://schemas.microsoft.com/office/spreadsheetml/2009/9/main" objectType="CheckBox" checked="Checked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checked="Checked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checked="Checked" fmlaLink="Form!$D$35" lockText="1" noThreeD="1"/>
</file>

<file path=xl/ctrlProps/ctrlProp116.xml><?xml version="1.0" encoding="utf-8"?>
<formControlPr xmlns="http://schemas.microsoft.com/office/spreadsheetml/2009/9/main" objectType="CheckBox" checked="Checked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checked="Checked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checked="Checked" fmlaLink="Form!$D$35" lockText="1" noThreeD="1"/>
</file>

<file path=xl/ctrlProps/ctrlProp124.xml><?xml version="1.0" encoding="utf-8"?>
<formControlPr xmlns="http://schemas.microsoft.com/office/spreadsheetml/2009/9/main" objectType="CheckBox" checked="Checked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checked="Checked" fmlaLink="Form!$D$35" lockText="1" noThreeD="1"/>
</file>

<file path=xl/ctrlProps/ctrlProp132.xml><?xml version="1.0" encoding="utf-8"?>
<formControlPr xmlns="http://schemas.microsoft.com/office/spreadsheetml/2009/9/main" objectType="CheckBox" checked="Checked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checked="Checked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checked="Checked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checked="Checked" fmlaLink="Form!$D$35" lockText="1" noThreeD="1"/>
</file>

<file path=xl/ctrlProps/ctrlProp148.xml><?xml version="1.0" encoding="utf-8"?>
<formControlPr xmlns="http://schemas.microsoft.com/office/spreadsheetml/2009/9/main" objectType="CheckBox" checked="Checked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checked="Checked" fmlaLink="Form!$D$35" lockText="1" noThreeD="1"/>
</file>

<file path=xl/ctrlProps/ctrlProp156.xml><?xml version="1.0" encoding="utf-8"?>
<formControlPr xmlns="http://schemas.microsoft.com/office/spreadsheetml/2009/9/main" objectType="CheckBox" checked="Checked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checked="Checked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checked="Checked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checked="Checked" fmlaLink="Form!$D$35" lockText="1" noThreeD="1"/>
</file>

<file path=xl/ctrlProps/ctrlProp28.xml><?xml version="1.0" encoding="utf-8"?>
<formControlPr xmlns="http://schemas.microsoft.com/office/spreadsheetml/2009/9/main" objectType="CheckBox" checked="Checked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checked="Checked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checked="Checked" fmlaLink="Form!$D$35" lockText="1" noThreeD="1"/>
</file>

<file path=xl/ctrlProps/ctrlProp36.xml><?xml version="1.0" encoding="utf-8"?>
<formControlPr xmlns="http://schemas.microsoft.com/office/spreadsheetml/2009/9/main" objectType="CheckBox" checked="Checked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checked="Checked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checked="Checked" fmlaLink="Form!$D$35" lockText="1" noThreeD="1"/>
</file>

<file path=xl/ctrlProps/ctrlProp44.xml><?xml version="1.0" encoding="utf-8"?>
<formControlPr xmlns="http://schemas.microsoft.com/office/spreadsheetml/2009/9/main" objectType="CheckBox" checked="Checked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checked="Checked" fmlaLink="Form!$D$35" lockText="1" noThreeD="1"/>
</file>

<file path=xl/ctrlProps/ctrlProp52.xml><?xml version="1.0" encoding="utf-8"?>
<formControlPr xmlns="http://schemas.microsoft.com/office/spreadsheetml/2009/9/main" objectType="CheckBox" checked="Checked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checked="Checked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checked="Checked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checked="Checked" fmlaLink="Form!$D$35" lockText="1" noThreeD="1"/>
</file>

<file path=xl/ctrlProps/ctrlProp68.xml><?xml version="1.0" encoding="utf-8"?>
<formControlPr xmlns="http://schemas.microsoft.com/office/spreadsheetml/2009/9/main" objectType="CheckBox" checked="Checked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checked="Checked" fmlaLink="Form!$D$35" lockText="1" noThreeD="1"/>
</file>

<file path=xl/ctrlProps/ctrlProp76.xml><?xml version="1.0" encoding="utf-8"?>
<formControlPr xmlns="http://schemas.microsoft.com/office/spreadsheetml/2009/9/main" objectType="CheckBox" checked="Checked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checked="Checked" fmlaLink="Form!$D$35" lockText="1" noThreeD="1"/>
</file>

<file path=xl/ctrlProps/ctrlProp84.xml><?xml version="1.0" encoding="utf-8"?>
<formControlPr xmlns="http://schemas.microsoft.com/office/spreadsheetml/2009/9/main" objectType="CheckBox" checked="Checked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checked="Checked" fmlaLink="Form!$D$35" lockText="1" noThreeD="1"/>
</file>

<file path=xl/ctrlProps/ctrlProp92.xml><?xml version="1.0" encoding="utf-8"?>
<formControlPr xmlns="http://schemas.microsoft.com/office/spreadsheetml/2009/9/main" objectType="CheckBox" checked="Checked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checked="Checked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9" y="910738"/>
              <a:chExt cx="208657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9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11.824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61.849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50.025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61.888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50.119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11.848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61.974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50.126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11.849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61.881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50.034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opLeftCell="A7" zoomScale="115" zoomScaleNormal="115" workbookViewId="0">
      <selection activeCell="F5" sqref="F5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79" customFormat="1" ht="27.75" thickBot="1" x14ac:dyDescent="0.25">
      <c r="A1" s="77" t="s">
        <v>84</v>
      </c>
      <c r="B1" s="74" t="s">
        <v>31</v>
      </c>
      <c r="C1" s="75" t="s">
        <v>49</v>
      </c>
      <c r="D1" s="75" t="s">
        <v>32</v>
      </c>
      <c r="E1" s="75" t="s">
        <v>33</v>
      </c>
      <c r="F1" s="74" t="s">
        <v>34</v>
      </c>
      <c r="G1" s="76" t="s">
        <v>26</v>
      </c>
      <c r="H1" s="77" t="s">
        <v>56</v>
      </c>
      <c r="I1" s="77" t="s">
        <v>55</v>
      </c>
      <c r="J1" s="78"/>
      <c r="K1" s="78"/>
      <c r="L1" s="81" t="s">
        <v>76</v>
      </c>
      <c r="M1" s="81" t="str">
        <f>IF(OR(H6="gh1", H6="gh2", H6="Sila pilih"), "", H6)</f>
        <v>T1</v>
      </c>
      <c r="N1" s="81"/>
      <c r="O1" s="78"/>
      <c r="P1" s="78"/>
      <c r="Q1" s="78"/>
      <c r="R1" s="82"/>
    </row>
    <row r="2" spans="1:18" ht="15.75" thickBot="1" x14ac:dyDescent="0.3">
      <c r="A2" s="80" t="s">
        <v>87</v>
      </c>
      <c r="B2" s="60"/>
      <c r="C2" s="16"/>
      <c r="D2" s="14">
        <v>11.805999999999999</v>
      </c>
      <c r="E2" s="14">
        <v>61.82</v>
      </c>
      <c r="F2" s="26">
        <f>E2-D2</f>
        <v>50.014000000000003</v>
      </c>
      <c r="G2" s="27"/>
      <c r="H2" s="11" t="s">
        <v>107</v>
      </c>
      <c r="I2" s="22"/>
      <c r="J2" s="23"/>
      <c r="K2" s="23"/>
      <c r="L2" s="23" t="s">
        <v>77</v>
      </c>
      <c r="M2" s="23" t="str">
        <f>IF(OR(H7="gh1", H7="gh2", H7="Sila pilih"), "", H7)</f>
        <v>T3</v>
      </c>
      <c r="N2" s="23"/>
      <c r="O2" s="23"/>
      <c r="P2" s="23"/>
      <c r="Q2" s="23"/>
      <c r="R2" s="30"/>
    </row>
    <row r="3" spans="1:18" ht="15.75" thickBot="1" x14ac:dyDescent="0.3">
      <c r="A3" s="80" t="s">
        <v>88</v>
      </c>
      <c r="B3" s="60"/>
      <c r="C3" s="16"/>
      <c r="D3" s="14"/>
      <c r="E3" s="14"/>
      <c r="F3" s="26">
        <f>E3-D3</f>
        <v>0</v>
      </c>
      <c r="G3" s="27"/>
      <c r="H3" s="11" t="s">
        <v>27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0" t="s">
        <v>60</v>
      </c>
      <c r="B4" s="60" t="s">
        <v>90</v>
      </c>
      <c r="C4" s="31"/>
      <c r="D4" s="31"/>
      <c r="E4" s="31"/>
      <c r="F4" s="31"/>
      <c r="G4" s="32"/>
      <c r="H4" s="34"/>
      <c r="I4" s="33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0" t="s">
        <v>35</v>
      </c>
      <c r="B5" s="60" t="s">
        <v>91</v>
      </c>
      <c r="C5" s="14">
        <v>0.504</v>
      </c>
      <c r="D5" s="14">
        <v>11.757</v>
      </c>
      <c r="E5" s="14">
        <v>61.805</v>
      </c>
      <c r="F5" s="26">
        <f t="shared" ref="F5" si="0">E5-D5</f>
        <v>50.048000000000002</v>
      </c>
      <c r="G5" s="27"/>
      <c r="H5" s="11" t="s">
        <v>108</v>
      </c>
      <c r="I5" s="22"/>
      <c r="J5" s="23" t="str">
        <f>IF(I8=1,"(1)/ 2 / 3 / 4 / NA",IF(I8=2,"1 /(2)/ 3 / 4 / NA",IF(I8=3,"1 / 2 /(3)/ 4 / NA",IF(I8=4,"1 / 2 / 3 /(4)/ NA",IF(I8="NA","1 / 2 / 3 / 4 /(NA)")))))</f>
        <v>1 / 2 / 3 / 4 /(NA)</v>
      </c>
      <c r="K5" s="73"/>
      <c r="L5" s="73" t="s">
        <v>86</v>
      </c>
      <c r="M5" s="73" t="str">
        <f>IF(OR(H6="T1", H6="T2", H6="T3", H6="T4"), IF(OR(H7="T1", H7="T2", H7="T3", H7="T4"), IF(H6=H7, H6, H6 &amp; "/" &amp; H7), H6), IF(OR(H7="T1", H7="T2", H7="T3", H7="T4"), H7, ""))</f>
        <v>T1/T3</v>
      </c>
      <c r="N5" s="23"/>
      <c r="O5" s="23"/>
      <c r="P5" s="23"/>
      <c r="Q5" s="23"/>
      <c r="R5" s="30"/>
    </row>
    <row r="6" spans="1:18" ht="15.75" thickBot="1" x14ac:dyDescent="0.3">
      <c r="A6" s="80" t="s">
        <v>36</v>
      </c>
      <c r="B6" s="60" t="s">
        <v>109</v>
      </c>
      <c r="C6" s="86" t="s">
        <v>109</v>
      </c>
      <c r="D6" s="86" t="s">
        <v>109</v>
      </c>
      <c r="E6" s="86" t="s">
        <v>109</v>
      </c>
      <c r="F6" s="85" t="s">
        <v>109</v>
      </c>
      <c r="G6" s="87"/>
      <c r="H6" s="11" t="s">
        <v>107</v>
      </c>
      <c r="I6" s="88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/>
      </c>
      <c r="N6" s="23"/>
      <c r="O6" s="23"/>
      <c r="P6" s="23"/>
      <c r="Q6" s="23"/>
      <c r="R6" s="30"/>
    </row>
    <row r="7" spans="1:18" ht="15.75" thickBot="1" x14ac:dyDescent="0.3">
      <c r="A7" s="80" t="s">
        <v>37</v>
      </c>
      <c r="B7" s="60" t="s">
        <v>109</v>
      </c>
      <c r="C7" s="86" t="s">
        <v>109</v>
      </c>
      <c r="D7" s="86" t="s">
        <v>109</v>
      </c>
      <c r="E7" s="86" t="s">
        <v>109</v>
      </c>
      <c r="F7" s="85" t="s">
        <v>109</v>
      </c>
      <c r="G7" s="87"/>
      <c r="H7" s="11" t="s">
        <v>108</v>
      </c>
      <c r="I7" s="89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0" t="s">
        <v>38</v>
      </c>
      <c r="B8" s="60" t="s">
        <v>92</v>
      </c>
      <c r="C8" s="14">
        <v>0.503</v>
      </c>
      <c r="D8" s="14">
        <v>11.824</v>
      </c>
      <c r="E8" s="14">
        <v>61.848999999999997</v>
      </c>
      <c r="F8" s="26">
        <f t="shared" ref="F8:F27" si="1">E8-D8</f>
        <v>50.024999999999999</v>
      </c>
      <c r="G8" s="28" t="s">
        <v>106</v>
      </c>
      <c r="H8" s="11" t="s">
        <v>107</v>
      </c>
      <c r="I8" s="21" t="s">
        <v>109</v>
      </c>
      <c r="J8" s="23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23"/>
      <c r="L8" s="23"/>
      <c r="M8" s="23"/>
      <c r="N8" s="23" t="str">
        <f>IF(OR(H8="T1", H8="T2", H8="T3", H8="T4"), H8, "")</f>
        <v>T1</v>
      </c>
      <c r="O8" s="23"/>
      <c r="P8" s="23"/>
      <c r="Q8" s="23"/>
      <c r="R8" s="30"/>
    </row>
    <row r="9" spans="1:18" ht="15.75" thickBot="1" x14ac:dyDescent="0.3">
      <c r="A9" s="80" t="s">
        <v>39</v>
      </c>
      <c r="B9" s="60" t="s">
        <v>93</v>
      </c>
      <c r="C9" s="14">
        <v>0.504</v>
      </c>
      <c r="D9" s="14">
        <v>11.848000000000001</v>
      </c>
      <c r="E9" s="14">
        <v>61.973999999999997</v>
      </c>
      <c r="F9" s="26">
        <f t="shared" si="1"/>
        <v>50.125999999999998</v>
      </c>
      <c r="G9" s="28" t="s">
        <v>106</v>
      </c>
      <c r="H9" s="11" t="s">
        <v>107</v>
      </c>
      <c r="I9" s="21" t="s">
        <v>109</v>
      </c>
      <c r="J9" s="23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23"/>
      <c r="L9" s="23"/>
      <c r="M9" s="23"/>
      <c r="N9" s="23" t="str">
        <f>IF(OR(H9="T1", H9="T2", H9="T3", H9="T4"), H9, "")</f>
        <v>T1</v>
      </c>
      <c r="O9" s="23"/>
      <c r="P9" s="23"/>
      <c r="Q9" s="23"/>
      <c r="R9" s="30"/>
    </row>
    <row r="10" spans="1:18" ht="15.75" thickBot="1" x14ac:dyDescent="0.3">
      <c r="A10" s="80" t="s">
        <v>40</v>
      </c>
      <c r="B10" s="60" t="s">
        <v>94</v>
      </c>
      <c r="C10" s="14">
        <v>0.503</v>
      </c>
      <c r="D10" s="14">
        <v>11.849</v>
      </c>
      <c r="E10" s="14">
        <v>61.881</v>
      </c>
      <c r="F10" s="26">
        <f t="shared" si="1"/>
        <v>50.031999999999996</v>
      </c>
      <c r="G10" s="28" t="s">
        <v>106</v>
      </c>
      <c r="H10" s="11" t="s">
        <v>107</v>
      </c>
      <c r="I10" s="21" t="s">
        <v>109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>1 / 2 / 3 / 4 /(NA)</v>
      </c>
      <c r="K10" s="23"/>
      <c r="L10" s="23"/>
      <c r="M10" s="23"/>
      <c r="N10" s="23" t="str">
        <f>IF(OR(H10="T1", H10="T2", H10="T3", H10="T4"), H10, "")</f>
        <v>T1</v>
      </c>
      <c r="O10" s="23"/>
      <c r="P10" s="23"/>
      <c r="Q10" s="23"/>
      <c r="R10" s="30"/>
    </row>
    <row r="11" spans="1:18" ht="15.75" thickBot="1" x14ac:dyDescent="0.3">
      <c r="A11" s="80" t="s">
        <v>41</v>
      </c>
      <c r="B11" s="60" t="s">
        <v>95</v>
      </c>
      <c r="C11" s="14">
        <v>0.505</v>
      </c>
      <c r="D11" s="14">
        <v>11.818</v>
      </c>
      <c r="E11" s="14">
        <v>61.901000000000003</v>
      </c>
      <c r="F11" s="26">
        <f t="shared" si="1"/>
        <v>50.083000000000006</v>
      </c>
      <c r="G11" s="28" t="s">
        <v>106</v>
      </c>
      <c r="H11" s="11" t="s">
        <v>107</v>
      </c>
      <c r="I11" s="21" t="s">
        <v>109</v>
      </c>
      <c r="J11" s="23" t="str">
        <f t="shared" si="2"/>
        <v>1 / 2 / 3 / 4 /(NA)</v>
      </c>
      <c r="K11" s="23"/>
      <c r="L11" s="23"/>
      <c r="M11" s="23"/>
      <c r="N11" s="23" t="str">
        <f>IF(OR(H11="T1", H11="T2", H11="T3", H11="T4"), H11, "")</f>
        <v>T1</v>
      </c>
      <c r="O11" s="23"/>
      <c r="P11" s="23"/>
      <c r="Q11" s="23"/>
      <c r="R11" s="30"/>
    </row>
    <row r="12" spans="1:18" ht="15.75" thickBot="1" x14ac:dyDescent="0.3">
      <c r="A12" s="80" t="s">
        <v>42</v>
      </c>
      <c r="B12" s="60" t="s">
        <v>96</v>
      </c>
      <c r="C12" s="14">
        <v>0.505</v>
      </c>
      <c r="D12" s="14">
        <v>11.824</v>
      </c>
      <c r="E12" s="14">
        <v>61.857999999999997</v>
      </c>
      <c r="F12" s="26">
        <f t="shared" si="1"/>
        <v>50.033999999999999</v>
      </c>
      <c r="G12" s="28" t="s">
        <v>106</v>
      </c>
      <c r="H12" s="11" t="s">
        <v>107</v>
      </c>
      <c r="I12" s="21" t="s">
        <v>109</v>
      </c>
      <c r="J12" s="23" t="str">
        <f t="shared" si="2"/>
        <v>1 / 2 / 3 / 4 /(NA)</v>
      </c>
      <c r="K12" s="23"/>
      <c r="L12" s="23"/>
      <c r="M12" s="23"/>
      <c r="N12" s="23" t="str">
        <f t="shared" ref="N12:N27" si="3">IF(OR(H12="T1", H12="T2", H12="T3", H12="T4"), H12, "")</f>
        <v>T1</v>
      </c>
      <c r="O12" s="23"/>
      <c r="P12" s="23"/>
      <c r="Q12" s="23"/>
      <c r="R12" s="30"/>
    </row>
    <row r="13" spans="1:18" ht="15.75" thickBot="1" x14ac:dyDescent="0.3">
      <c r="A13" s="80" t="s">
        <v>83</v>
      </c>
      <c r="B13" s="60" t="s">
        <v>97</v>
      </c>
      <c r="C13" s="14">
        <v>0.50700000000000001</v>
      </c>
      <c r="D13" s="14">
        <v>11.77</v>
      </c>
      <c r="E13" s="14">
        <v>61.813000000000002</v>
      </c>
      <c r="F13" s="26">
        <f t="shared" si="1"/>
        <v>50.043000000000006</v>
      </c>
      <c r="G13" s="28" t="s">
        <v>106</v>
      </c>
      <c r="H13" s="11" t="s">
        <v>107</v>
      </c>
      <c r="I13" s="21" t="s">
        <v>109</v>
      </c>
      <c r="J13" s="23" t="str">
        <f t="shared" si="2"/>
        <v>1 / 2 / 3 / 4 /(NA)</v>
      </c>
      <c r="K13" s="23"/>
      <c r="L13" s="23"/>
      <c r="M13" s="23"/>
      <c r="N13" s="23" t="str">
        <f t="shared" si="3"/>
        <v>T1</v>
      </c>
      <c r="O13" s="23"/>
      <c r="P13" s="23"/>
      <c r="Q13" s="23"/>
      <c r="R13" s="30"/>
    </row>
    <row r="14" spans="1:18" ht="15.75" thickBot="1" x14ac:dyDescent="0.3">
      <c r="A14" s="80" t="s">
        <v>43</v>
      </c>
      <c r="B14" s="60" t="s">
        <v>98</v>
      </c>
      <c r="C14" s="14">
        <v>0.505</v>
      </c>
      <c r="D14" s="14">
        <v>11.76</v>
      </c>
      <c r="E14" s="14">
        <v>61.813000000000002</v>
      </c>
      <c r="F14" s="26">
        <f t="shared" si="1"/>
        <v>50.053000000000004</v>
      </c>
      <c r="G14" s="28" t="s">
        <v>106</v>
      </c>
      <c r="H14" s="11" t="s">
        <v>107</v>
      </c>
      <c r="I14" s="21" t="s">
        <v>109</v>
      </c>
      <c r="J14" s="23" t="str">
        <f t="shared" si="2"/>
        <v>1 / 2 / 3 / 4 /(NA)</v>
      </c>
      <c r="K14" s="23"/>
      <c r="L14" s="23"/>
      <c r="M14" s="23"/>
      <c r="N14" s="23" t="str">
        <f t="shared" si="3"/>
        <v>T1</v>
      </c>
      <c r="O14" s="23"/>
      <c r="P14" s="23"/>
      <c r="Q14" s="23"/>
      <c r="R14" s="30"/>
    </row>
    <row r="15" spans="1:18" ht="15.75" thickBot="1" x14ac:dyDescent="0.3">
      <c r="A15" s="80" t="s">
        <v>44</v>
      </c>
      <c r="B15" s="60" t="s">
        <v>99</v>
      </c>
      <c r="C15" s="14">
        <v>0.505</v>
      </c>
      <c r="D15" s="14">
        <v>11.786</v>
      </c>
      <c r="E15" s="14">
        <v>61.814999999999998</v>
      </c>
      <c r="F15" s="26">
        <f t="shared" si="1"/>
        <v>50.028999999999996</v>
      </c>
      <c r="G15" s="28" t="s">
        <v>106</v>
      </c>
      <c r="H15" s="11" t="s">
        <v>108</v>
      </c>
      <c r="I15" s="21" t="s">
        <v>109</v>
      </c>
      <c r="J15" s="23" t="str">
        <f t="shared" si="2"/>
        <v>1 / 2 / 3 / 4 /(NA)</v>
      </c>
      <c r="K15" s="23"/>
      <c r="L15" s="23"/>
      <c r="M15" s="23"/>
      <c r="N15" s="23" t="str">
        <f t="shared" si="3"/>
        <v>T3</v>
      </c>
      <c r="O15" s="23"/>
      <c r="P15" s="23"/>
      <c r="Q15" s="23"/>
      <c r="R15" s="30"/>
    </row>
    <row r="16" spans="1:18" ht="15.75" thickBot="1" x14ac:dyDescent="0.3">
      <c r="A16" s="80" t="s">
        <v>45</v>
      </c>
      <c r="B16" s="60" t="s">
        <v>100</v>
      </c>
      <c r="C16" s="14">
        <v>0.505</v>
      </c>
      <c r="D16" s="14">
        <v>11.788</v>
      </c>
      <c r="E16" s="14">
        <v>61.817999999999998</v>
      </c>
      <c r="F16" s="26">
        <f t="shared" si="1"/>
        <v>50.03</v>
      </c>
      <c r="G16" s="28" t="s">
        <v>106</v>
      </c>
      <c r="H16" s="11" t="s">
        <v>108</v>
      </c>
      <c r="I16" s="21" t="s">
        <v>109</v>
      </c>
      <c r="J16" s="23" t="str">
        <f t="shared" si="2"/>
        <v>1 / 2 / 3 / 4 /(NA)</v>
      </c>
      <c r="K16" s="23"/>
      <c r="L16" s="23"/>
      <c r="M16" s="23"/>
      <c r="N16" s="23" t="str">
        <f t="shared" si="3"/>
        <v>T3</v>
      </c>
      <c r="O16" s="23"/>
      <c r="P16" s="23"/>
      <c r="Q16" s="23"/>
      <c r="R16" s="30"/>
    </row>
    <row r="17" spans="1:18" ht="15.75" thickBot="1" x14ac:dyDescent="0.3">
      <c r="A17" s="80" t="s">
        <v>46</v>
      </c>
      <c r="B17" s="60" t="s">
        <v>101</v>
      </c>
      <c r="C17" s="14">
        <v>0.503</v>
      </c>
      <c r="D17" s="14">
        <v>11.763</v>
      </c>
      <c r="E17" s="14">
        <v>61.835000000000001</v>
      </c>
      <c r="F17" s="26">
        <f t="shared" si="1"/>
        <v>50.072000000000003</v>
      </c>
      <c r="G17" s="28" t="s">
        <v>106</v>
      </c>
      <c r="H17" s="11" t="s">
        <v>108</v>
      </c>
      <c r="I17" s="21" t="s">
        <v>109</v>
      </c>
      <c r="J17" s="23" t="str">
        <f t="shared" si="2"/>
        <v>1 / 2 / 3 / 4 /(NA)</v>
      </c>
      <c r="K17" s="23"/>
      <c r="L17" s="23"/>
      <c r="M17" s="23"/>
      <c r="N17" s="23" t="str">
        <f t="shared" si="3"/>
        <v>T3</v>
      </c>
      <c r="O17" s="23"/>
      <c r="P17" s="23"/>
      <c r="Q17" s="23"/>
      <c r="R17" s="30"/>
    </row>
    <row r="18" spans="1:18" ht="15.75" thickBot="1" x14ac:dyDescent="0.3">
      <c r="A18" s="80" t="s">
        <v>47</v>
      </c>
      <c r="B18" s="60" t="s">
        <v>102</v>
      </c>
      <c r="C18" s="14">
        <v>0.504</v>
      </c>
      <c r="D18" s="14">
        <v>11.824999999999999</v>
      </c>
      <c r="E18" s="14">
        <v>61.887999999999998</v>
      </c>
      <c r="F18" s="26">
        <f t="shared" si="1"/>
        <v>50.063000000000002</v>
      </c>
      <c r="G18" s="28" t="s">
        <v>106</v>
      </c>
      <c r="H18" s="11" t="s">
        <v>108</v>
      </c>
      <c r="I18" s="21" t="s">
        <v>109</v>
      </c>
      <c r="J18" s="23" t="str">
        <f t="shared" si="2"/>
        <v>1 / 2 / 3 / 4 /(NA)</v>
      </c>
      <c r="K18" s="23"/>
      <c r="L18" s="23"/>
      <c r="M18" s="23"/>
      <c r="N18" s="23" t="str">
        <f t="shared" si="3"/>
        <v>T3</v>
      </c>
      <c r="O18" s="23"/>
      <c r="P18" s="23"/>
      <c r="Q18" s="23"/>
      <c r="R18" s="30"/>
    </row>
    <row r="19" spans="1:18" ht="15.75" thickBot="1" x14ac:dyDescent="0.3">
      <c r="A19" s="80" t="s">
        <v>48</v>
      </c>
      <c r="B19" s="60" t="s">
        <v>103</v>
      </c>
      <c r="C19" s="14">
        <v>0.504</v>
      </c>
      <c r="D19" s="14">
        <v>11.757999999999999</v>
      </c>
      <c r="E19" s="14">
        <v>61.811</v>
      </c>
      <c r="F19" s="26">
        <f t="shared" si="1"/>
        <v>50.052999999999997</v>
      </c>
      <c r="G19" s="28" t="s">
        <v>106</v>
      </c>
      <c r="H19" s="11" t="s">
        <v>108</v>
      </c>
      <c r="I19" s="21" t="s">
        <v>109</v>
      </c>
      <c r="J19" s="23" t="str">
        <f t="shared" si="2"/>
        <v>1 / 2 / 3 / 4 /(NA)</v>
      </c>
      <c r="K19" s="23"/>
      <c r="L19" s="23"/>
      <c r="M19" s="23"/>
      <c r="N19" s="23" t="str">
        <f t="shared" si="3"/>
        <v>T3</v>
      </c>
      <c r="O19" s="23"/>
      <c r="P19" s="23"/>
      <c r="Q19" s="23"/>
      <c r="R19" s="30"/>
    </row>
    <row r="20" spans="1:18" ht="15.75" thickBot="1" x14ac:dyDescent="0.3">
      <c r="A20" s="80" t="s">
        <v>57</v>
      </c>
      <c r="B20" s="60" t="s">
        <v>104</v>
      </c>
      <c r="C20" s="14">
        <v>0.503</v>
      </c>
      <c r="D20" s="14">
        <v>11.795</v>
      </c>
      <c r="E20" s="14">
        <v>61.813000000000002</v>
      </c>
      <c r="F20" s="26">
        <f t="shared" si="1"/>
        <v>50.018000000000001</v>
      </c>
      <c r="G20" s="28" t="s">
        <v>106</v>
      </c>
      <c r="H20" s="11" t="s">
        <v>108</v>
      </c>
      <c r="I20" s="21" t="s">
        <v>109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>1 / 2 / 3 / 4 /(NA)</v>
      </c>
      <c r="K20" s="23"/>
      <c r="L20" s="23"/>
      <c r="M20" s="23"/>
      <c r="N20" s="23" t="str">
        <f t="shared" si="3"/>
        <v>T3</v>
      </c>
      <c r="O20" s="23"/>
      <c r="P20" s="23"/>
      <c r="Q20" s="23"/>
      <c r="R20" s="30"/>
    </row>
    <row r="21" spans="1:18" ht="15.75" thickBot="1" x14ac:dyDescent="0.3">
      <c r="A21" s="80" t="s">
        <v>58</v>
      </c>
      <c r="B21" s="60" t="s">
        <v>105</v>
      </c>
      <c r="C21" s="14">
        <v>0.505</v>
      </c>
      <c r="D21" s="14">
        <v>11.819000000000001</v>
      </c>
      <c r="E21" s="14">
        <v>61.938000000000002</v>
      </c>
      <c r="F21" s="26">
        <f t="shared" si="1"/>
        <v>50.119</v>
      </c>
      <c r="G21" s="28" t="s">
        <v>106</v>
      </c>
      <c r="H21" s="11" t="s">
        <v>108</v>
      </c>
      <c r="I21" s="21" t="s">
        <v>109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>1 / 2 / 3 / 4 /(NA)</v>
      </c>
      <c r="K21" s="23"/>
      <c r="L21" s="23"/>
      <c r="M21" s="23"/>
      <c r="N21" s="23" t="str">
        <f t="shared" si="3"/>
        <v>T3</v>
      </c>
      <c r="O21" s="23"/>
      <c r="P21" s="23"/>
      <c r="Q21" s="23"/>
      <c r="R21" s="30"/>
    </row>
    <row r="22" spans="1:18" ht="15.75" thickBot="1" x14ac:dyDescent="0.3">
      <c r="A22" s="80" t="s">
        <v>59</v>
      </c>
      <c r="B22" s="60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0" t="s">
        <v>78</v>
      </c>
      <c r="B23" s="60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0" t="s">
        <v>79</v>
      </c>
      <c r="B24" s="60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0" t="s">
        <v>80</v>
      </c>
      <c r="B25" s="60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0" t="s">
        <v>81</v>
      </c>
      <c r="B26" s="60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0" t="s">
        <v>82</v>
      </c>
      <c r="B27" s="60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0" t="s">
        <v>110</v>
      </c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1">
        <v>45671</v>
      </c>
      <c r="J30" s="69"/>
      <c r="K30" s="69"/>
      <c r="L30" s="69"/>
      <c r="M30" s="69"/>
      <c r="N30" s="69"/>
      <c r="O30" s="69"/>
      <c r="P30" s="69"/>
      <c r="Q30" s="69"/>
    </row>
    <row r="31" spans="1:18" x14ac:dyDescent="0.2">
      <c r="A31" s="10" t="s">
        <v>50</v>
      </c>
      <c r="B31" s="60" t="s">
        <v>111</v>
      </c>
      <c r="C31" s="17" t="s">
        <v>51</v>
      </c>
      <c r="J31" s="69"/>
      <c r="K31" s="69"/>
      <c r="L31" s="69"/>
      <c r="M31" s="69"/>
      <c r="N31" s="69"/>
      <c r="O31" s="69"/>
      <c r="P31" s="69"/>
      <c r="Q31" s="69"/>
    </row>
    <row r="32" spans="1:18" ht="13.5" thickBot="1" x14ac:dyDescent="0.25">
      <c r="A32" t="s">
        <v>52</v>
      </c>
      <c r="B32" s="62" t="s">
        <v>112</v>
      </c>
      <c r="C32" s="25"/>
      <c r="D32" s="25"/>
      <c r="E32" s="25"/>
      <c r="F32" s="23"/>
      <c r="G32" s="24"/>
      <c r="H32" s="24"/>
      <c r="J32" s="69"/>
      <c r="K32" s="69"/>
      <c r="L32" s="69"/>
      <c r="M32" s="69"/>
      <c r="N32" s="69"/>
      <c r="O32" s="69"/>
      <c r="P32" s="69"/>
      <c r="Q32" s="69"/>
    </row>
    <row r="33" spans="1:17" ht="15.75" thickBot="1" x14ac:dyDescent="0.3">
      <c r="A33" s="10" t="s">
        <v>28</v>
      </c>
      <c r="B33" s="63" t="s">
        <v>113</v>
      </c>
      <c r="C33" s="23"/>
      <c r="D33" s="23" t="b">
        <f>IF(B33="YA", TRUE)</f>
        <v>1</v>
      </c>
      <c r="E33" s="23"/>
      <c r="F33" s="29"/>
      <c r="G33" s="24"/>
      <c r="H33" s="24"/>
      <c r="I33" s="23"/>
      <c r="J33" s="69"/>
      <c r="K33" s="69"/>
      <c r="L33" s="69"/>
      <c r="M33" s="69"/>
      <c r="N33" s="69"/>
      <c r="O33" s="69"/>
      <c r="P33" s="69"/>
      <c r="Q33" s="69"/>
    </row>
    <row r="34" spans="1:17" ht="15.75" thickBot="1" x14ac:dyDescent="0.3">
      <c r="A34" s="10" t="s">
        <v>30</v>
      </c>
      <c r="B34" s="63" t="s">
        <v>113</v>
      </c>
      <c r="C34" s="23"/>
      <c r="D34" s="23" t="b">
        <f>IF(B34="YA", TRUE)</f>
        <v>1</v>
      </c>
      <c r="E34" s="23"/>
      <c r="F34" s="29"/>
      <c r="G34" s="24"/>
      <c r="H34" s="24"/>
      <c r="I34" s="23"/>
      <c r="J34" s="69"/>
      <c r="K34" s="69"/>
      <c r="L34" s="69"/>
      <c r="M34" s="69"/>
      <c r="N34" s="69"/>
      <c r="O34" s="69"/>
      <c r="P34" s="69"/>
      <c r="Q34" s="69"/>
    </row>
    <row r="35" spans="1:17" ht="15.75" thickBot="1" x14ac:dyDescent="0.3">
      <c r="A35" s="10" t="s">
        <v>29</v>
      </c>
      <c r="B35" s="63" t="s">
        <v>113</v>
      </c>
      <c r="C35" s="53"/>
      <c r="D35" s="23" t="b">
        <f>IF(B35="YA", TRUE)</f>
        <v>1</v>
      </c>
      <c r="E35" s="53"/>
      <c r="F35" s="54"/>
      <c r="G35" s="55"/>
      <c r="H35" s="55"/>
      <c r="I35" s="53"/>
      <c r="J35" s="69"/>
      <c r="K35" s="69"/>
      <c r="L35" s="69"/>
      <c r="M35" s="69"/>
      <c r="N35" s="69"/>
      <c r="O35" s="69"/>
      <c r="P35" s="69"/>
      <c r="Q35" s="69"/>
    </row>
    <row r="36" spans="1:17" ht="14.25" customHeight="1" thickBot="1" x14ac:dyDescent="0.25">
      <c r="C36" s="53"/>
      <c r="D36" s="53"/>
      <c r="E36" s="53"/>
      <c r="F36" s="53"/>
      <c r="G36" s="55"/>
      <c r="H36" s="55"/>
      <c r="I36" s="53"/>
      <c r="J36" s="69"/>
      <c r="K36" s="69"/>
      <c r="L36" s="69"/>
      <c r="M36" s="69"/>
      <c r="N36" s="69"/>
      <c r="O36" s="69"/>
      <c r="P36" s="69"/>
      <c r="Q36" s="69"/>
    </row>
    <row r="37" spans="1:17" ht="15.75" thickBot="1" x14ac:dyDescent="0.25">
      <c r="A37" t="s">
        <v>16</v>
      </c>
      <c r="B37" s="63" t="s">
        <v>114</v>
      </c>
      <c r="C37" s="56" t="b">
        <f>IF(B37="XP 205DR",TRUE)</f>
        <v>1</v>
      </c>
      <c r="D37" s="56" t="b">
        <f>IF(B37="MSA 225S-100-DA",TRUE)</f>
        <v>0</v>
      </c>
      <c r="E37" s="56" t="b">
        <f>IF(B37="MSE 225S-100-DU ",TRUE)</f>
        <v>0</v>
      </c>
      <c r="F37" s="53" t="b">
        <f>IF(B37="PG 603S",TRUE)</f>
        <v>0</v>
      </c>
      <c r="G37" s="55" t="b">
        <f>IF(B37="Lain-lain",TRUE)</f>
        <v>0</v>
      </c>
      <c r="H37" s="55"/>
      <c r="I37" s="53"/>
    </row>
    <row r="38" spans="1:17" x14ac:dyDescent="0.2">
      <c r="C38" s="56"/>
      <c r="D38" s="56"/>
      <c r="E38" s="56"/>
      <c r="F38" s="53"/>
      <c r="G38" s="55"/>
      <c r="H38" s="55"/>
      <c r="I38" s="53"/>
    </row>
    <row r="39" spans="1:17" x14ac:dyDescent="0.2">
      <c r="C39" s="56"/>
      <c r="D39" s="56"/>
      <c r="E39" s="56"/>
      <c r="F39" s="53"/>
      <c r="G39" s="55"/>
      <c r="H39" s="55"/>
      <c r="I39" s="53"/>
    </row>
    <row r="40" spans="1:17" ht="14.25" x14ac:dyDescent="0.2">
      <c r="C40" s="56"/>
      <c r="D40" s="56"/>
      <c r="E40" s="57"/>
      <c r="F40" s="53"/>
      <c r="G40" s="55"/>
      <c r="H40" s="55"/>
      <c r="I40" s="53"/>
    </row>
    <row r="41" spans="1:17" x14ac:dyDescent="0.2">
      <c r="C41" s="47"/>
      <c r="D41" s="47"/>
      <c r="E41" s="47"/>
      <c r="F41" s="30"/>
      <c r="G41" s="48"/>
      <c r="H41" s="48"/>
      <c r="I41" s="23"/>
    </row>
    <row r="42" spans="1:17" x14ac:dyDescent="0.2">
      <c r="C42" s="47"/>
      <c r="D42" s="47"/>
      <c r="E42" s="47"/>
      <c r="F42" s="30"/>
      <c r="G42" s="48"/>
      <c r="H42" s="48"/>
      <c r="I42" s="23"/>
    </row>
    <row r="43" spans="1:17" x14ac:dyDescent="0.2">
      <c r="C43" s="47"/>
      <c r="D43" s="47"/>
      <c r="E43" s="47"/>
      <c r="F43" s="30"/>
      <c r="G43" s="48"/>
      <c r="H43" s="48"/>
      <c r="I43" s="23"/>
    </row>
    <row r="44" spans="1:17" x14ac:dyDescent="0.2">
      <c r="C44" s="47"/>
      <c r="D44" s="47"/>
      <c r="E44" s="47"/>
      <c r="F44" s="30"/>
      <c r="G44" s="48"/>
      <c r="H44" s="48"/>
      <c r="I44" s="23"/>
    </row>
    <row r="45" spans="1:17" x14ac:dyDescent="0.2">
      <c r="C45" s="47"/>
      <c r="D45" s="47"/>
      <c r="E45" s="47"/>
      <c r="F45" s="30"/>
      <c r="G45" s="48"/>
      <c r="H45" s="48"/>
    </row>
    <row r="46" spans="1:17" x14ac:dyDescent="0.2">
      <c r="C46" s="46"/>
    </row>
    <row r="47" spans="1:17" x14ac:dyDescent="0.2">
      <c r="C47" s="46"/>
    </row>
    <row r="48" spans="1:17" x14ac:dyDescent="0.2">
      <c r="C48" s="46"/>
    </row>
    <row r="49" spans="3:3" x14ac:dyDescent="0.2">
      <c r="C49" s="46"/>
    </row>
  </sheetData>
  <conditionalFormatting sqref="B5:E8 B2 D2:E2 B25 C9:E19 B9:B22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C20:E20 B23 B26">
    <cfRule type="expression" dxfId="31" priority="88">
      <formula>LEN(B20)=0</formula>
    </cfRule>
  </conditionalFormatting>
  <conditionalFormatting sqref="C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7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Form!B16</f>
        <v>IQC POW 9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Form!G16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Form!I16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Form!B17</f>
        <v>IQC POW 10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Form!G17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Form!I17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Form!B18</f>
        <v>IQC POW 11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Form!G18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Form!I18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Form!B19</f>
        <v>IQC POW 12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Form!G19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Form!I19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Form!B20</f>
        <v>IQC POW 13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Form!G20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Form!N20</f>
        <v>T3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Form!I20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J14" sqref="J14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Form!B21</f>
        <v>IQC POW 14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Form!G21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Form!I21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tabSelected="1"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>
        <f>Form!B22</f>
        <v>0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Form!G22</f>
        <v>Sila Pilih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e">
        <f>IF(F8&lt;1, B13/F8,D13/F8)</f>
        <v>#VALUE!</v>
      </c>
      <c r="G13" s="109" t="e">
        <f>IF(F9&lt;1, B13/F9, D13/F9)</f>
        <v>#VALUE!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e">
        <f>IF(F8&lt;1, B14/F8, D14/F8)</f>
        <v>#VALUE!</v>
      </c>
      <c r="G14" s="109" t="e">
        <f>IF(F9&lt;1, B14/F9, D14/F9)</f>
        <v>#VALUE!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e">
        <f>IF(F8&lt;1, B15/F8, D15/F8)</f>
        <v>#VALUE!</v>
      </c>
      <c r="G15" s="109" t="e">
        <f>IF(F9&lt;1, B15/F9, D15/F9)</f>
        <v>#VALUE!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e">
        <f>IF(F8&lt;1, B16/F8, D16/F8)</f>
        <v>#VALUE!</v>
      </c>
      <c r="G16" s="144" t="e">
        <f>IF(F9&lt;1, B16/F9, D16/F9)</f>
        <v>#VALUE!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Form!I22</f>
        <v>Sila Pilih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>
        <f>Form!B23</f>
        <v>0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Form!G23</f>
        <v>Sila Pilih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e">
        <f>IF(F8&lt;1, B13/F8,D13/F8)</f>
        <v>#VALUE!</v>
      </c>
      <c r="G13" s="109" t="e">
        <f>IF(F9&lt;1, B13/F9, D13/F9)</f>
        <v>#VALUE!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e">
        <f>IF(F8&lt;1, B14/F8, D14/F8)</f>
        <v>#VALUE!</v>
      </c>
      <c r="G14" s="109" t="e">
        <f>IF(F9&lt;1, B14/F9, D14/F9)</f>
        <v>#VALUE!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e">
        <f>IF(F8&lt;1, B15/F8, D15/F8)</f>
        <v>#VALUE!</v>
      </c>
      <c r="G15" s="109" t="e">
        <f>IF(F9&lt;1, B15/F9, D15/F9)</f>
        <v>#VALUE!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e">
        <f>IF(F8&lt;1, B16/F8, D16/F8)</f>
        <v>#VALUE!</v>
      </c>
      <c r="G16" s="144" t="e">
        <f>IF(F9&lt;1, B16/F9, D16/F9)</f>
        <v>#VALUE!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Form!I23</f>
        <v>Sila Pilih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>
        <f>Form!B24</f>
        <v>0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Form!G24</f>
        <v>Sila Pilih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e">
        <f>IF(F8&lt;1, B13/F8,D13/F8)</f>
        <v>#VALUE!</v>
      </c>
      <c r="G13" s="109" t="e">
        <f>IF(F9&lt;1, B13/F9, D13/F9)</f>
        <v>#VALUE!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e">
        <f>IF(F8&lt;1, B14/F8, D14/F8)</f>
        <v>#VALUE!</v>
      </c>
      <c r="G14" s="109" t="e">
        <f>IF(F9&lt;1, B14/F9, D14/F9)</f>
        <v>#VALUE!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e">
        <f>IF(F8&lt;1, B15/F8, D15/F8)</f>
        <v>#VALUE!</v>
      </c>
      <c r="G15" s="109" t="e">
        <f>IF(F9&lt;1, B15/F9, D15/F9)</f>
        <v>#VALUE!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e">
        <f>IF(F8&lt;1, B16/F8, D16/F8)</f>
        <v>#VALUE!</v>
      </c>
      <c r="G16" s="144" t="e">
        <f>IF(F9&lt;1, B16/F9, D16/F9)</f>
        <v>#VALUE!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Form!I24</f>
        <v>Sila Pilih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>
        <f>Form!B25</f>
        <v>0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Form!G25</f>
        <v>Sila Pilih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e">
        <f>IF(F8&lt;1, B13/F8,D13/F8)</f>
        <v>#VALUE!</v>
      </c>
      <c r="G13" s="109" t="e">
        <f>IF(F9&lt;1, B13/F9, D13/F9)</f>
        <v>#VALUE!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e">
        <f>IF(F8&lt;1, B14/F8, D14/F8)</f>
        <v>#VALUE!</v>
      </c>
      <c r="G14" s="109" t="e">
        <f>IF(F9&lt;1, B14/F9, D14/F9)</f>
        <v>#VALUE!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e">
        <f>IF(F8&lt;1, B15/F8, D15/F8)</f>
        <v>#VALUE!</v>
      </c>
      <c r="G15" s="109" t="e">
        <f>IF(F9&lt;1, B15/F9, D15/F9)</f>
        <v>#VALUE!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e">
        <f>IF(F8&lt;1, B16/F8, D16/F8)</f>
        <v>#VALUE!</v>
      </c>
      <c r="G16" s="144" t="e">
        <f>IF(F9&lt;1, B16/F9, D16/F9)</f>
        <v>#VALUE!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Form!I25</f>
        <v>Sila Pilih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7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Form!B8</f>
        <v>IQC POW 1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2" t="str">
        <f>Form!G8</f>
        <v>SERBUK</v>
      </c>
      <c r="E3" s="193"/>
      <c r="F3" s="193"/>
      <c r="G3" s="193"/>
      <c r="H3" s="194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35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Form!I8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12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12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12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12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13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5:D5"/>
    <mergeCell ref="A8:B8"/>
    <mergeCell ref="C8:E8"/>
    <mergeCell ref="G8:H8"/>
    <mergeCell ref="A9:B9"/>
    <mergeCell ref="C9:E9"/>
    <mergeCell ref="G9:H9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>
        <f>Form!B26</f>
        <v>0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Form!G26</f>
        <v>Sila Pilih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e">
        <f>IF(F8&lt;1, B13/F8,D13/F8)</f>
        <v>#VALUE!</v>
      </c>
      <c r="G13" s="109" t="e">
        <f>IF(F9&lt;1, B13/F9, D13/F9)</f>
        <v>#VALUE!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e">
        <f>IF(F8&lt;1, B14/F8, D14/F8)</f>
        <v>#VALUE!</v>
      </c>
      <c r="G14" s="109" t="e">
        <f>IF(F9&lt;1, B14/F9, D14/F9)</f>
        <v>#VALUE!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e">
        <f>IF(F8&lt;1, B15/F8, D15/F8)</f>
        <v>#VALUE!</v>
      </c>
      <c r="G15" s="109" t="e">
        <f>IF(F9&lt;1, B15/F9, D15/F9)</f>
        <v>#VALUE!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e">
        <f>IF(F8&lt;1, B16/F8, D16/F8)</f>
        <v>#VALUE!</v>
      </c>
      <c r="G16" s="144" t="e">
        <f>IF(F9&lt;1, B16/F9, D16/F9)</f>
        <v>#VALUE!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Form!I26</f>
        <v>Sila Pilih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>
        <f>Form!B27</f>
        <v>0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Form!G27</f>
        <v>Sila Pilih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 t="s">
        <v>89</v>
      </c>
      <c r="C13" s="99"/>
      <c r="D13" s="100">
        <v>7.5</v>
      </c>
      <c r="E13" s="101"/>
      <c r="F13" s="67" t="e">
        <f>IF(F8&lt;1, B13/F8,D13/F8)</f>
        <v>#VALUE!</v>
      </c>
      <c r="G13" s="109" t="e">
        <f>IF(F9&lt;1, B13/F9, D13/F9)</f>
        <v>#VALUE!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e">
        <f>IF(F8&lt;1, B14/F8, D14/F8)</f>
        <v>#VALUE!</v>
      </c>
      <c r="G14" s="109" t="e">
        <f>IF(F9&lt;1, B14/F9, D14/F9)</f>
        <v>#VALUE!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e">
        <f>IF(F8&lt;1, B15/F8, D15/F8)</f>
        <v>#VALUE!</v>
      </c>
      <c r="G15" s="109" t="e">
        <f>IF(F9&lt;1, B15/F9, D15/F9)</f>
        <v>#VALUE!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e">
        <f>IF(F8&lt;1, B16/F8, D16/F8)</f>
        <v>#VALUE!</v>
      </c>
      <c r="G16" s="144" t="e">
        <f>IF(F9&lt;1, B16/F9, D16/F9)</f>
        <v>#VALUE!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Form!I27</f>
        <v>Sila Pilih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10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Form!B9</f>
        <v>IQC POW 2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Form!G9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66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Form!I9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64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64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64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64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65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10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Form!B10</f>
        <v>IQC POW 3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Form!G10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Form!I10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10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Form!B11</f>
        <v>IQC POW 4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Form!G11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Form!I11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Form!B12</f>
        <v>IQC POW 5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Form!G12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Form!I12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10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Form!B13</f>
        <v>IQC POW 6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Form!G13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Form!I13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B10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Form!B14</f>
        <v>IQC POW 7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Form!G14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Form!I14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7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1" t="s">
        <v>72</v>
      </c>
      <c r="B1" s="182"/>
      <c r="C1" s="182"/>
      <c r="D1" s="182"/>
      <c r="E1" s="182"/>
      <c r="F1" s="182"/>
      <c r="G1" s="182"/>
      <c r="H1" s="183"/>
    </row>
    <row r="2" spans="1:8" ht="18.95" customHeight="1" x14ac:dyDescent="0.2">
      <c r="A2" s="184" t="s">
        <v>25</v>
      </c>
      <c r="B2" s="185"/>
      <c r="C2" s="186"/>
      <c r="D2" s="187" t="str">
        <f>Form!B15</f>
        <v>IQC POW 8 140125</v>
      </c>
      <c r="E2" s="187"/>
      <c r="F2" s="187"/>
      <c r="G2" s="187"/>
      <c r="H2" s="188"/>
    </row>
    <row r="3" spans="1:8" ht="24" customHeight="1" x14ac:dyDescent="0.2">
      <c r="A3" s="189" t="s">
        <v>26</v>
      </c>
      <c r="B3" s="190"/>
      <c r="C3" s="191"/>
      <c r="D3" s="195" t="str">
        <f>Form!G15</f>
        <v>SERBUK</v>
      </c>
      <c r="E3" s="196"/>
      <c r="F3" s="196"/>
      <c r="G3" s="196"/>
      <c r="H3" s="197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179" t="s">
        <v>71</v>
      </c>
      <c r="G4" s="179"/>
      <c r="H4" s="180"/>
    </row>
    <row r="5" spans="1:8" ht="19.899999999999999" customHeight="1" x14ac:dyDescent="0.2">
      <c r="A5" s="178" t="s">
        <v>15</v>
      </c>
      <c r="B5" s="178"/>
      <c r="C5" s="178"/>
      <c r="D5" s="178"/>
      <c r="E5" s="168"/>
      <c r="F5" s="168"/>
      <c r="G5" s="169" t="s">
        <v>62</v>
      </c>
      <c r="H5" s="169"/>
    </row>
    <row r="6" spans="1:8" ht="25.5" customHeight="1" x14ac:dyDescent="0.2">
      <c r="A6" s="170" t="s">
        <v>0</v>
      </c>
      <c r="B6" s="171"/>
      <c r="C6" s="171"/>
      <c r="D6" s="171"/>
      <c r="E6" s="172"/>
      <c r="F6" s="70" t="s">
        <v>73</v>
      </c>
      <c r="G6" s="104" t="s">
        <v>74</v>
      </c>
      <c r="H6" s="173"/>
    </row>
    <row r="7" spans="1:8" ht="21" customHeight="1" x14ac:dyDescent="0.2">
      <c r="A7" s="174" t="s">
        <v>1</v>
      </c>
      <c r="B7" s="175"/>
      <c r="C7" s="176"/>
      <c r="D7" s="176"/>
      <c r="E7" s="177"/>
      <c r="F7" s="83">
        <f>Form!C5</f>
        <v>0.504</v>
      </c>
      <c r="G7" s="162">
        <f>Form!F5</f>
        <v>50.048000000000002</v>
      </c>
      <c r="H7" s="163"/>
    </row>
    <row r="8" spans="1:8" ht="21" customHeight="1" x14ac:dyDescent="0.2">
      <c r="A8" s="158" t="s">
        <v>2</v>
      </c>
      <c r="B8" s="159"/>
      <c r="C8" s="160" t="str">
        <f>Form!B31</f>
        <v>IQC POW 140125</v>
      </c>
      <c r="D8" s="160"/>
      <c r="E8" s="161"/>
      <c r="F8" s="83" t="str">
        <f>Form!C6</f>
        <v>NA</v>
      </c>
      <c r="G8" s="162" t="str">
        <f>Form!F6</f>
        <v>NA</v>
      </c>
      <c r="H8" s="163"/>
    </row>
    <row r="9" spans="1:8" ht="21" customHeight="1" x14ac:dyDescent="0.2">
      <c r="A9" s="128" t="s">
        <v>3</v>
      </c>
      <c r="B9" s="129"/>
      <c r="C9" s="164"/>
      <c r="D9" s="164"/>
      <c r="E9" s="165"/>
      <c r="F9" s="84" t="str">
        <f>Form!C7</f>
        <v>NA</v>
      </c>
      <c r="G9" s="166" t="str">
        <f>Form!F7</f>
        <v>NA</v>
      </c>
      <c r="H9" s="167"/>
    </row>
    <row r="10" spans="1:8" ht="20.100000000000001" customHeight="1" x14ac:dyDescent="0.2">
      <c r="A10" s="90"/>
      <c r="B10" s="90"/>
      <c r="C10" s="91"/>
      <c r="D10" s="91"/>
      <c r="E10" s="91"/>
      <c r="F10" s="91"/>
      <c r="G10" s="91"/>
      <c r="H10" s="91"/>
    </row>
    <row r="11" spans="1:8" ht="33.75" customHeight="1" x14ac:dyDescent="0.2">
      <c r="A11" s="102"/>
      <c r="B11" s="92" t="s">
        <v>63</v>
      </c>
      <c r="C11" s="92"/>
      <c r="D11" s="94" t="s">
        <v>64</v>
      </c>
      <c r="E11" s="95"/>
      <c r="F11" s="104" t="s">
        <v>65</v>
      </c>
      <c r="G11" s="105"/>
      <c r="H11" s="106"/>
    </row>
    <row r="12" spans="1:8" ht="15" x14ac:dyDescent="0.2">
      <c r="A12" s="103"/>
      <c r="B12" s="93"/>
      <c r="C12" s="93"/>
      <c r="D12" s="96"/>
      <c r="E12" s="97"/>
      <c r="F12" s="2" t="s">
        <v>2</v>
      </c>
      <c r="G12" s="107" t="s">
        <v>13</v>
      </c>
      <c r="H12" s="108"/>
    </row>
    <row r="13" spans="1:8" ht="21.75" customHeight="1" x14ac:dyDescent="0.2">
      <c r="A13" s="59" t="s">
        <v>5</v>
      </c>
      <c r="B13" s="98">
        <v>2.5</v>
      </c>
      <c r="C13" s="99"/>
      <c r="D13" s="100">
        <v>7.5</v>
      </c>
      <c r="E13" s="101"/>
      <c r="F13" s="67" t="s">
        <v>109</v>
      </c>
      <c r="G13" s="109" t="s">
        <v>109</v>
      </c>
      <c r="H13" s="110"/>
    </row>
    <row r="14" spans="1:8" ht="21.95" customHeight="1" x14ac:dyDescent="0.2">
      <c r="A14" s="39" t="s">
        <v>6</v>
      </c>
      <c r="B14" s="146">
        <v>0.25</v>
      </c>
      <c r="C14" s="147"/>
      <c r="D14" s="148">
        <v>0.75</v>
      </c>
      <c r="E14" s="149"/>
      <c r="F14" s="67" t="s">
        <v>109</v>
      </c>
      <c r="G14" s="109" t="s">
        <v>109</v>
      </c>
      <c r="H14" s="110"/>
    </row>
    <row r="15" spans="1:8" ht="21.95" customHeight="1" x14ac:dyDescent="0.2">
      <c r="A15" s="39" t="s">
        <v>7</v>
      </c>
      <c r="B15" s="150">
        <v>5</v>
      </c>
      <c r="C15" s="151"/>
      <c r="D15" s="152">
        <v>15</v>
      </c>
      <c r="E15" s="153"/>
      <c r="F15" s="67" t="s">
        <v>109</v>
      </c>
      <c r="G15" s="109" t="s">
        <v>109</v>
      </c>
      <c r="H15" s="110"/>
    </row>
    <row r="16" spans="1:8" ht="21.95" customHeight="1" x14ac:dyDescent="0.2">
      <c r="A16" s="40" t="s">
        <v>8</v>
      </c>
      <c r="B16" s="154">
        <v>0.15</v>
      </c>
      <c r="C16" s="155"/>
      <c r="D16" s="156">
        <v>0.45</v>
      </c>
      <c r="E16" s="157"/>
      <c r="F16" s="68" t="s">
        <v>109</v>
      </c>
      <c r="G16" s="144" t="s">
        <v>109</v>
      </c>
      <c r="H16" s="145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40" t="s">
        <v>19</v>
      </c>
      <c r="B18" s="141"/>
      <c r="C18" s="141"/>
      <c r="D18" s="141"/>
      <c r="E18" s="142" t="s">
        <v>18</v>
      </c>
      <c r="F18" s="143"/>
      <c r="G18" s="44" t="s">
        <v>67</v>
      </c>
      <c r="H18" s="45" t="str">
        <f>Form!I15</f>
        <v>NA</v>
      </c>
    </row>
    <row r="19" spans="1:8" ht="18.75" customHeight="1" x14ac:dyDescent="0.25">
      <c r="A19" s="134" t="s">
        <v>20</v>
      </c>
      <c r="B19" s="135"/>
      <c r="C19" s="135"/>
      <c r="D19" s="135"/>
      <c r="E19" s="136" t="s">
        <v>18</v>
      </c>
      <c r="F19" s="136"/>
      <c r="G19" s="71"/>
      <c r="H19" s="8"/>
    </row>
    <row r="20" spans="1:8" ht="18.75" customHeight="1" x14ac:dyDescent="0.25">
      <c r="A20" s="134" t="s">
        <v>21</v>
      </c>
      <c r="B20" s="135"/>
      <c r="C20" s="135"/>
      <c r="D20" s="135"/>
      <c r="E20" s="136" t="s">
        <v>75</v>
      </c>
      <c r="F20" s="136"/>
      <c r="G20" s="71"/>
      <c r="H20" s="8"/>
    </row>
    <row r="21" spans="1:8" ht="18.75" customHeight="1" x14ac:dyDescent="0.25">
      <c r="A21" s="134" t="s">
        <v>22</v>
      </c>
      <c r="B21" s="135"/>
      <c r="C21" s="135"/>
      <c r="D21" s="135"/>
      <c r="E21" s="136" t="s">
        <v>18</v>
      </c>
      <c r="F21" s="136"/>
      <c r="G21" s="71"/>
      <c r="H21" s="8"/>
    </row>
    <row r="22" spans="1:8" ht="18.75" customHeight="1" x14ac:dyDescent="0.25">
      <c r="A22" s="134" t="s">
        <v>23</v>
      </c>
      <c r="B22" s="135"/>
      <c r="C22" s="135"/>
      <c r="D22" s="135"/>
      <c r="E22" s="136"/>
      <c r="F22" s="136"/>
      <c r="G22" s="71"/>
      <c r="H22" s="8"/>
    </row>
    <row r="23" spans="1:8" ht="18.75" customHeight="1" x14ac:dyDescent="0.25">
      <c r="A23" s="137" t="s">
        <v>24</v>
      </c>
      <c r="B23" s="138"/>
      <c r="C23" s="138"/>
      <c r="D23" s="138"/>
      <c r="E23" s="139" t="str">
        <f>Form!H8</f>
        <v>T1</v>
      </c>
      <c r="F23" s="139"/>
      <c r="G23" s="7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3" t="s">
        <v>14</v>
      </c>
      <c r="B27" s="124"/>
      <c r="C27" s="124"/>
      <c r="D27" s="125" t="s">
        <v>10</v>
      </c>
      <c r="E27" s="125"/>
      <c r="F27" s="58" t="s">
        <v>17</v>
      </c>
      <c r="G27" s="126" t="s">
        <v>10</v>
      </c>
      <c r="H27" s="127"/>
    </row>
    <row r="28" spans="1:8" ht="56.25" customHeight="1" x14ac:dyDescent="0.2">
      <c r="A28" s="128" t="s">
        <v>70</v>
      </c>
      <c r="B28" s="129"/>
      <c r="C28" s="129"/>
      <c r="D28" s="130" t="s">
        <v>10</v>
      </c>
      <c r="E28" s="130"/>
      <c r="F28" s="131" t="s">
        <v>11</v>
      </c>
      <c r="G28" s="132"/>
      <c r="H28" s="133"/>
    </row>
    <row r="29" spans="1:8" ht="22.5" customHeight="1" x14ac:dyDescent="0.2">
      <c r="A29" s="111" t="s">
        <v>9</v>
      </c>
      <c r="B29" s="112"/>
      <c r="C29" s="112"/>
      <c r="D29" s="112"/>
      <c r="E29" s="113"/>
      <c r="F29" s="114" t="s">
        <v>4</v>
      </c>
      <c r="G29" s="115"/>
      <c r="H29" s="116"/>
    </row>
    <row r="30" spans="1:8" ht="15.75" x14ac:dyDescent="0.2">
      <c r="A30" s="117" t="str">
        <f>Form!B29</f>
        <v>NORDIYANA     ASYIKIN</v>
      </c>
      <c r="B30" s="118"/>
      <c r="C30" s="118"/>
      <c r="D30" s="119">
        <f>Form!B30</f>
        <v>45671</v>
      </c>
      <c r="E30" s="120"/>
      <c r="F30" s="1"/>
      <c r="G30" s="121"/>
      <c r="H30" s="122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2025-01-15T07:36:08Z</cp:lastPrinted>
  <dcterms:created xsi:type="dcterms:W3CDTF">2024-04-02T02:54:16Z</dcterms:created>
  <dcterms:modified xsi:type="dcterms:W3CDTF">2025-01-15T07:39:53Z</dcterms:modified>
</cp:coreProperties>
</file>