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Verifikasi micropipet\"/>
    </mc:Choice>
  </mc:AlternateContent>
  <xr:revisionPtr revIDLastSave="0" documentId="13_ncr:1_{4630F49A-85E7-47FE-8F80-AAAA04E65DA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KKK044A" sheetId="1" r:id="rId1"/>
    <sheet name="&lt; 50ul PKKK044B" sheetId="2" r:id="rId2"/>
    <sheet name="z factor" sheetId="3" r:id="rId3"/>
    <sheet name="A&amp;CV NOT IN 6.1" sheetId="4" r:id="rId4"/>
  </sheets>
  <calcPr calcId="191029"/>
</workbook>
</file>

<file path=xl/calcChain.xml><?xml version="1.0" encoding="utf-8"?>
<calcChain xmlns="http://schemas.openxmlformats.org/spreadsheetml/2006/main">
  <c r="D23" i="4" l="1"/>
  <c r="C71" i="2"/>
  <c r="E70" i="2"/>
  <c r="E66" i="2"/>
  <c r="E64" i="2"/>
  <c r="C48" i="2"/>
  <c r="E47" i="2"/>
  <c r="E42" i="2"/>
  <c r="E41" i="2"/>
  <c r="C24" i="2"/>
  <c r="E23" i="2"/>
  <c r="E22" i="2"/>
  <c r="E17" i="2"/>
  <c r="E16" i="2"/>
  <c r="C10" i="2"/>
  <c r="E68" i="2" s="1"/>
  <c r="C71" i="1"/>
  <c r="C48" i="1"/>
  <c r="C24" i="1"/>
  <c r="C10" i="1"/>
  <c r="E65" i="1" s="1"/>
  <c r="E39" i="1" l="1"/>
  <c r="E69" i="1"/>
  <c r="E14" i="1"/>
  <c r="E45" i="1"/>
  <c r="E20" i="1"/>
  <c r="E18" i="2"/>
  <c r="E43" i="2"/>
  <c r="E61" i="2"/>
  <c r="E71" i="2" s="1"/>
  <c r="E67" i="2"/>
  <c r="C76" i="2"/>
  <c r="E63" i="1"/>
  <c r="E15" i="2"/>
  <c r="E21" i="2"/>
  <c r="E40" i="2"/>
  <c r="E46" i="2"/>
  <c r="E63" i="2"/>
  <c r="E69" i="2"/>
  <c r="E21" i="1"/>
  <c r="E40" i="1"/>
  <c r="E70" i="1"/>
  <c r="E16" i="1"/>
  <c r="C77" i="2"/>
  <c r="F67" i="2" s="1"/>
  <c r="E17" i="1"/>
  <c r="E23" i="1"/>
  <c r="E42" i="1"/>
  <c r="E66" i="1"/>
  <c r="E19" i="2"/>
  <c r="E38" i="2"/>
  <c r="E44" i="2"/>
  <c r="F61" i="2"/>
  <c r="E18" i="1"/>
  <c r="E43" i="1"/>
  <c r="E61" i="1"/>
  <c r="E67" i="1"/>
  <c r="E14" i="2"/>
  <c r="E20" i="2"/>
  <c r="E39" i="2"/>
  <c r="E45" i="2"/>
  <c r="E62" i="2"/>
  <c r="E65" i="2"/>
  <c r="E19" i="1"/>
  <c r="E38" i="1"/>
  <c r="E44" i="1"/>
  <c r="E62" i="1"/>
  <c r="E68" i="1"/>
  <c r="E46" i="1"/>
  <c r="E64" i="1"/>
  <c r="E15" i="1"/>
  <c r="E22" i="1"/>
  <c r="E41" i="1"/>
  <c r="E47" i="1"/>
  <c r="C29" i="1" l="1"/>
  <c r="E24" i="1"/>
  <c r="C28" i="1" s="1"/>
  <c r="C30" i="1" s="1"/>
  <c r="F70" i="2"/>
  <c r="F66" i="2"/>
  <c r="F69" i="2"/>
  <c r="F65" i="2"/>
  <c r="F68" i="2"/>
  <c r="F62" i="2"/>
  <c r="F63" i="2"/>
  <c r="C75" i="1"/>
  <c r="E71" i="1"/>
  <c r="C74" i="1" s="1"/>
  <c r="C76" i="1" s="1"/>
  <c r="C52" i="1"/>
  <c r="E48" i="1"/>
  <c r="C51" i="1" s="1"/>
  <c r="C53" i="1" s="1"/>
  <c r="F71" i="2"/>
  <c r="C79" i="2" s="1"/>
  <c r="C81" i="2" s="1"/>
  <c r="C80" i="2"/>
  <c r="C29" i="2"/>
  <c r="E24" i="2"/>
  <c r="C28" i="2" s="1"/>
  <c r="C30" i="2" s="1"/>
  <c r="C52" i="2"/>
  <c r="E48" i="2"/>
  <c r="C51" i="2" s="1"/>
  <c r="C53" i="2" s="1"/>
  <c r="F64" i="2"/>
  <c r="C77" i="1" l="1"/>
  <c r="C80" i="1" s="1"/>
  <c r="C31" i="1"/>
  <c r="C34" i="1" s="1"/>
  <c r="C31" i="2"/>
  <c r="C34" i="2" s="1"/>
  <c r="C54" i="1"/>
  <c r="C57" i="1" s="1"/>
  <c r="C82" i="2"/>
  <c r="C85" i="2" s="1"/>
  <c r="C54" i="2"/>
  <c r="C57" i="2" s="1"/>
</calcChain>
</file>

<file path=xl/sharedStrings.xml><?xml version="1.0" encoding="utf-8"?>
<sst xmlns="http://schemas.openxmlformats.org/spreadsheetml/2006/main" count="222" uniqueCount="80">
  <si>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</si>
  <si>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</si>
  <si>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</si>
  <si>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</si>
  <si>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</si>
  <si>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</si>
  <si>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</si>
  <si>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</si>
  <si>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</si>
  <si>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</si>
  <si>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</si>
  <si>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</si>
  <si>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</si>
  <si>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</si>
  <si>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</si>
  <si>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</si>
  <si>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</si>
  <si>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</si>
  <si>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</si>
  <si>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</si>
  <si>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</si>
  <si>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</si>
  <si>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</si>
  <si>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</si>
  <si>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</si>
  <si>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</si>
  <si>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</si>
  <si>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</si>
  <si>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</si>
  <si>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</si>
  <si>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</si>
  <si>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</si>
  <si>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</si>
  <si>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</si>
  <si>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</si>
  <si>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</si>
  <si>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</si>
  <si>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</si>
  <si>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</si>
  <si>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</si>
  <si>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</si>
  <si>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</si>
  <si>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</si>
  <si>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</si>
  <si>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</si>
  <si>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</si>
  <si>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</si>
  <si>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</si>
  <si>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</si>
  <si>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</si>
  <si>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</si>
  <si>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</si>
  <si>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</si>
  <si>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</si>
  <si>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</si>
  <si>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</si>
  <si>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</si>
  <si>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</si>
  <si>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</si>
  <si>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</si>
  <si>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</si>
  <si>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</si>
  <si>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</si>
  <si>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</si>
  <si>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</si>
  <si>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</si>
  <si>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</si>
  <si>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</si>
  <si>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</si>
  <si>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</si>
  <si>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</si>
  <si>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</si>
  <si>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</si>
  <si>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</si>
  <si>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</si>
  <si>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Standard deviation (Sr)</t>
  </si>
  <si>
    <t>FINPIPETTE</t>
  </si>
  <si>
    <t>NZ02006</t>
  </si>
  <si>
    <t xml:space="preserve"> METLER TOLEDO XP 205 DR (006-004852)</t>
  </si>
  <si>
    <t>THERMO FISHER LOLLIPOP (150736002)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</si>
</sst>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1" fillId="0" borderId="24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6" xfId="0" applyFont="1" applyBorder="1"/>
    <xf numFmtId="0" fontId="3" fillId="0" borderId="0" xfId="0" applyFont="1"/>
    <xf numFmtId="0" fontId="3" fillId="0" borderId="8" xfId="0" applyFont="1" applyBorder="1"/>
    <xf numFmtId="0" fontId="3" fillId="0" borderId="3" xfId="0" applyFont="1" applyBorder="1"/>
    <xf numFmtId="0" fontId="1" fillId="0" borderId="24" xfId="0" applyFont="1" applyBorder="1" applyAlignment="1">
      <alignment horizontal="left" wrapText="1"/>
    </xf>
    <xf numFmtId="0" fontId="3" fillId="0" borderId="24" xfId="0" applyFont="1" applyBorder="1"/>
    <xf numFmtId="0" fontId="1" fillId="0" borderId="10" xfId="0" applyFont="1" applyBorder="1" applyAlignment="1">
      <alignment horizontal="left" vertical="top" wrapText="1"/>
    </xf>
    <xf numFmtId="0" fontId="3" fillId="0" borderId="12" xfId="0" applyFont="1" applyBorder="1"/>
    <xf numFmtId="0" fontId="3" fillId="0" borderId="14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11" xfId="0" applyFont="1" applyBorder="1"/>
    <xf numFmtId="0" fontId="3" fillId="0" borderId="13" xfId="0" applyFont="1" applyBorder="1"/>
    <xf numFmtId="0" fontId="3" fillId="0" borderId="15" xfId="0" applyFont="1" applyBorder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view="pageLayout" zoomScale="90" zoomScaleNormal="100" zoomScalePageLayoutView="90" workbookViewId="0">
      <selection activeCell="C14" sqref="C14:D14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80" t="s">
        <v>1</v>
      </c>
      <c r="D1" s="56"/>
      <c r="E1" s="98" t="s">
        <v>76</v>
      </c>
      <c r="F1" s="53"/>
      <c r="G1" s="3"/>
      <c r="H1" s="3"/>
      <c r="I1" s="3"/>
      <c r="J1" s="3"/>
      <c r="K1" s="3"/>
      <c r="L1" s="82"/>
      <c r="M1" s="5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80" t="s">
        <v>2</v>
      </c>
      <c r="D2" s="56"/>
      <c r="E2" s="98" t="s">
        <v>77</v>
      </c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80" t="s">
        <v>3</v>
      </c>
      <c r="D3" s="56"/>
      <c r="E3" s="83">
        <v>5000</v>
      </c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84" t="s">
        <v>5</v>
      </c>
      <c r="D4" s="56"/>
      <c r="E4" s="56"/>
      <c r="F4" s="5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84" t="s">
        <v>7</v>
      </c>
      <c r="D5" s="56"/>
      <c r="E5" s="85">
        <v>20.8</v>
      </c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6" t="s">
        <v>8</v>
      </c>
      <c r="D6" s="70"/>
      <c r="E6" s="85">
        <v>62.3</v>
      </c>
      <c r="F6" s="5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3">
        <v>20.406400000000001</v>
      </c>
      <c r="D7" s="58"/>
      <c r="E7" s="58"/>
      <c r="F7" s="5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99" t="s">
        <v>78</v>
      </c>
      <c r="D8" s="58"/>
      <c r="E8" s="58"/>
      <c r="F8" s="5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99" t="s">
        <v>79</v>
      </c>
      <c r="D9" s="58"/>
      <c r="E9" s="58"/>
      <c r="F9" s="5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7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1.0029999999999999</v>
      </c>
      <c r="D10" s="58"/>
      <c r="E10" s="58"/>
      <c r="F10" s="5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5"/>
      <c r="B11" s="56"/>
      <c r="C11" s="56"/>
      <c r="D11" s="56"/>
      <c r="E11" s="56"/>
      <c r="F11" s="5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7" t="s">
        <v>14</v>
      </c>
      <c r="C12" s="58"/>
      <c r="D12" s="53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7" t="s">
        <v>16</v>
      </c>
      <c r="D13" s="53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>
        <v>5031.99</v>
      </c>
      <c r="D14" s="53"/>
      <c r="E14" s="15">
        <f>C14*C10</f>
        <v>5047.0859699999992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101">
        <v>5028.4799999999996</v>
      </c>
      <c r="D15" s="102"/>
      <c r="E15" s="15">
        <f>C15*C10</f>
        <v>5043.5654399999994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101">
        <v>5025.3900000000003</v>
      </c>
      <c r="D16" s="102"/>
      <c r="E16" s="15">
        <f>C16*C10</f>
        <v>5040.4661699999997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101">
        <v>5031.5</v>
      </c>
      <c r="D17" s="102"/>
      <c r="E17" s="15">
        <f>C17*C10</f>
        <v>5046.5944999999992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101">
        <v>5028.97</v>
      </c>
      <c r="D18" s="102"/>
      <c r="E18" s="15">
        <f>C18*C10</f>
        <v>5044.0569099999993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101">
        <v>5026.3</v>
      </c>
      <c r="D19" s="102"/>
      <c r="E19" s="15">
        <f>C19*C10</f>
        <v>5041.3788999999997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101">
        <v>5013.3100000000004</v>
      </c>
      <c r="D20" s="102"/>
      <c r="E20" s="15">
        <f>C20*C10</f>
        <v>5028.3499299999994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101">
        <v>5018.7299999999996</v>
      </c>
      <c r="D21" s="102"/>
      <c r="E21" s="15">
        <f>C21*C10</f>
        <v>5033.7861899999989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101">
        <v>5020</v>
      </c>
      <c r="D22" s="102"/>
      <c r="E22" s="15">
        <f>C22*C10</f>
        <v>5035.0599999999995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101">
        <v>5022.04</v>
      </c>
      <c r="D23" s="102"/>
      <c r="E23" s="15">
        <f>C23*C10</f>
        <v>5037.1061199999995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9">
        <f>AVERAGE(C14:D23)</f>
        <v>5024.6710000000003</v>
      </c>
      <c r="D24" s="53"/>
      <c r="E24" s="15">
        <f>AVERAGE(E14:E23)</f>
        <v>5039.7450129999988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7" t="s">
        <v>30</v>
      </c>
      <c r="C27" s="58"/>
      <c r="D27" s="5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9">
        <f>E24</f>
        <v>5039.7450129999988</v>
      </c>
      <c r="D28" s="5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75</v>
      </c>
      <c r="C29" s="59">
        <f>STDEV(E14:E23)</f>
        <v>6.0686030369912078</v>
      </c>
      <c r="D29" s="5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32</v>
      </c>
      <c r="C30" s="60">
        <f>ABS((100*(C28-E12)/E12))</f>
        <v>0.79490025999997671</v>
      </c>
      <c r="D30" s="5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33</v>
      </c>
      <c r="C31" s="60">
        <f>ABS((100*C29/C28))</f>
        <v>0.1204148825255499</v>
      </c>
      <c r="D31" s="5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34</v>
      </c>
      <c r="C32" s="100">
        <v>0.8</v>
      </c>
      <c r="D32" s="5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35</v>
      </c>
      <c r="C33" s="99">
        <v>0.3</v>
      </c>
      <c r="D33" s="5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36</v>
      </c>
      <c r="C34" s="57" t="str">
        <f>IF(AND(C31&lt;=C33,C30&lt;=C32),"PASS","FAIL")</f>
        <v>PASS</v>
      </c>
      <c r="D34" s="5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37</v>
      </c>
      <c r="B36" s="57" t="s">
        <v>14</v>
      </c>
      <c r="C36" s="58"/>
      <c r="D36" s="53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7" t="s">
        <v>16</v>
      </c>
      <c r="D37" s="53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2"/>
      <c r="D38" s="53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2"/>
      <c r="D39" s="53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2"/>
      <c r="D40" s="53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2"/>
      <c r="D41" s="53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2"/>
      <c r="D42" s="53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2"/>
      <c r="D43" s="53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2"/>
      <c r="D44" s="53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2"/>
      <c r="D45" s="53"/>
      <c r="E45" s="26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2"/>
      <c r="D46" s="53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2"/>
      <c r="D47" s="53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4" t="e">
        <f>AVERAGE(C38:D47)</f>
        <v>#DIV/0!</v>
      </c>
      <c r="D48" s="53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5"/>
      <c r="B49" s="56"/>
      <c r="C49" s="56"/>
      <c r="D49" s="56"/>
      <c r="E49" s="56"/>
      <c r="F49" s="5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38</v>
      </c>
      <c r="B50" s="57" t="s">
        <v>30</v>
      </c>
      <c r="C50" s="58"/>
      <c r="D50" s="5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9">
        <f>E48</f>
        <v>0</v>
      </c>
      <c r="D51" s="5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75</v>
      </c>
      <c r="C52" s="57">
        <f>STDEV(E38:E47)</f>
        <v>0</v>
      </c>
      <c r="D52" s="5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32</v>
      </c>
      <c r="C53" s="60" t="e">
        <f>ABS((100*(C51-E36)/E36))</f>
        <v>#DIV/0!</v>
      </c>
      <c r="D53" s="5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33</v>
      </c>
      <c r="C54" s="61" t="e">
        <f>ABS((100*C52/C51))</f>
        <v>#DIV/0!</v>
      </c>
      <c r="D54" s="5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34</v>
      </c>
      <c r="C55" s="62"/>
      <c r="D55" s="5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35</v>
      </c>
      <c r="C56" s="63"/>
      <c r="D56" s="5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36</v>
      </c>
      <c r="C57" s="57" t="e">
        <f>IF(AND(C54&lt;=C56,C53&lt;=C55),"PASS","FAIL")</f>
        <v>#DIV/0!</v>
      </c>
      <c r="D57" s="5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39</v>
      </c>
      <c r="B59" s="64" t="s">
        <v>40</v>
      </c>
      <c r="C59" s="58"/>
      <c r="D59" s="53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7" t="s">
        <v>16</v>
      </c>
      <c r="D60" s="53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2"/>
      <c r="D61" s="53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2"/>
      <c r="D62" s="53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2"/>
      <c r="D63" s="53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2"/>
      <c r="D64" s="53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2"/>
      <c r="D65" s="53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2"/>
      <c r="D66" s="53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2"/>
      <c r="D67" s="53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2"/>
      <c r="D68" s="53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2"/>
      <c r="D69" s="53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2"/>
      <c r="D70" s="53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4" t="e">
        <f>AVERAGE(C61:D70)</f>
        <v>#DIV/0!</v>
      </c>
      <c r="D71" s="53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41</v>
      </c>
      <c r="B73" s="57" t="s">
        <v>30</v>
      </c>
      <c r="C73" s="58"/>
      <c r="D73" s="5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9">
        <f>E71</f>
        <v>0</v>
      </c>
      <c r="D74" s="5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75</v>
      </c>
      <c r="C75" s="59">
        <f>STDEV(E61:E70)</f>
        <v>0</v>
      </c>
      <c r="D75" s="5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32</v>
      </c>
      <c r="C76" s="60" t="e">
        <f>ABS((100*(C74-E59)/E59))</f>
        <v>#DIV/0!</v>
      </c>
      <c r="D76" s="5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33</v>
      </c>
      <c r="C77" s="60" t="e">
        <f>ABS((100*C75/C74))</f>
        <v>#DIV/0!</v>
      </c>
      <c r="D77" s="5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34</v>
      </c>
      <c r="C78" s="62"/>
      <c r="D78" s="5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35</v>
      </c>
      <c r="C79" s="63"/>
      <c r="D79" s="5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36</v>
      </c>
      <c r="C80" s="57" t="e">
        <f>IF(AND(C77&lt;=C79,C76&lt;=C78),"PASS","FAIL")</f>
        <v>#DIV/0!</v>
      </c>
      <c r="D80" s="5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3" t="s">
        <v>42</v>
      </c>
      <c r="C82" s="76" t="s">
        <v>43</v>
      </c>
      <c r="D82" s="66"/>
      <c r="E82" s="66"/>
      <c r="F82" s="7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4"/>
      <c r="C83" s="56"/>
      <c r="D83" s="56"/>
      <c r="E83" s="56"/>
      <c r="F83" s="7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5"/>
      <c r="C84" s="70"/>
      <c r="D84" s="70"/>
      <c r="E84" s="70"/>
      <c r="F84" s="7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7" t="s">
        <v>44</v>
      </c>
      <c r="B86" s="58"/>
      <c r="C86" s="58"/>
      <c r="D86" s="51" t="s">
        <v>45</v>
      </c>
      <c r="E86" s="48"/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5" t="s">
        <v>47</v>
      </c>
      <c r="B87" s="66"/>
      <c r="C87" s="66"/>
      <c r="D87" s="71" t="s">
        <v>48</v>
      </c>
      <c r="E87" s="50"/>
      <c r="F87" s="4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7"/>
      <c r="B88" s="56"/>
      <c r="C88" s="68"/>
      <c r="D88" s="72"/>
      <c r="E88" s="49"/>
      <c r="F88" s="4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7"/>
      <c r="B89" s="56"/>
      <c r="C89" s="68"/>
      <c r="D89" s="72"/>
      <c r="E89" s="49"/>
      <c r="F89" s="4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7"/>
      <c r="B90" s="56"/>
      <c r="C90" s="68"/>
      <c r="D90" s="72"/>
      <c r="E90" s="49"/>
      <c r="F90" s="4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7"/>
      <c r="B91" s="56"/>
      <c r="C91" s="68"/>
      <c r="D91" s="72"/>
      <c r="E91" s="49"/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7"/>
      <c r="B92" s="56"/>
      <c r="C92" s="68"/>
      <c r="D92" s="72"/>
      <c r="E92" s="49"/>
      <c r="F92" s="4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7"/>
      <c r="B93" s="56"/>
      <c r="C93" s="68"/>
      <c r="D93" s="72"/>
      <c r="E93" s="49"/>
      <c r="F93" s="4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7"/>
      <c r="B94" s="56"/>
      <c r="C94" s="68"/>
      <c r="D94" s="72"/>
      <c r="E94" s="49"/>
      <c r="F94" s="4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9"/>
      <c r="B95" s="70"/>
      <c r="C95" s="70"/>
      <c r="D95" s="72"/>
      <c r="E95" s="49"/>
      <c r="F95" s="4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6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4:D34"/>
    <mergeCell ref="B36:D36"/>
    <mergeCell ref="C37:D37"/>
    <mergeCell ref="C32:D32"/>
    <mergeCell ref="C33:D33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L1:M1"/>
    <mergeCell ref="C2:D2"/>
    <mergeCell ref="E1:F1"/>
    <mergeCell ref="E2:F2"/>
    <mergeCell ref="C74:D74"/>
    <mergeCell ref="C75:D75"/>
    <mergeCell ref="C76:D76"/>
    <mergeCell ref="A86:C86"/>
    <mergeCell ref="A87:C95"/>
    <mergeCell ref="D87:D95"/>
    <mergeCell ref="B82:B84"/>
    <mergeCell ref="C77:D77"/>
    <mergeCell ref="C78:D78"/>
    <mergeCell ref="C79:D79"/>
    <mergeCell ref="C80:D80"/>
    <mergeCell ref="C82:F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34722222222222221" top="0.74803149606299213" bottom="0.94488188976377963" header="0" footer="0"/>
  <pageSetup paperSize="9" orientation="portrait" r:id="rId1"/>
  <headerFooter>
    <oddHeader>&amp;CMICROPIPETTE VERIFICATION REPORT&amp;RPKKK/044A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view="pageLayout" topLeftCell="A121" zoomScaleNormal="100" workbookViewId="0">
      <selection activeCell="B80" sqref="B8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80" t="s">
        <v>1</v>
      </c>
      <c r="D1" s="56"/>
      <c r="E1" s="81"/>
      <c r="F1" s="53"/>
      <c r="G1" s="3"/>
      <c r="H1" s="3"/>
      <c r="I1" s="3"/>
      <c r="J1" s="3"/>
      <c r="K1" s="3"/>
      <c r="L1" s="82"/>
      <c r="M1" s="5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80" t="s">
        <v>2</v>
      </c>
      <c r="D2" s="56"/>
      <c r="E2" s="81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80" t="s">
        <v>3</v>
      </c>
      <c r="D3" s="56"/>
      <c r="E3" s="92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84" t="s">
        <v>5</v>
      </c>
      <c r="D4" s="56"/>
      <c r="E4" s="56"/>
      <c r="F4" s="5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84" t="s">
        <v>50</v>
      </c>
      <c r="D5" s="56"/>
      <c r="E5" s="85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6" t="s">
        <v>8</v>
      </c>
      <c r="D6" s="70"/>
      <c r="E6" s="85"/>
      <c r="F6" s="5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3"/>
      <c r="D7" s="58"/>
      <c r="E7" s="58"/>
      <c r="F7" s="5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3"/>
      <c r="D8" s="58"/>
      <c r="E8" s="58"/>
      <c r="F8" s="5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3"/>
      <c r="D9" s="58"/>
      <c r="E9" s="58"/>
      <c r="F9" s="5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7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8"/>
      <c r="E10" s="58"/>
      <c r="F10" s="5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5"/>
      <c r="B11" s="56"/>
      <c r="C11" s="56"/>
      <c r="D11" s="56"/>
      <c r="E11" s="56"/>
      <c r="F11" s="5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7" t="s">
        <v>14</v>
      </c>
      <c r="C12" s="58"/>
      <c r="D12" s="53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7" t="s">
        <v>16</v>
      </c>
      <c r="D13" s="53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/>
      <c r="D14" s="53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8"/>
      <c r="D15" s="53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8"/>
      <c r="D16" s="53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8"/>
      <c r="D17" s="53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8"/>
      <c r="D18" s="53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8"/>
      <c r="D19" s="53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8"/>
      <c r="D20" s="53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8"/>
      <c r="D21" s="53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8"/>
      <c r="D22" s="53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8"/>
      <c r="D23" s="53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9" t="e">
        <f>AVERAGE(C14:D23)</f>
        <v>#DIV/0!</v>
      </c>
      <c r="D24" s="53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7" t="s">
        <v>30</v>
      </c>
      <c r="C27" s="58"/>
      <c r="D27" s="5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9" t="e">
        <f>E24</f>
        <v>#VALUE!</v>
      </c>
      <c r="D28" s="5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75</v>
      </c>
      <c r="C29" s="59" t="e">
        <f>STDEV(E14:E23)</f>
        <v>#VALUE!</v>
      </c>
      <c r="D29" s="5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32</v>
      </c>
      <c r="C30" s="60" t="e">
        <f>ABS((100*(C28-E12)/E12))</f>
        <v>#VALUE!</v>
      </c>
      <c r="D30" s="5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33</v>
      </c>
      <c r="C31" s="60" t="e">
        <f>ABS((100*C29/C28))</f>
        <v>#VALUE!</v>
      </c>
      <c r="D31" s="5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34</v>
      </c>
      <c r="C32" s="62"/>
      <c r="D32" s="5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35</v>
      </c>
      <c r="C33" s="63"/>
      <c r="D33" s="5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36</v>
      </c>
      <c r="C34" s="57" t="e">
        <f>IF(AND(C31&lt;=C33,C30&lt;=C32),"PASS","FAIL")</f>
        <v>#VALUE!</v>
      </c>
      <c r="D34" s="5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37</v>
      </c>
      <c r="B36" s="57" t="s">
        <v>14</v>
      </c>
      <c r="C36" s="58"/>
      <c r="D36" s="53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7" t="s">
        <v>16</v>
      </c>
      <c r="D37" s="53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2"/>
      <c r="D38" s="53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2"/>
      <c r="D39" s="53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2"/>
      <c r="D40" s="53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2"/>
      <c r="D41" s="53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2"/>
      <c r="D42" s="53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2"/>
      <c r="D43" s="53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2"/>
      <c r="D44" s="53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2"/>
      <c r="D45" s="53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2"/>
      <c r="D46" s="53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2"/>
      <c r="D47" s="53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4" t="e">
        <f>AVERAGE(C38:D47)</f>
        <v>#DIV/0!</v>
      </c>
      <c r="D48" s="53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5"/>
      <c r="B49" s="56"/>
      <c r="C49" s="56"/>
      <c r="D49" s="56"/>
      <c r="E49" s="56"/>
      <c r="F49" s="5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38</v>
      </c>
      <c r="B50" s="57" t="s">
        <v>30</v>
      </c>
      <c r="C50" s="58"/>
      <c r="D50" s="5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9" t="e">
        <f>E48</f>
        <v>#VALUE!</v>
      </c>
      <c r="D51" s="5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75</v>
      </c>
      <c r="C52" s="57" t="e">
        <f>STDEV(E38:E47)</f>
        <v>#VALUE!</v>
      </c>
      <c r="D52" s="5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32</v>
      </c>
      <c r="C53" s="60" t="e">
        <f>ABS((100*(C51-E36)/E36))</f>
        <v>#VALUE!</v>
      </c>
      <c r="D53" s="5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33</v>
      </c>
      <c r="C54" s="61" t="e">
        <f>ABS((100*C52/C51))</f>
        <v>#VALUE!</v>
      </c>
      <c r="D54" s="5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34</v>
      </c>
      <c r="C55" s="62"/>
      <c r="D55" s="5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35</v>
      </c>
      <c r="C56" s="63"/>
      <c r="D56" s="5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36</v>
      </c>
      <c r="C57" s="57" t="e">
        <f>IF(AND(C54&lt;=C56,C53&lt;=C55),"PASS","FAIL")</f>
        <v>#VALUE!</v>
      </c>
      <c r="D57" s="5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39</v>
      </c>
      <c r="B59" s="64" t="s">
        <v>40</v>
      </c>
      <c r="C59" s="58"/>
      <c r="D59" s="53"/>
      <c r="E59" s="89"/>
      <c r="F59" s="5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7" t="s">
        <v>16</v>
      </c>
      <c r="D60" s="53"/>
      <c r="E60" s="11" t="s">
        <v>17</v>
      </c>
      <c r="F60" s="11" t="s">
        <v>51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2"/>
      <c r="D61" s="53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2"/>
      <c r="D62" s="53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2"/>
      <c r="D63" s="53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2"/>
      <c r="D64" s="53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2"/>
      <c r="D65" s="53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2"/>
      <c r="D66" s="53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2"/>
      <c r="D67" s="53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2"/>
      <c r="D68" s="53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2"/>
      <c r="D69" s="53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2"/>
      <c r="D70" s="53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4" t="e">
        <f>AVERAGE(C61:D70)</f>
        <v>#DIV/0!</v>
      </c>
      <c r="D71" s="53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52</v>
      </c>
      <c r="B73" s="57" t="s">
        <v>53</v>
      </c>
      <c r="C73" s="58"/>
      <c r="D73" s="53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54</v>
      </c>
      <c r="C74" s="90"/>
      <c r="D74" s="53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55</v>
      </c>
      <c r="C75" s="88"/>
      <c r="D75" s="53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56</v>
      </c>
      <c r="C76" s="59" t="e">
        <f>C75*C10</f>
        <v>#VALUE!</v>
      </c>
      <c r="D76" s="53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57</v>
      </c>
      <c r="C77" s="59" t="e">
        <f>ABS(E70-C76)/10</f>
        <v>#VALUE!</v>
      </c>
      <c r="D77" s="53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58</v>
      </c>
      <c r="B78" s="57" t="s">
        <v>30</v>
      </c>
      <c r="C78" s="58"/>
      <c r="D78" s="5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9" t="e">
        <f>F71</f>
        <v>#VALUE!</v>
      </c>
      <c r="D79" s="5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75</v>
      </c>
      <c r="C80" s="59" t="e">
        <f>STDEV(F61:F70)</f>
        <v>#VALUE!</v>
      </c>
      <c r="D80" s="5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32</v>
      </c>
      <c r="C81" s="60" t="e">
        <f>ABS((100*(C79-E59)/E59))</f>
        <v>#VALUE!</v>
      </c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33</v>
      </c>
      <c r="C82" s="60" t="e">
        <f>ABS((100*C80/C79))</f>
        <v>#VALUE!</v>
      </c>
      <c r="D82" s="5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34</v>
      </c>
      <c r="C83" s="62"/>
      <c r="D83" s="5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35</v>
      </c>
      <c r="C84" s="63"/>
      <c r="D84" s="5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36</v>
      </c>
      <c r="C85" s="57" t="e">
        <f>IF(AND(C82&lt;=C84,C81&lt;=C83),"PASS","FAIL")</f>
        <v>#VALUE!</v>
      </c>
      <c r="D85" s="5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3" t="s">
        <v>42</v>
      </c>
      <c r="C87" s="76" t="s">
        <v>59</v>
      </c>
      <c r="D87" s="66"/>
      <c r="E87" s="66"/>
      <c r="F87" s="7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4"/>
      <c r="C88" s="56"/>
      <c r="D88" s="56"/>
      <c r="E88" s="56"/>
      <c r="F88" s="7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5"/>
      <c r="C89" s="70"/>
      <c r="D89" s="70"/>
      <c r="E89" s="70"/>
      <c r="F89" s="7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2.75" hidden="1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7" t="s">
        <v>44</v>
      </c>
      <c r="B91" s="58"/>
      <c r="C91" s="53"/>
      <c r="D91" s="14" t="s">
        <v>45</v>
      </c>
      <c r="E91" s="64" t="s">
        <v>46</v>
      </c>
      <c r="F91" s="5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5" t="s">
        <v>47</v>
      </c>
      <c r="B92" s="66"/>
      <c r="C92" s="77"/>
      <c r="D92" s="91" t="s">
        <v>48</v>
      </c>
      <c r="E92" s="65" t="s">
        <v>49</v>
      </c>
      <c r="F92" s="7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7"/>
      <c r="B93" s="56"/>
      <c r="C93" s="78"/>
      <c r="D93" s="74"/>
      <c r="E93" s="67"/>
      <c r="F93" s="7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7"/>
      <c r="B94" s="56"/>
      <c r="C94" s="78"/>
      <c r="D94" s="74"/>
      <c r="E94" s="67"/>
      <c r="F94" s="7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7"/>
      <c r="B95" s="56"/>
      <c r="C95" s="78"/>
      <c r="D95" s="74"/>
      <c r="E95" s="6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7"/>
      <c r="B96" s="56"/>
      <c r="C96" s="78"/>
      <c r="D96" s="74"/>
      <c r="E96" s="67"/>
      <c r="F96" s="7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7"/>
      <c r="B97" s="56"/>
      <c r="C97" s="78"/>
      <c r="D97" s="74"/>
      <c r="E97" s="67"/>
      <c r="F97" s="7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7"/>
      <c r="B98" s="56"/>
      <c r="C98" s="78"/>
      <c r="D98" s="74"/>
      <c r="E98" s="67"/>
      <c r="F98" s="7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7"/>
      <c r="B99" s="56"/>
      <c r="C99" s="78"/>
      <c r="D99" s="74"/>
      <c r="E99" s="67"/>
      <c r="F99" s="7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9"/>
      <c r="B100" s="70"/>
      <c r="C100" s="79"/>
      <c r="D100" s="75"/>
      <c r="E100" s="69"/>
      <c r="F100" s="7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&amp;CMICROPIPETTE VERIFICATION REPORT&amp;RPKKK/044B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60</v>
      </c>
      <c r="B1" s="36" t="s">
        <v>61</v>
      </c>
      <c r="C1" s="93"/>
      <c r="D1" s="36" t="s">
        <v>60</v>
      </c>
      <c r="E1" s="36" t="s">
        <v>61</v>
      </c>
    </row>
    <row r="2" spans="1:5" ht="17.25">
      <c r="A2" s="37" t="s">
        <v>62</v>
      </c>
      <c r="B2" s="38" t="s">
        <v>63</v>
      </c>
      <c r="C2" s="94"/>
      <c r="D2" s="38" t="s">
        <v>64</v>
      </c>
      <c r="E2" s="38" t="s">
        <v>63</v>
      </c>
    </row>
    <row r="3" spans="1:5">
      <c r="A3" s="39">
        <v>15</v>
      </c>
      <c r="B3" s="40">
        <v>1.002</v>
      </c>
      <c r="C3" s="94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4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4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4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4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4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4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4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4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4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4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4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4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4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4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4"/>
      <c r="D18" s="95"/>
      <c r="E18" s="96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65</v>
      </c>
    </row>
    <row r="16" spans="2:5">
      <c r="B16" s="97" t="s">
        <v>66</v>
      </c>
      <c r="C16" s="56"/>
      <c r="D16" s="43"/>
      <c r="E16" s="44" t="s">
        <v>67</v>
      </c>
    </row>
    <row r="17" spans="2:5">
      <c r="B17" s="42"/>
      <c r="C17" s="42"/>
      <c r="D17" s="45"/>
    </row>
    <row r="18" spans="2:5">
      <c r="B18" s="97" t="s">
        <v>68</v>
      </c>
      <c r="C18" s="56"/>
      <c r="D18" s="43"/>
      <c r="E18" s="44" t="s">
        <v>67</v>
      </c>
    </row>
    <row r="19" spans="2:5">
      <c r="B19" s="42"/>
      <c r="C19" s="42"/>
      <c r="D19" s="45"/>
    </row>
    <row r="20" spans="2:5">
      <c r="B20" s="97" t="s">
        <v>69</v>
      </c>
      <c r="C20" s="56"/>
      <c r="D20" s="46"/>
      <c r="E20" s="41" t="s">
        <v>70</v>
      </c>
    </row>
    <row r="21" spans="2:5" ht="15.75" customHeight="1">
      <c r="B21" s="97" t="s">
        <v>71</v>
      </c>
      <c r="C21" s="56"/>
    </row>
    <row r="22" spans="2:5" ht="15.75" customHeight="1"/>
    <row r="23" spans="2:5" ht="15.75" customHeight="1">
      <c r="B23" s="97" t="s">
        <v>72</v>
      </c>
      <c r="C23" s="56"/>
      <c r="D23" s="47" t="e">
        <f>D16/D18*D20</f>
        <v>#DIV/0!</v>
      </c>
      <c r="E23" s="41" t="s">
        <v>70</v>
      </c>
    </row>
    <row r="24" spans="2:5" ht="15.75" customHeight="1">
      <c r="B24" s="97" t="s">
        <v>73</v>
      </c>
      <c r="C24" s="56"/>
    </row>
    <row r="25" spans="2:5" ht="15.75" customHeight="1">
      <c r="B25" s="97" t="s">
        <v>71</v>
      </c>
      <c r="C25" s="56"/>
    </row>
    <row r="26" spans="2:5" ht="15.75" customHeight="1"/>
    <row r="27" spans="2:5" ht="15.75" customHeight="1"/>
    <row r="28" spans="2:5" ht="15.75" customHeight="1">
      <c r="B28" s="44" t="s">
        <v>74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PKKK044A</vt:lpstr>
      <vt:lpstr>&lt; 50ul PKKK044B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2025-02-21T08:59:30Z</cp:lastPrinted>
  <dcterms:created xsi:type="dcterms:W3CDTF">2024-07-31T04:41:53Z</dcterms:created>
  <dcterms:modified xsi:type="dcterms:W3CDTF">2025-02-21T08:59:34Z</dcterms:modified>
</cp:coreProperties>
</file>