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210125 (1)\"/>
    </mc:Choice>
  </mc:AlternateContent>
  <xr:revisionPtr revIDLastSave="0" documentId="13_ncr:1_{6AA54278-069C-4456-9928-972F48DA9CEC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3" i="5" l="1"/>
  <c r="B30" i="5" s="1"/>
  <c r="B23" i="4"/>
  <c r="B30" i="4"/>
  <c r="B16" i="5"/>
  <c r="B15" i="5"/>
  <c r="B22" i="5" s="1"/>
  <c r="B29" i="5" s="1"/>
  <c r="B16" i="4"/>
  <c r="B15" i="4"/>
  <c r="B22" i="4" s="1"/>
  <c r="B29" i="4" s="1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<sst xmlns="http://schemas.openxmlformats.org/spreadsheetml/2006/main" count="212" uniqueCount="56">
  <si>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</si>
  <si>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</si>
  <si>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</si>
  <si>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</si>
  <si>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</si>
  <si>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</si>
  <si>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</si>
  <si>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</si>
  <si>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</si>
  <si>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</si>
  <si>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</si>
  <si>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</si>
  <si>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</si>
  <si>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</si>
  <si>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</si>
  <si>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</si>
  <si>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</si>
  <si>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</si>
  <si>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</si>
  <si>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</si>
  <si>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</si>
  <si>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</si>
  <si>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</si>
  <si>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</si>
  <si>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</si>
  <si>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</si>
  <si>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</si>
  <si>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</si>
  <si>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</si>
  <si>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</si>
  <si>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</si>
  <si>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</si>
  <si>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</si>
  <si>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</si>
  <si>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</si>
  <si>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</si>
  <si>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</si>
  <si>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</si>
  <si>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</si>
  <si>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</si>
  <si>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</si>
  <si>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</si>
  <si>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</si>
  <si>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</si>
  <si>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</si>
  <si>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</si>
  <si>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</si>
  <si>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</si>
  <si>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</si>
  <si>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230125(2)</t>
  </si>
  <si>
    <t>IQC POW 220125</t>
  </si>
  <si>
    <t>RB POW 220125</t>
  </si>
  <si>
    <t>AMIR / MAISARAH</t>
  </si>
  <si>
    <t>210125(1)</t>
  </si>
  <si>
    <t>IQC LIQ 130125</t>
  </si>
  <si>
    <t>RB GH A 130125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</si>
</sst>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49" fontId="2" fillId="0" borderId="18" xfId="0" applyNumberFormat="1" applyFont="1" applyBorder="1" applyAlignment="1"/>
    <xf numFmtId="0" fontId="2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165" fontId="7" fillId="5" borderId="8" xfId="0" applyNumberFormat="1" applyFont="1" applyFill="1" applyBorder="1" applyAlignment="1">
      <alignment horizontal="center" wrapText="1"/>
    </xf>
    <xf numFmtId="165" fontId="7" fillId="5" borderId="9" xfId="0" applyNumberFormat="1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165" fontId="13" fillId="5" borderId="8" xfId="0" applyNumberFormat="1" applyFont="1" applyFill="1" applyBorder="1" applyAlignment="1">
      <alignment horizontal="center" wrapText="1"/>
    </xf>
    <xf numFmtId="165" fontId="13" fillId="5" borderId="9" xfId="0" applyNumberFormat="1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49" fontId="1" fillId="0" borderId="18" xfId="0" applyNumberFormat="1" applyFont="1" applyBorder="1" applyAlignment="1"/>
    <xf numFmtId="0" fontId="1" fillId="0" borderId="18" xfId="0" applyFont="1" applyBorder="1" applyAlignme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16" workbookViewId="0">
      <selection activeCell="B32" sqref="B3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8" t="s">
        <v>49</v>
      </c>
    </row>
    <row r="4" spans="1:2">
      <c r="A4" s="25" t="s">
        <v>2</v>
      </c>
      <c r="B4" s="24" t="s">
        <v>50</v>
      </c>
    </row>
    <row r="5" spans="1:2">
      <c r="A5" s="25" t="s">
        <v>3</v>
      </c>
      <c r="B5" s="26" t="s">
        <v>51</v>
      </c>
    </row>
    <row r="6" spans="1:2">
      <c r="A6" s="31" t="s">
        <v>36</v>
      </c>
      <c r="B6" s="31"/>
    </row>
    <row r="7" spans="1:2">
      <c r="A7" s="20" t="s">
        <v>34</v>
      </c>
      <c r="B7" s="21">
        <v>2.8000000000000001E-2</v>
      </c>
    </row>
    <row r="8" spans="1:2">
      <c r="A8" s="20" t="s">
        <v>37</v>
      </c>
      <c r="B8" s="21">
        <v>0.505</v>
      </c>
    </row>
    <row r="9" spans="1:2">
      <c r="A9" s="20" t="s">
        <v>38</v>
      </c>
      <c r="B9" s="21">
        <v>0.50600000000000001</v>
      </c>
    </row>
    <row r="10" spans="1:2">
      <c r="A10" s="20" t="s">
        <v>8</v>
      </c>
      <c r="B10" s="21">
        <v>54.49</v>
      </c>
    </row>
    <row r="11" spans="1:2">
      <c r="A11" s="22" t="s">
        <v>46</v>
      </c>
      <c r="B11" s="21">
        <v>4742.8190000000004</v>
      </c>
    </row>
    <row r="12" spans="1:2">
      <c r="A12" s="22" t="s">
        <v>47</v>
      </c>
      <c r="B12" s="21">
        <v>4735.7619999999997</v>
      </c>
    </row>
    <row r="13" spans="1:2">
      <c r="A13" s="32" t="s">
        <v>39</v>
      </c>
      <c r="B13" s="32"/>
    </row>
    <row r="14" spans="1:2">
      <c r="A14" s="20" t="s">
        <v>34</v>
      </c>
      <c r="B14" s="21">
        <v>2.1000000000000001E-2</v>
      </c>
    </row>
    <row r="15" spans="1:2">
      <c r="A15" s="20" t="s">
        <v>37</v>
      </c>
      <c r="B15" s="21">
        <f>B8</f>
        <v>0.505</v>
      </c>
    </row>
    <row r="16" spans="1:2">
      <c r="A16" s="20" t="s">
        <v>38</v>
      </c>
      <c r="B16" s="21">
        <f>B9</f>
        <v>0.50600000000000001</v>
      </c>
    </row>
    <row r="17" spans="1:2">
      <c r="A17" s="20" t="s">
        <v>8</v>
      </c>
      <c r="B17" s="21">
        <v>18.023</v>
      </c>
    </row>
    <row r="18" spans="1:2">
      <c r="A18" s="22" t="s">
        <v>46</v>
      </c>
      <c r="B18" s="21">
        <v>296.58100000000002</v>
      </c>
    </row>
    <row r="19" spans="1:2">
      <c r="A19" s="22" t="s">
        <v>47</v>
      </c>
      <c r="B19" s="21">
        <v>306.29199999999997</v>
      </c>
    </row>
    <row r="20" spans="1:2">
      <c r="A20" s="33" t="s">
        <v>40</v>
      </c>
      <c r="B20" s="33"/>
    </row>
    <row r="21" spans="1:2">
      <c r="A21" s="20" t="s">
        <v>34</v>
      </c>
      <c r="B21" s="21">
        <v>0.66</v>
      </c>
    </row>
    <row r="22" spans="1:2">
      <c r="A22" s="20" t="s">
        <v>37</v>
      </c>
      <c r="B22" s="21">
        <f>B15</f>
        <v>0.505</v>
      </c>
    </row>
    <row r="23" spans="1:2">
      <c r="A23" s="20" t="s">
        <v>38</v>
      </c>
      <c r="B23" s="21">
        <f>B16</f>
        <v>0.50600000000000001</v>
      </c>
    </row>
    <row r="24" spans="1:2">
      <c r="A24" s="20" t="s">
        <v>8</v>
      </c>
      <c r="B24" s="21">
        <v>41.137</v>
      </c>
    </row>
    <row r="25" spans="1:2">
      <c r="A25" s="22" t="s">
        <v>46</v>
      </c>
      <c r="B25" s="21">
        <v>538.04</v>
      </c>
    </row>
    <row r="26" spans="1:2">
      <c r="A26" s="22" t="s">
        <v>47</v>
      </c>
      <c r="B26" s="21">
        <v>548.14499999999998</v>
      </c>
    </row>
    <row r="27" spans="1:2">
      <c r="A27" s="34" t="s">
        <v>41</v>
      </c>
      <c r="B27" s="34"/>
    </row>
    <row r="28" spans="1:2">
      <c r="A28" s="20" t="s">
        <v>34</v>
      </c>
      <c r="B28" s="21">
        <v>1.097</v>
      </c>
    </row>
    <row r="29" spans="1:2">
      <c r="A29" s="20" t="s">
        <v>37</v>
      </c>
      <c r="B29" s="21">
        <f>B22</f>
        <v>0.505</v>
      </c>
    </row>
    <row r="30" spans="1:2">
      <c r="A30" s="20" t="s">
        <v>38</v>
      </c>
      <c r="B30" s="21">
        <f>B23</f>
        <v>0.50600000000000001</v>
      </c>
    </row>
    <row r="31" spans="1:2">
      <c r="A31" s="20" t="s">
        <v>8</v>
      </c>
      <c r="B31" s="21">
        <v>238.89699999999999</v>
      </c>
    </row>
    <row r="32" spans="1:2">
      <c r="A32" s="22" t="s">
        <v>46</v>
      </c>
      <c r="B32" s="21">
        <v>10196.046</v>
      </c>
    </row>
    <row r="33" spans="1:2">
      <c r="A33" s="22" t="s">
        <v>47</v>
      </c>
      <c r="B33" s="21">
        <v>10437.1</v>
      </c>
    </row>
    <row r="34" spans="1:2">
      <c r="A34" s="30" t="s">
        <v>42</v>
      </c>
      <c r="B34" s="30"/>
    </row>
    <row r="35" spans="1:2">
      <c r="A35" s="20" t="s">
        <v>43</v>
      </c>
      <c r="B35" s="29" t="s">
        <v>52</v>
      </c>
    </row>
    <row r="36" spans="1:2">
      <c r="A36" s="20" t="s">
        <v>44</v>
      </c>
      <c r="B36" s="27">
        <v>45680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6" workbookViewId="0">
      <selection activeCell="G32" sqref="G3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103" t="s">
        <v>53</v>
      </c>
    </row>
    <row r="4" spans="1:2">
      <c r="A4" s="25" t="s">
        <v>2</v>
      </c>
      <c r="B4" s="24" t="s">
        <v>54</v>
      </c>
    </row>
    <row r="5" spans="1:2">
      <c r="A5" s="25" t="s">
        <v>3</v>
      </c>
      <c r="B5" s="26" t="s">
        <v>55</v>
      </c>
    </row>
    <row r="6" spans="1:2">
      <c r="A6" s="31" t="s">
        <v>36</v>
      </c>
      <c r="B6" s="31"/>
    </row>
    <row r="7" spans="1:2">
      <c r="A7" s="20" t="s">
        <v>34</v>
      </c>
      <c r="B7" s="21">
        <v>2.4E-2</v>
      </c>
    </row>
    <row r="8" spans="1:2">
      <c r="A8" s="20" t="s">
        <v>37</v>
      </c>
      <c r="B8" s="21">
        <v>1.506</v>
      </c>
    </row>
    <row r="9" spans="1:2">
      <c r="A9" s="20" t="s">
        <v>38</v>
      </c>
      <c r="B9" s="21">
        <v>1.5049999999999999</v>
      </c>
    </row>
    <row r="10" spans="1:2">
      <c r="A10" s="20" t="s">
        <v>8</v>
      </c>
      <c r="B10" s="21">
        <v>13.335000000000001</v>
      </c>
    </row>
    <row r="11" spans="1:2">
      <c r="A11" s="22" t="s">
        <v>46</v>
      </c>
      <c r="B11" s="21">
        <v>4623.5169999999998</v>
      </c>
    </row>
    <row r="12" spans="1:2">
      <c r="A12" s="22" t="s">
        <v>47</v>
      </c>
      <c r="B12" s="21">
        <v>4751.6890000000003</v>
      </c>
    </row>
    <row r="13" spans="1:2">
      <c r="A13" s="32" t="s">
        <v>39</v>
      </c>
      <c r="B13" s="32"/>
    </row>
    <row r="14" spans="1:2">
      <c r="A14" s="20" t="s">
        <v>34</v>
      </c>
      <c r="B14" s="21">
        <v>1.9E-2</v>
      </c>
    </row>
    <row r="15" spans="1:2">
      <c r="A15" s="20" t="s">
        <v>37</v>
      </c>
      <c r="B15" s="21">
        <f>B8</f>
        <v>1.506</v>
      </c>
    </row>
    <row r="16" spans="1:2">
      <c r="A16" s="20" t="s">
        <v>38</v>
      </c>
      <c r="B16" s="21">
        <f>B9</f>
        <v>1.5049999999999999</v>
      </c>
    </row>
    <row r="17" spans="1:2">
      <c r="A17" s="20" t="s">
        <v>8</v>
      </c>
      <c r="B17" s="21">
        <v>4.0789999999999997</v>
      </c>
    </row>
    <row r="18" spans="1:2">
      <c r="A18" s="22" t="s">
        <v>46</v>
      </c>
      <c r="B18" s="21">
        <v>288.31599999999997</v>
      </c>
    </row>
    <row r="19" spans="1:2">
      <c r="A19" s="22" t="s">
        <v>47</v>
      </c>
      <c r="B19" s="21">
        <v>287.88200000000001</v>
      </c>
    </row>
    <row r="20" spans="1:2">
      <c r="A20" s="33" t="s">
        <v>40</v>
      </c>
      <c r="B20" s="33"/>
    </row>
    <row r="21" spans="1:2">
      <c r="A21" s="20" t="s">
        <v>34</v>
      </c>
      <c r="B21" s="21">
        <v>0.503</v>
      </c>
    </row>
    <row r="22" spans="1:2">
      <c r="A22" s="20" t="s">
        <v>37</v>
      </c>
      <c r="B22" s="21">
        <f>B15</f>
        <v>1.506</v>
      </c>
    </row>
    <row r="23" spans="1:2">
      <c r="A23" s="20" t="s">
        <v>38</v>
      </c>
      <c r="B23" s="21">
        <f>B16</f>
        <v>1.5049999999999999</v>
      </c>
    </row>
    <row r="24" spans="1:2">
      <c r="A24" s="20" t="s">
        <v>8</v>
      </c>
      <c r="B24" s="21">
        <v>7.173</v>
      </c>
    </row>
    <row r="25" spans="1:2">
      <c r="A25" s="22" t="s">
        <v>46</v>
      </c>
      <c r="B25" s="21">
        <v>488.44</v>
      </c>
    </row>
    <row r="26" spans="1:2">
      <c r="A26" s="22" t="s">
        <v>47</v>
      </c>
      <c r="B26" s="21">
        <v>493.93200000000002</v>
      </c>
    </row>
    <row r="27" spans="1:2">
      <c r="A27" s="34" t="s">
        <v>41</v>
      </c>
      <c r="B27" s="34"/>
    </row>
    <row r="28" spans="1:2">
      <c r="A28" s="20" t="s">
        <v>34</v>
      </c>
      <c r="B28" s="21">
        <v>1.5529999999999999</v>
      </c>
    </row>
    <row r="29" spans="1:2">
      <c r="A29" s="20" t="s">
        <v>37</v>
      </c>
      <c r="B29" s="21">
        <f>B22</f>
        <v>1.506</v>
      </c>
    </row>
    <row r="30" spans="1:2">
      <c r="A30" s="20" t="s">
        <v>38</v>
      </c>
      <c r="B30" s="21">
        <f>B23</f>
        <v>1.5049999999999999</v>
      </c>
    </row>
    <row r="31" spans="1:2">
      <c r="A31" s="20" t="s">
        <v>8</v>
      </c>
      <c r="B31" s="21">
        <v>476.84100000000001</v>
      </c>
    </row>
    <row r="32" spans="1:2">
      <c r="A32" s="22" t="s">
        <v>46</v>
      </c>
      <c r="B32" s="21">
        <v>9803.1910000000007</v>
      </c>
    </row>
    <row r="33" spans="1:2">
      <c r="A33" s="22" t="s">
        <v>47</v>
      </c>
      <c r="B33" s="21">
        <v>9721.9500000000007</v>
      </c>
    </row>
    <row r="34" spans="1:2">
      <c r="A34" s="30" t="s">
        <v>42</v>
      </c>
      <c r="B34" s="30"/>
    </row>
    <row r="35" spans="1:2">
      <c r="A35" s="20" t="s">
        <v>43</v>
      </c>
      <c r="B35" s="104" t="s">
        <v>52</v>
      </c>
    </row>
    <row r="36" spans="1:2">
      <c r="A36" s="20" t="s">
        <v>44</v>
      </c>
      <c r="B36" s="27">
        <v>45678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7109375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10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48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1</v>
      </c>
      <c r="B3" s="67"/>
      <c r="C3" s="68"/>
      <c r="D3" s="69" t="str">
        <f>FormTitan!B3</f>
        <v>230125(2)</v>
      </c>
      <c r="E3" s="70"/>
      <c r="F3" s="70"/>
      <c r="G3" s="70"/>
      <c r="H3" s="70"/>
      <c r="I3" s="71"/>
    </row>
    <row r="4" spans="1:9">
      <c r="A4" s="72" t="s">
        <v>2</v>
      </c>
      <c r="B4" s="67"/>
      <c r="C4" s="68"/>
      <c r="D4" s="73" t="str">
        <f>FormTitan!B4</f>
        <v>IQC POW 220125</v>
      </c>
      <c r="E4" s="70"/>
      <c r="F4" s="70"/>
      <c r="G4" s="70"/>
      <c r="H4" s="70"/>
      <c r="I4" s="71"/>
    </row>
    <row r="5" spans="1:9">
      <c r="A5" s="66" t="s">
        <v>3</v>
      </c>
      <c r="B5" s="67"/>
      <c r="C5" s="68"/>
      <c r="D5" s="73" t="str">
        <f>FormTitan!B5</f>
        <v>RB POW 220125</v>
      </c>
      <c r="E5" s="70"/>
      <c r="F5" s="70"/>
      <c r="G5" s="70"/>
      <c r="H5" s="70"/>
      <c r="I5" s="71"/>
    </row>
    <row r="6" spans="1:9" ht="14.25" customHeight="1">
      <c r="A6" s="58" t="s">
        <v>4</v>
      </c>
      <c r="B6" s="59"/>
      <c r="C6" s="59"/>
      <c r="D6" s="59"/>
      <c r="E6" s="60"/>
      <c r="F6" s="17" t="s">
        <v>34</v>
      </c>
      <c r="G6" s="78">
        <f>FormTitan!B7</f>
        <v>2.8000000000000001E-2</v>
      </c>
      <c r="H6" s="79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1" t="s">
        <v>11</v>
      </c>
      <c r="G7" s="62"/>
      <c r="H7" s="63"/>
      <c r="I7" s="5" t="s">
        <v>12</v>
      </c>
    </row>
    <row r="8" spans="1:9" ht="18.75" customHeight="1">
      <c r="A8" s="50" t="s">
        <v>13</v>
      </c>
      <c r="B8" s="35">
        <f>FormTitan!B8</f>
        <v>0.505</v>
      </c>
      <c r="C8" s="35">
        <f>FormTitan!B10</f>
        <v>54.49</v>
      </c>
      <c r="D8" s="35">
        <f>FormTitan!B11</f>
        <v>4742.8190000000004</v>
      </c>
      <c r="E8" s="52">
        <f>D8-C8</f>
        <v>4688.3290000000006</v>
      </c>
      <c r="F8" s="54">
        <f>((D8-C8)/1000)/(2.5/B8)</f>
        <v>0.94704245800000009</v>
      </c>
      <c r="G8" s="74" t="s">
        <v>33</v>
      </c>
      <c r="H8" s="75"/>
      <c r="I8" s="45">
        <f>ABS(E8-E10)/AVERAGE(E8,E10)</f>
        <v>1.5063608364968152E-3</v>
      </c>
    </row>
    <row r="9" spans="1:9" ht="18.75" customHeight="1">
      <c r="A9" s="51"/>
      <c r="B9" s="36"/>
      <c r="C9" s="36"/>
      <c r="D9" s="36"/>
      <c r="E9" s="53"/>
      <c r="F9" s="55"/>
      <c r="G9" s="76" t="s">
        <v>32</v>
      </c>
      <c r="H9" s="77"/>
      <c r="I9" s="46"/>
    </row>
    <row r="10" spans="1:9" ht="18.75" customHeight="1">
      <c r="A10" s="50" t="s">
        <v>16</v>
      </c>
      <c r="B10" s="35">
        <f>FormTitan!B9</f>
        <v>0.50600000000000001</v>
      </c>
      <c r="C10" s="35">
        <f>C8</f>
        <v>54.49</v>
      </c>
      <c r="D10" s="35">
        <f>FormTitan!B12</f>
        <v>4735.7619999999997</v>
      </c>
      <c r="E10" s="52">
        <f>D10-C10</f>
        <v>4681.2719999999999</v>
      </c>
      <c r="F10" s="54">
        <f>((D10-C10)/1000)/(2.5/B10)</f>
        <v>0.94748945279999996</v>
      </c>
      <c r="G10" s="56" t="s">
        <v>14</v>
      </c>
      <c r="H10" s="57"/>
      <c r="I10" s="46"/>
    </row>
    <row r="11" spans="1:9" ht="18.75" customHeight="1">
      <c r="A11" s="51"/>
      <c r="B11" s="36"/>
      <c r="C11" s="36"/>
      <c r="D11" s="36"/>
      <c r="E11" s="53"/>
      <c r="F11" s="55"/>
      <c r="G11" s="48" t="s">
        <v>15</v>
      </c>
      <c r="H11" s="49"/>
      <c r="I11" s="47"/>
    </row>
    <row r="12" spans="1:9" ht="15" customHeight="1">
      <c r="A12" s="58" t="s">
        <v>23</v>
      </c>
      <c r="B12" s="59"/>
      <c r="C12" s="59"/>
      <c r="D12" s="59"/>
      <c r="E12" s="60"/>
      <c r="F12" s="18" t="s">
        <v>34</v>
      </c>
      <c r="G12" s="78">
        <f>FormTitan!B14</f>
        <v>2.1000000000000001E-2</v>
      </c>
      <c r="H12" s="79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1" t="s">
        <v>11</v>
      </c>
      <c r="G13" s="62"/>
      <c r="H13" s="63"/>
      <c r="I13" s="5" t="s">
        <v>25</v>
      </c>
    </row>
    <row r="14" spans="1:9" ht="18.75" customHeight="1">
      <c r="A14" s="50" t="s">
        <v>13</v>
      </c>
      <c r="B14" s="35">
        <f>FormTitan!B15</f>
        <v>0.505</v>
      </c>
      <c r="C14" s="35">
        <f>FormTitan!B17</f>
        <v>18.023</v>
      </c>
      <c r="D14" s="35">
        <f>FormTitan!B18</f>
        <v>296.58100000000002</v>
      </c>
      <c r="E14" s="52">
        <f>D14-C14</f>
        <v>278.55799999999999</v>
      </c>
      <c r="F14" s="54">
        <f>((D14-C14)/1000)/(0.15/B14)</f>
        <v>0.93781193333333324</v>
      </c>
      <c r="G14" s="56" t="s">
        <v>14</v>
      </c>
      <c r="H14" s="57"/>
      <c r="I14" s="45">
        <f>ABS(E14-E16)/AVERAGE(E14,E16)</f>
        <v>3.4264422830951796E-2</v>
      </c>
    </row>
    <row r="15" spans="1:9" ht="15.75">
      <c r="A15" s="51"/>
      <c r="B15" s="36"/>
      <c r="C15" s="36"/>
      <c r="D15" s="36"/>
      <c r="E15" s="53"/>
      <c r="F15" s="55"/>
      <c r="G15" s="48" t="s">
        <v>15</v>
      </c>
      <c r="H15" s="49"/>
      <c r="I15" s="46"/>
    </row>
    <row r="16" spans="1:9" ht="18.75" customHeight="1">
      <c r="A16" s="50" t="s">
        <v>16</v>
      </c>
      <c r="B16" s="35">
        <f>FormTitan!B16</f>
        <v>0.50600000000000001</v>
      </c>
      <c r="C16" s="35">
        <f>C14</f>
        <v>18.023</v>
      </c>
      <c r="D16" s="35">
        <f>FormTitan!B19</f>
        <v>306.29199999999997</v>
      </c>
      <c r="E16" s="52">
        <f>D16-C16</f>
        <v>288.26899999999995</v>
      </c>
      <c r="F16" s="54">
        <f>((D16-C16)/1000)/(0.15/B16)</f>
        <v>0.97242742666666648</v>
      </c>
      <c r="G16" s="56" t="s">
        <v>14</v>
      </c>
      <c r="H16" s="57"/>
      <c r="I16" s="46"/>
    </row>
    <row r="17" spans="1:9" ht="18.75" customHeight="1">
      <c r="A17" s="51"/>
      <c r="B17" s="36"/>
      <c r="C17" s="36"/>
      <c r="D17" s="36"/>
      <c r="E17" s="53"/>
      <c r="F17" s="55"/>
      <c r="G17" s="48" t="s">
        <v>15</v>
      </c>
      <c r="H17" s="49"/>
      <c r="I17" s="47"/>
    </row>
    <row r="18" spans="1:9" ht="15" customHeight="1">
      <c r="A18" s="58" t="s">
        <v>17</v>
      </c>
      <c r="B18" s="59"/>
      <c r="C18" s="59"/>
      <c r="D18" s="59"/>
      <c r="E18" s="60"/>
      <c r="F18" s="18" t="s">
        <v>34</v>
      </c>
      <c r="G18" s="78">
        <f>FormTitan!B21</f>
        <v>0.66</v>
      </c>
      <c r="H18" s="7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1" t="s">
        <v>11</v>
      </c>
      <c r="G19" s="62"/>
      <c r="H19" s="63"/>
      <c r="I19" s="5" t="s">
        <v>19</v>
      </c>
    </row>
    <row r="20" spans="1:9" ht="18.75" customHeight="1">
      <c r="A20" s="50" t="s">
        <v>13</v>
      </c>
      <c r="B20" s="35">
        <f>FormTitan!B22</f>
        <v>0.505</v>
      </c>
      <c r="C20" s="35">
        <f>FormTitan!B24</f>
        <v>41.137</v>
      </c>
      <c r="D20" s="35">
        <f>FormTitan!B25</f>
        <v>538.04</v>
      </c>
      <c r="E20" s="52">
        <f>D20-C20</f>
        <v>496.90299999999996</v>
      </c>
      <c r="F20" s="54">
        <f>((D20-C20)/1000)/(0.25/B20)</f>
        <v>1.00374406</v>
      </c>
      <c r="G20" s="56" t="s">
        <v>14</v>
      </c>
      <c r="H20" s="57"/>
      <c r="I20" s="45">
        <f>ABS(E20-E22)/AVERAGE(E20,E22)</f>
        <v>2.013126661626383E-2</v>
      </c>
    </row>
    <row r="21" spans="1:9" ht="18.75" customHeight="1">
      <c r="A21" s="51"/>
      <c r="B21" s="36"/>
      <c r="C21" s="36"/>
      <c r="D21" s="36"/>
      <c r="E21" s="53"/>
      <c r="F21" s="55"/>
      <c r="G21" s="48" t="s">
        <v>15</v>
      </c>
      <c r="H21" s="49"/>
      <c r="I21" s="46"/>
    </row>
    <row r="22" spans="1:9" ht="18.75" customHeight="1">
      <c r="A22" s="50" t="s">
        <v>16</v>
      </c>
      <c r="B22" s="35">
        <f>FormTitan!B23</f>
        <v>0.50600000000000001</v>
      </c>
      <c r="C22" s="35">
        <f>C20</f>
        <v>41.137</v>
      </c>
      <c r="D22" s="35">
        <f>FormTitan!B26</f>
        <v>548.14499999999998</v>
      </c>
      <c r="E22" s="52">
        <f>D22-C22</f>
        <v>507.00799999999998</v>
      </c>
      <c r="F22" s="54">
        <f>((D22-C22)/1000)/(0.25/B22)</f>
        <v>1.0261841920000001</v>
      </c>
      <c r="G22" s="56" t="s">
        <v>14</v>
      </c>
      <c r="H22" s="57"/>
      <c r="I22" s="46"/>
    </row>
    <row r="23" spans="1:9" ht="18.75" customHeight="1">
      <c r="A23" s="51"/>
      <c r="B23" s="36"/>
      <c r="C23" s="36"/>
      <c r="D23" s="36"/>
      <c r="E23" s="53"/>
      <c r="F23" s="55"/>
      <c r="G23" s="48" t="s">
        <v>15</v>
      </c>
      <c r="H23" s="49"/>
      <c r="I23" s="47"/>
    </row>
    <row r="24" spans="1:9" ht="15" customHeight="1">
      <c r="A24" s="58" t="s">
        <v>20</v>
      </c>
      <c r="B24" s="59"/>
      <c r="C24" s="59"/>
      <c r="D24" s="59"/>
      <c r="E24" s="60"/>
      <c r="F24" s="18" t="s">
        <v>5</v>
      </c>
      <c r="G24" s="78">
        <f>FormTitan!B28</f>
        <v>1.097</v>
      </c>
      <c r="H24" s="79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1" t="s">
        <v>11</v>
      </c>
      <c r="G25" s="62"/>
      <c r="H25" s="63"/>
      <c r="I25" s="5" t="s">
        <v>22</v>
      </c>
    </row>
    <row r="26" spans="1:9" ht="18.75" customHeight="1">
      <c r="A26" s="50" t="s">
        <v>13</v>
      </c>
      <c r="B26" s="35">
        <f>FormTitan!B22</f>
        <v>0.505</v>
      </c>
      <c r="C26" s="35">
        <f>FormTitan!B31</f>
        <v>238.89699999999999</v>
      </c>
      <c r="D26" s="35">
        <f>FormTitan!B32</f>
        <v>10196.046</v>
      </c>
      <c r="E26" s="52">
        <f>D26-C26</f>
        <v>9957.1489999999994</v>
      </c>
      <c r="F26" s="54">
        <f>((D26-C26)/1000)/(5/B26)</f>
        <v>1.005672049</v>
      </c>
      <c r="G26" s="56" t="s">
        <v>14</v>
      </c>
      <c r="H26" s="57"/>
      <c r="I26" s="45">
        <f>ABS(E26-E28)/AVERAGE(E26,E28)</f>
        <v>2.3919602098737853E-2</v>
      </c>
    </row>
    <row r="27" spans="1:9" ht="18.75" customHeight="1">
      <c r="A27" s="51"/>
      <c r="B27" s="36"/>
      <c r="C27" s="36"/>
      <c r="D27" s="36"/>
      <c r="E27" s="53"/>
      <c r="F27" s="55"/>
      <c r="G27" s="48" t="s">
        <v>15</v>
      </c>
      <c r="H27" s="49"/>
      <c r="I27" s="46"/>
    </row>
    <row r="28" spans="1:9" ht="18.75" customHeight="1">
      <c r="A28" s="50" t="s">
        <v>16</v>
      </c>
      <c r="B28" s="35">
        <f>FormTitan!B23</f>
        <v>0.50600000000000001</v>
      </c>
      <c r="C28" s="35">
        <f>C26</f>
        <v>238.89699999999999</v>
      </c>
      <c r="D28" s="35">
        <f>FormTitan!B33</f>
        <v>10437.1</v>
      </c>
      <c r="E28" s="52">
        <f>D28-C28</f>
        <v>10198.203</v>
      </c>
      <c r="F28" s="54">
        <f>((D28-C28)/1000)/(5/B28)</f>
        <v>1.0320581436</v>
      </c>
      <c r="G28" s="56" t="s">
        <v>14</v>
      </c>
      <c r="H28" s="57"/>
      <c r="I28" s="46"/>
    </row>
    <row r="29" spans="1:9" ht="18.75" customHeight="1">
      <c r="A29" s="51"/>
      <c r="B29" s="36"/>
      <c r="C29" s="36"/>
      <c r="D29" s="36"/>
      <c r="E29" s="53"/>
      <c r="F29" s="55"/>
      <c r="G29" s="48" t="s">
        <v>15</v>
      </c>
      <c r="H29" s="49"/>
      <c r="I29" s="47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7" t="s">
        <v>26</v>
      </c>
      <c r="B31" s="38"/>
      <c r="C31" s="38"/>
      <c r="D31" s="39"/>
      <c r="E31" s="80" t="str">
        <f>FormTitan!B35</f>
        <v>AMIR / MAISARAH</v>
      </c>
      <c r="F31" s="81"/>
      <c r="G31" s="81"/>
      <c r="H31" s="84">
        <f>FormTitan!B36</f>
        <v>45680</v>
      </c>
      <c r="I31" s="85"/>
    </row>
    <row r="32" spans="1:9" ht="15.75" customHeight="1">
      <c r="A32" s="40"/>
      <c r="B32" s="41"/>
      <c r="C32" s="41"/>
      <c r="D32" s="42"/>
      <c r="E32" s="82"/>
      <c r="F32" s="83"/>
      <c r="G32" s="83"/>
      <c r="H32" s="86"/>
      <c r="I32" s="87"/>
    </row>
    <row r="33" spans="1:9" ht="15.75" customHeight="1">
      <c r="A33" s="43" t="s">
        <v>27</v>
      </c>
      <c r="B33" s="38"/>
      <c r="C33" s="38"/>
      <c r="D33" s="39"/>
      <c r="E33" s="44"/>
      <c r="F33" s="38"/>
      <c r="G33" s="38"/>
      <c r="H33" s="38"/>
      <c r="I33" s="39"/>
    </row>
    <row r="34" spans="1:9" ht="15.75" customHeight="1">
      <c r="A34" s="40"/>
      <c r="B34" s="41"/>
      <c r="C34" s="41"/>
      <c r="D34" s="42"/>
      <c r="E34" s="41"/>
      <c r="F34" s="41"/>
      <c r="G34" s="41"/>
      <c r="H34" s="41"/>
      <c r="I34" s="42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4" zoomScaleNormal="100" workbookViewId="0">
      <selection activeCell="F36" sqref="F36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48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1</v>
      </c>
      <c r="B3" s="67"/>
      <c r="C3" s="68"/>
      <c r="D3" s="73" t="str">
        <f>FormGH!B3</f>
        <v>210125(1)</v>
      </c>
      <c r="E3" s="70"/>
      <c r="F3" s="70"/>
      <c r="G3" s="70"/>
      <c r="H3" s="70"/>
      <c r="I3" s="71"/>
    </row>
    <row r="4" spans="1:9">
      <c r="A4" s="66" t="s">
        <v>2</v>
      </c>
      <c r="B4" s="67"/>
      <c r="C4" s="68"/>
      <c r="D4" s="73" t="str">
        <f>FormGH!B4</f>
        <v>IQC LIQ 130125</v>
      </c>
      <c r="E4" s="70"/>
      <c r="F4" s="70"/>
      <c r="G4" s="70"/>
      <c r="H4" s="70"/>
      <c r="I4" s="71"/>
    </row>
    <row r="5" spans="1:9">
      <c r="A5" s="66" t="s">
        <v>3</v>
      </c>
      <c r="B5" s="67"/>
      <c r="C5" s="68"/>
      <c r="D5" s="73" t="str">
        <f>FormGH!B5</f>
        <v>RB GH A 130125</v>
      </c>
      <c r="E5" s="70"/>
      <c r="F5" s="70"/>
      <c r="G5" s="70"/>
      <c r="H5" s="70"/>
      <c r="I5" s="71"/>
    </row>
    <row r="6" spans="1:9" ht="15" customHeight="1">
      <c r="A6" s="58" t="s">
        <v>4</v>
      </c>
      <c r="B6" s="67"/>
      <c r="C6" s="67"/>
      <c r="D6" s="67"/>
      <c r="E6" s="68"/>
      <c r="F6" s="17" t="s">
        <v>5</v>
      </c>
      <c r="G6" s="78">
        <f>FormGH!B7</f>
        <v>2.4E-2</v>
      </c>
      <c r="H6" s="79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6" t="s">
        <v>11</v>
      </c>
      <c r="G7" s="38"/>
      <c r="H7" s="39"/>
      <c r="I7" s="5" t="s">
        <v>12</v>
      </c>
    </row>
    <row r="8" spans="1:9" ht="18.75" customHeight="1">
      <c r="A8" s="50" t="s">
        <v>13</v>
      </c>
      <c r="B8" s="35">
        <f>FormGH!B8</f>
        <v>1.506</v>
      </c>
      <c r="C8" s="35">
        <f>FormGH!B10</f>
        <v>13.335000000000001</v>
      </c>
      <c r="D8" s="35">
        <f>FormGH!B11</f>
        <v>4623.5169999999998</v>
      </c>
      <c r="E8" s="95">
        <f>D8-C8</f>
        <v>4610.1819999999998</v>
      </c>
      <c r="F8" s="54">
        <f>((D8-C8)/1000)/(7.5/B8)</f>
        <v>0.92572454559999995</v>
      </c>
      <c r="G8" s="56" t="s">
        <v>28</v>
      </c>
      <c r="H8" s="94"/>
      <c r="I8" s="45">
        <f>ABS(E8-E10)/AVERAGE(E8,E10)</f>
        <v>2.7420764064020393E-2</v>
      </c>
    </row>
    <row r="9" spans="1:9" ht="18.75" customHeight="1">
      <c r="A9" s="91"/>
      <c r="B9" s="88"/>
      <c r="C9" s="88"/>
      <c r="D9" s="89"/>
      <c r="E9" s="93"/>
      <c r="F9" s="93"/>
      <c r="G9" s="48" t="s">
        <v>29</v>
      </c>
      <c r="H9" s="92"/>
      <c r="I9" s="90"/>
    </row>
    <row r="10" spans="1:9" ht="18.75" customHeight="1">
      <c r="A10" s="50" t="s">
        <v>16</v>
      </c>
      <c r="B10" s="35">
        <f>FormGH!B9</f>
        <v>1.5049999999999999</v>
      </c>
      <c r="C10" s="35">
        <f>C8</f>
        <v>13.335000000000001</v>
      </c>
      <c r="D10" s="35">
        <f>FormGH!B12</f>
        <v>4751.6890000000003</v>
      </c>
      <c r="E10" s="95">
        <f>D10-C10</f>
        <v>4738.3540000000003</v>
      </c>
      <c r="F10" s="54">
        <f>((D10-C10)/1000)/(7.5/B10)</f>
        <v>0.95082970266666667</v>
      </c>
      <c r="G10" s="56" t="s">
        <v>30</v>
      </c>
      <c r="H10" s="94"/>
      <c r="I10" s="90"/>
    </row>
    <row r="11" spans="1:9" ht="18.75" customHeight="1">
      <c r="A11" s="91"/>
      <c r="B11" s="88"/>
      <c r="C11" s="88"/>
      <c r="D11" s="89"/>
      <c r="E11" s="93"/>
      <c r="F11" s="93"/>
      <c r="G11" s="48" t="s">
        <v>31</v>
      </c>
      <c r="H11" s="92"/>
      <c r="I11" s="91"/>
    </row>
    <row r="12" spans="1:9" ht="15" customHeight="1">
      <c r="A12" s="58" t="s">
        <v>23</v>
      </c>
      <c r="B12" s="67"/>
      <c r="C12" s="67"/>
      <c r="D12" s="67"/>
      <c r="E12" s="68"/>
      <c r="F12" s="18" t="s">
        <v>5</v>
      </c>
      <c r="G12" s="78">
        <f>FormGH!B14</f>
        <v>1.9E-2</v>
      </c>
      <c r="H12" s="79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6" t="s">
        <v>11</v>
      </c>
      <c r="G13" s="38"/>
      <c r="H13" s="39"/>
      <c r="I13" s="5" t="s">
        <v>25</v>
      </c>
    </row>
    <row r="14" spans="1:9" ht="18.75" customHeight="1">
      <c r="A14" s="50" t="s">
        <v>13</v>
      </c>
      <c r="B14" s="35">
        <f>FormGH!B15</f>
        <v>1.506</v>
      </c>
      <c r="C14" s="35">
        <f>FormGH!B17</f>
        <v>4.0789999999999997</v>
      </c>
      <c r="D14" s="35">
        <f>FormGH!B18</f>
        <v>288.31599999999997</v>
      </c>
      <c r="E14" s="95">
        <f>D14-C14</f>
        <v>284.23699999999997</v>
      </c>
      <c r="F14" s="54">
        <f>((D14-C14)/1000)/(0.45/B14)</f>
        <v>0.95124649333333322</v>
      </c>
      <c r="G14" s="56" t="s">
        <v>14</v>
      </c>
      <c r="H14" s="94"/>
      <c r="I14" s="45">
        <f>ABS(E14-E16)/AVERAGE(E14,E16)</f>
        <v>1.5280614041263611E-3</v>
      </c>
    </row>
    <row r="15" spans="1:9" ht="15.75">
      <c r="A15" s="91"/>
      <c r="B15" s="88"/>
      <c r="C15" s="88"/>
      <c r="D15" s="89"/>
      <c r="E15" s="93"/>
      <c r="F15" s="93"/>
      <c r="G15" s="48" t="s">
        <v>15</v>
      </c>
      <c r="H15" s="92"/>
      <c r="I15" s="90"/>
    </row>
    <row r="16" spans="1:9" ht="18.75" customHeight="1">
      <c r="A16" s="50" t="s">
        <v>16</v>
      </c>
      <c r="B16" s="35">
        <f>FormGH!B16</f>
        <v>1.5049999999999999</v>
      </c>
      <c r="C16" s="35">
        <f>C14</f>
        <v>4.0789999999999997</v>
      </c>
      <c r="D16" s="35">
        <f>FormGH!B19</f>
        <v>287.88200000000001</v>
      </c>
      <c r="E16" s="95">
        <f>D16-C16</f>
        <v>283.803</v>
      </c>
      <c r="F16" s="54">
        <f>((D16-C16)/1000)/(0.45/B16)</f>
        <v>0.94916336666666656</v>
      </c>
      <c r="G16" s="56" t="s">
        <v>14</v>
      </c>
      <c r="H16" s="94"/>
      <c r="I16" s="90"/>
    </row>
    <row r="17" spans="1:9" ht="18.75" customHeight="1">
      <c r="A17" s="91"/>
      <c r="B17" s="88"/>
      <c r="C17" s="88"/>
      <c r="D17" s="89"/>
      <c r="E17" s="93"/>
      <c r="F17" s="93"/>
      <c r="G17" s="48" t="s">
        <v>15</v>
      </c>
      <c r="H17" s="92"/>
      <c r="I17" s="91"/>
    </row>
    <row r="18" spans="1:9" ht="15.75" customHeight="1">
      <c r="A18" s="58" t="s">
        <v>17</v>
      </c>
      <c r="B18" s="67"/>
      <c r="C18" s="67"/>
      <c r="D18" s="67"/>
      <c r="E18" s="68"/>
      <c r="F18" s="18" t="s">
        <v>5</v>
      </c>
      <c r="G18" s="97">
        <f>FormGH!B21</f>
        <v>0.503</v>
      </c>
      <c r="H18" s="98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6" t="s">
        <v>11</v>
      </c>
      <c r="G19" s="38"/>
      <c r="H19" s="39"/>
      <c r="I19" s="5" t="s">
        <v>19</v>
      </c>
    </row>
    <row r="20" spans="1:9" ht="18.75" customHeight="1">
      <c r="A20" s="50" t="s">
        <v>13</v>
      </c>
      <c r="B20" s="35">
        <f>FormGH!B22</f>
        <v>1.506</v>
      </c>
      <c r="C20" s="35">
        <f>FormGH!B24</f>
        <v>7.173</v>
      </c>
      <c r="D20" s="35">
        <f>FormGH!B25</f>
        <v>488.44</v>
      </c>
      <c r="E20" s="52">
        <f>D20-C20</f>
        <v>481.267</v>
      </c>
      <c r="F20" s="54">
        <f>((D20-C20)/1000)/(0.75/B20)</f>
        <v>0.96638413599999995</v>
      </c>
      <c r="G20" s="56" t="s">
        <v>14</v>
      </c>
      <c r="H20" s="94"/>
      <c r="I20" s="45">
        <f>ABS(E20-E22)/AVERAGE(E20,E22)</f>
        <v>1.1346802668523405E-2</v>
      </c>
    </row>
    <row r="21" spans="1:9" ht="18.75" customHeight="1">
      <c r="A21" s="91"/>
      <c r="B21" s="88"/>
      <c r="C21" s="88"/>
      <c r="D21" s="89"/>
      <c r="E21" s="91"/>
      <c r="F21" s="93"/>
      <c r="G21" s="48" t="s">
        <v>15</v>
      </c>
      <c r="H21" s="92"/>
      <c r="I21" s="90"/>
    </row>
    <row r="22" spans="1:9" ht="18.75" customHeight="1">
      <c r="A22" s="50" t="s">
        <v>16</v>
      </c>
      <c r="B22" s="35">
        <f>FormGH!B23</f>
        <v>1.5049999999999999</v>
      </c>
      <c r="C22" s="35">
        <f>C20</f>
        <v>7.173</v>
      </c>
      <c r="D22" s="35">
        <f>FormGH!B26</f>
        <v>493.93200000000002</v>
      </c>
      <c r="E22" s="52">
        <f>D22-C22</f>
        <v>486.75900000000001</v>
      </c>
      <c r="F22" s="54">
        <f>((D22-C22)/1000)/(0.75/B22)</f>
        <v>0.97676305999999991</v>
      </c>
      <c r="G22" s="56" t="s">
        <v>14</v>
      </c>
      <c r="H22" s="94"/>
      <c r="I22" s="90"/>
    </row>
    <row r="23" spans="1:9" ht="18.75" customHeight="1">
      <c r="A23" s="91"/>
      <c r="B23" s="88"/>
      <c r="C23" s="88"/>
      <c r="D23" s="89"/>
      <c r="E23" s="91"/>
      <c r="F23" s="93"/>
      <c r="G23" s="48" t="s">
        <v>15</v>
      </c>
      <c r="H23" s="92"/>
      <c r="I23" s="91"/>
    </row>
    <row r="24" spans="1:9" ht="15.75" customHeight="1">
      <c r="A24" s="58" t="s">
        <v>20</v>
      </c>
      <c r="B24" s="67"/>
      <c r="C24" s="67"/>
      <c r="D24" s="67"/>
      <c r="E24" s="68"/>
      <c r="F24" s="18" t="s">
        <v>5</v>
      </c>
      <c r="G24" s="78">
        <f>FormGH!B28</f>
        <v>1.5529999999999999</v>
      </c>
      <c r="H24" s="79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6" t="s">
        <v>11</v>
      </c>
      <c r="G25" s="38"/>
      <c r="H25" s="39"/>
      <c r="I25" s="5" t="s">
        <v>22</v>
      </c>
    </row>
    <row r="26" spans="1:9" ht="18.75" customHeight="1">
      <c r="A26" s="50" t="s">
        <v>13</v>
      </c>
      <c r="B26" s="35">
        <f>FormGH!B29</f>
        <v>1.506</v>
      </c>
      <c r="C26" s="35">
        <f>FormGH!B31</f>
        <v>476.84100000000001</v>
      </c>
      <c r="D26" s="35">
        <f>FormGH!B32</f>
        <v>9803.1910000000007</v>
      </c>
      <c r="E26" s="52">
        <f>D26-C26</f>
        <v>9326.35</v>
      </c>
      <c r="F26" s="54">
        <f>((D26-C26)/1000)/(15/B26)</f>
        <v>0.93636553999999994</v>
      </c>
      <c r="G26" s="56" t="s">
        <v>14</v>
      </c>
      <c r="H26" s="94"/>
      <c r="I26" s="45">
        <f>ABS(E26-E28)/AVERAGE(E26,E28)</f>
        <v>8.7490164343038395E-3</v>
      </c>
    </row>
    <row r="27" spans="1:9" ht="18.75" customHeight="1">
      <c r="A27" s="91"/>
      <c r="B27" s="88"/>
      <c r="C27" s="88"/>
      <c r="D27" s="89"/>
      <c r="E27" s="91"/>
      <c r="F27" s="93"/>
      <c r="G27" s="48" t="s">
        <v>15</v>
      </c>
      <c r="H27" s="92"/>
      <c r="I27" s="90"/>
    </row>
    <row r="28" spans="1:9" ht="18.75" customHeight="1">
      <c r="A28" s="50" t="s">
        <v>16</v>
      </c>
      <c r="B28" s="35">
        <f>FormGH!B30</f>
        <v>1.5049999999999999</v>
      </c>
      <c r="C28" s="35">
        <f>C26</f>
        <v>476.84100000000001</v>
      </c>
      <c r="D28" s="35">
        <f>FormGH!B33</f>
        <v>9721.9500000000007</v>
      </c>
      <c r="E28" s="52">
        <f>D28-C28</f>
        <v>9245.1090000000004</v>
      </c>
      <c r="F28" s="54">
        <f>((D28-C28)/1000)/(15/B28)</f>
        <v>0.92759260300000013</v>
      </c>
      <c r="G28" s="56" t="s">
        <v>14</v>
      </c>
      <c r="H28" s="94"/>
      <c r="I28" s="90"/>
    </row>
    <row r="29" spans="1:9" ht="18.75" customHeight="1">
      <c r="A29" s="91"/>
      <c r="B29" s="88"/>
      <c r="C29" s="88"/>
      <c r="D29" s="89"/>
      <c r="E29" s="91"/>
      <c r="F29" s="93"/>
      <c r="G29" s="48" t="s">
        <v>15</v>
      </c>
      <c r="H29" s="92"/>
      <c r="I29" s="91"/>
    </row>
    <row r="30" spans="1:9" ht="15.75" customHeight="1">
      <c r="A30" s="37" t="s">
        <v>26</v>
      </c>
      <c r="B30" s="38"/>
      <c r="C30" s="38"/>
      <c r="D30" s="39"/>
      <c r="E30" s="99" t="str">
        <f>FormGH!B35</f>
        <v>AMIR / MAISARAH</v>
      </c>
      <c r="F30" s="100"/>
      <c r="G30" s="100"/>
      <c r="H30" s="84">
        <f>FormGH!B36</f>
        <v>45678</v>
      </c>
      <c r="I30" s="85"/>
    </row>
    <row r="31" spans="1:9" ht="15.75" customHeight="1">
      <c r="A31" s="40"/>
      <c r="B31" s="41"/>
      <c r="C31" s="41"/>
      <c r="D31" s="42"/>
      <c r="E31" s="101"/>
      <c r="F31" s="102"/>
      <c r="G31" s="102"/>
      <c r="H31" s="86"/>
      <c r="I31" s="87"/>
    </row>
    <row r="32" spans="1:9" ht="15.75" customHeight="1">
      <c r="A32" s="43" t="s">
        <v>27</v>
      </c>
      <c r="B32" s="38"/>
      <c r="C32" s="38"/>
      <c r="D32" s="39"/>
      <c r="E32" s="44"/>
      <c r="F32" s="38"/>
      <c r="G32" s="38"/>
      <c r="H32" s="38"/>
      <c r="I32" s="39"/>
    </row>
    <row r="33" spans="1:9" ht="15.75" customHeight="1">
      <c r="A33" s="40"/>
      <c r="B33" s="41"/>
      <c r="C33" s="41"/>
      <c r="D33" s="42"/>
      <c r="E33" s="41"/>
      <c r="F33" s="41"/>
      <c r="G33" s="41"/>
      <c r="H33" s="41"/>
      <c r="I33" s="42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2025-01-27T03:10:05Z</cp:lastPrinted>
  <dcterms:created xsi:type="dcterms:W3CDTF">2006-09-16T00:00:00Z</dcterms:created>
  <dcterms:modified xsi:type="dcterms:W3CDTF">2025-01-27T03:10:23Z</dcterms:modified>
</cp:coreProperties>
</file>