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141024\"/>
    </mc:Choice>
  </mc:AlternateContent>
  <xr:revisionPtr revIDLastSave="0" documentId="13_ncr:1_{E141FE0D-9CB2-446D-A1A5-70AAA63AFF12}" xr6:coauthVersionLast="36" xr6:coauthVersionMax="36" xr10:uidLastSave="{00000000-0000-0000-0000-000000000000}"/>
  <bookViews>
    <workbookView xWindow="0" yWindow="0" windowWidth="20490" windowHeight="76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<sst xmlns="http://schemas.openxmlformats.org/spreadsheetml/2006/main" count="697" uniqueCount="105">
  <si>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</si>
  <si>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</si>
  <si>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</si>
  <si>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</si>
  <si>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</si>
  <si>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</si>
  <si>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</si>
  <si>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</si>
  <si>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</si>
  <si>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</si>
  <si>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</si>
  <si>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</si>
  <si>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</si>
  <si>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</si>
  <si>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</si>
  <si>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</si>
  <si>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</si>
  <si>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</si>
  <si>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</si>
  <si>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</si>
  <si>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</si>
  <si>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</si>
  <si>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</si>
  <si>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</si>
  <si>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</si>
  <si>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</si>
  <si>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</si>
  <si>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</si>
  <si>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</si>
  <si>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</si>
  <si>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</si>
  <si>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</si>
  <si>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</si>
  <si>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</si>
  <si>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</si>
  <si>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</si>
  <si>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</si>
  <si>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</si>
  <si>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</si>
  <si>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</si>
  <si>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</si>
  <si>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</si>
  <si>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</si>
  <si>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</si>
  <si>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</si>
  <si>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</si>
  <si>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</si>
  <si>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</si>
  <si>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</si>
  <si>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</si>
  <si>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</si>
  <si>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</si>
  <si>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</si>
  <si>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</si>
  <si>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</si>
  <si>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</si>
  <si>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</si>
  <si>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</si>
  <si>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</si>
  <si>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</si>
  <si>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</si>
  <si>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</si>
  <si>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</si>
  <si>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</si>
  <si>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</si>
  <si>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</si>
  <si>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</si>
  <si>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</si>
  <si>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</si>
  <si>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</si>
  <si>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</si>
  <si>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</si>
  <si>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</si>
  <si>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</si>
  <si>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</si>
  <si>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</si>
  <si>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</si>
  <si>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</si>
  <si>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</si>
  <si>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</si>
  <si>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141024</t>
  </si>
  <si>
    <t>IQC POW BLK 141024</t>
  </si>
  <si>
    <t>IQC POW A 141024</t>
  </si>
  <si>
    <t>IQC POW B 141024</t>
  </si>
  <si>
    <t>IQC POW 141024</t>
  </si>
  <si>
    <t>IQC POW 1 141024</t>
  </si>
  <si>
    <t>IQC POW 2 141024</t>
  </si>
  <si>
    <t>IQC POW 3 141024</t>
  </si>
  <si>
    <t>IQC POW 4 141024</t>
  </si>
  <si>
    <t>IQC POW 5 141024</t>
  </si>
  <si>
    <t>IQC POW 6 141024</t>
  </si>
  <si>
    <t>IQC POW 7 141024</t>
  </si>
  <si>
    <t>IQC POW 8 141024</t>
  </si>
  <si>
    <t>IQC POW 9 141024</t>
  </si>
  <si>
    <t>IQC POW 10 141024</t>
  </si>
  <si>
    <t>IQC POW 11 141024</t>
  </si>
  <si>
    <t>PERMIT     AMIR</t>
  </si>
  <si>
    <t>141024</t>
  </si>
  <si>
    <t>YA</t>
  </si>
  <si>
    <t>KAPSUL KERAS</t>
  </si>
  <si>
    <t>SERBUK</t>
  </si>
  <si>
    <t>T1</t>
  </si>
  <si>
    <t>T4</t>
  </si>
  <si>
    <t>NA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</si>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</sst>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50.064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692498" y="902247"/>
              <a:ext cx="1783839" cy="349653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61.885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50.134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301" y="923328"/>
              <a:chExt cx="2078188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11.718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50.138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50.128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50.165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50.091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opLeftCell="A7" zoomScale="115" zoomScaleNormal="115" workbookViewId="0">
      <selection activeCell="B29" sqref="B2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21.664062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4" t="s">
        <v>48</v>
      </c>
      <c r="C1" s="55" t="s">
        <v>68</v>
      </c>
      <c r="D1" s="56" t="s">
        <v>49</v>
      </c>
      <c r="E1" s="56" t="s">
        <v>50</v>
      </c>
      <c r="F1" s="25" t="s">
        <v>51</v>
      </c>
      <c r="G1" s="58" t="s">
        <v>43</v>
      </c>
      <c r="H1" s="63" t="s">
        <v>78</v>
      </c>
      <c r="I1" s="47" t="s">
        <v>77</v>
      </c>
      <c r="J1" s="51"/>
      <c r="K1" s="51"/>
      <c r="L1" s="51"/>
      <c r="M1" s="51"/>
      <c r="N1" s="51"/>
      <c r="O1" s="51"/>
      <c r="P1" s="51"/>
      <c r="Q1" s="51"/>
      <c r="R1" s="51"/>
      <c r="S1" s="67"/>
      <c r="T1" s="67"/>
    </row>
    <row r="2" spans="1:20" x14ac:dyDescent="0.2">
      <c r="A2" s="30" t="s">
        <v>52</v>
      </c>
      <c r="B2" s="50" t="s">
        <v>80</v>
      </c>
      <c r="C2" s="34"/>
      <c r="D2" s="32">
        <v>11.773</v>
      </c>
      <c r="E2" s="32">
        <v>61.831000000000003</v>
      </c>
      <c r="F2" s="57">
        <f>E2-D2</f>
        <v>50.058000000000007</v>
      </c>
      <c r="G2" s="59"/>
      <c r="H2" s="64" t="str">
        <f>H4</f>
        <v>T1</v>
      </c>
      <c r="I2" s="49"/>
      <c r="J2" s="51"/>
      <c r="K2" s="51"/>
      <c r="L2" s="51"/>
      <c r="M2" s="51"/>
      <c r="N2" s="51"/>
      <c r="O2" s="51"/>
      <c r="P2" s="51"/>
      <c r="Q2" s="51"/>
      <c r="R2" s="51"/>
      <c r="S2" s="67"/>
      <c r="T2" s="67"/>
    </row>
    <row r="3" spans="1:20" ht="13.5" thickBot="1" x14ac:dyDescent="0.25">
      <c r="A3" s="30" t="s">
        <v>53</v>
      </c>
      <c r="B3" s="50" t="s">
        <v>81</v>
      </c>
      <c r="C3" s="32">
        <v>0.501</v>
      </c>
      <c r="D3" s="32">
        <v>11.788</v>
      </c>
      <c r="E3" s="32">
        <v>61.832000000000001</v>
      </c>
      <c r="F3" s="57">
        <f t="shared" ref="F3:F17" si="0">E3-D3</f>
        <v>50.043999999999997</v>
      </c>
      <c r="G3" s="59"/>
      <c r="H3" s="64" t="str">
        <f>H5</f>
        <v>T4</v>
      </c>
      <c r="I3" s="49"/>
      <c r="J3" s="51" t="str">
        <f>IF(I6=1,"(1)/ 2 / 3 / 4 / NA",IF(I6=2,"1 /(2)/ 3 / 4 / NA",IF(I6=3,"1 / 2 /(3)/ 4 / NA",IF(I6=4,"1 / 2 / 3 /(4)/ NA",IF(I6="NA","1 / 2 / 3 / 4 /(NA)")))))</f>
        <v>(1)/ 2 / 3 / 4 / NA</v>
      </c>
      <c r="K3" s="65"/>
      <c r="L3" s="65"/>
      <c r="M3" s="65"/>
      <c r="N3" s="51"/>
      <c r="O3" s="51"/>
      <c r="P3" s="51"/>
      <c r="Q3" s="51"/>
      <c r="R3" s="51"/>
      <c r="S3" s="67"/>
      <c r="T3" s="67"/>
    </row>
    <row r="4" spans="1:20" ht="15.75" thickBot="1" x14ac:dyDescent="0.3">
      <c r="A4" s="30" t="s">
        <v>54</v>
      </c>
      <c r="B4" s="50" t="s">
        <v>82</v>
      </c>
      <c r="C4" s="32">
        <v>0.502</v>
      </c>
      <c r="D4" s="32">
        <v>11.826000000000001</v>
      </c>
      <c r="E4" s="32">
        <v>61.835999999999999</v>
      </c>
      <c r="F4" s="57">
        <f t="shared" si="0"/>
        <v>50.01</v>
      </c>
      <c r="G4" s="68" t="s">
        <v>79</v>
      </c>
      <c r="H4" s="24" t="s">
        <v>101</v>
      </c>
      <c r="I4" s="49"/>
      <c r="J4" s="51" t="str">
        <f>IF(H6="T1","T1",IF(H6="T2","T2",IF(H6="T3","T3",IF(H6="T4","T4",""))))</f>
        <v>T1</v>
      </c>
      <c r="K4" s="51"/>
      <c r="L4" s="51"/>
      <c r="M4" s="51"/>
      <c r="N4" s="51"/>
      <c r="O4" s="51"/>
      <c r="P4" s="51"/>
      <c r="Q4" s="51"/>
      <c r="R4" s="51"/>
      <c r="S4" s="67"/>
      <c r="T4" s="67"/>
    </row>
    <row r="5" spans="1:20" ht="15.75" thickBot="1" x14ac:dyDescent="0.3">
      <c r="A5" s="30" t="s">
        <v>55</v>
      </c>
      <c r="B5" s="50" t="s">
        <v>83</v>
      </c>
      <c r="C5" s="32">
        <v>0.501</v>
      </c>
      <c r="D5" s="32">
        <v>11.718999999999999</v>
      </c>
      <c r="E5" s="32">
        <v>61.865000000000002</v>
      </c>
      <c r="F5" s="57">
        <f t="shared" si="0"/>
        <v>50.146000000000001</v>
      </c>
      <c r="G5" s="68" t="s">
        <v>79</v>
      </c>
      <c r="H5" s="24" t="s">
        <v>102</v>
      </c>
      <c r="I5" s="49"/>
      <c r="J5" s="51" t="str">
        <f>IF(H5="T1","/ T1",IF(H5="T2","/ T2",IF(H5="T3","/ T3",IF(H5="T4","/ T4",""))))</f>
        <v>/ T4</v>
      </c>
      <c r="K5" s="51"/>
      <c r="L5" s="51"/>
      <c r="M5" s="51"/>
      <c r="N5" s="51"/>
      <c r="O5" s="51"/>
      <c r="P5" s="51"/>
      <c r="Q5" s="51"/>
      <c r="R5" s="51"/>
      <c r="S5" s="67"/>
      <c r="T5" s="67"/>
    </row>
    <row r="6" spans="1:20" ht="15" x14ac:dyDescent="0.25">
      <c r="A6" s="30" t="s">
        <v>56</v>
      </c>
      <c r="B6" s="50">
        <v>2024090107</v>
      </c>
      <c r="C6" s="32">
        <v>0.504</v>
      </c>
      <c r="D6" s="32">
        <v>11.775</v>
      </c>
      <c r="E6" s="32">
        <v>61.838999999999999</v>
      </c>
      <c r="F6" s="57">
        <f t="shared" si="0"/>
        <v>50.064</v>
      </c>
      <c r="G6" s="60" t="s">
        <v>99</v>
      </c>
      <c r="H6" s="64" t="str">
        <f>H4</f>
        <v>T1</v>
      </c>
      <c r="I6" s="48">
        <v>1</v>
      </c>
      <c r="J6" s="51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1"/>
      <c r="L6" s="51"/>
      <c r="M6" s="51"/>
      <c r="N6" s="51"/>
      <c r="O6" s="51"/>
      <c r="P6" s="51"/>
      <c r="Q6" s="51"/>
      <c r="R6" s="51"/>
      <c r="S6" s="67"/>
      <c r="T6" s="67"/>
    </row>
    <row r="7" spans="1:20" ht="15" x14ac:dyDescent="0.25">
      <c r="A7" s="30" t="s">
        <v>57</v>
      </c>
      <c r="B7" s="31" t="s">
        <v>85</v>
      </c>
      <c r="C7" s="32">
        <v>0.503</v>
      </c>
      <c r="D7" s="32">
        <v>11.757</v>
      </c>
      <c r="E7" s="32">
        <v>61.84</v>
      </c>
      <c r="F7" s="57">
        <f t="shared" si="0"/>
        <v>50.083000000000006</v>
      </c>
      <c r="G7" s="60" t="s">
        <v>100</v>
      </c>
      <c r="H7" s="64" t="str">
        <f>H4</f>
        <v>T1</v>
      </c>
      <c r="I7" s="48" t="s">
        <v>103</v>
      </c>
      <c r="J7" s="51" t="str">
        <f>IF(I7=1,"(1)/ 2 / 3 / 4 / NA",IF(I7="Sila Pilih"," 1 / 2 / 3 / 4 / NA",IF(I7=2,"1 /(2)/ 3 / 4 / NA",IF(I7=3,"1 / 2 /(3)/ 4 / NA",IF(I7=4,"1 / 2 / 3 /(4)/ NA",IF(I7="NA","1 / 2 / 3 / 4 /(NA)"))))))</f>
        <v>1 / 2 / 3 / 4 /(NA)</v>
      </c>
      <c r="K7" s="51"/>
      <c r="L7" s="51"/>
      <c r="M7" s="51"/>
      <c r="N7" s="51"/>
      <c r="O7" s="51"/>
      <c r="P7" s="51"/>
      <c r="Q7" s="51"/>
      <c r="R7" s="51"/>
      <c r="S7" s="67"/>
      <c r="T7" s="67"/>
    </row>
    <row r="8" spans="1:20" ht="15" x14ac:dyDescent="0.25">
      <c r="A8" s="30" t="s">
        <v>58</v>
      </c>
      <c r="B8" s="31" t="s">
        <v>86</v>
      </c>
      <c r="C8" s="32">
        <v>0.504</v>
      </c>
      <c r="D8" s="32">
        <v>11.795</v>
      </c>
      <c r="E8" s="32">
        <v>61.856999999999999</v>
      </c>
      <c r="F8" s="57">
        <f t="shared" si="0"/>
        <v>50.061999999999998</v>
      </c>
      <c r="G8" s="60" t="s">
        <v>100</v>
      </c>
      <c r="H8" s="64" t="str">
        <f>H4</f>
        <v>T1</v>
      </c>
      <c r="I8" s="48" t="s">
        <v>103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51"/>
      <c r="L8" s="51"/>
      <c r="M8" s="51"/>
      <c r="N8" s="51"/>
      <c r="O8" s="51"/>
      <c r="P8" s="51"/>
      <c r="Q8" s="51"/>
      <c r="R8" s="51"/>
      <c r="S8" s="67"/>
      <c r="T8" s="67"/>
    </row>
    <row r="9" spans="1:20" ht="15" x14ac:dyDescent="0.25">
      <c r="A9" s="30" t="s">
        <v>59</v>
      </c>
      <c r="B9" s="31" t="s">
        <v>87</v>
      </c>
      <c r="C9" s="32">
        <v>0.51</v>
      </c>
      <c r="D9" s="32">
        <v>11.718</v>
      </c>
      <c r="E9" s="32">
        <v>61.856000000000002</v>
      </c>
      <c r="F9" s="57">
        <f t="shared" si="0"/>
        <v>50.138000000000005</v>
      </c>
      <c r="G9" s="60" t="s">
        <v>100</v>
      </c>
      <c r="H9" s="64" t="str">
        <f>H4</f>
        <v>T1</v>
      </c>
      <c r="I9" s="48" t="s">
        <v>103</v>
      </c>
      <c r="J9" s="51" t="str">
        <f t="shared" si="1"/>
        <v>1 / 2 / 3 / 4 /(NA)</v>
      </c>
      <c r="K9" s="51"/>
      <c r="L9" s="51"/>
      <c r="M9" s="51"/>
      <c r="N9" s="51"/>
      <c r="O9" s="51"/>
      <c r="P9" s="51"/>
      <c r="Q9" s="51"/>
      <c r="R9" s="51"/>
      <c r="S9" s="67"/>
      <c r="T9" s="67"/>
    </row>
    <row r="10" spans="1:20" ht="15" x14ac:dyDescent="0.25">
      <c r="A10" s="30" t="s">
        <v>60</v>
      </c>
      <c r="B10" s="31" t="s">
        <v>88</v>
      </c>
      <c r="C10" s="32">
        <v>0.50600000000000001</v>
      </c>
      <c r="D10" s="32">
        <v>11.772</v>
      </c>
      <c r="E10" s="32">
        <v>61.9</v>
      </c>
      <c r="F10" s="57">
        <f t="shared" si="0"/>
        <v>50.128</v>
      </c>
      <c r="G10" s="60" t="s">
        <v>100</v>
      </c>
      <c r="H10" s="64" t="str">
        <f>H4</f>
        <v>T1</v>
      </c>
      <c r="I10" s="48" t="s">
        <v>103</v>
      </c>
      <c r="J10" s="51" t="str">
        <f t="shared" si="1"/>
        <v>1 / 2 / 3 / 4 /(NA)</v>
      </c>
      <c r="K10" s="51"/>
      <c r="L10" s="51"/>
      <c r="M10" s="51"/>
      <c r="N10" s="51"/>
      <c r="O10" s="51"/>
      <c r="P10" s="51"/>
      <c r="Q10" s="51"/>
      <c r="R10" s="51"/>
      <c r="S10" s="67"/>
      <c r="T10" s="67"/>
    </row>
    <row r="11" spans="1:20" ht="15" x14ac:dyDescent="0.25">
      <c r="A11" s="30" t="s">
        <v>61</v>
      </c>
      <c r="B11" s="31" t="s">
        <v>89</v>
      </c>
      <c r="C11" s="32">
        <v>0.50800000000000001</v>
      </c>
      <c r="D11" s="32">
        <v>11.76</v>
      </c>
      <c r="E11" s="32">
        <v>61.924999999999997</v>
      </c>
      <c r="F11" s="57">
        <f t="shared" si="0"/>
        <v>50.164999999999999</v>
      </c>
      <c r="G11" s="60" t="s">
        <v>100</v>
      </c>
      <c r="H11" s="64" t="str">
        <f>H4</f>
        <v>T1</v>
      </c>
      <c r="I11" s="48" t="s">
        <v>103</v>
      </c>
      <c r="J11" s="51" t="str">
        <f t="shared" si="1"/>
        <v>1 / 2 / 3 / 4 /(NA)</v>
      </c>
      <c r="K11" s="51"/>
      <c r="L11" s="51"/>
      <c r="M11" s="51"/>
      <c r="N11" s="51"/>
      <c r="O11" s="51"/>
      <c r="P11" s="51"/>
      <c r="Q11" s="51"/>
      <c r="R11" s="51"/>
      <c r="S11" s="67"/>
      <c r="T11" s="67"/>
    </row>
    <row r="12" spans="1:20" ht="15" x14ac:dyDescent="0.25">
      <c r="A12" s="30" t="s">
        <v>62</v>
      </c>
      <c r="B12" s="31" t="s">
        <v>90</v>
      </c>
      <c r="C12" s="32">
        <v>0.50700000000000001</v>
      </c>
      <c r="D12" s="32">
        <v>11.788</v>
      </c>
      <c r="E12" s="32">
        <v>61.826999999999998</v>
      </c>
      <c r="F12" s="57">
        <f t="shared" si="0"/>
        <v>50.039000000000001</v>
      </c>
      <c r="G12" s="60" t="s">
        <v>100</v>
      </c>
      <c r="H12" s="64" t="str">
        <f>H5</f>
        <v>T4</v>
      </c>
      <c r="I12" s="48" t="s">
        <v>103</v>
      </c>
      <c r="J12" s="51" t="str">
        <f t="shared" si="1"/>
        <v>1 / 2 / 3 / 4 /(NA)</v>
      </c>
      <c r="K12" s="51"/>
      <c r="L12" s="51"/>
      <c r="M12" s="51"/>
      <c r="N12" s="51"/>
      <c r="O12" s="51"/>
      <c r="P12" s="51"/>
      <c r="Q12" s="51"/>
      <c r="R12" s="51"/>
      <c r="S12" s="67"/>
      <c r="T12" s="67"/>
    </row>
    <row r="13" spans="1:20" ht="15" x14ac:dyDescent="0.25">
      <c r="A13" s="30" t="s">
        <v>63</v>
      </c>
      <c r="B13" s="31" t="s">
        <v>91</v>
      </c>
      <c r="C13" s="32">
        <v>0.503</v>
      </c>
      <c r="D13" s="32">
        <v>11.804</v>
      </c>
      <c r="E13" s="32">
        <v>61.895000000000003</v>
      </c>
      <c r="F13" s="57">
        <f t="shared" si="0"/>
        <v>50.091000000000001</v>
      </c>
      <c r="G13" s="60" t="s">
        <v>100</v>
      </c>
      <c r="H13" s="64" t="str">
        <f>H5</f>
        <v>T4</v>
      </c>
      <c r="I13" s="48" t="s">
        <v>103</v>
      </c>
      <c r="J13" s="51" t="str">
        <f t="shared" si="1"/>
        <v>1 / 2 / 3 / 4 /(NA)</v>
      </c>
      <c r="K13" s="51"/>
      <c r="L13" s="51"/>
      <c r="M13" s="51"/>
      <c r="N13" s="51"/>
      <c r="O13" s="51"/>
      <c r="P13" s="51"/>
      <c r="Q13" s="51"/>
      <c r="R13" s="51"/>
      <c r="S13" s="67"/>
      <c r="T13" s="67"/>
    </row>
    <row r="14" spans="1:20" ht="15" x14ac:dyDescent="0.25">
      <c r="A14" s="30" t="s">
        <v>64</v>
      </c>
      <c r="B14" s="31" t="s">
        <v>92</v>
      </c>
      <c r="C14" s="32">
        <v>0.503</v>
      </c>
      <c r="D14" s="32">
        <v>11.782999999999999</v>
      </c>
      <c r="E14" s="32">
        <v>61.838000000000001</v>
      </c>
      <c r="F14" s="57">
        <f t="shared" si="0"/>
        <v>50.055</v>
      </c>
      <c r="G14" s="60" t="s">
        <v>100</v>
      </c>
      <c r="H14" s="64" t="str">
        <f>H5</f>
        <v>T4</v>
      </c>
      <c r="I14" s="48" t="s">
        <v>103</v>
      </c>
      <c r="J14" s="51" t="str">
        <f t="shared" si="1"/>
        <v>1 / 2 / 3 / 4 /(NA)</v>
      </c>
      <c r="K14" s="51"/>
      <c r="L14" s="51"/>
      <c r="M14" s="51"/>
      <c r="N14" s="51"/>
      <c r="O14" s="51"/>
      <c r="P14" s="51"/>
      <c r="Q14" s="51"/>
      <c r="R14" s="51"/>
      <c r="S14" s="67"/>
      <c r="T14" s="67"/>
    </row>
    <row r="15" spans="1:20" ht="15" x14ac:dyDescent="0.25">
      <c r="A15" s="30" t="s">
        <v>65</v>
      </c>
      <c r="B15" s="31" t="s">
        <v>93</v>
      </c>
      <c r="C15" s="32">
        <v>0.505</v>
      </c>
      <c r="D15" s="32">
        <v>11.816000000000001</v>
      </c>
      <c r="E15" s="32">
        <v>61.826000000000001</v>
      </c>
      <c r="F15" s="57">
        <f t="shared" si="0"/>
        <v>50.01</v>
      </c>
      <c r="G15" s="60" t="s">
        <v>100</v>
      </c>
      <c r="H15" s="64" t="str">
        <f>H5</f>
        <v>T4</v>
      </c>
      <c r="I15" s="48" t="s">
        <v>103</v>
      </c>
      <c r="J15" s="51" t="str">
        <f t="shared" si="1"/>
        <v>1 / 2 / 3 / 4 /(NA)</v>
      </c>
      <c r="K15" s="51"/>
      <c r="L15" s="51"/>
      <c r="M15" s="51"/>
      <c r="N15" s="51"/>
      <c r="O15" s="51"/>
      <c r="P15" s="51"/>
      <c r="Q15" s="51"/>
      <c r="R15" s="51"/>
      <c r="S15" s="67"/>
      <c r="T15" s="67"/>
    </row>
    <row r="16" spans="1:20" ht="15" x14ac:dyDescent="0.25">
      <c r="A16" s="30" t="s">
        <v>66</v>
      </c>
      <c r="B16" s="31" t="s">
        <v>94</v>
      </c>
      <c r="C16" s="32">
        <v>0.50700000000000001</v>
      </c>
      <c r="D16" s="32">
        <v>11.794</v>
      </c>
      <c r="E16" s="32">
        <v>61.848999999999997</v>
      </c>
      <c r="F16" s="57">
        <f t="shared" si="0"/>
        <v>50.054999999999993</v>
      </c>
      <c r="G16" s="60" t="s">
        <v>100</v>
      </c>
      <c r="H16" s="64" t="str">
        <f>H5</f>
        <v>T4</v>
      </c>
      <c r="I16" s="48" t="s">
        <v>103</v>
      </c>
      <c r="J16" s="51" t="str">
        <f t="shared" si="1"/>
        <v>1 / 2 / 3 / 4 /(NA)</v>
      </c>
      <c r="K16" s="51"/>
      <c r="L16" s="51"/>
      <c r="M16" s="51"/>
      <c r="N16" s="51"/>
      <c r="O16" s="51"/>
      <c r="P16" s="51"/>
      <c r="Q16" s="51"/>
      <c r="R16" s="51"/>
      <c r="S16" s="67"/>
      <c r="T16" s="67"/>
    </row>
    <row r="17" spans="1:20" ht="15" x14ac:dyDescent="0.25">
      <c r="A17" s="30" t="s">
        <v>67</v>
      </c>
      <c r="B17" s="31" t="s">
        <v>95</v>
      </c>
      <c r="C17" s="32">
        <v>0.504</v>
      </c>
      <c r="D17" s="32">
        <v>11.750999999999999</v>
      </c>
      <c r="E17" s="32">
        <v>61.884999999999998</v>
      </c>
      <c r="F17" s="57">
        <f t="shared" si="0"/>
        <v>50.134</v>
      </c>
      <c r="G17" s="60" t="s">
        <v>100</v>
      </c>
      <c r="H17" s="64" t="str">
        <f>H5</f>
        <v>T4</v>
      </c>
      <c r="I17" s="48" t="s">
        <v>103</v>
      </c>
      <c r="J17" s="51" t="str">
        <f t="shared" si="1"/>
        <v>1 / 2 / 3 / 4 /(NA)</v>
      </c>
      <c r="K17" s="51"/>
      <c r="L17" s="51"/>
      <c r="M17" s="51"/>
      <c r="N17" s="51"/>
      <c r="O17" s="51"/>
      <c r="P17" s="51"/>
      <c r="Q17" s="51"/>
      <c r="R17" s="51"/>
      <c r="S17" s="67"/>
      <c r="T17" s="67"/>
    </row>
    <row r="18" spans="1:20" x14ac:dyDescent="0.2">
      <c r="J18" s="51"/>
      <c r="K18" s="51"/>
      <c r="L18" s="51"/>
      <c r="M18" s="51"/>
      <c r="N18" s="51"/>
      <c r="O18" s="51"/>
      <c r="P18" s="51"/>
      <c r="Q18" s="51"/>
      <c r="R18" s="51"/>
      <c r="S18" s="67"/>
      <c r="T18" s="67"/>
    </row>
    <row r="19" spans="1:20" x14ac:dyDescent="0.2">
      <c r="A19" s="23" t="s">
        <v>76</v>
      </c>
      <c r="B19" s="31" t="s">
        <v>96</v>
      </c>
      <c r="J19" s="51"/>
      <c r="K19" s="51"/>
      <c r="L19" s="51"/>
      <c r="M19" s="51"/>
      <c r="N19" s="51"/>
      <c r="O19" s="51"/>
      <c r="P19" s="51"/>
      <c r="Q19" s="51"/>
      <c r="R19" s="51"/>
      <c r="S19" s="67"/>
      <c r="T19" s="67"/>
    </row>
    <row r="20" spans="1:20" x14ac:dyDescent="0.2">
      <c r="A20" s="23" t="s">
        <v>75</v>
      </c>
      <c r="B20" s="45">
        <v>45579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 x14ac:dyDescent="0.2">
      <c r="A21" s="23" t="s">
        <v>69</v>
      </c>
      <c r="B21" s="31" t="s">
        <v>84</v>
      </c>
      <c r="C21" s="36" t="s">
        <v>70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 ht="13.5" thickBot="1" x14ac:dyDescent="0.25">
      <c r="A22" t="s">
        <v>71</v>
      </c>
      <c r="B22" s="66" t="s">
        <v>97</v>
      </c>
      <c r="C22" s="53"/>
      <c r="D22" s="53"/>
      <c r="E22" s="53"/>
      <c r="F22" s="51"/>
      <c r="G22" s="52"/>
      <c r="H22" s="51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 ht="15.75" thickBot="1" x14ac:dyDescent="0.3">
      <c r="A23" s="23" t="s">
        <v>45</v>
      </c>
      <c r="B23" s="24" t="s">
        <v>98</v>
      </c>
      <c r="C23" s="51"/>
      <c r="D23" s="51" t="b">
        <f>IF(B23="YA", TRUE)</f>
        <v>1</v>
      </c>
      <c r="E23" s="51"/>
      <c r="F23" s="61"/>
      <c r="G23" s="52"/>
      <c r="H23" s="51"/>
      <c r="I23" s="51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ht="15.75" thickBot="1" x14ac:dyDescent="0.3">
      <c r="A24" s="23" t="s">
        <v>46</v>
      </c>
      <c r="B24" s="24" t="s">
        <v>98</v>
      </c>
      <c r="C24" s="51"/>
      <c r="D24" s="51" t="b">
        <f>IF(B24="YA", TRUE)</f>
        <v>1</v>
      </c>
      <c r="E24" s="51"/>
      <c r="F24" s="61"/>
      <c r="G24" s="52"/>
      <c r="H24" s="51"/>
      <c r="I24" s="51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ht="15.75" thickBot="1" x14ac:dyDescent="0.3">
      <c r="A25" s="23" t="s">
        <v>47</v>
      </c>
      <c r="B25" s="24" t="s">
        <v>98</v>
      </c>
      <c r="C25" s="51"/>
      <c r="D25" s="51" t="b">
        <f>IF(B25="YA", TRUE)</f>
        <v>1</v>
      </c>
      <c r="E25" s="51"/>
      <c r="F25" s="61"/>
      <c r="G25" s="52"/>
      <c r="H25" s="51"/>
      <c r="I25" s="51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ht="14.25" customHeight="1" x14ac:dyDescent="0.2">
      <c r="C26" s="51"/>
      <c r="D26" s="51"/>
      <c r="E26" s="51"/>
      <c r="F26" s="51"/>
      <c r="G26" s="52"/>
      <c r="H26" s="51"/>
      <c r="I26" s="51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ht="15" x14ac:dyDescent="0.25">
      <c r="A27" s="51" t="s">
        <v>72</v>
      </c>
      <c r="B27" s="69"/>
      <c r="C27" s="53"/>
      <c r="D27" s="53"/>
      <c r="E27" s="53"/>
      <c r="F27" s="51"/>
      <c r="G27" s="52"/>
      <c r="H27" s="51"/>
      <c r="I27" s="51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s="51" customFormat="1" ht="15.75" thickBot="1" x14ac:dyDescent="0.3">
      <c r="A28" s="51" t="s">
        <v>74</v>
      </c>
      <c r="B28" s="61" t="s">
        <v>44</v>
      </c>
      <c r="C28" s="53" t="b">
        <f>IF(B28=1,TRUE)</f>
        <v>0</v>
      </c>
      <c r="D28" s="53"/>
      <c r="E28" s="53"/>
      <c r="F28" s="52"/>
      <c r="G28" s="52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 ht="15.75" thickBot="1" x14ac:dyDescent="0.3">
      <c r="A29" t="s">
        <v>22</v>
      </c>
      <c r="B29" s="24" t="s">
        <v>104</v>
      </c>
      <c r="C29" s="53" t="b">
        <f>IF(B29="XP 205DR",TRUE)</f>
        <v>1</v>
      </c>
      <c r="D29" s="53" t="b">
        <f>IF(B29="MSA 225S-100-DA",TRUE)</f>
        <v>0</v>
      </c>
      <c r="E29" s="53" t="b">
        <f>IF(B29="MSE 225S-100-DU ",TRUE)</f>
        <v>0</v>
      </c>
      <c r="F29" s="51" t="b">
        <f>IF(B29="PG 603S",TRUE)</f>
        <v>0</v>
      </c>
      <c r="G29" s="52" t="b">
        <f>IF(B29="Lain-lain",TRUE)</f>
        <v>0</v>
      </c>
      <c r="H29" s="51"/>
      <c r="I29" s="51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x14ac:dyDescent="0.2">
      <c r="C30" s="53"/>
      <c r="D30" s="53"/>
      <c r="E30" s="53"/>
      <c r="F30" s="51"/>
      <c r="G30" s="52"/>
      <c r="H30" s="51"/>
      <c r="I30" s="51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 x14ac:dyDescent="0.2">
      <c r="C31" s="53"/>
      <c r="D31" s="53"/>
      <c r="E31" s="53"/>
      <c r="F31" s="51"/>
      <c r="G31" s="52"/>
      <c r="H31" s="51"/>
      <c r="I31" s="51"/>
    </row>
    <row r="32" spans="1:20" ht="14.25" x14ac:dyDescent="0.2">
      <c r="C32" s="53"/>
      <c r="D32" s="53"/>
      <c r="E32" s="62"/>
      <c r="F32" s="51"/>
      <c r="G32" s="52"/>
      <c r="H32" s="51"/>
      <c r="I32" s="51"/>
    </row>
    <row r="33" spans="3:9" x14ac:dyDescent="0.2">
      <c r="C33" s="53"/>
      <c r="D33" s="53"/>
      <c r="E33" s="53"/>
      <c r="F33" s="51"/>
      <c r="G33" s="52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FormTitan!B14</f>
        <v>IQC POW 8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FormTitan!G14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FormTitan!J14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FormTitan!B15</f>
        <v>IQC POW 9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FormTitan!G15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FormTitan!J15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FormTitan!B16</f>
        <v>IQC POW 10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FormTitan!G16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FormTitan!J16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FormTitan!B17</f>
        <v>IQC POW 11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FormTitan!G17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41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43" t="s">
        <v>74</v>
      </c>
      <c r="H17" s="16" t="str">
        <f>FormTitan!J17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42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42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42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42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190500</xdr:rowOff>
                  </from>
                  <to>
                    <xdr:col>6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923925</xdr:colOff>
                    <xdr:row>2</xdr:row>
                    <xdr:rowOff>190500</xdr:rowOff>
                  </from>
                  <to>
                    <xdr:col>5</xdr:col>
                    <xdr:colOff>1143000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190500</xdr:rowOff>
                  </from>
                  <to>
                    <xdr:col>7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>
        <f>FormTitan!B6</f>
        <v>2024090107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FormTitan!G6</f>
        <v>KAPSUL KERAS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FormTitan!B7</f>
        <v>IQC POW 1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FormTitan!G7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FormTitan!J7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FormTitan!B8</f>
        <v>IQC POW 2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FormTitan!G8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FormTitan!J8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FormTitan!B9</f>
        <v>IQC POW 3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FormTitan!G9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FormTitan!J9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FormTitan!B10</f>
        <v>IQC POW 4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FormTitan!G10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FormTitan!J10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FormTitan!B11</f>
        <v>IQC POW 5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FormTitan!G11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FormTitan!J11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FormTitan!B12</f>
        <v>IQC POW 6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FormTitan!G12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FormTitan!J12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42</v>
      </c>
      <c r="B2" s="76"/>
      <c r="C2" s="77"/>
      <c r="D2" s="78" t="str">
        <f>FormTitan!B13</f>
        <v>IQC POW 7 141024</v>
      </c>
      <c r="E2" s="78"/>
      <c r="F2" s="78"/>
      <c r="G2" s="78"/>
      <c r="H2" s="79"/>
    </row>
    <row r="3" spans="1:8" ht="24" customHeight="1" x14ac:dyDescent="0.2">
      <c r="A3" s="80" t="s">
        <v>43</v>
      </c>
      <c r="B3" s="81"/>
      <c r="C3" s="82"/>
      <c r="D3" s="83" t="str">
        <f>FormTitan!G13</f>
        <v>SERBUK</v>
      </c>
      <c r="E3" s="84"/>
      <c r="F3" s="84"/>
      <c r="G3" s="84"/>
      <c r="H3" s="8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141024</v>
      </c>
      <c r="F4" s="70" t="s">
        <v>38</v>
      </c>
      <c r="G4" s="70"/>
      <c r="H4" s="71"/>
    </row>
    <row r="5" spans="1:8" ht="19.899999999999999" customHeight="1" x14ac:dyDescent="0.2">
      <c r="A5" s="35" t="s">
        <v>21</v>
      </c>
      <c r="B5" s="8"/>
      <c r="C5" s="8"/>
      <c r="D5" s="8"/>
      <c r="E5" s="86" t="str">
        <f>FormTitan!B21</f>
        <v>IQC POW 141024</v>
      </c>
      <c r="F5" s="86"/>
      <c r="G5" s="87" t="s">
        <v>40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0.501</v>
      </c>
      <c r="G7" s="99">
        <f>FormTitan!F3</f>
        <v>50.043999999999997</v>
      </c>
      <c r="H7" s="100"/>
    </row>
    <row r="8" spans="1:8" ht="21" customHeight="1" x14ac:dyDescent="0.2">
      <c r="A8" s="94" t="s">
        <v>3</v>
      </c>
      <c r="B8" s="95"/>
      <c r="C8" s="101" t="str">
        <f>E5</f>
        <v>IQC POW 141024</v>
      </c>
      <c r="D8" s="102"/>
      <c r="E8" s="103"/>
      <c r="F8" s="19">
        <f>FormTitan!C4</f>
        <v>0.502</v>
      </c>
      <c r="G8" s="99">
        <f>FormTitan!F4</f>
        <v>50.01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0.501</v>
      </c>
      <c r="G9" s="99">
        <f>FormTitan!F5</f>
        <v>50.146000000000001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>
        <f>B12/F8</f>
        <v>4.9800796812749004</v>
      </c>
      <c r="G12" s="117">
        <f>B12/F9</f>
        <v>4.9900199600798407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>
        <f>B13/F8</f>
        <v>0.49800796812749004</v>
      </c>
      <c r="G13" s="117">
        <f>B13/F9</f>
        <v>0.49900199600798401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>
        <f>B14/F8</f>
        <v>9.9601593625498008</v>
      </c>
      <c r="G14" s="117">
        <f>B14/F9</f>
        <v>9.9800399201596814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>
        <f>B15/F8</f>
        <v>0.29880478087649404</v>
      </c>
      <c r="G15" s="117">
        <f>B15/F9</f>
        <v>0.29940119760479039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74</v>
      </c>
      <c r="H17" s="16" t="str">
        <f>FormTitan!J13</f>
        <v>1 / 2 / 3 / 4 /(NA)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73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 t="str">
        <f>FormTitan!B19</f>
        <v>PERMIT     AMIR</v>
      </c>
      <c r="B29" s="152"/>
      <c r="C29" s="152"/>
      <c r="D29" s="153">
        <f>FormTitan!B20</f>
        <v>45579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2024-10-14T08:44:55Z</cp:lastPrinted>
  <dcterms:created xsi:type="dcterms:W3CDTF">2024-04-02T02:54:16Z</dcterms:created>
  <dcterms:modified xsi:type="dcterms:W3CDTF">2024-10-14T08:47:56Z</dcterms:modified>
</cp:coreProperties>
</file>