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/>
  <mc:AlternateContent xmlns:mc="http://schemas.openxmlformats.org/markup-compatibility/2006">
    <mc:Choice Requires="x15">
      <x15ac:absPath xmlns:x15ac="http://schemas.microsoft.com/office/spreadsheetml/2010/11/ac" url="C:\Users\gunasama\Desktop\HANANI\"/>
    </mc:Choice>
  </mc:AlternateContent>
  <xr:revisionPtr revIDLastSave="0" documentId="8_{4639B0A4-90A6-48E1-9AE1-C7506EFD2430}" xr6:coauthVersionLast="36" xr6:coauthVersionMax="36" xr10:uidLastSave="{00000000-0000-0000-0000-000000000000}"/>
  <bookViews>
    <workbookView xWindow="0" yWindow="0" windowWidth="20490" windowHeight="7665" xr2:uid="{00000000-000D-0000-FFFF-FFFF00000000}"/>
  </bookViews>
  <sheets>
    <sheet name="custom volume UPM034A" sheetId="1" r:id="rId1"/>
    <sheet name="&lt; 50ul UPM034B" sheetId="2" r:id="rId2"/>
    <sheet name="z factor" sheetId="3" r:id="rId3"/>
    <sheet name="A&amp;CV NOT IN 6.1" sheetId="4" r:id="rId4"/>
  </sheets>
  <calcPr calcId="191029"/>
  <extLst>
    <ext uri="GoogleSheetsCustomDataVersion2">
      <go:sheetsCustomData xmlns:go="http://customooxmlschemas.google.com/" r:id="rId8" roundtripDataChecksum="SWqcodVUmrX6wJYEV2ctIdCrxh/K++mBHDKi4s1UESU="/>
    </ext>
  </extLst>
</workbook>
</file>

<file path=xl/calcChain.xml><?xml version="1.0" encoding="utf-8"?>
<calcChain xmlns="http://schemas.openxmlformats.org/spreadsheetml/2006/main">
  <c r="C10" i="1" l="1"/>
  <c r="E70" i="1" s="1"/>
  <c r="D23" i="4"/>
  <c r="C71" i="2"/>
  <c r="C48" i="2"/>
  <c r="C24" i="2"/>
  <c r="C10" i="2"/>
  <c r="C76" i="2" s="1"/>
  <c r="C48" i="1"/>
  <c r="C24" i="1"/>
  <c r="E63" i="2" l="1"/>
  <c r="E66" i="2"/>
  <c r="E17" i="2"/>
  <c r="E21" i="2"/>
  <c r="E41" i="2"/>
  <c r="E45" i="2"/>
  <c r="E62" i="2"/>
  <c r="E67" i="2"/>
  <c r="E70" i="2"/>
  <c r="E14" i="2"/>
  <c r="E18" i="2"/>
  <c r="E22" i="2"/>
  <c r="E38" i="2"/>
  <c r="E42" i="2"/>
  <c r="E46" i="2"/>
  <c r="E65" i="2"/>
  <c r="E68" i="2"/>
  <c r="E15" i="2"/>
  <c r="E19" i="2"/>
  <c r="E23" i="2"/>
  <c r="E39" i="2"/>
  <c r="E43" i="2"/>
  <c r="E47" i="2"/>
  <c r="E16" i="2"/>
  <c r="E20" i="2"/>
  <c r="E40" i="2"/>
  <c r="E44" i="2"/>
  <c r="E61" i="2"/>
  <c r="E64" i="2"/>
  <c r="E69" i="2"/>
  <c r="E14" i="1"/>
  <c r="E22" i="1"/>
  <c r="E42" i="1"/>
  <c r="E46" i="1"/>
  <c r="E67" i="1"/>
  <c r="E15" i="1"/>
  <c r="E23" i="1"/>
  <c r="E43" i="1"/>
  <c r="E64" i="1"/>
  <c r="E68" i="1"/>
  <c r="E18" i="1"/>
  <c r="E38" i="1"/>
  <c r="E63" i="1"/>
  <c r="E19" i="1"/>
  <c r="E39" i="1"/>
  <c r="E47" i="1"/>
  <c r="E16" i="1"/>
  <c r="E20" i="1"/>
  <c r="E40" i="1"/>
  <c r="E44" i="1"/>
  <c r="E61" i="1"/>
  <c r="E65" i="1"/>
  <c r="E69" i="1"/>
  <c r="E17" i="1"/>
  <c r="E21" i="1"/>
  <c r="E41" i="1"/>
  <c r="E45" i="1"/>
  <c r="E62" i="1"/>
  <c r="E66" i="1"/>
  <c r="E71" i="2" l="1"/>
  <c r="E24" i="2"/>
  <c r="C28" i="2" s="1"/>
  <c r="C30" i="2" s="1"/>
  <c r="C29" i="2"/>
  <c r="C31" i="2" s="1"/>
  <c r="E48" i="2"/>
  <c r="C51" i="2" s="1"/>
  <c r="C53" i="2" s="1"/>
  <c r="C52" i="2"/>
  <c r="C77" i="2"/>
  <c r="F65" i="2" s="1"/>
  <c r="E48" i="1"/>
  <c r="C51" i="1" s="1"/>
  <c r="C53" i="1" s="1"/>
  <c r="C52" i="1"/>
  <c r="C75" i="1"/>
  <c r="E71" i="1"/>
  <c r="C74" i="1" s="1"/>
  <c r="C76" i="1" s="1"/>
  <c r="E24" i="1"/>
  <c r="C28" i="1" s="1"/>
  <c r="C30" i="1" s="1"/>
  <c r="C29" i="1"/>
  <c r="C54" i="1" l="1"/>
  <c r="C57" i="1" s="1"/>
  <c r="C54" i="2"/>
  <c r="C57" i="2" s="1"/>
  <c r="C34" i="2"/>
  <c r="F61" i="2"/>
  <c r="F69" i="2"/>
  <c r="F63" i="2"/>
  <c r="F66" i="2"/>
  <c r="F67" i="2"/>
  <c r="F62" i="2"/>
  <c r="F68" i="2"/>
  <c r="F70" i="2"/>
  <c r="F64" i="2"/>
  <c r="C31" i="1"/>
  <c r="C34" i="1" s="1"/>
  <c r="C77" i="1"/>
  <c r="C80" i="1" s="1"/>
  <c r="C80" i="2" l="1"/>
  <c r="F71" i="2"/>
  <c r="C79" i="2" s="1"/>
  <c r="C81" i="2" s="1"/>
  <c r="C82" i="2" l="1"/>
  <c r="C85" i="2" s="1"/>
</calcChain>
</file>

<file path=xl/sharedStrings.xml><?xml version="1.0" encoding="utf-8"?>
<sst xmlns="http://schemas.openxmlformats.org/spreadsheetml/2006/main" count="229" uniqueCount="83">
  <si>
    <t xml:space="preserve"> Instrument</t>
  </si>
  <si>
    <t>Brand Pipettor (code)</t>
  </si>
  <si>
    <t xml:space="preserve">Serial Number </t>
  </si>
  <si>
    <t xml:space="preserve">Nominal Volume (ul) </t>
  </si>
  <si>
    <t>Physical condition</t>
  </si>
  <si>
    <t>□   Good working condition
□   Functional damage : leaking; display not working, button defective, battery defective.</t>
  </si>
  <si>
    <t>Room condition</t>
  </si>
  <si>
    <r>
      <rPr>
        <b/>
        <sz val="10"/>
        <color theme="1"/>
        <rFont val="Calibri"/>
      </rPr>
      <t xml:space="preserve">Suhu bilik (20 </t>
    </r>
    <r>
      <rPr>
        <b/>
        <sz val="10"/>
        <color theme="1"/>
        <rFont val="Calibri"/>
      </rPr>
      <t>± 3°C)</t>
    </r>
  </si>
  <si>
    <t>Relative humidity (45 - 80%)</t>
  </si>
  <si>
    <t xml:space="preserve">Water temperature  (˚C) </t>
  </si>
  <si>
    <t xml:space="preserve">Balance                              </t>
  </si>
  <si>
    <t xml:space="preserve">Thermometer                     </t>
  </si>
  <si>
    <t xml:space="preserve">Z Factor                                    </t>
  </si>
  <si>
    <t>5 (a)</t>
  </si>
  <si>
    <t xml:space="preserve">Result of gravimetric test for selected test volume (ul): </t>
  </si>
  <si>
    <t>Weighing No.</t>
  </si>
  <si>
    <t>Weight (mg)</t>
  </si>
  <si>
    <t>Converted Volume
 (mass * Z factor)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</si>
  <si>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</si>
  <si>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</si>
  <si>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</si>
  <si>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</si>
  <si>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</si>
  <si>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</si>
  <si>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</si>
  <si>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</si>
  <si>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</si>
  <si>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</si>
  <si>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 xml:space="preserve">Mean value </t>
  </si>
  <si>
    <t>(b)</t>
  </si>
  <si>
    <t xml:space="preserve">Evaluation of gravimetric test </t>
  </si>
  <si>
    <t xml:space="preserve">Mean volume (Vi) </t>
  </si>
  <si>
    <t>Standard deviation (sr)</t>
  </si>
  <si>
    <t>% A found</t>
  </si>
  <si>
    <t>% CV found</t>
  </si>
  <si>
    <t>Accuracy Limit (A%)</t>
  </si>
  <si>
    <t>Coefficient Variation Limit (CV%)</t>
  </si>
  <si>
    <t>Result</t>
  </si>
  <si>
    <t>6 (a)</t>
  </si>
  <si>
    <t>6 (c)</t>
  </si>
  <si>
    <t>Standard deviation (sd)</t>
  </si>
  <si>
    <t>7 (a)</t>
  </si>
  <si>
    <t xml:space="preserve">Result of gravimetric test for selected test volume(ul): </t>
  </si>
  <si>
    <t>7 ( b)</t>
  </si>
  <si>
    <t>Interpretation</t>
  </si>
  <si>
    <r>
      <rPr>
        <b/>
        <sz val="10"/>
        <color theme="1"/>
        <rFont val="Calibri"/>
      </rPr>
      <t xml:space="preserve">Criteria : </t>
    </r>
    <r>
      <rPr>
        <sz val="10"/>
        <color theme="1"/>
        <rFont val="Calibri"/>
      </rPr>
      <t xml:space="preserve">
 % A found equal or not more than Accuracy Limit (A%)
a% CV found equal or not more than Coefficient Variation Limit (CV%)</t>
    </r>
  </si>
  <si>
    <t>Penganalisa</t>
  </si>
  <si>
    <t>Penyemak</t>
  </si>
  <si>
    <t>Pelulus</t>
  </si>
  <si>
    <t xml:space="preserve">Tandatangan :
Tarikh ujian :
Nama : </t>
  </si>
  <si>
    <t xml:space="preserve">Tandatangan :
Tarikh semak :
Nama : </t>
  </si>
  <si>
    <t xml:space="preserve">Tandatangan :
Tarikh disahkan :
Nama : </t>
  </si>
  <si>
    <r>
      <rPr>
        <b/>
        <sz val="10"/>
        <color theme="1"/>
        <rFont val="Calibri"/>
      </rPr>
      <t xml:space="preserve">Suhu bilik (20 </t>
    </r>
    <r>
      <rPr>
        <b/>
        <sz val="10"/>
        <color theme="1"/>
        <rFont val="Calibri"/>
      </rPr>
      <t>± 3°C)</t>
    </r>
  </si>
  <si>
    <t>Actual Volume 
(vol + ML)</t>
  </si>
  <si>
    <t>7 (b)</t>
  </si>
  <si>
    <t>Mass Loss due to Evaporation</t>
  </si>
  <si>
    <t xml:space="preserve">Test Cycle Time 
(Tsecs)
</t>
  </si>
  <si>
    <t>X11 (mg)</t>
  </si>
  <si>
    <t>X11 volume</t>
  </si>
  <si>
    <t>Mass Loss, mg (Mloss)</t>
  </si>
  <si>
    <t>7 ( c)</t>
  </si>
  <si>
    <r>
      <rPr>
        <b/>
        <sz val="10"/>
        <color theme="1"/>
        <rFont val="Calibri"/>
      </rPr>
      <t xml:space="preserve">Criteria : </t>
    </r>
    <r>
      <rPr>
        <sz val="10"/>
        <color theme="1"/>
        <rFont val="Calibri"/>
      </rPr>
      <t xml:space="preserve">
 % A found equal or not more than Accuracy Limit (A%)
a% CV found equal or not more than Coefficient Variation Limit (CV%)</t>
    </r>
  </si>
  <si>
    <t>Temperature</t>
  </si>
  <si>
    <t>Factor Z</t>
  </si>
  <si>
    <r>
      <rPr>
        <b/>
        <sz val="11"/>
        <color theme="1"/>
        <rFont val="Arial"/>
      </rPr>
      <t>(</t>
    </r>
    <r>
      <rPr>
        <b/>
        <vertAlign val="superscript"/>
        <sz val="11"/>
        <color theme="1"/>
        <rFont val="Arial"/>
      </rPr>
      <t>o</t>
    </r>
    <r>
      <rPr>
        <b/>
        <sz val="11"/>
        <color theme="1"/>
        <rFont val="Arial"/>
      </rPr>
      <t>C)</t>
    </r>
  </si>
  <si>
    <t>(mL/g)</t>
  </si>
  <si>
    <r>
      <rPr>
        <b/>
        <sz val="11"/>
        <color theme="1"/>
        <rFont val="Arial"/>
      </rPr>
      <t>(</t>
    </r>
    <r>
      <rPr>
        <b/>
        <vertAlign val="superscript"/>
        <sz val="11"/>
        <color theme="1"/>
        <rFont val="Arial"/>
      </rPr>
      <t>o</t>
    </r>
    <r>
      <rPr>
        <b/>
        <sz val="11"/>
        <color theme="1"/>
        <rFont val="Arial"/>
      </rPr>
      <t>C)</t>
    </r>
  </si>
  <si>
    <t>Calculation of maximum permissible errors for volumes not listed in tables.</t>
  </si>
  <si>
    <t>Nominal volume</t>
  </si>
  <si>
    <t>µL</t>
  </si>
  <si>
    <t>Selected volume</t>
  </si>
  <si>
    <t>Max error at nominal</t>
  </si>
  <si>
    <t>%</t>
  </si>
  <si>
    <t>(A or CV)</t>
  </si>
  <si>
    <t>Max error at selected</t>
  </si>
  <si>
    <t>volume</t>
  </si>
  <si>
    <t>*Random error (CV) will follow along the systematic error (A).</t>
  </si>
  <si>
    <t>M</t>
  </si>
  <si>
    <t>FINPIPETTE</t>
  </si>
  <si>
    <t xml:space="preserve"> METLER TOLEDO XP 205 DR (006-004852)</t>
  </si>
  <si>
    <t>THERMO FISHER LOLLIPOP (150736002)</t>
  </si>
  <si>
    <t>NZ47544</t>
  </si>
  <si>
    <t>OZ58589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</si>
</sst>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6" formatCode="#,##0.0"/>
  </numFmts>
  <fonts count="10">
    <font>
      <sz val="11"/>
      <color theme="1"/>
      <name val="Calibri"/>
      <scheme val="minor"/>
    </font>
    <font>
      <b/>
      <sz val="10"/>
      <color theme="1"/>
      <name val="Calibri"/>
    </font>
    <font>
      <sz val="10"/>
      <color theme="1"/>
      <name val="Calibri"/>
    </font>
    <font>
      <sz val="11"/>
      <name val="Calibri"/>
    </font>
    <font>
      <b/>
      <sz val="11"/>
      <color theme="1"/>
      <name val="Arial"/>
    </font>
    <font>
      <sz val="11"/>
      <color theme="1"/>
      <name val="Arial"/>
    </font>
    <font>
      <sz val="10"/>
      <color theme="1"/>
      <name val="Times New Roman"/>
    </font>
    <font>
      <sz val="11"/>
      <color theme="1"/>
      <name val="Calibri"/>
      <scheme val="minor"/>
    </font>
    <font>
      <sz val="11"/>
      <color theme="1"/>
      <name val="Calibri"/>
    </font>
    <font>
      <b/>
      <vertAlign val="superscript"/>
      <sz val="11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  <fill>
      <patternFill patternType="solid">
        <fgColor rgb="FF9CC2E5"/>
        <bgColor rgb="FF9CC2E5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1" fillId="3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1" fillId="5" borderId="5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left" vertical="top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7" fillId="0" borderId="0" xfId="0" applyFont="1"/>
    <xf numFmtId="0" fontId="8" fillId="0" borderId="0" xfId="0" applyFont="1" applyAlignment="1">
      <alignment horizontal="right"/>
    </xf>
    <xf numFmtId="0" fontId="8" fillId="2" borderId="7" xfId="0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6" borderId="7" xfId="0" applyFont="1" applyFill="1" applyBorder="1" applyAlignment="1">
      <alignment horizontal="center"/>
    </xf>
    <xf numFmtId="0" fontId="8" fillId="3" borderId="7" xfId="0" applyFont="1" applyFill="1" applyBorder="1"/>
    <xf numFmtId="1" fontId="1" fillId="0" borderId="1" xfId="0" applyNumberFormat="1" applyFon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3" fillId="0" borderId="2" xfId="0" applyFont="1" applyBorder="1"/>
    <xf numFmtId="165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4" xfId="0" applyFont="1" applyBorder="1"/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3" fillId="0" borderId="2" xfId="0" applyNumberFormat="1" applyFont="1" applyBorder="1"/>
    <xf numFmtId="0" fontId="1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/>
    <xf numFmtId="0" fontId="1" fillId="0" borderId="3" xfId="0" applyFont="1" applyBorder="1" applyAlignment="1">
      <alignment horizontal="left" vertical="center" wrapText="1"/>
    </xf>
    <xf numFmtId="0" fontId="3" fillId="0" borderId="3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2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1" fillId="0" borderId="16" xfId="0" applyFont="1" applyBorder="1" applyAlignment="1">
      <alignment horizontal="left" wrapText="1"/>
    </xf>
    <xf numFmtId="0" fontId="3" fillId="0" borderId="11" xfId="0" applyFont="1" applyBorder="1"/>
    <xf numFmtId="0" fontId="3" fillId="0" borderId="6" xfId="0" applyFont="1" applyBorder="1"/>
    <xf numFmtId="0" fontId="3" fillId="0" borderId="13" xfId="0" applyFont="1" applyBorder="1"/>
    <xf numFmtId="0" fontId="3" fillId="0" borderId="8" xfId="0" applyFont="1" applyBorder="1"/>
    <xf numFmtId="0" fontId="3" fillId="0" borderId="15" xfId="0" applyFont="1" applyBorder="1"/>
    <xf numFmtId="0" fontId="2" fillId="0" borderId="9" xfId="0" applyFont="1" applyBorder="1" applyAlignment="1">
      <alignment horizontal="left" vertical="top" wrapText="1"/>
    </xf>
    <xf numFmtId="0" fontId="3" fillId="0" borderId="9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Border="1" applyAlignment="1">
      <alignment horizontal="left" wrapText="1"/>
    </xf>
    <xf numFmtId="0" fontId="3" fillId="0" borderId="12" xfId="0" applyFont="1" applyBorder="1"/>
    <xf numFmtId="0" fontId="3" fillId="0" borderId="14" xfId="0" applyFont="1" applyBorder="1"/>
    <xf numFmtId="0" fontId="1" fillId="0" borderId="10" xfId="0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center"/>
    </xf>
    <xf numFmtId="166" fontId="1" fillId="0" borderId="1" xfId="0" applyNumberFormat="1" applyFont="1" applyBorder="1" applyAlignment="1">
      <alignment horizontal="center" vertical="center"/>
    </xf>
    <xf numFmtId="164" fontId="1" fillId="2" borderId="5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3" fillId="0" borderId="19" xfId="0" applyFont="1" applyBorder="1"/>
    <xf numFmtId="0" fontId="6" fillId="0" borderId="22" xfId="0" applyFont="1" applyBorder="1" applyAlignment="1">
      <alignment vertical="center" wrapText="1"/>
    </xf>
    <xf numFmtId="0" fontId="3" fillId="0" borderId="23" xfId="0" applyFont="1" applyBorder="1"/>
    <xf numFmtId="0" fontId="8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</xdr:row>
      <xdr:rowOff>0</xdr:rowOff>
    </xdr:from>
    <xdr:ext cx="5438775" cy="2143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ADB9CA"/>
  </sheetPr>
  <dimension ref="A1:Z1000"/>
  <sheetViews>
    <sheetView tabSelected="1" workbookViewId="0">
      <selection activeCell="I77" sqref="I77"/>
    </sheetView>
  </sheetViews>
  <sheetFormatPr defaultColWidth="14.42578125" defaultRowHeight="15" customHeight="1"/>
  <cols>
    <col min="1" max="1" width="5.85546875" customWidth="1"/>
    <col min="2" max="2" width="23.7109375" customWidth="1"/>
    <col min="3" max="3" width="3" customWidth="1"/>
    <col min="4" max="4" width="30.28515625" customWidth="1"/>
    <col min="5" max="5" width="20" customWidth="1"/>
    <col min="6" max="6" width="15" customWidth="1"/>
    <col min="7" max="7" width="11" customWidth="1"/>
    <col min="8" max="8" width="9.85546875" customWidth="1"/>
    <col min="9" max="26" width="9" customWidth="1"/>
  </cols>
  <sheetData>
    <row r="1" spans="1:26" ht="12.75" customHeight="1">
      <c r="A1" s="1">
        <v>1</v>
      </c>
      <c r="B1" s="2" t="s">
        <v>0</v>
      </c>
      <c r="C1" s="68" t="s">
        <v>1</v>
      </c>
      <c r="D1" s="61"/>
      <c r="E1" s="71" t="s">
        <v>78</v>
      </c>
      <c r="F1" s="50"/>
      <c r="G1" s="3"/>
      <c r="H1" s="3"/>
      <c r="I1" s="3"/>
      <c r="J1" s="3"/>
      <c r="K1" s="3"/>
      <c r="L1" s="72"/>
      <c r="M1" s="61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1.25" customHeight="1">
      <c r="A2" s="1"/>
      <c r="B2" s="4"/>
      <c r="C2" s="68" t="s">
        <v>2</v>
      </c>
      <c r="D2" s="61"/>
      <c r="E2" s="71" t="s">
        <v>82</v>
      </c>
      <c r="F2" s="50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>
      <c r="A3" s="1"/>
      <c r="B3" s="4"/>
      <c r="C3" s="68" t="s">
        <v>3</v>
      </c>
      <c r="D3" s="61"/>
      <c r="E3" s="69">
        <v>1000</v>
      </c>
      <c r="F3" s="50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6.25" customHeight="1">
      <c r="A4" s="1">
        <v>2</v>
      </c>
      <c r="B4" s="5" t="s">
        <v>4</v>
      </c>
      <c r="C4" s="70" t="s">
        <v>5</v>
      </c>
      <c r="D4" s="61"/>
      <c r="E4" s="61"/>
      <c r="F4" s="61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>
      <c r="A5" s="1">
        <v>3</v>
      </c>
      <c r="B5" s="5" t="s">
        <v>6</v>
      </c>
      <c r="C5" s="70" t="s">
        <v>7</v>
      </c>
      <c r="D5" s="61"/>
      <c r="E5" s="64">
        <v>21.3</v>
      </c>
      <c r="F5" s="50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>
      <c r="A6" s="1"/>
      <c r="B6" s="5"/>
      <c r="C6" s="62" t="s">
        <v>8</v>
      </c>
      <c r="D6" s="63"/>
      <c r="E6" s="64">
        <v>61.9</v>
      </c>
      <c r="F6" s="50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1">
        <v>4</v>
      </c>
      <c r="B7" s="2" t="s">
        <v>9</v>
      </c>
      <c r="C7" s="65">
        <v>21.509</v>
      </c>
      <c r="D7" s="66"/>
      <c r="E7" s="66"/>
      <c r="F7" s="67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1"/>
      <c r="B8" s="2" t="s">
        <v>10</v>
      </c>
      <c r="C8" s="52" t="s">
        <v>79</v>
      </c>
      <c r="D8" s="54"/>
      <c r="E8" s="54"/>
      <c r="F8" s="50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1"/>
      <c r="B9" s="2" t="s">
        <v>11</v>
      </c>
      <c r="C9" s="52" t="s">
        <v>80</v>
      </c>
      <c r="D9" s="54"/>
      <c r="E9" s="54"/>
      <c r="F9" s="50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>
      <c r="A10" s="1"/>
      <c r="B10" s="6" t="s">
        <v>12</v>
      </c>
      <c r="C10" s="59">
        <f>IF(C7="", "", IF(OR(ROUND(C7,1)&lt;14.75,ROUND(C7,1)&gt;=30.25),"Out of Range",IF(ROUND(C7,1)&lt;15.75,1.002,IF(ROUND(C7,1)&lt;16.25,1.0021,IF(ROUND(C7,1)&lt;16.75,1.0022,IF(ROUND(C7,1)&lt;17.25,1.0023,IF(ROUND(C7,1)&lt;17.75,1.0024,IF(ROUND(C7,1)&lt;18.25,1.0025,IF(ROUND(C7,1)&lt;18.75,1.0026,IF(ROUND(C7,1)&lt;19.25,1.0027,IF(ROUND(C7,1)&lt;19.75,1.0028,IF(ROUND(C7,1)&lt;20.25,1.0029,IF(ROUND(C7,1)&lt;20.75,1.003,IF(ROUND(C7,1)&lt;21.25,1.0031,IF(ROUND(C7,1)&lt;21.75,1.0032,IF(ROUND(C7,1)&lt;22.25,1.0033,IF(ROUND(C7,1)&lt;22.75,1.0034,IF(ROUND(C7,1)&lt;23.25,1.0035,IF(ROUND(C7,1)&lt;23.75,1.0036,IF(ROUND(C7,1)&lt;24.25,1.0038,IF(ROUND(C7,1)&lt;24.75,1.0039,IF(ROUND(C7,1)&lt;25.25,1.004,IF(ROUND(C7,1)&lt;25.75,1.0041,IF(ROUND(C7,1)&lt;26.25,1.0043,IF(ROUND(C7,1)&lt;26.75,1.0044,IF(ROUND(C7,1)&lt;27.25,1.0045,IF(ROUND(C7,1)&lt;27.75,1.0047,IF(ROUND(C7,1)&lt;28.25,1.0048,IF(ROUND(C7,1)&lt;28.75,1.005,IF(ROUND(C7,1)&lt;29.25,1.0051,IF(ROUND(C7,1)&lt;29.75,1.0052,IF(ROUND(C7,1)&lt;30.25,1.0054,"error"))))))))))))))))))))))))))))))))</f>
        <v>1.0032000000000001</v>
      </c>
      <c r="D10" s="54"/>
      <c r="E10" s="54"/>
      <c r="F10" s="50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7.25" customHeight="1">
      <c r="A11" s="60"/>
      <c r="B11" s="61"/>
      <c r="C11" s="61"/>
      <c r="D11" s="61"/>
      <c r="E11" s="61"/>
      <c r="F11" s="61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8" customHeight="1">
      <c r="A12" s="1" t="s">
        <v>13</v>
      </c>
      <c r="B12" s="53" t="s">
        <v>14</v>
      </c>
      <c r="C12" s="54"/>
      <c r="D12" s="50"/>
      <c r="E12" s="8">
        <v>1000</v>
      </c>
      <c r="F12" s="9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39.75" customHeight="1">
      <c r="A13" s="10"/>
      <c r="B13" s="11" t="s">
        <v>15</v>
      </c>
      <c r="C13" s="53" t="s">
        <v>16</v>
      </c>
      <c r="D13" s="50"/>
      <c r="E13" s="12" t="s">
        <v>17</v>
      </c>
      <c r="F13" s="1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8" customHeight="1">
      <c r="A14" s="10"/>
      <c r="B14" s="14" t="s">
        <v>18</v>
      </c>
      <c r="C14" s="57">
        <v>996.77</v>
      </c>
      <c r="D14" s="58"/>
      <c r="E14" s="15">
        <f>C14*C10</f>
        <v>999.95966400000009</v>
      </c>
      <c r="F14" s="1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8" customHeight="1">
      <c r="A15" s="10"/>
      <c r="B15" s="14" t="s">
        <v>19</v>
      </c>
      <c r="C15" s="57">
        <v>995.19</v>
      </c>
      <c r="D15" s="58"/>
      <c r="E15" s="15">
        <f>C15*C10</f>
        <v>998.37460800000019</v>
      </c>
      <c r="F15" s="1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8" customHeight="1">
      <c r="A16" s="10"/>
      <c r="B16" s="14" t="s">
        <v>20</v>
      </c>
      <c r="C16" s="57">
        <v>996.91</v>
      </c>
      <c r="D16" s="58"/>
      <c r="E16" s="15">
        <f>C16*C10</f>
        <v>1000.1001120000001</v>
      </c>
      <c r="F16" s="16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8" customHeight="1">
      <c r="A17" s="10"/>
      <c r="B17" s="14" t="s">
        <v>21</v>
      </c>
      <c r="C17" s="57">
        <v>996.81</v>
      </c>
      <c r="D17" s="58"/>
      <c r="E17" s="15">
        <f>C17*C10</f>
        <v>999.99979200000007</v>
      </c>
      <c r="F17" s="1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8" customHeight="1">
      <c r="A18" s="10"/>
      <c r="B18" s="14" t="s">
        <v>22</v>
      </c>
      <c r="C18" s="57">
        <v>995.6</v>
      </c>
      <c r="D18" s="58"/>
      <c r="E18" s="15">
        <f>C18*C10</f>
        <v>998.78592000000015</v>
      </c>
      <c r="F18" s="16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8" customHeight="1">
      <c r="A19" s="10"/>
      <c r="B19" s="14" t="s">
        <v>23</v>
      </c>
      <c r="C19" s="57">
        <v>995.52</v>
      </c>
      <c r="D19" s="58"/>
      <c r="E19" s="15">
        <f>C19*C10</f>
        <v>998.70566400000007</v>
      </c>
      <c r="F19" s="16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8" customHeight="1">
      <c r="A20" s="10"/>
      <c r="B20" s="14" t="s">
        <v>24</v>
      </c>
      <c r="C20" s="57">
        <v>996.9</v>
      </c>
      <c r="D20" s="58"/>
      <c r="E20" s="15">
        <f>C20*C10</f>
        <v>1000.0900800000001</v>
      </c>
      <c r="F20" s="1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" customHeight="1">
      <c r="A21" s="10"/>
      <c r="B21" s="14" t="s">
        <v>25</v>
      </c>
      <c r="C21" s="57">
        <v>996.29</v>
      </c>
      <c r="D21" s="58"/>
      <c r="E21" s="15">
        <f>C21*C10</f>
        <v>999.47812800000008</v>
      </c>
      <c r="F21" s="16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8" customHeight="1">
      <c r="A22" s="10"/>
      <c r="B22" s="14" t="s">
        <v>26</v>
      </c>
      <c r="C22" s="57">
        <v>998.25</v>
      </c>
      <c r="D22" s="58"/>
      <c r="E22" s="15">
        <f>C22*C10</f>
        <v>1001.4444000000001</v>
      </c>
      <c r="F22" s="16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8" customHeight="1">
      <c r="A23" s="10"/>
      <c r="B23" s="14" t="s">
        <v>27</v>
      </c>
      <c r="C23" s="57">
        <v>996.02</v>
      </c>
      <c r="D23" s="58"/>
      <c r="E23" s="15">
        <f>C23*C10</f>
        <v>999.20726400000012</v>
      </c>
      <c r="F23" s="1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8" customHeight="1">
      <c r="A24" s="10"/>
      <c r="B24" s="14" t="s">
        <v>28</v>
      </c>
      <c r="C24" s="55">
        <f>AVERAGE(C14:D23)</f>
        <v>996.42599999999982</v>
      </c>
      <c r="D24" s="50"/>
      <c r="E24" s="15">
        <f>AVERAGE(E14:E23)</f>
        <v>999.61456320000002</v>
      </c>
      <c r="F24" s="1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10"/>
      <c r="B25" s="7"/>
      <c r="C25" s="17"/>
      <c r="D25" s="17"/>
      <c r="E25" s="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>
      <c r="A26" s="10"/>
      <c r="B26" s="7"/>
      <c r="C26" s="17"/>
      <c r="D26" s="17"/>
      <c r="E26" s="7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>
      <c r="A27" s="1" t="s">
        <v>29</v>
      </c>
      <c r="B27" s="53" t="s">
        <v>30</v>
      </c>
      <c r="C27" s="54"/>
      <c r="D27" s="50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>
      <c r="A28" s="10"/>
      <c r="B28" s="18" t="s">
        <v>31</v>
      </c>
      <c r="C28" s="55">
        <f>E24</f>
        <v>999.61456320000002</v>
      </c>
      <c r="D28" s="50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>
      <c r="A29" s="10"/>
      <c r="B29" s="18" t="s">
        <v>32</v>
      </c>
      <c r="C29" s="55">
        <f>STDEV(E14:E23)</f>
        <v>0.90138262797901469</v>
      </c>
      <c r="D29" s="50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>
      <c r="A30" s="10"/>
      <c r="B30" s="19" t="s">
        <v>33</v>
      </c>
      <c r="C30" s="56">
        <f>ABS((100*(C28-E12)/E12))</f>
        <v>3.854367999999795E-2</v>
      </c>
      <c r="D30" s="50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10"/>
      <c r="B31" s="19" t="s">
        <v>34</v>
      </c>
      <c r="C31" s="56">
        <f>ABS((100*C29/C28))</f>
        <v>9.0173018797713209E-2</v>
      </c>
      <c r="D31" s="50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>
      <c r="A32" s="10"/>
      <c r="B32" s="18" t="s">
        <v>35</v>
      </c>
      <c r="C32" s="51">
        <v>0.8</v>
      </c>
      <c r="D32" s="50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>
      <c r="A33" s="10"/>
      <c r="B33" s="19" t="s">
        <v>36</v>
      </c>
      <c r="C33" s="52">
        <v>0.3</v>
      </c>
      <c r="D33" s="50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>
      <c r="A34" s="10"/>
      <c r="B34" s="18" t="s">
        <v>37</v>
      </c>
      <c r="C34" s="53" t="str">
        <f>IF(AND(C31&lt;=C33,C30&lt;=C32),"PASS","FAIL")</f>
        <v>PASS</v>
      </c>
      <c r="D34" s="50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>
      <c r="A35" s="10"/>
      <c r="B35" s="20"/>
      <c r="C35" s="20"/>
      <c r="D35" s="20"/>
      <c r="E35" s="20"/>
      <c r="F35" s="2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>
      <c r="A36" s="1" t="s">
        <v>38</v>
      </c>
      <c r="B36" s="53" t="s">
        <v>14</v>
      </c>
      <c r="C36" s="54"/>
      <c r="D36" s="50"/>
      <c r="E36" s="21">
        <v>500</v>
      </c>
      <c r="F36" s="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39.75" customHeight="1">
      <c r="A37" s="10"/>
      <c r="B37" s="14" t="s">
        <v>15</v>
      </c>
      <c r="C37" s="53" t="s">
        <v>16</v>
      </c>
      <c r="D37" s="50"/>
      <c r="E37" s="22" t="s">
        <v>17</v>
      </c>
      <c r="F37" s="1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>
      <c r="A38" s="10"/>
      <c r="B38" s="23" t="s">
        <v>18</v>
      </c>
      <c r="C38" s="49">
        <v>497.54</v>
      </c>
      <c r="D38" s="50"/>
      <c r="E38" s="24">
        <f>C38*C10</f>
        <v>499.13212800000008</v>
      </c>
      <c r="F38" s="2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>
      <c r="A39" s="10"/>
      <c r="B39" s="23" t="s">
        <v>19</v>
      </c>
      <c r="C39" s="49">
        <v>495.47</v>
      </c>
      <c r="D39" s="50"/>
      <c r="E39" s="24">
        <f>C39*C10</f>
        <v>497.0555040000001</v>
      </c>
      <c r="F39" s="2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>
      <c r="A40" s="10"/>
      <c r="B40" s="23" t="s">
        <v>20</v>
      </c>
      <c r="C40" s="49">
        <v>498.92</v>
      </c>
      <c r="D40" s="50"/>
      <c r="E40" s="24">
        <f>C40*C10</f>
        <v>500.51654400000007</v>
      </c>
      <c r="F40" s="2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>
      <c r="A41" s="10"/>
      <c r="B41" s="23" t="s">
        <v>21</v>
      </c>
      <c r="C41" s="49">
        <v>496.16</v>
      </c>
      <c r="D41" s="50"/>
      <c r="E41" s="24">
        <f>C41*C10</f>
        <v>497.74771200000009</v>
      </c>
      <c r="F41" s="25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>
      <c r="A42" s="10"/>
      <c r="B42" s="23" t="s">
        <v>22</v>
      </c>
      <c r="C42" s="49">
        <v>498.33</v>
      </c>
      <c r="D42" s="50"/>
      <c r="E42" s="24">
        <f>C42*C10</f>
        <v>499.92465600000003</v>
      </c>
      <c r="F42" s="2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>
      <c r="A43" s="10"/>
      <c r="B43" s="23" t="s">
        <v>23</v>
      </c>
      <c r="C43" s="49">
        <v>495.67</v>
      </c>
      <c r="D43" s="50"/>
      <c r="E43" s="24">
        <f>C43*C10</f>
        <v>497.25614400000006</v>
      </c>
      <c r="F43" s="25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>
      <c r="A44" s="10"/>
      <c r="B44" s="23" t="s">
        <v>24</v>
      </c>
      <c r="C44" s="49">
        <v>495.28</v>
      </c>
      <c r="D44" s="50"/>
      <c r="E44" s="24">
        <f>C44*C10</f>
        <v>496.86489600000004</v>
      </c>
      <c r="F44" s="25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>
      <c r="A45" s="10"/>
      <c r="B45" s="23" t="s">
        <v>25</v>
      </c>
      <c r="C45" s="49">
        <v>494.76</v>
      </c>
      <c r="D45" s="50"/>
      <c r="E45" s="48">
        <f>C45*C10</f>
        <v>496.34323200000006</v>
      </c>
      <c r="F45" s="2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>
      <c r="A46" s="10"/>
      <c r="B46" s="23" t="s">
        <v>26</v>
      </c>
      <c r="C46" s="49">
        <v>495.22</v>
      </c>
      <c r="D46" s="50"/>
      <c r="E46" s="24">
        <f>C46*C10</f>
        <v>496.80470400000007</v>
      </c>
      <c r="F46" s="25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>
      <c r="A47" s="10"/>
      <c r="B47" s="23" t="s">
        <v>27</v>
      </c>
      <c r="C47" s="49">
        <v>494.15</v>
      </c>
      <c r="D47" s="50"/>
      <c r="E47" s="24">
        <f>C47*C10</f>
        <v>495.73128000000003</v>
      </c>
      <c r="F47" s="25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>
      <c r="A48" s="10"/>
      <c r="B48" s="23" t="s">
        <v>28</v>
      </c>
      <c r="C48" s="86">
        <f>AVERAGE(C38:D47)</f>
        <v>496.15</v>
      </c>
      <c r="D48" s="50"/>
      <c r="E48" s="26">
        <f>AVERAGE(E38:E47)</f>
        <v>497.73768000000001</v>
      </c>
      <c r="F48" s="25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customHeight="1">
      <c r="A49" s="60"/>
      <c r="B49" s="61"/>
      <c r="C49" s="61"/>
      <c r="D49" s="61"/>
      <c r="E49" s="61"/>
      <c r="F49" s="61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>
      <c r="A50" s="1" t="s">
        <v>39</v>
      </c>
      <c r="B50" s="53" t="s">
        <v>30</v>
      </c>
      <c r="C50" s="54"/>
      <c r="D50" s="50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>
      <c r="A51" s="10"/>
      <c r="B51" s="18" t="s">
        <v>31</v>
      </c>
      <c r="C51" s="55">
        <f>E48</f>
        <v>497.73768000000001</v>
      </c>
      <c r="D51" s="50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>
      <c r="A52" s="10"/>
      <c r="B52" s="18" t="s">
        <v>40</v>
      </c>
      <c r="C52" s="53">
        <f>STDEV(E38:E47)</f>
        <v>1.5898671624107483</v>
      </c>
      <c r="D52" s="50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>
      <c r="A53" s="10"/>
      <c r="B53" s="19" t="s">
        <v>33</v>
      </c>
      <c r="C53" s="56">
        <f>ABS((100*(C51-E36)/E36))</f>
        <v>0.45246399999999765</v>
      </c>
      <c r="D53" s="50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>
      <c r="A54" s="10"/>
      <c r="B54" s="19" t="s">
        <v>34</v>
      </c>
      <c r="C54" s="87">
        <f>ABS((100*C52/C51))</f>
        <v>0.31941868705032506</v>
      </c>
      <c r="D54" s="50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>
      <c r="A55" s="10"/>
      <c r="B55" s="18" t="s">
        <v>35</v>
      </c>
      <c r="C55" s="51">
        <v>1.6</v>
      </c>
      <c r="D55" s="50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>
      <c r="A56" s="10"/>
      <c r="B56" s="19" t="s">
        <v>36</v>
      </c>
      <c r="C56" s="52">
        <v>0.6</v>
      </c>
      <c r="D56" s="50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>
      <c r="A57" s="10"/>
      <c r="B57" s="18" t="s">
        <v>37</v>
      </c>
      <c r="C57" s="53" t="str">
        <f>IF(AND(C54&lt;=C56,C53&lt;=C55),"PASS","FAIL")</f>
        <v>PASS</v>
      </c>
      <c r="D57" s="50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>
      <c r="A58" s="10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>
      <c r="A59" s="1" t="s">
        <v>41</v>
      </c>
      <c r="B59" s="81" t="s">
        <v>42</v>
      </c>
      <c r="C59" s="54"/>
      <c r="D59" s="50"/>
      <c r="E59" s="8">
        <v>100</v>
      </c>
      <c r="F59" s="27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39" customHeight="1">
      <c r="A60" s="10"/>
      <c r="B60" s="14" t="s">
        <v>15</v>
      </c>
      <c r="C60" s="53" t="s">
        <v>16</v>
      </c>
      <c r="D60" s="50"/>
      <c r="E60" s="12" t="s">
        <v>17</v>
      </c>
      <c r="F60" s="1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>
      <c r="A61" s="10"/>
      <c r="B61" s="23" t="s">
        <v>18</v>
      </c>
      <c r="C61" s="49">
        <v>97.56</v>
      </c>
      <c r="D61" s="50"/>
      <c r="E61" s="24">
        <f>C61*C10</f>
        <v>97.872192000000013</v>
      </c>
      <c r="F61" s="25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>
      <c r="A62" s="10"/>
      <c r="B62" s="23" t="s">
        <v>19</v>
      </c>
      <c r="C62" s="49">
        <v>98.62</v>
      </c>
      <c r="D62" s="50"/>
      <c r="E62" s="24">
        <f>C62*C10</f>
        <v>98.93558400000002</v>
      </c>
      <c r="F62" s="25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>
      <c r="A63" s="10"/>
      <c r="B63" s="23" t="s">
        <v>20</v>
      </c>
      <c r="C63" s="49">
        <v>96.7</v>
      </c>
      <c r="D63" s="50"/>
      <c r="E63" s="24">
        <f>C63*C10</f>
        <v>97.009440000000012</v>
      </c>
      <c r="F63" s="25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>
      <c r="A64" s="10"/>
      <c r="B64" s="23" t="s">
        <v>21</v>
      </c>
      <c r="C64" s="49">
        <v>99.54</v>
      </c>
      <c r="D64" s="50"/>
      <c r="E64" s="24">
        <f>C64*C10</f>
        <v>99.858528000000021</v>
      </c>
      <c r="F64" s="25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>
      <c r="A65" s="10"/>
      <c r="B65" s="23" t="s">
        <v>22</v>
      </c>
      <c r="C65" s="49">
        <v>95.08</v>
      </c>
      <c r="D65" s="50"/>
      <c r="E65" s="24">
        <f>C65*C10</f>
        <v>95.384256000000008</v>
      </c>
      <c r="F65" s="25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>
      <c r="A66" s="10"/>
      <c r="B66" s="23" t="s">
        <v>23</v>
      </c>
      <c r="C66" s="49">
        <v>95.39</v>
      </c>
      <c r="D66" s="50"/>
      <c r="E66" s="24">
        <f>C66*C10</f>
        <v>95.695248000000007</v>
      </c>
      <c r="F66" s="25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>
      <c r="A67" s="10"/>
      <c r="B67" s="23" t="s">
        <v>24</v>
      </c>
      <c r="C67" s="49">
        <v>95.77</v>
      </c>
      <c r="D67" s="50"/>
      <c r="E67" s="24">
        <f>C67*C10</f>
        <v>96.076464000000001</v>
      </c>
      <c r="F67" s="25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>
      <c r="A68" s="10"/>
      <c r="B68" s="23" t="s">
        <v>25</v>
      </c>
      <c r="C68" s="49">
        <v>98.2</v>
      </c>
      <c r="D68" s="50"/>
      <c r="E68" s="24">
        <f>C68*C10</f>
        <v>98.514240000000015</v>
      </c>
      <c r="F68" s="25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>
      <c r="A69" s="10"/>
      <c r="B69" s="23" t="s">
        <v>26</v>
      </c>
      <c r="C69" s="49">
        <v>97.55</v>
      </c>
      <c r="D69" s="50"/>
      <c r="E69" s="24">
        <f>C69*C10</f>
        <v>97.862160000000003</v>
      </c>
      <c r="F69" s="25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>
      <c r="A70" s="10"/>
      <c r="B70" s="23" t="s">
        <v>27</v>
      </c>
      <c r="C70" s="49">
        <v>96.15</v>
      </c>
      <c r="D70" s="50"/>
      <c r="E70" s="24">
        <f>C70*C10</f>
        <v>96.457680000000011</v>
      </c>
      <c r="F70" s="25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>
      <c r="A71" s="10"/>
      <c r="B71" s="23" t="s">
        <v>28</v>
      </c>
      <c r="C71" s="86">
        <v>507</v>
      </c>
      <c r="D71" s="50"/>
      <c r="E71" s="24">
        <f>AVERAGE(E61:E70)</f>
        <v>97.366579200000004</v>
      </c>
      <c r="F71" s="25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>
      <c r="A72" s="10"/>
      <c r="B72" s="7"/>
      <c r="C72" s="17"/>
      <c r="D72" s="17"/>
      <c r="E72" s="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>
      <c r="A73" s="1" t="s">
        <v>43</v>
      </c>
      <c r="B73" s="53" t="s">
        <v>30</v>
      </c>
      <c r="C73" s="54"/>
      <c r="D73" s="50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>
      <c r="A74" s="10"/>
      <c r="B74" s="18" t="s">
        <v>31</v>
      </c>
      <c r="C74" s="55">
        <f>E71</f>
        <v>97.366579200000004</v>
      </c>
      <c r="D74" s="50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>
      <c r="A75" s="10"/>
      <c r="B75" s="18" t="s">
        <v>40</v>
      </c>
      <c r="C75" s="55">
        <f>STDEV(E61:E70)</f>
        <v>1.4843985490394469</v>
      </c>
      <c r="D75" s="50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>
      <c r="A76" s="10"/>
      <c r="B76" s="19" t="s">
        <v>33</v>
      </c>
      <c r="C76" s="56">
        <f>ABS((100*(C74-E59)/E59))</f>
        <v>2.6334207999999961</v>
      </c>
      <c r="D76" s="50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>
      <c r="A77" s="10"/>
      <c r="B77" s="19" t="s">
        <v>34</v>
      </c>
      <c r="C77" s="56">
        <f>ABS((100*C75/C74))</f>
        <v>1.52454626755486</v>
      </c>
      <c r="D77" s="50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>
      <c r="A78" s="10"/>
      <c r="B78" s="18" t="s">
        <v>35</v>
      </c>
      <c r="C78" s="51">
        <v>8</v>
      </c>
      <c r="D78" s="50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>
      <c r="A79" s="10"/>
      <c r="B79" s="19" t="s">
        <v>36</v>
      </c>
      <c r="C79" s="52">
        <v>3</v>
      </c>
      <c r="D79" s="50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>
      <c r="A80" s="10"/>
      <c r="B80" s="18" t="s">
        <v>37</v>
      </c>
      <c r="C80" s="53" t="str">
        <f>IF(AND(C77&lt;=C79,C76&lt;=C78),"PASS","FAIL")</f>
        <v>PASS</v>
      </c>
      <c r="D80" s="50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10"/>
      <c r="B81" s="28"/>
      <c r="C81" s="28"/>
      <c r="D81" s="28"/>
      <c r="E81" s="29"/>
      <c r="F81" s="29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>
      <c r="A82" s="10">
        <v>8</v>
      </c>
      <c r="B82" s="85" t="s">
        <v>44</v>
      </c>
      <c r="C82" s="79" t="s">
        <v>45</v>
      </c>
      <c r="D82" s="80"/>
      <c r="E82" s="80"/>
      <c r="F82" s="74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>
      <c r="A83" s="10"/>
      <c r="B83" s="83"/>
      <c r="C83" s="61"/>
      <c r="D83" s="61"/>
      <c r="E83" s="61"/>
      <c r="F83" s="76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>
      <c r="A84" s="10"/>
      <c r="B84" s="84"/>
      <c r="C84" s="63"/>
      <c r="D84" s="63"/>
      <c r="E84" s="63"/>
      <c r="F84" s="78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>
      <c r="A85" s="10"/>
      <c r="B85" s="3"/>
      <c r="C85" s="30"/>
      <c r="D85" s="30"/>
      <c r="E85" s="30"/>
      <c r="F85" s="30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>
      <c r="A86" s="53" t="s">
        <v>46</v>
      </c>
      <c r="B86" s="54"/>
      <c r="C86" s="50"/>
      <c r="D86" s="14" t="s">
        <v>47</v>
      </c>
      <c r="E86" s="81" t="s">
        <v>48</v>
      </c>
      <c r="F86" s="50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>
      <c r="A87" s="73" t="s">
        <v>49</v>
      </c>
      <c r="B87" s="80"/>
      <c r="C87" s="74"/>
      <c r="D87" s="82" t="s">
        <v>50</v>
      </c>
      <c r="E87" s="73" t="s">
        <v>51</v>
      </c>
      <c r="F87" s="74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>
      <c r="A88" s="75"/>
      <c r="B88" s="61"/>
      <c r="C88" s="76"/>
      <c r="D88" s="83"/>
      <c r="E88" s="75"/>
      <c r="F88" s="76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>
      <c r="A89" s="75"/>
      <c r="B89" s="61"/>
      <c r="C89" s="76"/>
      <c r="D89" s="83"/>
      <c r="E89" s="75"/>
      <c r="F89" s="76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>
      <c r="A90" s="75"/>
      <c r="B90" s="61"/>
      <c r="C90" s="76"/>
      <c r="D90" s="83"/>
      <c r="E90" s="75"/>
      <c r="F90" s="76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>
      <c r="A91" s="75"/>
      <c r="B91" s="61"/>
      <c r="C91" s="76"/>
      <c r="D91" s="83"/>
      <c r="E91" s="75"/>
      <c r="F91" s="76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>
      <c r="A92" s="75"/>
      <c r="B92" s="61"/>
      <c r="C92" s="76"/>
      <c r="D92" s="83"/>
      <c r="E92" s="75"/>
      <c r="F92" s="76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>
      <c r="A93" s="75"/>
      <c r="B93" s="61"/>
      <c r="C93" s="76"/>
      <c r="D93" s="83"/>
      <c r="E93" s="75"/>
      <c r="F93" s="76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>
      <c r="A94" s="75"/>
      <c r="B94" s="61"/>
      <c r="C94" s="76"/>
      <c r="D94" s="83"/>
      <c r="E94" s="75"/>
      <c r="F94" s="76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>
      <c r="A95" s="77"/>
      <c r="B95" s="63"/>
      <c r="C95" s="78"/>
      <c r="D95" s="84"/>
      <c r="E95" s="77"/>
      <c r="F95" s="78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>
      <c r="A96" s="10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>
      <c r="A97" s="10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>
      <c r="A98" s="10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>
      <c r="A99" s="10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>
      <c r="A100" s="10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>
      <c r="A101" s="10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>
      <c r="A102" s="10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>
      <c r="A103" s="10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>
      <c r="A104" s="10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>
      <c r="A105" s="10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>
      <c r="A106" s="10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>
      <c r="A107" s="10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>
      <c r="A108" s="10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>
      <c r="A109" s="10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>
      <c r="A110" s="10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>
      <c r="A111" s="10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>
      <c r="A112" s="10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>
      <c r="A113" s="10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>
      <c r="A114" s="10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>
      <c r="A115" s="10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>
      <c r="A116" s="10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>
      <c r="A117" s="10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>
      <c r="A118" s="10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>
      <c r="A119" s="10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>
      <c r="A120" s="10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>
      <c r="A121" s="10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>
      <c r="A122" s="10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>
      <c r="A123" s="10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>
      <c r="A124" s="10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>
      <c r="A125" s="10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>
      <c r="A126" s="10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>
      <c r="A127" s="10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>
      <c r="A128" s="10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>
      <c r="A129" s="10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>
      <c r="A130" s="10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>
      <c r="A131" s="10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>
      <c r="A132" s="10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>
      <c r="A133" s="10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>
      <c r="A134" s="10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>
      <c r="A135" s="10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>
      <c r="A136" s="10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>
      <c r="A137" s="10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>
      <c r="A138" s="10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>
      <c r="A139" s="10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>
      <c r="A140" s="10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>
      <c r="A141" s="10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>
      <c r="A142" s="10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>
      <c r="A143" s="10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>
      <c r="A144" s="10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>
      <c r="A145" s="10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>
      <c r="A146" s="10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>
      <c r="A147" s="10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>
      <c r="A148" s="10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>
      <c r="A149" s="10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>
      <c r="A150" s="10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>
      <c r="A151" s="10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>
      <c r="A152" s="10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>
      <c r="A153" s="10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>
      <c r="A154" s="10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>
      <c r="A155" s="10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>
      <c r="A156" s="10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>
      <c r="A157" s="10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>
      <c r="A158" s="10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>
      <c r="A159" s="10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>
      <c r="A160" s="10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>
      <c r="A161" s="10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>
      <c r="A162" s="10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>
      <c r="A163" s="10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>
      <c r="A164" s="10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>
      <c r="A165" s="10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>
      <c r="A166" s="10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>
      <c r="A167" s="10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>
      <c r="A168" s="10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>
      <c r="A169" s="10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>
      <c r="A170" s="10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>
      <c r="A171" s="10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>
      <c r="A172" s="10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>
      <c r="A173" s="10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>
      <c r="A174" s="10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>
      <c r="A175" s="10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>
      <c r="A176" s="10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>
      <c r="A177" s="10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>
      <c r="A178" s="10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>
      <c r="A179" s="10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>
      <c r="A180" s="10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>
      <c r="A181" s="10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>
      <c r="A182" s="10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>
      <c r="A183" s="10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>
      <c r="A184" s="10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>
      <c r="A185" s="10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>
      <c r="A186" s="10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>
      <c r="A187" s="10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>
      <c r="A188" s="10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>
      <c r="A189" s="10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>
      <c r="A190" s="10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>
      <c r="A191" s="10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>
      <c r="A192" s="10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>
      <c r="A193" s="10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>
      <c r="A194" s="10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>
      <c r="A195" s="10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>
      <c r="A196" s="10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>
      <c r="A197" s="10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>
      <c r="A198" s="10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>
      <c r="A199" s="10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>
      <c r="A200" s="10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>
      <c r="A201" s="10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>
      <c r="A202" s="10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>
      <c r="A203" s="10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>
      <c r="A204" s="10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>
      <c r="A205" s="10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>
      <c r="A206" s="10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>
      <c r="A207" s="10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>
      <c r="A208" s="10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>
      <c r="A209" s="10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>
      <c r="A210" s="10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>
      <c r="A211" s="10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>
      <c r="A212" s="10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>
      <c r="A213" s="10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>
      <c r="A214" s="10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>
      <c r="A215" s="10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>
      <c r="A216" s="10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>
      <c r="A217" s="10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>
      <c r="A218" s="10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>
      <c r="A219" s="10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>
      <c r="A220" s="10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>
      <c r="A221" s="10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>
      <c r="A222" s="10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>
      <c r="A223" s="10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>
      <c r="A224" s="10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>
      <c r="A225" s="10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>
      <c r="A226" s="10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>
      <c r="A227" s="10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>
      <c r="A228" s="10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>
      <c r="A229" s="10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>
      <c r="A230" s="10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>
      <c r="A231" s="10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>
      <c r="A232" s="10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>
      <c r="A233" s="10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>
      <c r="A234" s="10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>
      <c r="A235" s="10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>
      <c r="A236" s="10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>
      <c r="A237" s="10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>
      <c r="A238" s="10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>
      <c r="A239" s="10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>
      <c r="A240" s="10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>
      <c r="A241" s="10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>
      <c r="A242" s="10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>
      <c r="A243" s="10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>
      <c r="A244" s="10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>
      <c r="A245" s="10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>
      <c r="A246" s="10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>
      <c r="A247" s="10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>
      <c r="A248" s="10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>
      <c r="A249" s="10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>
      <c r="A250" s="10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>
      <c r="A251" s="10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>
      <c r="A252" s="10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>
      <c r="A253" s="10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>
      <c r="A254" s="10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>
      <c r="A255" s="10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>
      <c r="A256" s="10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>
      <c r="A257" s="10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>
      <c r="A258" s="10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>
      <c r="A259" s="10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>
      <c r="A260" s="10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>
      <c r="A261" s="10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>
      <c r="A262" s="10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>
      <c r="A263" s="10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>
      <c r="A264" s="10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>
      <c r="A265" s="10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>
      <c r="A266" s="10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>
      <c r="A267" s="10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>
      <c r="A268" s="10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>
      <c r="A269" s="10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>
      <c r="A270" s="10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>
      <c r="A271" s="10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>
      <c r="A272" s="10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>
      <c r="A273" s="10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>
      <c r="A274" s="10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>
      <c r="A275" s="10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>
      <c r="A276" s="10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>
      <c r="A277" s="10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>
      <c r="A278" s="10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>
      <c r="A279" s="10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>
      <c r="A280" s="10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>
      <c r="A281" s="10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>
      <c r="A282" s="10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>
      <c r="A283" s="10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>
      <c r="A284" s="10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>
      <c r="A285" s="10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>
      <c r="A286" s="10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>
      <c r="A287" s="10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>
      <c r="A288" s="10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>
      <c r="A289" s="10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>
      <c r="A290" s="10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>
      <c r="A291" s="10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>
      <c r="A292" s="10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>
      <c r="A293" s="10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>
      <c r="A294" s="10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>
      <c r="A295" s="10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>
      <c r="A296" s="10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>
      <c r="A297" s="10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>
      <c r="A298" s="10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>
      <c r="A299" s="10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>
      <c r="A300" s="10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>
      <c r="A301" s="10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>
      <c r="A302" s="10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>
      <c r="A303" s="10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>
      <c r="A304" s="10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>
      <c r="A305" s="10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>
      <c r="A306" s="10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>
      <c r="A307" s="10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>
      <c r="A308" s="10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>
      <c r="A309" s="10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>
      <c r="A310" s="10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>
      <c r="A311" s="10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>
      <c r="A312" s="10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>
      <c r="A313" s="10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>
      <c r="A314" s="10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>
      <c r="A315" s="10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>
      <c r="A316" s="10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>
      <c r="A317" s="10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>
      <c r="A318" s="10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>
      <c r="A319" s="10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>
      <c r="A320" s="10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>
      <c r="A321" s="10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>
      <c r="A322" s="10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>
      <c r="A323" s="10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>
      <c r="A324" s="10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>
      <c r="A325" s="10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>
      <c r="A326" s="10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>
      <c r="A327" s="10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>
      <c r="A328" s="10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>
      <c r="A329" s="10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>
      <c r="A330" s="10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>
      <c r="A331" s="10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>
      <c r="A332" s="10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>
      <c r="A333" s="10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>
      <c r="A334" s="10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>
      <c r="A335" s="10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>
      <c r="A336" s="10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>
      <c r="A337" s="10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>
      <c r="A338" s="10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>
      <c r="A339" s="10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>
      <c r="A340" s="10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>
      <c r="A341" s="10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>
      <c r="A342" s="10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>
      <c r="A343" s="10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>
      <c r="A344" s="10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>
      <c r="A345" s="10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>
      <c r="A346" s="10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>
      <c r="A347" s="10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>
      <c r="A348" s="10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>
      <c r="A349" s="10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>
      <c r="A350" s="10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>
      <c r="A351" s="10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>
      <c r="A352" s="10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>
      <c r="A353" s="10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>
      <c r="A354" s="10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>
      <c r="A355" s="10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>
      <c r="A356" s="10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>
      <c r="A357" s="10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>
      <c r="A358" s="10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>
      <c r="A359" s="10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>
      <c r="A360" s="10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>
      <c r="A361" s="10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>
      <c r="A362" s="10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>
      <c r="A363" s="10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>
      <c r="A364" s="10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>
      <c r="A365" s="10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>
      <c r="A366" s="10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>
      <c r="A367" s="10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>
      <c r="A368" s="10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>
      <c r="A369" s="10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>
      <c r="A370" s="10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>
      <c r="A371" s="10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>
      <c r="A372" s="10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>
      <c r="A373" s="10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>
      <c r="A374" s="10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>
      <c r="A375" s="10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>
      <c r="A376" s="10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>
      <c r="A377" s="10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>
      <c r="A378" s="10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>
      <c r="A379" s="10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>
      <c r="A380" s="10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>
      <c r="A381" s="10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>
      <c r="A382" s="10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>
      <c r="A383" s="10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>
      <c r="A384" s="10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>
      <c r="A385" s="10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>
      <c r="A386" s="10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>
      <c r="A387" s="10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>
      <c r="A388" s="10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>
      <c r="A389" s="10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>
      <c r="A390" s="10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>
      <c r="A391" s="10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>
      <c r="A392" s="10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>
      <c r="A393" s="10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>
      <c r="A394" s="10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>
      <c r="A395" s="10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>
      <c r="A396" s="10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>
      <c r="A397" s="10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>
      <c r="A398" s="10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>
      <c r="A399" s="10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>
      <c r="A400" s="10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>
      <c r="A401" s="10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>
      <c r="A402" s="10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>
      <c r="A403" s="10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>
      <c r="A404" s="10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>
      <c r="A405" s="10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>
      <c r="A406" s="10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>
      <c r="A407" s="10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>
      <c r="A408" s="10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>
      <c r="A409" s="10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>
      <c r="A410" s="10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>
      <c r="A411" s="10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>
      <c r="A412" s="10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>
      <c r="A413" s="10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>
      <c r="A414" s="10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>
      <c r="A415" s="10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>
      <c r="A416" s="10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>
      <c r="A417" s="10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>
      <c r="A418" s="10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>
      <c r="A419" s="10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>
      <c r="A420" s="10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>
      <c r="A421" s="10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>
      <c r="A422" s="10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>
      <c r="A423" s="10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>
      <c r="A424" s="10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>
      <c r="A425" s="10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>
      <c r="A426" s="10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>
      <c r="A427" s="10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>
      <c r="A428" s="10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>
      <c r="A429" s="10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>
      <c r="A430" s="10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>
      <c r="A431" s="10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>
      <c r="A432" s="10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>
      <c r="A433" s="10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>
      <c r="A434" s="10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>
      <c r="A435" s="10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>
      <c r="A436" s="10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>
      <c r="A437" s="10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>
      <c r="A438" s="10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>
      <c r="A439" s="10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>
      <c r="A440" s="10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>
      <c r="A441" s="10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>
      <c r="A442" s="10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>
      <c r="A443" s="10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>
      <c r="A444" s="10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>
      <c r="A445" s="10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>
      <c r="A446" s="10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>
      <c r="A447" s="10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>
      <c r="A448" s="10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>
      <c r="A449" s="10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>
      <c r="A450" s="10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>
      <c r="A451" s="10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>
      <c r="A452" s="10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>
      <c r="A453" s="10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>
      <c r="A454" s="10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>
      <c r="A455" s="10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>
      <c r="A456" s="10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>
      <c r="A457" s="10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>
      <c r="A458" s="10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>
      <c r="A459" s="10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>
      <c r="A460" s="10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>
      <c r="A461" s="10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>
      <c r="A462" s="10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>
      <c r="A463" s="10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>
      <c r="A464" s="10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>
      <c r="A465" s="10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>
      <c r="A466" s="10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>
      <c r="A467" s="10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>
      <c r="A468" s="10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>
      <c r="A469" s="10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>
      <c r="A470" s="10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>
      <c r="A471" s="10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>
      <c r="A472" s="10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>
      <c r="A473" s="10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>
      <c r="A474" s="10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>
      <c r="A475" s="10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>
      <c r="A476" s="10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>
      <c r="A477" s="10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>
      <c r="A478" s="10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>
      <c r="A479" s="10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>
      <c r="A480" s="10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>
      <c r="A481" s="10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>
      <c r="A482" s="10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>
      <c r="A483" s="10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>
      <c r="A484" s="10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>
      <c r="A485" s="10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>
      <c r="A486" s="10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>
      <c r="A487" s="10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>
      <c r="A488" s="10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>
      <c r="A489" s="10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>
      <c r="A490" s="10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>
      <c r="A491" s="10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>
      <c r="A492" s="10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>
      <c r="A493" s="10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>
      <c r="A494" s="10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>
      <c r="A495" s="10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>
      <c r="A496" s="10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>
      <c r="A497" s="10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>
      <c r="A498" s="10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>
      <c r="A499" s="10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>
      <c r="A500" s="10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>
      <c r="A501" s="10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>
      <c r="A502" s="10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>
      <c r="A503" s="10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>
      <c r="A504" s="10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>
      <c r="A505" s="10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>
      <c r="A506" s="10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>
      <c r="A507" s="10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>
      <c r="A508" s="10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>
      <c r="A509" s="10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>
      <c r="A510" s="10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>
      <c r="A511" s="10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>
      <c r="A512" s="10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>
      <c r="A513" s="10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>
      <c r="A514" s="10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>
      <c r="A515" s="10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>
      <c r="A516" s="10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>
      <c r="A517" s="10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>
      <c r="A518" s="10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>
      <c r="A519" s="10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>
      <c r="A520" s="10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>
      <c r="A521" s="10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>
      <c r="A522" s="10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>
      <c r="A523" s="10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>
      <c r="A524" s="10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>
      <c r="A525" s="10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>
      <c r="A526" s="10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>
      <c r="A527" s="10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>
      <c r="A528" s="10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>
      <c r="A529" s="10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>
      <c r="A530" s="10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>
      <c r="A531" s="10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>
      <c r="A532" s="10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>
      <c r="A533" s="10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>
      <c r="A534" s="10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>
      <c r="A535" s="10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>
      <c r="A536" s="10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>
      <c r="A537" s="10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>
      <c r="A538" s="10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>
      <c r="A539" s="10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>
      <c r="A540" s="10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>
      <c r="A541" s="10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>
      <c r="A542" s="10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>
      <c r="A543" s="10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>
      <c r="A544" s="10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>
      <c r="A545" s="10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>
      <c r="A546" s="10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>
      <c r="A547" s="10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>
      <c r="A548" s="10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>
      <c r="A549" s="10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>
      <c r="A550" s="10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>
      <c r="A551" s="10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>
      <c r="A552" s="10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>
      <c r="A553" s="10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>
      <c r="A554" s="10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>
      <c r="A555" s="10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>
      <c r="A556" s="10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>
      <c r="A557" s="10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>
      <c r="A558" s="10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>
      <c r="A559" s="10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>
      <c r="A560" s="10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>
      <c r="A561" s="10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>
      <c r="A562" s="10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>
      <c r="A563" s="10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>
      <c r="A564" s="10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>
      <c r="A565" s="10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>
      <c r="A566" s="10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>
      <c r="A567" s="10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>
      <c r="A568" s="10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>
      <c r="A569" s="10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>
      <c r="A570" s="10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>
      <c r="A571" s="10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>
      <c r="A572" s="10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>
      <c r="A573" s="10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>
      <c r="A574" s="10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>
      <c r="A575" s="10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>
      <c r="A576" s="10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>
      <c r="A577" s="10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>
      <c r="A578" s="10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>
      <c r="A579" s="10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>
      <c r="A580" s="10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>
      <c r="A581" s="10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>
      <c r="A582" s="10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>
      <c r="A583" s="10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>
      <c r="A584" s="10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>
      <c r="A585" s="10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>
      <c r="A586" s="10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>
      <c r="A587" s="10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>
      <c r="A588" s="10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>
      <c r="A589" s="10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>
      <c r="A590" s="10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>
      <c r="A591" s="10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>
      <c r="A592" s="10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>
      <c r="A593" s="10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>
      <c r="A594" s="10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>
      <c r="A595" s="10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>
      <c r="A596" s="10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>
      <c r="A597" s="10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>
      <c r="A598" s="10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>
      <c r="A599" s="10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>
      <c r="A600" s="10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>
      <c r="A601" s="10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>
      <c r="A602" s="10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>
      <c r="A603" s="10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>
      <c r="A604" s="10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>
      <c r="A605" s="10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>
      <c r="A606" s="10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>
      <c r="A607" s="10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>
      <c r="A608" s="10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>
      <c r="A609" s="10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>
      <c r="A610" s="10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>
      <c r="A611" s="10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>
      <c r="A612" s="10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>
      <c r="A613" s="10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>
      <c r="A614" s="10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>
      <c r="A615" s="10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>
      <c r="A616" s="10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>
      <c r="A617" s="10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>
      <c r="A618" s="10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>
      <c r="A619" s="10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>
      <c r="A620" s="10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>
      <c r="A621" s="10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>
      <c r="A622" s="10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>
      <c r="A623" s="10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>
      <c r="A624" s="10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>
      <c r="A625" s="10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>
      <c r="A626" s="10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>
      <c r="A627" s="10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>
      <c r="A628" s="10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>
      <c r="A629" s="10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>
      <c r="A630" s="10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>
      <c r="A631" s="10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>
      <c r="A632" s="10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>
      <c r="A633" s="10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>
      <c r="A634" s="10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>
      <c r="A635" s="10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>
      <c r="A636" s="10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>
      <c r="A637" s="10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>
      <c r="A638" s="10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>
      <c r="A639" s="10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>
      <c r="A640" s="10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>
      <c r="A641" s="10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>
      <c r="A642" s="10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>
      <c r="A643" s="10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>
      <c r="A644" s="10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>
      <c r="A645" s="10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>
      <c r="A646" s="10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>
      <c r="A647" s="10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>
      <c r="A648" s="10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>
      <c r="A649" s="10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>
      <c r="A650" s="10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>
      <c r="A651" s="10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>
      <c r="A652" s="10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>
      <c r="A653" s="10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>
      <c r="A654" s="10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>
      <c r="A655" s="10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>
      <c r="A656" s="10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>
      <c r="A657" s="10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>
      <c r="A658" s="10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>
      <c r="A659" s="10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>
      <c r="A660" s="10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>
      <c r="A661" s="10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>
      <c r="A662" s="10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>
      <c r="A663" s="10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>
      <c r="A664" s="10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>
      <c r="A665" s="10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>
      <c r="A666" s="10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>
      <c r="A667" s="10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>
      <c r="A668" s="10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>
      <c r="A669" s="10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>
      <c r="A670" s="10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>
      <c r="A671" s="10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>
      <c r="A672" s="10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>
      <c r="A673" s="10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>
      <c r="A674" s="10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>
      <c r="A675" s="10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>
      <c r="A676" s="10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>
      <c r="A677" s="10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>
      <c r="A678" s="10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>
      <c r="A679" s="10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>
      <c r="A680" s="10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>
      <c r="A681" s="10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>
      <c r="A682" s="10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>
      <c r="A683" s="10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>
      <c r="A684" s="10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>
      <c r="A685" s="10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>
      <c r="A686" s="10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>
      <c r="A687" s="10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>
      <c r="A688" s="10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>
      <c r="A689" s="10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>
      <c r="A690" s="10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>
      <c r="A691" s="10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>
      <c r="A692" s="10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>
      <c r="A693" s="10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>
      <c r="A694" s="10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>
      <c r="A695" s="10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>
      <c r="A696" s="10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>
      <c r="A697" s="10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>
      <c r="A698" s="10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>
      <c r="A699" s="10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>
      <c r="A700" s="10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>
      <c r="A701" s="10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>
      <c r="A702" s="10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>
      <c r="A703" s="10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>
      <c r="A704" s="10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>
      <c r="A705" s="10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>
      <c r="A706" s="10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>
      <c r="A707" s="10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>
      <c r="A708" s="10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>
      <c r="A709" s="10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>
      <c r="A710" s="10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>
      <c r="A711" s="10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>
      <c r="A712" s="10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>
      <c r="A713" s="10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>
      <c r="A714" s="10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>
      <c r="A715" s="10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>
      <c r="A716" s="10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>
      <c r="A717" s="10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>
      <c r="A718" s="10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>
      <c r="A719" s="10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>
      <c r="A720" s="10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>
      <c r="A721" s="10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>
      <c r="A722" s="10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>
      <c r="A723" s="10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>
      <c r="A724" s="10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>
      <c r="A725" s="10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>
      <c r="A726" s="10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>
      <c r="A727" s="10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>
      <c r="A728" s="10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>
      <c r="A729" s="10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>
      <c r="A730" s="10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>
      <c r="A731" s="10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>
      <c r="A732" s="10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>
      <c r="A733" s="10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>
      <c r="A734" s="10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>
      <c r="A735" s="10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>
      <c r="A736" s="10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>
      <c r="A737" s="10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>
      <c r="A738" s="10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>
      <c r="A739" s="10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>
      <c r="A740" s="10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>
      <c r="A741" s="10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>
      <c r="A742" s="10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>
      <c r="A743" s="10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>
      <c r="A744" s="10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>
      <c r="A745" s="10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>
      <c r="A746" s="10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>
      <c r="A747" s="10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>
      <c r="A748" s="10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>
      <c r="A749" s="10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>
      <c r="A750" s="10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>
      <c r="A751" s="10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>
      <c r="A752" s="10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>
      <c r="A753" s="10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>
      <c r="A754" s="10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>
      <c r="A755" s="10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>
      <c r="A756" s="10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>
      <c r="A757" s="10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>
      <c r="A758" s="10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>
      <c r="A759" s="10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>
      <c r="A760" s="10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>
      <c r="A761" s="10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>
      <c r="A762" s="10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>
      <c r="A763" s="10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>
      <c r="A764" s="10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>
      <c r="A765" s="10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>
      <c r="A766" s="10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>
      <c r="A767" s="10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>
      <c r="A768" s="10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>
      <c r="A769" s="10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>
      <c r="A770" s="10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>
      <c r="A771" s="10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>
      <c r="A772" s="10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>
      <c r="A773" s="10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>
      <c r="A774" s="10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>
      <c r="A775" s="10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>
      <c r="A776" s="10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>
      <c r="A777" s="10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>
      <c r="A778" s="10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>
      <c r="A779" s="10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>
      <c r="A780" s="10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>
      <c r="A781" s="10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>
      <c r="A782" s="10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>
      <c r="A783" s="10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>
      <c r="A784" s="10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>
      <c r="A785" s="10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>
      <c r="A786" s="10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>
      <c r="A787" s="10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>
      <c r="A788" s="10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>
      <c r="A789" s="10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>
      <c r="A790" s="10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>
      <c r="A791" s="10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>
      <c r="A792" s="10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>
      <c r="A793" s="10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>
      <c r="A794" s="10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>
      <c r="A795" s="10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>
      <c r="A796" s="10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>
      <c r="A797" s="10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>
      <c r="A798" s="10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>
      <c r="A799" s="10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>
      <c r="A800" s="10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>
      <c r="A801" s="10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>
      <c r="A802" s="10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>
      <c r="A803" s="10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>
      <c r="A804" s="10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>
      <c r="A805" s="10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>
      <c r="A806" s="10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>
      <c r="A807" s="10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>
      <c r="A808" s="10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>
      <c r="A809" s="10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>
      <c r="A810" s="10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>
      <c r="A811" s="10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>
      <c r="A812" s="10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>
      <c r="A813" s="10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>
      <c r="A814" s="10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>
      <c r="A815" s="10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>
      <c r="A816" s="10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>
      <c r="A817" s="10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>
      <c r="A818" s="10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>
      <c r="A819" s="10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>
      <c r="A820" s="10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>
      <c r="A821" s="10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>
      <c r="A822" s="10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>
      <c r="A823" s="10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>
      <c r="A824" s="10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>
      <c r="A825" s="10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>
      <c r="A826" s="10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>
      <c r="A827" s="10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>
      <c r="A828" s="10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>
      <c r="A829" s="10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>
      <c r="A830" s="10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>
      <c r="A831" s="10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>
      <c r="A832" s="10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>
      <c r="A833" s="10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>
      <c r="A834" s="10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>
      <c r="A835" s="10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>
      <c r="A836" s="10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>
      <c r="A837" s="10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>
      <c r="A838" s="10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>
      <c r="A839" s="10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>
      <c r="A840" s="10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>
      <c r="A841" s="10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>
      <c r="A842" s="10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>
      <c r="A843" s="10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>
      <c r="A844" s="10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>
      <c r="A845" s="10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>
      <c r="A846" s="10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>
      <c r="A847" s="10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>
      <c r="A848" s="10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>
      <c r="A849" s="10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>
      <c r="A850" s="10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>
      <c r="A851" s="10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>
      <c r="A852" s="10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>
      <c r="A853" s="10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>
      <c r="A854" s="10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>
      <c r="A855" s="10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>
      <c r="A856" s="10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>
      <c r="A857" s="10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>
      <c r="A858" s="10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>
      <c r="A859" s="10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>
      <c r="A860" s="10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>
      <c r="A861" s="10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>
      <c r="A862" s="10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>
      <c r="A863" s="10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>
      <c r="A864" s="10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>
      <c r="A865" s="10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>
      <c r="A866" s="10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>
      <c r="A867" s="10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>
      <c r="A868" s="10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>
      <c r="A869" s="10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>
      <c r="A870" s="10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>
      <c r="A871" s="10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>
      <c r="A872" s="10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>
      <c r="A873" s="10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>
      <c r="A874" s="10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>
      <c r="A875" s="10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>
      <c r="A876" s="10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>
      <c r="A877" s="10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>
      <c r="A878" s="10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>
      <c r="A879" s="10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>
      <c r="A880" s="10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>
      <c r="A881" s="10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>
      <c r="A882" s="10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>
      <c r="A883" s="10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>
      <c r="A884" s="10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>
      <c r="A885" s="10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>
      <c r="A886" s="10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>
      <c r="A887" s="10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>
      <c r="A888" s="10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>
      <c r="A889" s="10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>
      <c r="A890" s="10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>
      <c r="A891" s="10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>
      <c r="A892" s="10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>
      <c r="A893" s="10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>
      <c r="A894" s="10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>
      <c r="A895" s="10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>
      <c r="A896" s="10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>
      <c r="A897" s="10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>
      <c r="A898" s="10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>
      <c r="A899" s="10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>
      <c r="A900" s="10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>
      <c r="A901" s="10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>
      <c r="A902" s="10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>
      <c r="A903" s="10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>
      <c r="A904" s="10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>
      <c r="A905" s="10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>
      <c r="A906" s="10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>
      <c r="A907" s="10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>
      <c r="A908" s="10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>
      <c r="A909" s="10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>
      <c r="A910" s="10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>
      <c r="A911" s="10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>
      <c r="A912" s="10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>
      <c r="A913" s="10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>
      <c r="A914" s="10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>
      <c r="A915" s="10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>
      <c r="A916" s="10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>
      <c r="A917" s="10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>
      <c r="A918" s="10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>
      <c r="A919" s="10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>
      <c r="A920" s="10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>
      <c r="A921" s="10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>
      <c r="A922" s="10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>
      <c r="A923" s="10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>
      <c r="A924" s="10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>
      <c r="A925" s="10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>
      <c r="A926" s="10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>
      <c r="A927" s="10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>
      <c r="A928" s="10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>
      <c r="A929" s="10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>
      <c r="A930" s="10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>
      <c r="A931" s="10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>
      <c r="A932" s="10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>
      <c r="A933" s="10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>
      <c r="A934" s="10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>
      <c r="A935" s="10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>
      <c r="A936" s="10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>
      <c r="A937" s="10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>
      <c r="A938" s="10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>
      <c r="A939" s="10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>
      <c r="A940" s="10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>
      <c r="A941" s="10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>
      <c r="A942" s="10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>
      <c r="A943" s="10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>
      <c r="A944" s="10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>
      <c r="A945" s="10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>
      <c r="A946" s="10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>
      <c r="A947" s="10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>
      <c r="A948" s="10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>
      <c r="A949" s="10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>
      <c r="A950" s="10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>
      <c r="A951" s="10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>
      <c r="A952" s="10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>
      <c r="A953" s="10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>
      <c r="A954" s="10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>
      <c r="A955" s="10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>
      <c r="A956" s="10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>
      <c r="A957" s="10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>
      <c r="A958" s="10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>
      <c r="A959" s="10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>
      <c r="A960" s="10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>
      <c r="A961" s="10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>
      <c r="A962" s="10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>
      <c r="A963" s="10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>
      <c r="A964" s="10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>
      <c r="A965" s="10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>
      <c r="A966" s="10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>
      <c r="A967" s="10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>
      <c r="A968" s="10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>
      <c r="A969" s="10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>
      <c r="A970" s="10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>
      <c r="A971" s="10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>
      <c r="A972" s="10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>
      <c r="A973" s="10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>
      <c r="A974" s="10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>
      <c r="A975" s="10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>
      <c r="A976" s="10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>
      <c r="A977" s="10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>
      <c r="A978" s="10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>
      <c r="A979" s="10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>
      <c r="A980" s="10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>
      <c r="A981" s="10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>
      <c r="A982" s="10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>
      <c r="A983" s="10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>
      <c r="A984" s="10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>
      <c r="A985" s="10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>
      <c r="A986" s="10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>
      <c r="A987" s="10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>
      <c r="A988" s="10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>
      <c r="A989" s="10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>
      <c r="A990" s="10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>
      <c r="A991" s="10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>
      <c r="A992" s="10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>
      <c r="A993" s="10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>
      <c r="A994" s="10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>
      <c r="A995" s="10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>
      <c r="A996" s="10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>
      <c r="A997" s="10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>
      <c r="A998" s="10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>
      <c r="A999" s="10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>
      <c r="A1000" s="10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88">
    <mergeCell ref="C47:D47"/>
    <mergeCell ref="C48:D48"/>
    <mergeCell ref="A49:F49"/>
    <mergeCell ref="B50:D50"/>
    <mergeCell ref="C51:D51"/>
    <mergeCell ref="C52:D52"/>
    <mergeCell ref="C53:D53"/>
    <mergeCell ref="C54:D54"/>
    <mergeCell ref="C55:D55"/>
    <mergeCell ref="C56:D56"/>
    <mergeCell ref="C57:D57"/>
    <mergeCell ref="B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B73:D73"/>
    <mergeCell ref="C74:D74"/>
    <mergeCell ref="C75:D75"/>
    <mergeCell ref="C76:D76"/>
    <mergeCell ref="A86:C86"/>
    <mergeCell ref="A87:C95"/>
    <mergeCell ref="D87:D95"/>
    <mergeCell ref="B82:B84"/>
    <mergeCell ref="E87:F95"/>
    <mergeCell ref="C77:D77"/>
    <mergeCell ref="C78:D78"/>
    <mergeCell ref="C79:D79"/>
    <mergeCell ref="C80:D80"/>
    <mergeCell ref="C82:F84"/>
    <mergeCell ref="E86:F86"/>
    <mergeCell ref="C1:D1"/>
    <mergeCell ref="E1:F1"/>
    <mergeCell ref="L1:M1"/>
    <mergeCell ref="C2:D2"/>
    <mergeCell ref="E2:F2"/>
    <mergeCell ref="C3:D3"/>
    <mergeCell ref="E3:F3"/>
    <mergeCell ref="C4:F4"/>
    <mergeCell ref="C5:D5"/>
    <mergeCell ref="E5:F5"/>
    <mergeCell ref="C6:D6"/>
    <mergeCell ref="E6:F6"/>
    <mergeCell ref="C7:F7"/>
    <mergeCell ref="C8:F8"/>
    <mergeCell ref="C9:F9"/>
    <mergeCell ref="C10:F10"/>
    <mergeCell ref="A11:F11"/>
    <mergeCell ref="B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B27:D27"/>
    <mergeCell ref="C28:D28"/>
    <mergeCell ref="C29:D29"/>
    <mergeCell ref="C30:D30"/>
    <mergeCell ref="C31:D31"/>
    <mergeCell ref="C32:D32"/>
    <mergeCell ref="C33:D33"/>
    <mergeCell ref="C34:D34"/>
    <mergeCell ref="B36:D36"/>
    <mergeCell ref="C37:D37"/>
    <mergeCell ref="C43:D43"/>
    <mergeCell ref="C44:D44"/>
    <mergeCell ref="C45:D45"/>
    <mergeCell ref="C46:D46"/>
    <mergeCell ref="C38:D38"/>
    <mergeCell ref="C39:D39"/>
    <mergeCell ref="C40:D40"/>
    <mergeCell ref="C41:D41"/>
    <mergeCell ref="C42:D42"/>
  </mergeCells>
  <pageMargins left="0.23622047244094491" right="0.23622047244094491" top="0.74803149606299213" bottom="0.94488188976377963" header="0" footer="0"/>
  <pageSetup paperSize="9" orientation="portrait" r:id="rId1"/>
  <headerFooter>
    <oddHeader>&amp;CUNIT PEMBANGUNAN METODOLOGI MICROPIPETTE VERIFICATION TEST RECORD&amp;RUPM/034A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Z1000"/>
  <sheetViews>
    <sheetView workbookViewId="0">
      <selection activeCell="C61" sqref="C61:D70"/>
    </sheetView>
  </sheetViews>
  <sheetFormatPr defaultColWidth="14.42578125" defaultRowHeight="15" customHeight="1"/>
  <cols>
    <col min="1" max="1" width="5.85546875" customWidth="1"/>
    <col min="2" max="2" width="23.7109375" customWidth="1"/>
    <col min="3" max="3" width="3" customWidth="1"/>
    <col min="4" max="4" width="30.28515625" customWidth="1"/>
    <col min="5" max="5" width="20" customWidth="1"/>
    <col min="6" max="6" width="15" customWidth="1"/>
    <col min="7" max="7" width="11" customWidth="1"/>
    <col min="8" max="8" width="9.85546875" customWidth="1"/>
    <col min="9" max="26" width="9" customWidth="1"/>
  </cols>
  <sheetData>
    <row r="1" spans="1:26" ht="12.75" customHeight="1">
      <c r="A1" s="1">
        <v>1</v>
      </c>
      <c r="B1" s="2" t="s">
        <v>0</v>
      </c>
      <c r="C1" s="68" t="s">
        <v>1</v>
      </c>
      <c r="D1" s="61"/>
      <c r="E1" s="71" t="s">
        <v>78</v>
      </c>
      <c r="F1" s="50"/>
      <c r="G1" s="3"/>
      <c r="H1" s="3"/>
      <c r="I1" s="3"/>
      <c r="J1" s="3"/>
      <c r="K1" s="3"/>
      <c r="L1" s="72"/>
      <c r="M1" s="61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1.25" customHeight="1">
      <c r="A2" s="1"/>
      <c r="B2" s="4"/>
      <c r="C2" s="68" t="s">
        <v>2</v>
      </c>
      <c r="D2" s="61"/>
      <c r="E2" s="71" t="s">
        <v>81</v>
      </c>
      <c r="F2" s="50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>
      <c r="A3" s="1"/>
      <c r="B3" s="4"/>
      <c r="C3" s="68" t="s">
        <v>3</v>
      </c>
      <c r="D3" s="61"/>
      <c r="E3" s="69">
        <v>5000</v>
      </c>
      <c r="F3" s="50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6.25" customHeight="1">
      <c r="A4" s="1">
        <v>2</v>
      </c>
      <c r="B4" s="5" t="s">
        <v>4</v>
      </c>
      <c r="C4" s="70" t="s">
        <v>5</v>
      </c>
      <c r="D4" s="61"/>
      <c r="E4" s="61"/>
      <c r="F4" s="61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>
      <c r="A5" s="1">
        <v>3</v>
      </c>
      <c r="B5" s="5" t="s">
        <v>6</v>
      </c>
      <c r="C5" s="70" t="s">
        <v>52</v>
      </c>
      <c r="D5" s="61"/>
      <c r="E5" s="64">
        <v>21.3</v>
      </c>
      <c r="F5" s="50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>
      <c r="A6" s="1"/>
      <c r="B6" s="5"/>
      <c r="C6" s="62" t="s">
        <v>8</v>
      </c>
      <c r="D6" s="63"/>
      <c r="E6" s="64">
        <v>61.9</v>
      </c>
      <c r="F6" s="50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1">
        <v>4</v>
      </c>
      <c r="B7" s="2" t="s">
        <v>9</v>
      </c>
      <c r="C7" s="52">
        <v>22.209499999999998</v>
      </c>
      <c r="D7" s="54"/>
      <c r="E7" s="54"/>
      <c r="F7" s="50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1"/>
      <c r="B8" s="2" t="s">
        <v>10</v>
      </c>
      <c r="C8" s="52" t="s">
        <v>79</v>
      </c>
      <c r="D8" s="54"/>
      <c r="E8" s="54"/>
      <c r="F8" s="50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1"/>
      <c r="B9" s="2" t="s">
        <v>11</v>
      </c>
      <c r="C9" s="52" t="s">
        <v>80</v>
      </c>
      <c r="D9" s="54"/>
      <c r="E9" s="54"/>
      <c r="F9" s="50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>
      <c r="A10" s="1"/>
      <c r="B10" s="6" t="s">
        <v>12</v>
      </c>
      <c r="C10" s="59">
        <f>IF(C7="", "", IF(OR(ROUND(C7,1)&lt;14.75,ROUND(C7,1)&gt;=30.25),"Out of Range",IF(ROUND(C7,1)&lt;15.75,1.002,IF(ROUND(C7,1)&lt;16.25,1.0021,IF(ROUND(C7,1)&lt;16.75,1.0022,IF(ROUND(C7,1)&lt;17.25,1.0023,IF(ROUND(C7,1)&lt;17.75,1.0024,IF(ROUND(C7,1)&lt;18.25,1.0025,IF(ROUND(C7,1)&lt;18.75,1.0026,IF(ROUND(C7,1)&lt;19.25,1.0027,IF(ROUND(C7,1)&lt;19.75,1.0028,IF(ROUND(C7,1)&lt;20.25,1.0029,IF(ROUND(C7,1)&lt;20.75,1.003,IF(ROUND(C7,1)&lt;21.25,1.0031,IF(ROUND(C7,1)&lt;21.75,1.0032,IF(ROUND(C7,1)&lt;22.25,1.0033,IF(ROUND(C7,1)&lt;22.75,1.0034,IF(ROUND(C7,1)&lt;23.25,1.0035,IF(ROUND(C7,1)&lt;23.75,1.0036,IF(ROUND(C7,1)&lt;24.25,1.0038,IF(ROUND(C7,1)&lt;24.75,1.0039,IF(ROUND(C7,1)&lt;25.25,1.004,IF(ROUND(C7,1)&lt;25.75,1.0041,IF(ROUND(C7,1)&lt;26.25,1.0043,IF(ROUND(C7,1)&lt;26.75,1.0044,IF(ROUND(C7,1)&lt;27.25,1.0045,IF(ROUND(C7,1)&lt;27.75,1.0047,IF(ROUND(C7,1)&lt;28.25,1.0048,IF(ROUND(C7,1)&lt;28.75,1.005,IF(ROUND(C7,1)&lt;29.25,1.0051,IF(ROUND(C7,1)&lt;29.75,1.0052,IF(ROUND(C7,1)&lt;30.25,1.0054,"error"))))))))))))))))))))))))))))))))</f>
        <v>1.0033000000000001</v>
      </c>
      <c r="D10" s="54"/>
      <c r="E10" s="54"/>
      <c r="F10" s="50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7.25" customHeight="1">
      <c r="A11" s="60"/>
      <c r="B11" s="61"/>
      <c r="C11" s="61"/>
      <c r="D11" s="61"/>
      <c r="E11" s="61"/>
      <c r="F11" s="61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8" customHeight="1">
      <c r="A12" s="1" t="s">
        <v>13</v>
      </c>
      <c r="B12" s="53" t="s">
        <v>14</v>
      </c>
      <c r="C12" s="54"/>
      <c r="D12" s="50"/>
      <c r="E12" s="31">
        <v>5000</v>
      </c>
      <c r="F12" s="9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39.75" customHeight="1">
      <c r="A13" s="10"/>
      <c r="B13" s="11" t="s">
        <v>15</v>
      </c>
      <c r="C13" s="53" t="s">
        <v>16</v>
      </c>
      <c r="D13" s="50"/>
      <c r="E13" s="12" t="s">
        <v>17</v>
      </c>
      <c r="F13" s="1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8" customHeight="1">
      <c r="A14" s="10"/>
      <c r="B14" s="14" t="s">
        <v>18</v>
      </c>
      <c r="C14" s="88">
        <v>5009.7</v>
      </c>
      <c r="D14" s="89"/>
      <c r="E14" s="15">
        <f>C14*C10</f>
        <v>5026.2320100000006</v>
      </c>
      <c r="F14" s="1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8" customHeight="1">
      <c r="A15" s="10"/>
      <c r="B15" s="14" t="s">
        <v>19</v>
      </c>
      <c r="C15" s="88">
        <v>5003.3</v>
      </c>
      <c r="D15" s="89"/>
      <c r="E15" s="15">
        <f>C15*C10</f>
        <v>5019.8108900000007</v>
      </c>
      <c r="F15" s="1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8" customHeight="1">
      <c r="A16" s="10"/>
      <c r="B16" s="14" t="s">
        <v>20</v>
      </c>
      <c r="C16" s="88">
        <v>5003.8</v>
      </c>
      <c r="D16" s="89"/>
      <c r="E16" s="15">
        <f>C16*C10</f>
        <v>5020.3125400000008</v>
      </c>
      <c r="F16" s="16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8" customHeight="1">
      <c r="A17" s="10"/>
      <c r="B17" s="14" t="s">
        <v>21</v>
      </c>
      <c r="C17" s="88">
        <v>5001.8</v>
      </c>
      <c r="D17" s="89"/>
      <c r="E17" s="15">
        <f>C17*C10</f>
        <v>5018.3059400000002</v>
      </c>
      <c r="F17" s="1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8" customHeight="1">
      <c r="A18" s="10"/>
      <c r="B18" s="14" t="s">
        <v>22</v>
      </c>
      <c r="C18" s="88">
        <v>5003.8999999999996</v>
      </c>
      <c r="D18" s="89"/>
      <c r="E18" s="15">
        <f>C18*C10</f>
        <v>5020.4128700000001</v>
      </c>
      <c r="F18" s="16"/>
      <c r="G18" s="3"/>
      <c r="H18" s="3"/>
      <c r="I18" s="3" t="s">
        <v>77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8" customHeight="1">
      <c r="A19" s="10"/>
      <c r="B19" s="14" t="s">
        <v>23</v>
      </c>
      <c r="C19" s="88">
        <v>5000.5</v>
      </c>
      <c r="D19" s="89"/>
      <c r="E19" s="15">
        <f>C19*C10</f>
        <v>5017.0016500000002</v>
      </c>
      <c r="F19" s="16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8" customHeight="1">
      <c r="A20" s="10"/>
      <c r="B20" s="14" t="s">
        <v>24</v>
      </c>
      <c r="C20" s="88">
        <v>5005.3</v>
      </c>
      <c r="D20" s="89"/>
      <c r="E20" s="15">
        <f>C20*C10</f>
        <v>5021.8174900000004</v>
      </c>
      <c r="F20" s="1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" customHeight="1">
      <c r="A21" s="10"/>
      <c r="B21" s="14" t="s">
        <v>25</v>
      </c>
      <c r="C21" s="88">
        <v>5004.6000000000004</v>
      </c>
      <c r="D21" s="89"/>
      <c r="E21" s="15">
        <f>C21*C10</f>
        <v>5021.1151800000007</v>
      </c>
      <c r="F21" s="16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8" customHeight="1">
      <c r="A22" s="10"/>
      <c r="B22" s="14" t="s">
        <v>26</v>
      </c>
      <c r="C22" s="88">
        <v>5009.3999999999996</v>
      </c>
      <c r="D22" s="89"/>
      <c r="E22" s="15">
        <f>C22*C10</f>
        <v>5025.93102</v>
      </c>
      <c r="F22" s="16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8" customHeight="1">
      <c r="A23" s="10"/>
      <c r="B23" s="14" t="s">
        <v>27</v>
      </c>
      <c r="C23" s="88">
        <v>5007.8</v>
      </c>
      <c r="D23" s="89"/>
      <c r="E23" s="15">
        <f>C23*C10</f>
        <v>5024.3257400000002</v>
      </c>
      <c r="F23" s="1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8" customHeight="1">
      <c r="A24" s="10"/>
      <c r="B24" s="14" t="s">
        <v>28</v>
      </c>
      <c r="C24" s="55">
        <f>AVERAGE(C14:D23)</f>
        <v>5005.01</v>
      </c>
      <c r="D24" s="50"/>
      <c r="E24" s="15">
        <f>AVERAGE(E14:E23)</f>
        <v>5021.5265330000011</v>
      </c>
      <c r="F24" s="1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10"/>
      <c r="B25" s="7"/>
      <c r="C25" s="17"/>
      <c r="D25" s="17"/>
      <c r="E25" s="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>
      <c r="A26" s="10"/>
      <c r="B26" s="7"/>
      <c r="C26" s="17"/>
      <c r="D26" s="17"/>
      <c r="E26" s="7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>
      <c r="A27" s="1" t="s">
        <v>29</v>
      </c>
      <c r="B27" s="53" t="s">
        <v>30</v>
      </c>
      <c r="C27" s="54"/>
      <c r="D27" s="50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>
      <c r="A28" s="10"/>
      <c r="B28" s="18" t="s">
        <v>31</v>
      </c>
      <c r="C28" s="55">
        <f>E24</f>
        <v>5021.5265330000011</v>
      </c>
      <c r="D28" s="50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>
      <c r="A29" s="10"/>
      <c r="B29" s="18" t="s">
        <v>32</v>
      </c>
      <c r="C29" s="55">
        <f>STDEV(E14:E23)</f>
        <v>3.0936258347053909</v>
      </c>
      <c r="D29" s="50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>
      <c r="A30" s="10"/>
      <c r="B30" s="19" t="s">
        <v>33</v>
      </c>
      <c r="C30" s="56">
        <f>ABS((100*(C28-E12)/E12))</f>
        <v>0.43053066000002216</v>
      </c>
      <c r="D30" s="50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10"/>
      <c r="B31" s="19" t="s">
        <v>34</v>
      </c>
      <c r="C31" s="56">
        <f>ABS((100*C29/C28))</f>
        <v>6.1607278471496434E-2</v>
      </c>
      <c r="D31" s="50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>
      <c r="A32" s="10"/>
      <c r="B32" s="18" t="s">
        <v>35</v>
      </c>
      <c r="C32" s="51">
        <v>0.8</v>
      </c>
      <c r="D32" s="50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>
      <c r="A33" s="10"/>
      <c r="B33" s="19" t="s">
        <v>36</v>
      </c>
      <c r="C33" s="52">
        <v>0.3</v>
      </c>
      <c r="D33" s="50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>
      <c r="A34" s="10"/>
      <c r="B34" s="18" t="s">
        <v>37</v>
      </c>
      <c r="C34" s="53" t="str">
        <f>IF(AND(C31&lt;=C33,C30&lt;=C32),"PASS","FAIL")</f>
        <v>PASS</v>
      </c>
      <c r="D34" s="50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>
      <c r="A35" s="10"/>
      <c r="B35" s="20"/>
      <c r="C35" s="20"/>
      <c r="D35" s="20"/>
      <c r="E35" s="20"/>
      <c r="F35" s="2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>
      <c r="A36" s="1" t="s">
        <v>38</v>
      </c>
      <c r="B36" s="53" t="s">
        <v>14</v>
      </c>
      <c r="C36" s="54"/>
      <c r="D36" s="50"/>
      <c r="E36" s="32">
        <v>2500</v>
      </c>
      <c r="F36" s="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39.75" customHeight="1">
      <c r="A37" s="10"/>
      <c r="B37" s="14" t="s">
        <v>15</v>
      </c>
      <c r="C37" s="53" t="s">
        <v>16</v>
      </c>
      <c r="D37" s="50"/>
      <c r="E37" s="22" t="s">
        <v>17</v>
      </c>
      <c r="F37" s="1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>
      <c r="A38" s="10"/>
      <c r="B38" s="23" t="s">
        <v>18</v>
      </c>
      <c r="C38" s="49">
        <v>2501.6999999999998</v>
      </c>
      <c r="D38" s="50"/>
      <c r="E38" s="24">
        <f>C38*C10</f>
        <v>2509.95561</v>
      </c>
      <c r="F38" s="2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>
      <c r="A39" s="10"/>
      <c r="B39" s="23" t="s">
        <v>19</v>
      </c>
      <c r="C39" s="49">
        <v>2508.6</v>
      </c>
      <c r="D39" s="50"/>
      <c r="E39" s="24">
        <f>C39*C10</f>
        <v>2516.8783800000001</v>
      </c>
      <c r="F39" s="2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>
      <c r="A40" s="10"/>
      <c r="B40" s="23" t="s">
        <v>20</v>
      </c>
      <c r="C40" s="49">
        <v>2509.4</v>
      </c>
      <c r="D40" s="50"/>
      <c r="E40" s="24">
        <f>C40*C10</f>
        <v>2517.6810200000004</v>
      </c>
      <c r="F40" s="2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>
      <c r="A41" s="10"/>
      <c r="B41" s="23" t="s">
        <v>21</v>
      </c>
      <c r="C41" s="49">
        <v>2504.3000000000002</v>
      </c>
      <c r="D41" s="50"/>
      <c r="E41" s="24">
        <f>C41*C10</f>
        <v>2512.5641900000005</v>
      </c>
      <c r="F41" s="25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>
      <c r="A42" s="10"/>
      <c r="B42" s="23" t="s">
        <v>22</v>
      </c>
      <c r="C42" s="49">
        <v>2503.5</v>
      </c>
      <c r="D42" s="50"/>
      <c r="E42" s="24">
        <f>C42*C10</f>
        <v>2511.7615500000002</v>
      </c>
      <c r="F42" s="2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>
      <c r="A43" s="10"/>
      <c r="B43" s="23" t="s">
        <v>23</v>
      </c>
      <c r="C43" s="49">
        <v>2508.6</v>
      </c>
      <c r="D43" s="50"/>
      <c r="E43" s="24">
        <f>C43*C10</f>
        <v>2516.8783800000001</v>
      </c>
      <c r="F43" s="25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>
      <c r="A44" s="10"/>
      <c r="B44" s="23" t="s">
        <v>24</v>
      </c>
      <c r="C44" s="49">
        <v>2508.6</v>
      </c>
      <c r="D44" s="50"/>
      <c r="E44" s="24">
        <f>C44*C10</f>
        <v>2516.8783800000001</v>
      </c>
      <c r="F44" s="25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>
      <c r="A45" s="10"/>
      <c r="B45" s="23" t="s">
        <v>25</v>
      </c>
      <c r="C45" s="49">
        <v>2504.6999999999998</v>
      </c>
      <c r="D45" s="50"/>
      <c r="E45" s="26">
        <f>C45*C10</f>
        <v>2512.96551</v>
      </c>
      <c r="F45" s="2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>
      <c r="A46" s="10"/>
      <c r="B46" s="23" t="s">
        <v>26</v>
      </c>
      <c r="C46" s="49">
        <v>2503.5</v>
      </c>
      <c r="D46" s="50"/>
      <c r="E46" s="24">
        <f>C46*C10</f>
        <v>2511.7615500000002</v>
      </c>
      <c r="F46" s="25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>
      <c r="A47" s="10"/>
      <c r="B47" s="23" t="s">
        <v>27</v>
      </c>
      <c r="C47" s="49">
        <v>2503</v>
      </c>
      <c r="D47" s="50"/>
      <c r="E47" s="24">
        <f>C47*C10</f>
        <v>2511.2599</v>
      </c>
      <c r="F47" s="25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>
      <c r="A48" s="10"/>
      <c r="B48" s="23" t="s">
        <v>28</v>
      </c>
      <c r="C48" s="86">
        <f>AVERAGE(C38:D47)</f>
        <v>2505.59</v>
      </c>
      <c r="D48" s="50"/>
      <c r="E48" s="26">
        <f>AVERAGE(E38:E47)</f>
        <v>2513.8584470000001</v>
      </c>
      <c r="F48" s="25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customHeight="1">
      <c r="A49" s="60"/>
      <c r="B49" s="61"/>
      <c r="C49" s="61"/>
      <c r="D49" s="61"/>
      <c r="E49" s="61"/>
      <c r="F49" s="61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>
      <c r="A50" s="1" t="s">
        <v>39</v>
      </c>
      <c r="B50" s="53" t="s">
        <v>30</v>
      </c>
      <c r="C50" s="54"/>
      <c r="D50" s="50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>
      <c r="A51" s="10"/>
      <c r="B51" s="18" t="s">
        <v>31</v>
      </c>
      <c r="C51" s="55">
        <f>E48</f>
        <v>2513.8584470000001</v>
      </c>
      <c r="D51" s="50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>
      <c r="A52" s="10"/>
      <c r="B52" s="18" t="s">
        <v>40</v>
      </c>
      <c r="C52" s="53">
        <f>STDEV(E38:E47)</f>
        <v>2.8910402817980909</v>
      </c>
      <c r="D52" s="50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>
      <c r="A53" s="10"/>
      <c r="B53" s="19" t="s">
        <v>33</v>
      </c>
      <c r="C53" s="56">
        <f>ABS((100*(C51-E36)/E36))</f>
        <v>0.55433788000000273</v>
      </c>
      <c r="D53" s="50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>
      <c r="A54" s="10"/>
      <c r="B54" s="19" t="s">
        <v>34</v>
      </c>
      <c r="C54" s="87">
        <f>ABS((100*C52/C51))</f>
        <v>0.1150040999821694</v>
      </c>
      <c r="D54" s="50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>
      <c r="A55" s="10"/>
      <c r="B55" s="18" t="s">
        <v>35</v>
      </c>
      <c r="C55" s="51">
        <v>1.6</v>
      </c>
      <c r="D55" s="50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>
      <c r="A56" s="10"/>
      <c r="B56" s="19" t="s">
        <v>36</v>
      </c>
      <c r="C56" s="52">
        <v>0.6</v>
      </c>
      <c r="D56" s="50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>
      <c r="A57" s="10"/>
      <c r="B57" s="18" t="s">
        <v>37</v>
      </c>
      <c r="C57" s="53" t="str">
        <f>IF(AND(C54&lt;=C56,C53&lt;=C55),"PASS","FAIL")</f>
        <v>PASS</v>
      </c>
      <c r="D57" s="50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>
      <c r="A58" s="10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>
      <c r="A59" s="1" t="s">
        <v>41</v>
      </c>
      <c r="B59" s="81" t="s">
        <v>42</v>
      </c>
      <c r="C59" s="54"/>
      <c r="D59" s="50"/>
      <c r="E59" s="91">
        <v>500</v>
      </c>
      <c r="F59" s="50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39" customHeight="1">
      <c r="A60" s="10"/>
      <c r="B60" s="14" t="s">
        <v>15</v>
      </c>
      <c r="C60" s="53" t="s">
        <v>16</v>
      </c>
      <c r="D60" s="50"/>
      <c r="E60" s="11" t="s">
        <v>17</v>
      </c>
      <c r="F60" s="11" t="s">
        <v>53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>
      <c r="A61" s="10"/>
      <c r="B61" s="23" t="s">
        <v>18</v>
      </c>
      <c r="C61" s="49">
        <v>505.27</v>
      </c>
      <c r="D61" s="50"/>
      <c r="E61" s="23">
        <f>C61*C10</f>
        <v>506.93739100000005</v>
      </c>
      <c r="F61" s="33">
        <f>E61+C77</f>
        <v>557.87593530000004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>
      <c r="A62" s="10"/>
      <c r="B62" s="23" t="s">
        <v>19</v>
      </c>
      <c r="C62" s="49">
        <v>504.79</v>
      </c>
      <c r="D62" s="50"/>
      <c r="E62" s="23">
        <f>C62*C10</f>
        <v>506.45580700000005</v>
      </c>
      <c r="F62" s="33">
        <f>E62+C77</f>
        <v>557.39435130000004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>
      <c r="A63" s="10"/>
      <c r="B63" s="23" t="s">
        <v>20</v>
      </c>
      <c r="C63" s="49">
        <v>507</v>
      </c>
      <c r="D63" s="50"/>
      <c r="E63" s="23">
        <f>C63*C10</f>
        <v>508.67310000000003</v>
      </c>
      <c r="F63" s="33">
        <f>E63+C77</f>
        <v>559.61164430000008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>
      <c r="A64" s="10"/>
      <c r="B64" s="23" t="s">
        <v>21</v>
      </c>
      <c r="C64" s="49">
        <v>507.71</v>
      </c>
      <c r="D64" s="50"/>
      <c r="E64" s="23">
        <f>C64*C10</f>
        <v>509.38544300000001</v>
      </c>
      <c r="F64" s="33">
        <f>E64+C77</f>
        <v>560.3239873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>
      <c r="A65" s="10"/>
      <c r="B65" s="23" t="s">
        <v>22</v>
      </c>
      <c r="C65" s="49">
        <v>508.69</v>
      </c>
      <c r="D65" s="50"/>
      <c r="E65" s="23">
        <f>C65*C10</f>
        <v>510.36867700000005</v>
      </c>
      <c r="F65" s="33">
        <f>E65+C77</f>
        <v>561.30722130000004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>
      <c r="A66" s="10"/>
      <c r="B66" s="23" t="s">
        <v>23</v>
      </c>
      <c r="C66" s="49">
        <v>503.34</v>
      </c>
      <c r="D66" s="50"/>
      <c r="E66" s="23">
        <f>C66*C10</f>
        <v>505.00102200000003</v>
      </c>
      <c r="F66" s="33">
        <f>E66+C77</f>
        <v>555.93956630000002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>
      <c r="A67" s="10"/>
      <c r="B67" s="23" t="s">
        <v>24</v>
      </c>
      <c r="C67" s="49">
        <v>506.26</v>
      </c>
      <c r="D67" s="50"/>
      <c r="E67" s="23">
        <f>C67*C10</f>
        <v>507.93065800000005</v>
      </c>
      <c r="F67" s="33">
        <f>E67+C77</f>
        <v>558.8692023000001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>
      <c r="A68" s="10"/>
      <c r="B68" s="23" t="s">
        <v>25</v>
      </c>
      <c r="C68" s="49">
        <v>505.83</v>
      </c>
      <c r="D68" s="50"/>
      <c r="E68" s="23">
        <f>C68*C10</f>
        <v>507.49923900000005</v>
      </c>
      <c r="F68" s="33">
        <f>E68+C77</f>
        <v>558.43778330000009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>
      <c r="A69" s="10"/>
      <c r="B69" s="23" t="s">
        <v>26</v>
      </c>
      <c r="C69" s="49">
        <v>507.32</v>
      </c>
      <c r="D69" s="50"/>
      <c r="E69" s="23">
        <f>C69*C10</f>
        <v>508.99415600000003</v>
      </c>
      <c r="F69" s="33">
        <f>E69+C77</f>
        <v>559.93270030000008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>
      <c r="A70" s="10"/>
      <c r="B70" s="23" t="s">
        <v>27</v>
      </c>
      <c r="C70" s="49">
        <v>507.71</v>
      </c>
      <c r="D70" s="50"/>
      <c r="E70" s="23">
        <f>C70*C10</f>
        <v>509.38544300000001</v>
      </c>
      <c r="F70" s="33">
        <f>E70+C77</f>
        <v>560.3239873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>
      <c r="A71" s="10"/>
      <c r="B71" s="23" t="s">
        <v>28</v>
      </c>
      <c r="C71" s="86">
        <f>AVERAGE(C61:D70)</f>
        <v>506.392</v>
      </c>
      <c r="D71" s="50"/>
      <c r="E71" s="23">
        <f t="shared" ref="E71:F71" si="0">AVERAGE(E61:E70)</f>
        <v>508.06309360000006</v>
      </c>
      <c r="F71" s="33">
        <f t="shared" si="0"/>
        <v>559.00163790000011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>
      <c r="A72" s="10"/>
      <c r="B72" s="7"/>
      <c r="C72" s="17"/>
      <c r="D72" s="17"/>
      <c r="E72" s="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>
      <c r="A73" s="1" t="s">
        <v>54</v>
      </c>
      <c r="B73" s="53" t="s">
        <v>55</v>
      </c>
      <c r="C73" s="54"/>
      <c r="D73" s="50"/>
      <c r="E73" s="7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26.25" customHeight="1">
      <c r="A74" s="10"/>
      <c r="B74" s="34" t="s">
        <v>56</v>
      </c>
      <c r="C74" s="90"/>
      <c r="D74" s="50"/>
      <c r="E74" s="7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>
      <c r="A75" s="10"/>
      <c r="B75" s="18" t="s">
        <v>57</v>
      </c>
      <c r="C75" s="57"/>
      <c r="D75" s="50"/>
      <c r="E75" s="7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>
      <c r="A76" s="10"/>
      <c r="B76" s="18" t="s">
        <v>58</v>
      </c>
      <c r="C76" s="55">
        <f>C75*C10</f>
        <v>0</v>
      </c>
      <c r="D76" s="50"/>
      <c r="E76" s="7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28.5" customHeight="1">
      <c r="A77" s="10"/>
      <c r="B77" s="19" t="s">
        <v>59</v>
      </c>
      <c r="C77" s="55">
        <f>ABS(E70-C76)/10</f>
        <v>50.938544300000004</v>
      </c>
      <c r="D77" s="50"/>
      <c r="E77" s="7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>
      <c r="A78" s="1" t="s">
        <v>60</v>
      </c>
      <c r="B78" s="53" t="s">
        <v>30</v>
      </c>
      <c r="C78" s="54"/>
      <c r="D78" s="50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>
      <c r="A79" s="10"/>
      <c r="B79" s="18" t="s">
        <v>31</v>
      </c>
      <c r="C79" s="55">
        <f>F71</f>
        <v>559.00163790000011</v>
      </c>
      <c r="D79" s="50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>
      <c r="A80" s="10"/>
      <c r="B80" s="18" t="s">
        <v>40</v>
      </c>
      <c r="C80" s="55">
        <f>STDEV(F61:F70)</f>
        <v>1.6198163793828375</v>
      </c>
      <c r="D80" s="50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>
      <c r="A81" s="10"/>
      <c r="B81" s="19" t="s">
        <v>33</v>
      </c>
      <c r="C81" s="56">
        <f>ABS((100*(C79-E59)/E59))</f>
        <v>11.800327580000021</v>
      </c>
      <c r="D81" s="50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>
      <c r="A82" s="10"/>
      <c r="B82" s="19" t="s">
        <v>34</v>
      </c>
      <c r="C82" s="56">
        <f>ABS((100*C80/C79))</f>
        <v>0.28976952294236508</v>
      </c>
      <c r="D82" s="50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>
      <c r="A83" s="10"/>
      <c r="B83" s="18" t="s">
        <v>35</v>
      </c>
      <c r="C83" s="51">
        <v>8</v>
      </c>
      <c r="D83" s="50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>
      <c r="A84" s="10"/>
      <c r="B84" s="19" t="s">
        <v>36</v>
      </c>
      <c r="C84" s="52">
        <v>3</v>
      </c>
      <c r="D84" s="50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>
      <c r="A85" s="10"/>
      <c r="B85" s="18" t="s">
        <v>37</v>
      </c>
      <c r="C85" s="53" t="str">
        <f>IF(AND(C82&lt;=C84,C81&lt;=C83),"PASS","FAIL")</f>
        <v>FAIL</v>
      </c>
      <c r="D85" s="50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10"/>
      <c r="B86" s="28"/>
      <c r="C86" s="28"/>
      <c r="D86" s="28"/>
      <c r="E86" s="29"/>
      <c r="F86" s="29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>
      <c r="A87" s="10">
        <v>8</v>
      </c>
      <c r="B87" s="85" t="s">
        <v>44</v>
      </c>
      <c r="C87" s="79" t="s">
        <v>61</v>
      </c>
      <c r="D87" s="80"/>
      <c r="E87" s="80"/>
      <c r="F87" s="74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>
      <c r="A88" s="10"/>
      <c r="B88" s="83"/>
      <c r="C88" s="61"/>
      <c r="D88" s="61"/>
      <c r="E88" s="61"/>
      <c r="F88" s="76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>
      <c r="A89" s="10"/>
      <c r="B89" s="84"/>
      <c r="C89" s="63"/>
      <c r="D89" s="63"/>
      <c r="E89" s="63"/>
      <c r="F89" s="78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71.25" customHeight="1">
      <c r="A90" s="10"/>
      <c r="B90" s="3"/>
      <c r="C90" s="30"/>
      <c r="D90" s="30"/>
      <c r="E90" s="30"/>
      <c r="F90" s="30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36.75" customHeight="1">
      <c r="A91" s="53" t="s">
        <v>46</v>
      </c>
      <c r="B91" s="54"/>
      <c r="C91" s="50"/>
      <c r="D91" s="14" t="s">
        <v>47</v>
      </c>
      <c r="E91" s="81" t="s">
        <v>48</v>
      </c>
      <c r="F91" s="50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hidden="1" customHeight="1">
      <c r="A92" s="73" t="s">
        <v>49</v>
      </c>
      <c r="B92" s="80"/>
      <c r="C92" s="74"/>
      <c r="D92" s="82" t="s">
        <v>50</v>
      </c>
      <c r="E92" s="73" t="s">
        <v>51</v>
      </c>
      <c r="F92" s="74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hidden="1" customHeight="1">
      <c r="A93" s="75"/>
      <c r="B93" s="61"/>
      <c r="C93" s="76"/>
      <c r="D93" s="83"/>
      <c r="E93" s="75"/>
      <c r="F93" s="76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hidden="1" customHeight="1">
      <c r="A94" s="75"/>
      <c r="B94" s="61"/>
      <c r="C94" s="76"/>
      <c r="D94" s="83"/>
      <c r="E94" s="75"/>
      <c r="F94" s="76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hidden="1" customHeight="1">
      <c r="A95" s="75"/>
      <c r="B95" s="61"/>
      <c r="C95" s="76"/>
      <c r="D95" s="83"/>
      <c r="E95" s="75"/>
      <c r="F95" s="76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hidden="1" customHeight="1">
      <c r="A96" s="75"/>
      <c r="B96" s="61"/>
      <c r="C96" s="76"/>
      <c r="D96" s="83"/>
      <c r="E96" s="75"/>
      <c r="F96" s="76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hidden="1" customHeight="1">
      <c r="A97" s="75"/>
      <c r="B97" s="61"/>
      <c r="C97" s="76"/>
      <c r="D97" s="83"/>
      <c r="E97" s="75"/>
      <c r="F97" s="76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hidden="1" customHeight="1">
      <c r="A98" s="75"/>
      <c r="B98" s="61"/>
      <c r="C98" s="76"/>
      <c r="D98" s="83"/>
      <c r="E98" s="75"/>
      <c r="F98" s="76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hidden="1" customHeight="1">
      <c r="A99" s="75"/>
      <c r="B99" s="61"/>
      <c r="C99" s="76"/>
      <c r="D99" s="83"/>
      <c r="E99" s="75"/>
      <c r="F99" s="76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80.25" customHeight="1">
      <c r="A100" s="77"/>
      <c r="B100" s="63"/>
      <c r="C100" s="78"/>
      <c r="D100" s="84"/>
      <c r="E100" s="77"/>
      <c r="F100" s="78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>
      <c r="A101" s="10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>
      <c r="A102" s="10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>
      <c r="A103" s="10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>
      <c r="A104" s="10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>
      <c r="A105" s="10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>
      <c r="A106" s="10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>
      <c r="A107" s="10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>
      <c r="A108" s="10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>
      <c r="A109" s="10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>
      <c r="A110" s="10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>
      <c r="A111" s="10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>
      <c r="A112" s="10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>
      <c r="A113" s="10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>
      <c r="A114" s="10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>
      <c r="A115" s="10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>
      <c r="A116" s="10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>
      <c r="A117" s="10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>
      <c r="A118" s="10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>
      <c r="A119" s="10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>
      <c r="A120" s="10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>
      <c r="A121" s="10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>
      <c r="A122" s="10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>
      <c r="A123" s="10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>
      <c r="A124" s="10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>
      <c r="A125" s="10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>
      <c r="A126" s="10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>
      <c r="A127" s="10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>
      <c r="A128" s="10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>
      <c r="A129" s="10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>
      <c r="A130" s="10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>
      <c r="A131" s="10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>
      <c r="A132" s="10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>
      <c r="A133" s="10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>
      <c r="A134" s="10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>
      <c r="A135" s="10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>
      <c r="A136" s="10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>
      <c r="A137" s="10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>
      <c r="A138" s="10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>
      <c r="A139" s="10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>
      <c r="A140" s="10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>
      <c r="A141" s="10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>
      <c r="A142" s="10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>
      <c r="A143" s="10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>
      <c r="A144" s="10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>
      <c r="A145" s="10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>
      <c r="A146" s="10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>
      <c r="A147" s="10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>
      <c r="A148" s="10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>
      <c r="A149" s="10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>
      <c r="A150" s="10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>
      <c r="A151" s="10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>
      <c r="A152" s="10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>
      <c r="A153" s="10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>
      <c r="A154" s="10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>
      <c r="A155" s="10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>
      <c r="A156" s="10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>
      <c r="A157" s="10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>
      <c r="A158" s="10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>
      <c r="A159" s="10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>
      <c r="A160" s="10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>
      <c r="A161" s="10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>
      <c r="A162" s="10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>
      <c r="A163" s="10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>
      <c r="A164" s="10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>
      <c r="A165" s="10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>
      <c r="A166" s="10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>
      <c r="A167" s="10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>
      <c r="A168" s="10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>
      <c r="A169" s="10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>
      <c r="A170" s="10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>
      <c r="A171" s="10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>
      <c r="A172" s="10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>
      <c r="A173" s="10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>
      <c r="A174" s="10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>
      <c r="A175" s="10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>
      <c r="A176" s="10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>
      <c r="A177" s="10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>
      <c r="A178" s="10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>
      <c r="A179" s="10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>
      <c r="A180" s="10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>
      <c r="A181" s="10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>
      <c r="A182" s="10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>
      <c r="A183" s="10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>
      <c r="A184" s="10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>
      <c r="A185" s="10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>
      <c r="A186" s="10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>
      <c r="A187" s="10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>
      <c r="A188" s="10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>
      <c r="A189" s="10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>
      <c r="A190" s="10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>
      <c r="A191" s="10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>
      <c r="A192" s="10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>
      <c r="A193" s="10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>
      <c r="A194" s="10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>
      <c r="A195" s="10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>
      <c r="A196" s="10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>
      <c r="A197" s="10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>
      <c r="A198" s="10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>
      <c r="A199" s="10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>
      <c r="A200" s="10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>
      <c r="A201" s="10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>
      <c r="A202" s="10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>
      <c r="A203" s="10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>
      <c r="A204" s="10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>
      <c r="A205" s="10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>
      <c r="A206" s="10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>
      <c r="A207" s="10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>
      <c r="A208" s="10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>
      <c r="A209" s="10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>
      <c r="A210" s="10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>
      <c r="A211" s="10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>
      <c r="A212" s="10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>
      <c r="A213" s="10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>
      <c r="A214" s="10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>
      <c r="A215" s="10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>
      <c r="A216" s="10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>
      <c r="A217" s="10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>
      <c r="A218" s="10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>
      <c r="A219" s="10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>
      <c r="A220" s="10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>
      <c r="A221" s="10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>
      <c r="A222" s="10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>
      <c r="A223" s="10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>
      <c r="A224" s="10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>
      <c r="A225" s="10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>
      <c r="A226" s="10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>
      <c r="A227" s="10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>
      <c r="A228" s="10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>
      <c r="A229" s="10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>
      <c r="A230" s="10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>
      <c r="A231" s="10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>
      <c r="A232" s="10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>
      <c r="A233" s="10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>
      <c r="A234" s="10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>
      <c r="A235" s="10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>
      <c r="A236" s="10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>
      <c r="A237" s="10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>
      <c r="A238" s="10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>
      <c r="A239" s="10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>
      <c r="A240" s="10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>
      <c r="A241" s="10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>
      <c r="A242" s="10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>
      <c r="A243" s="10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>
      <c r="A244" s="10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>
      <c r="A245" s="10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>
      <c r="A246" s="10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>
      <c r="A247" s="10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>
      <c r="A248" s="10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>
      <c r="A249" s="10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>
      <c r="A250" s="10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>
      <c r="A251" s="10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>
      <c r="A252" s="10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>
      <c r="A253" s="10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>
      <c r="A254" s="10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>
      <c r="A255" s="10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>
      <c r="A256" s="10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>
      <c r="A257" s="10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>
      <c r="A258" s="10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>
      <c r="A259" s="10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>
      <c r="A260" s="10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>
      <c r="A261" s="10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>
      <c r="A262" s="10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>
      <c r="A263" s="10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>
      <c r="A264" s="10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>
      <c r="A265" s="10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>
      <c r="A266" s="10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>
      <c r="A267" s="10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>
      <c r="A268" s="10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>
      <c r="A269" s="10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>
      <c r="A270" s="10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>
      <c r="A271" s="10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>
      <c r="A272" s="10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>
      <c r="A273" s="10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>
      <c r="A274" s="10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>
      <c r="A275" s="10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>
      <c r="A276" s="10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>
      <c r="A277" s="10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>
      <c r="A278" s="10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>
      <c r="A279" s="10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>
      <c r="A280" s="10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>
      <c r="A281" s="10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>
      <c r="A282" s="10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>
      <c r="A283" s="10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>
      <c r="A284" s="10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>
      <c r="A285" s="10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>
      <c r="A286" s="10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>
      <c r="A287" s="10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>
      <c r="A288" s="10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>
      <c r="A289" s="10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>
      <c r="A290" s="10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>
      <c r="A291" s="10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>
      <c r="A292" s="10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>
      <c r="A293" s="10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>
      <c r="A294" s="10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>
      <c r="A295" s="10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>
      <c r="A296" s="10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>
      <c r="A297" s="10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>
      <c r="A298" s="10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>
      <c r="A299" s="10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>
      <c r="A300" s="10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>
      <c r="A301" s="10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>
      <c r="A302" s="10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>
      <c r="A303" s="10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>
      <c r="A304" s="10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>
      <c r="A305" s="10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>
      <c r="A306" s="10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>
      <c r="A307" s="10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>
      <c r="A308" s="10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>
      <c r="A309" s="10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>
      <c r="A310" s="10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>
      <c r="A311" s="10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>
      <c r="A312" s="10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>
      <c r="A313" s="10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>
      <c r="A314" s="10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>
      <c r="A315" s="10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>
      <c r="A316" s="10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>
      <c r="A317" s="10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>
      <c r="A318" s="10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>
      <c r="A319" s="10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>
      <c r="A320" s="10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>
      <c r="A321" s="10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>
      <c r="A322" s="10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>
      <c r="A323" s="10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>
      <c r="A324" s="10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>
      <c r="A325" s="10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>
      <c r="A326" s="10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>
      <c r="A327" s="10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>
      <c r="A328" s="10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>
      <c r="A329" s="10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>
      <c r="A330" s="10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>
      <c r="A331" s="10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>
      <c r="A332" s="10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>
      <c r="A333" s="10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>
      <c r="A334" s="10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>
      <c r="A335" s="10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>
      <c r="A336" s="10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>
      <c r="A337" s="10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>
      <c r="A338" s="10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>
      <c r="A339" s="10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>
      <c r="A340" s="10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>
      <c r="A341" s="10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>
      <c r="A342" s="10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>
      <c r="A343" s="10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>
      <c r="A344" s="10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>
      <c r="A345" s="10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>
      <c r="A346" s="10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>
      <c r="A347" s="10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>
      <c r="A348" s="10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>
      <c r="A349" s="10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>
      <c r="A350" s="10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>
      <c r="A351" s="10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>
      <c r="A352" s="10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>
      <c r="A353" s="10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>
      <c r="A354" s="10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>
      <c r="A355" s="10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>
      <c r="A356" s="10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>
      <c r="A357" s="10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>
      <c r="A358" s="10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>
      <c r="A359" s="10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>
      <c r="A360" s="10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>
      <c r="A361" s="10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>
      <c r="A362" s="10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>
      <c r="A363" s="10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>
      <c r="A364" s="10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>
      <c r="A365" s="10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>
      <c r="A366" s="10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>
      <c r="A367" s="10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>
      <c r="A368" s="10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>
      <c r="A369" s="10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>
      <c r="A370" s="10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>
      <c r="A371" s="10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>
      <c r="A372" s="10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>
      <c r="A373" s="10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>
      <c r="A374" s="10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>
      <c r="A375" s="10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>
      <c r="A376" s="10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>
      <c r="A377" s="10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>
      <c r="A378" s="10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>
      <c r="A379" s="10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>
      <c r="A380" s="10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>
      <c r="A381" s="10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>
      <c r="A382" s="10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>
      <c r="A383" s="10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>
      <c r="A384" s="10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>
      <c r="A385" s="10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>
      <c r="A386" s="10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>
      <c r="A387" s="10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>
      <c r="A388" s="10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>
      <c r="A389" s="10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>
      <c r="A390" s="10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>
      <c r="A391" s="10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>
      <c r="A392" s="10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>
      <c r="A393" s="10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>
      <c r="A394" s="10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>
      <c r="A395" s="10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>
      <c r="A396" s="10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>
      <c r="A397" s="10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>
      <c r="A398" s="10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>
      <c r="A399" s="10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>
      <c r="A400" s="10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>
      <c r="A401" s="10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>
      <c r="A402" s="10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>
      <c r="A403" s="10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>
      <c r="A404" s="10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>
      <c r="A405" s="10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>
      <c r="A406" s="10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>
      <c r="A407" s="10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>
      <c r="A408" s="10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>
      <c r="A409" s="10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>
      <c r="A410" s="10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>
      <c r="A411" s="10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>
      <c r="A412" s="10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>
      <c r="A413" s="10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>
      <c r="A414" s="10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>
      <c r="A415" s="10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>
      <c r="A416" s="10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>
      <c r="A417" s="10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>
      <c r="A418" s="10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>
      <c r="A419" s="10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>
      <c r="A420" s="10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>
      <c r="A421" s="10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>
      <c r="A422" s="10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>
      <c r="A423" s="10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>
      <c r="A424" s="10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>
      <c r="A425" s="10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>
      <c r="A426" s="10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>
      <c r="A427" s="10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>
      <c r="A428" s="10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>
      <c r="A429" s="10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>
      <c r="A430" s="10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>
      <c r="A431" s="10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>
      <c r="A432" s="10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>
      <c r="A433" s="10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>
      <c r="A434" s="10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>
      <c r="A435" s="10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>
      <c r="A436" s="10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>
      <c r="A437" s="10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>
      <c r="A438" s="10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>
      <c r="A439" s="10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>
      <c r="A440" s="10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>
      <c r="A441" s="10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>
      <c r="A442" s="10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>
      <c r="A443" s="10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>
      <c r="A444" s="10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>
      <c r="A445" s="10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>
      <c r="A446" s="10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>
      <c r="A447" s="10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>
      <c r="A448" s="10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>
      <c r="A449" s="10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>
      <c r="A450" s="10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>
      <c r="A451" s="10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>
      <c r="A452" s="10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>
      <c r="A453" s="10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>
      <c r="A454" s="10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>
      <c r="A455" s="10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>
      <c r="A456" s="10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>
      <c r="A457" s="10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>
      <c r="A458" s="10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>
      <c r="A459" s="10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>
      <c r="A460" s="10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>
      <c r="A461" s="10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>
      <c r="A462" s="10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>
      <c r="A463" s="10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>
      <c r="A464" s="10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>
      <c r="A465" s="10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>
      <c r="A466" s="10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>
      <c r="A467" s="10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>
      <c r="A468" s="10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>
      <c r="A469" s="10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>
      <c r="A470" s="10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>
      <c r="A471" s="10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>
      <c r="A472" s="10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>
      <c r="A473" s="10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>
      <c r="A474" s="10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>
      <c r="A475" s="10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>
      <c r="A476" s="10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>
      <c r="A477" s="10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>
      <c r="A478" s="10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>
      <c r="A479" s="10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>
      <c r="A480" s="10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>
      <c r="A481" s="10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>
      <c r="A482" s="10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>
      <c r="A483" s="10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>
      <c r="A484" s="10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>
      <c r="A485" s="10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>
      <c r="A486" s="10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>
      <c r="A487" s="10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>
      <c r="A488" s="10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>
      <c r="A489" s="10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>
      <c r="A490" s="10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>
      <c r="A491" s="10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>
      <c r="A492" s="10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>
      <c r="A493" s="10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>
      <c r="A494" s="10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>
      <c r="A495" s="10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>
      <c r="A496" s="10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>
      <c r="A497" s="10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>
      <c r="A498" s="10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>
      <c r="A499" s="10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>
      <c r="A500" s="10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>
      <c r="A501" s="10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>
      <c r="A502" s="10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>
      <c r="A503" s="10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>
      <c r="A504" s="10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>
      <c r="A505" s="10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>
      <c r="A506" s="10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>
      <c r="A507" s="10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>
      <c r="A508" s="10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>
      <c r="A509" s="10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>
      <c r="A510" s="10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>
      <c r="A511" s="10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>
      <c r="A512" s="10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>
      <c r="A513" s="10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>
      <c r="A514" s="10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>
      <c r="A515" s="10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>
      <c r="A516" s="10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>
      <c r="A517" s="10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>
      <c r="A518" s="10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>
      <c r="A519" s="10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>
      <c r="A520" s="10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>
      <c r="A521" s="10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>
      <c r="A522" s="10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>
      <c r="A523" s="10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>
      <c r="A524" s="10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>
      <c r="A525" s="10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>
      <c r="A526" s="10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>
      <c r="A527" s="10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>
      <c r="A528" s="10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>
      <c r="A529" s="10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>
      <c r="A530" s="10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>
      <c r="A531" s="10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>
      <c r="A532" s="10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>
      <c r="A533" s="10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>
      <c r="A534" s="10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>
      <c r="A535" s="10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>
      <c r="A536" s="10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>
      <c r="A537" s="10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>
      <c r="A538" s="10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>
      <c r="A539" s="10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>
      <c r="A540" s="10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>
      <c r="A541" s="10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>
      <c r="A542" s="10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>
      <c r="A543" s="10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>
      <c r="A544" s="10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>
      <c r="A545" s="10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>
      <c r="A546" s="10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>
      <c r="A547" s="10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>
      <c r="A548" s="10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>
      <c r="A549" s="10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>
      <c r="A550" s="10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>
      <c r="A551" s="10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>
      <c r="A552" s="10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>
      <c r="A553" s="10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>
      <c r="A554" s="10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>
      <c r="A555" s="10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>
      <c r="A556" s="10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>
      <c r="A557" s="10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>
      <c r="A558" s="10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>
      <c r="A559" s="10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>
      <c r="A560" s="10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>
      <c r="A561" s="10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>
      <c r="A562" s="10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>
      <c r="A563" s="10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>
      <c r="A564" s="10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>
      <c r="A565" s="10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>
      <c r="A566" s="10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>
      <c r="A567" s="10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>
      <c r="A568" s="10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>
      <c r="A569" s="10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>
      <c r="A570" s="10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>
      <c r="A571" s="10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>
      <c r="A572" s="10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>
      <c r="A573" s="10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>
      <c r="A574" s="10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>
      <c r="A575" s="10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>
      <c r="A576" s="10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>
      <c r="A577" s="10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>
      <c r="A578" s="10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>
      <c r="A579" s="10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>
      <c r="A580" s="10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>
      <c r="A581" s="10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>
      <c r="A582" s="10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>
      <c r="A583" s="10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>
      <c r="A584" s="10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>
      <c r="A585" s="10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>
      <c r="A586" s="10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>
      <c r="A587" s="10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>
      <c r="A588" s="10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>
      <c r="A589" s="10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>
      <c r="A590" s="10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>
      <c r="A591" s="10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>
      <c r="A592" s="10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>
      <c r="A593" s="10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>
      <c r="A594" s="10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>
      <c r="A595" s="10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>
      <c r="A596" s="10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>
      <c r="A597" s="10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>
      <c r="A598" s="10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>
      <c r="A599" s="10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>
      <c r="A600" s="10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>
      <c r="A601" s="10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>
      <c r="A602" s="10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>
      <c r="A603" s="10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>
      <c r="A604" s="10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>
      <c r="A605" s="10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>
      <c r="A606" s="10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>
      <c r="A607" s="10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>
      <c r="A608" s="10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>
      <c r="A609" s="10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>
      <c r="A610" s="10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>
      <c r="A611" s="10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>
      <c r="A612" s="10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>
      <c r="A613" s="10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>
      <c r="A614" s="10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>
      <c r="A615" s="10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>
      <c r="A616" s="10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>
      <c r="A617" s="10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>
      <c r="A618" s="10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>
      <c r="A619" s="10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>
      <c r="A620" s="10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>
      <c r="A621" s="10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>
      <c r="A622" s="10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>
      <c r="A623" s="10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>
      <c r="A624" s="10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>
      <c r="A625" s="10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>
      <c r="A626" s="10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>
      <c r="A627" s="10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>
      <c r="A628" s="10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>
      <c r="A629" s="10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>
      <c r="A630" s="10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>
      <c r="A631" s="10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>
      <c r="A632" s="10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>
      <c r="A633" s="10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>
      <c r="A634" s="10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>
      <c r="A635" s="10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>
      <c r="A636" s="10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>
      <c r="A637" s="10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>
      <c r="A638" s="10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>
      <c r="A639" s="10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>
      <c r="A640" s="10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>
      <c r="A641" s="10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>
      <c r="A642" s="10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>
      <c r="A643" s="10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>
      <c r="A644" s="10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>
      <c r="A645" s="10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>
      <c r="A646" s="10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>
      <c r="A647" s="10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>
      <c r="A648" s="10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>
      <c r="A649" s="10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>
      <c r="A650" s="10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>
      <c r="A651" s="10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>
      <c r="A652" s="10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>
      <c r="A653" s="10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>
      <c r="A654" s="10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>
      <c r="A655" s="10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>
      <c r="A656" s="10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>
      <c r="A657" s="10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>
      <c r="A658" s="10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>
      <c r="A659" s="10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>
      <c r="A660" s="10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>
      <c r="A661" s="10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>
      <c r="A662" s="10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>
      <c r="A663" s="10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>
      <c r="A664" s="10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>
      <c r="A665" s="10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>
      <c r="A666" s="10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>
      <c r="A667" s="10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>
      <c r="A668" s="10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>
      <c r="A669" s="10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>
      <c r="A670" s="10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>
      <c r="A671" s="10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>
      <c r="A672" s="10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>
      <c r="A673" s="10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>
      <c r="A674" s="10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>
      <c r="A675" s="10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>
      <c r="A676" s="10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>
      <c r="A677" s="10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>
      <c r="A678" s="10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>
      <c r="A679" s="10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>
      <c r="A680" s="10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>
      <c r="A681" s="10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>
      <c r="A682" s="10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>
      <c r="A683" s="10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>
      <c r="A684" s="10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>
      <c r="A685" s="10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>
      <c r="A686" s="10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>
      <c r="A687" s="10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>
      <c r="A688" s="10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>
      <c r="A689" s="10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>
      <c r="A690" s="10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>
      <c r="A691" s="10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>
      <c r="A692" s="10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>
      <c r="A693" s="10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>
      <c r="A694" s="10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>
      <c r="A695" s="10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>
      <c r="A696" s="10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>
      <c r="A697" s="10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>
      <c r="A698" s="10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>
      <c r="A699" s="10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>
      <c r="A700" s="10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>
      <c r="A701" s="10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>
      <c r="A702" s="10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>
      <c r="A703" s="10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>
      <c r="A704" s="10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>
      <c r="A705" s="10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>
      <c r="A706" s="10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>
      <c r="A707" s="10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>
      <c r="A708" s="10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>
      <c r="A709" s="10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>
      <c r="A710" s="10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>
      <c r="A711" s="10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>
      <c r="A712" s="10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>
      <c r="A713" s="10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>
      <c r="A714" s="10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>
      <c r="A715" s="10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>
      <c r="A716" s="10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>
      <c r="A717" s="10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>
      <c r="A718" s="10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>
      <c r="A719" s="10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>
      <c r="A720" s="10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>
      <c r="A721" s="10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>
      <c r="A722" s="10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>
      <c r="A723" s="10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>
      <c r="A724" s="10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>
      <c r="A725" s="10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>
      <c r="A726" s="10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>
      <c r="A727" s="10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>
      <c r="A728" s="10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>
      <c r="A729" s="10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>
      <c r="A730" s="10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>
      <c r="A731" s="10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>
      <c r="A732" s="10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>
      <c r="A733" s="10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>
      <c r="A734" s="10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>
      <c r="A735" s="10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>
      <c r="A736" s="10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>
      <c r="A737" s="10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>
      <c r="A738" s="10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>
      <c r="A739" s="10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>
      <c r="A740" s="10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>
      <c r="A741" s="10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>
      <c r="A742" s="10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>
      <c r="A743" s="10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>
      <c r="A744" s="10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>
      <c r="A745" s="10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>
      <c r="A746" s="10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>
      <c r="A747" s="10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>
      <c r="A748" s="10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>
      <c r="A749" s="10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>
      <c r="A750" s="10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>
      <c r="A751" s="10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>
      <c r="A752" s="10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>
      <c r="A753" s="10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>
      <c r="A754" s="10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>
      <c r="A755" s="10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>
      <c r="A756" s="10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>
      <c r="A757" s="10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>
      <c r="A758" s="10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>
      <c r="A759" s="10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>
      <c r="A760" s="10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>
      <c r="A761" s="10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>
      <c r="A762" s="10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>
      <c r="A763" s="10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>
      <c r="A764" s="10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>
      <c r="A765" s="10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>
      <c r="A766" s="10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>
      <c r="A767" s="10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>
      <c r="A768" s="10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>
      <c r="A769" s="10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>
      <c r="A770" s="10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>
      <c r="A771" s="10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>
      <c r="A772" s="10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>
      <c r="A773" s="10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>
      <c r="A774" s="10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>
      <c r="A775" s="10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>
      <c r="A776" s="10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>
      <c r="A777" s="10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>
      <c r="A778" s="10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>
      <c r="A779" s="10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>
      <c r="A780" s="10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>
      <c r="A781" s="10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>
      <c r="A782" s="10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>
      <c r="A783" s="10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>
      <c r="A784" s="10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>
      <c r="A785" s="10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>
      <c r="A786" s="10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>
      <c r="A787" s="10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>
      <c r="A788" s="10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>
      <c r="A789" s="10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>
      <c r="A790" s="10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>
      <c r="A791" s="10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>
      <c r="A792" s="10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>
      <c r="A793" s="10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>
      <c r="A794" s="10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>
      <c r="A795" s="10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>
      <c r="A796" s="10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>
      <c r="A797" s="10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>
      <c r="A798" s="10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>
      <c r="A799" s="10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>
      <c r="A800" s="10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>
      <c r="A801" s="10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>
      <c r="A802" s="10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>
      <c r="A803" s="10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>
      <c r="A804" s="10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>
      <c r="A805" s="10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>
      <c r="A806" s="10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>
      <c r="A807" s="10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>
      <c r="A808" s="10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>
      <c r="A809" s="10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>
      <c r="A810" s="10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>
      <c r="A811" s="10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>
      <c r="A812" s="10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>
      <c r="A813" s="10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>
      <c r="A814" s="10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>
      <c r="A815" s="10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>
      <c r="A816" s="10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>
      <c r="A817" s="10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>
      <c r="A818" s="10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>
      <c r="A819" s="10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>
      <c r="A820" s="10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>
      <c r="A821" s="10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>
      <c r="A822" s="10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>
      <c r="A823" s="10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>
      <c r="A824" s="10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>
      <c r="A825" s="10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>
      <c r="A826" s="10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>
      <c r="A827" s="10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>
      <c r="A828" s="10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>
      <c r="A829" s="10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>
      <c r="A830" s="10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>
      <c r="A831" s="10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>
      <c r="A832" s="10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>
      <c r="A833" s="10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>
      <c r="A834" s="10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>
      <c r="A835" s="10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>
      <c r="A836" s="10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>
      <c r="A837" s="10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>
      <c r="A838" s="10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>
      <c r="A839" s="10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>
      <c r="A840" s="10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>
      <c r="A841" s="10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>
      <c r="A842" s="10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>
      <c r="A843" s="10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>
      <c r="A844" s="10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>
      <c r="A845" s="10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>
      <c r="A846" s="10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>
      <c r="A847" s="10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>
      <c r="A848" s="10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>
      <c r="A849" s="10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>
      <c r="A850" s="10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>
      <c r="A851" s="10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>
      <c r="A852" s="10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>
      <c r="A853" s="10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>
      <c r="A854" s="10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>
      <c r="A855" s="10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>
      <c r="A856" s="10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>
      <c r="A857" s="10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>
      <c r="A858" s="10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>
      <c r="A859" s="10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>
      <c r="A860" s="10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>
      <c r="A861" s="10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>
      <c r="A862" s="10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>
      <c r="A863" s="10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>
      <c r="A864" s="10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>
      <c r="A865" s="10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>
      <c r="A866" s="10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>
      <c r="A867" s="10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>
      <c r="A868" s="10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>
      <c r="A869" s="10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>
      <c r="A870" s="10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>
      <c r="A871" s="10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>
      <c r="A872" s="10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>
      <c r="A873" s="10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>
      <c r="A874" s="10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>
      <c r="A875" s="10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>
      <c r="A876" s="10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>
      <c r="A877" s="10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>
      <c r="A878" s="10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>
      <c r="A879" s="10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>
      <c r="A880" s="10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>
      <c r="A881" s="10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>
      <c r="A882" s="10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>
      <c r="A883" s="10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>
      <c r="A884" s="10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>
      <c r="A885" s="10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>
      <c r="A886" s="10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>
      <c r="A887" s="10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>
      <c r="A888" s="10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>
      <c r="A889" s="10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>
      <c r="A890" s="10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>
      <c r="A891" s="10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>
      <c r="A892" s="10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>
      <c r="A893" s="10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>
      <c r="A894" s="10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>
      <c r="A895" s="10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>
      <c r="A896" s="10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>
      <c r="A897" s="10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>
      <c r="A898" s="10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>
      <c r="A899" s="10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>
      <c r="A900" s="10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>
      <c r="A901" s="10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>
      <c r="A902" s="10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>
      <c r="A903" s="10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>
      <c r="A904" s="10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>
      <c r="A905" s="10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>
      <c r="A906" s="10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>
      <c r="A907" s="10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>
      <c r="A908" s="10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>
      <c r="A909" s="10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>
      <c r="A910" s="10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>
      <c r="A911" s="10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>
      <c r="A912" s="10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>
      <c r="A913" s="10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>
      <c r="A914" s="10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>
      <c r="A915" s="10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>
      <c r="A916" s="10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>
      <c r="A917" s="10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>
      <c r="A918" s="10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>
      <c r="A919" s="10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>
      <c r="A920" s="10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>
      <c r="A921" s="10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>
      <c r="A922" s="10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>
      <c r="A923" s="10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>
      <c r="A924" s="10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>
      <c r="A925" s="10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>
      <c r="A926" s="10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>
      <c r="A927" s="10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>
      <c r="A928" s="10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>
      <c r="A929" s="10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>
      <c r="A930" s="10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>
      <c r="A931" s="10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>
      <c r="A932" s="10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>
      <c r="A933" s="10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>
      <c r="A934" s="10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>
      <c r="A935" s="10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>
      <c r="A936" s="10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>
      <c r="A937" s="10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>
      <c r="A938" s="10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>
      <c r="A939" s="10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>
      <c r="A940" s="10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>
      <c r="A941" s="10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>
      <c r="A942" s="10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>
      <c r="A943" s="10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>
      <c r="A944" s="10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>
      <c r="A945" s="10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>
      <c r="A946" s="10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>
      <c r="A947" s="10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>
      <c r="A948" s="10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>
      <c r="A949" s="10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>
      <c r="A950" s="10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>
      <c r="A951" s="10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>
      <c r="A952" s="10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>
      <c r="A953" s="10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>
      <c r="A954" s="10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>
      <c r="A955" s="10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>
      <c r="A956" s="10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>
      <c r="A957" s="10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>
      <c r="A958" s="10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>
      <c r="A959" s="10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>
      <c r="A960" s="10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>
      <c r="A961" s="10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>
      <c r="A962" s="10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>
      <c r="A963" s="10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>
      <c r="A964" s="10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>
      <c r="A965" s="10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>
      <c r="A966" s="10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>
      <c r="A967" s="10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>
      <c r="A968" s="10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>
      <c r="A969" s="10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>
      <c r="A970" s="10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>
      <c r="A971" s="10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>
      <c r="A972" s="10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>
      <c r="A973" s="10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>
      <c r="A974" s="10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>
      <c r="A975" s="10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>
      <c r="A976" s="10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>
      <c r="A977" s="10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>
      <c r="A978" s="10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>
      <c r="A979" s="10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>
      <c r="A980" s="10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>
      <c r="A981" s="10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>
      <c r="A982" s="10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>
      <c r="A983" s="10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>
      <c r="A984" s="10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>
      <c r="A985" s="10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>
      <c r="A986" s="10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>
      <c r="A987" s="10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>
      <c r="A988" s="10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>
      <c r="A989" s="10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>
      <c r="A990" s="10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>
      <c r="A991" s="10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>
      <c r="A992" s="10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>
      <c r="A993" s="10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>
      <c r="A994" s="10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>
      <c r="A995" s="10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>
      <c r="A996" s="10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>
      <c r="A997" s="10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>
      <c r="A998" s="10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>
      <c r="A999" s="10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>
      <c r="A1000" s="10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94">
    <mergeCell ref="C47:D47"/>
    <mergeCell ref="C48:D48"/>
    <mergeCell ref="A49:F49"/>
    <mergeCell ref="B50:D50"/>
    <mergeCell ref="C51:D51"/>
    <mergeCell ref="C52:D52"/>
    <mergeCell ref="C53:D53"/>
    <mergeCell ref="C54:D54"/>
    <mergeCell ref="C55:D55"/>
    <mergeCell ref="C56:D56"/>
    <mergeCell ref="C57:D57"/>
    <mergeCell ref="B59:D59"/>
    <mergeCell ref="E59:F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B73:D73"/>
    <mergeCell ref="C74:D74"/>
    <mergeCell ref="C75:D75"/>
    <mergeCell ref="C76:D76"/>
    <mergeCell ref="C77:D77"/>
    <mergeCell ref="B78:D78"/>
    <mergeCell ref="C79:D79"/>
    <mergeCell ref="C80:D80"/>
    <mergeCell ref="C81:D81"/>
    <mergeCell ref="C82:D82"/>
    <mergeCell ref="A92:C100"/>
    <mergeCell ref="D92:D100"/>
    <mergeCell ref="E92:F100"/>
    <mergeCell ref="C83:D83"/>
    <mergeCell ref="C84:D84"/>
    <mergeCell ref="C85:D85"/>
    <mergeCell ref="B87:B89"/>
    <mergeCell ref="C87:F89"/>
    <mergeCell ref="A91:C91"/>
    <mergeCell ref="E91:F91"/>
    <mergeCell ref="C1:D1"/>
    <mergeCell ref="E1:F1"/>
    <mergeCell ref="L1:M1"/>
    <mergeCell ref="C2:D2"/>
    <mergeCell ref="E2:F2"/>
    <mergeCell ref="C3:D3"/>
    <mergeCell ref="E3:F3"/>
    <mergeCell ref="C4:F4"/>
    <mergeCell ref="C5:D5"/>
    <mergeCell ref="E5:F5"/>
    <mergeCell ref="C6:D6"/>
    <mergeCell ref="E6:F6"/>
    <mergeCell ref="C7:F7"/>
    <mergeCell ref="C8:F8"/>
    <mergeCell ref="C9:F9"/>
    <mergeCell ref="C10:F10"/>
    <mergeCell ref="A11:F11"/>
    <mergeCell ref="B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B27:D27"/>
    <mergeCell ref="C28:D28"/>
    <mergeCell ref="C29:D29"/>
    <mergeCell ref="C30:D30"/>
    <mergeCell ref="C31:D31"/>
    <mergeCell ref="C32:D32"/>
    <mergeCell ref="C33:D33"/>
    <mergeCell ref="C34:D34"/>
    <mergeCell ref="B36:D36"/>
    <mergeCell ref="C37:D37"/>
    <mergeCell ref="C43:D43"/>
    <mergeCell ref="C44:D44"/>
    <mergeCell ref="C45:D45"/>
    <mergeCell ref="C46:D46"/>
    <mergeCell ref="C38:D38"/>
    <mergeCell ref="C39:D39"/>
    <mergeCell ref="C40:D40"/>
    <mergeCell ref="C41:D41"/>
    <mergeCell ref="C42:D42"/>
  </mergeCells>
  <pageMargins left="0.23622047244094491" right="0.23622047244094491" top="0.74803149606299213" bottom="0.94488188976377963" header="0" footer="0"/>
  <pageSetup paperSize="9" orientation="portrait"/>
  <headerFooter>
    <oddHeader>&amp;CUNIT PEMBANGUNAN METODOLOGI MICROPIPETTE VERIFICATION TEST RECORD&amp;RUPM/034B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4.42578125" defaultRowHeight="15" customHeight="1"/>
  <cols>
    <col min="1" max="1" width="15" customWidth="1"/>
    <col min="2" max="2" width="16.5703125" customWidth="1"/>
    <col min="3" max="3" width="8.7109375" customWidth="1"/>
    <col min="4" max="4" width="19.140625" customWidth="1"/>
    <col min="5" max="26" width="8.7109375" customWidth="1"/>
  </cols>
  <sheetData>
    <row r="1" spans="1:5" ht="30">
      <c r="A1" s="35" t="s">
        <v>62</v>
      </c>
      <c r="B1" s="36" t="s">
        <v>63</v>
      </c>
      <c r="C1" s="92"/>
      <c r="D1" s="36" t="s">
        <v>62</v>
      </c>
      <c r="E1" s="36" t="s">
        <v>63</v>
      </c>
    </row>
    <row r="2" spans="1:5" ht="17.25">
      <c r="A2" s="37" t="s">
        <v>64</v>
      </c>
      <c r="B2" s="38" t="s">
        <v>65</v>
      </c>
      <c r="C2" s="93"/>
      <c r="D2" s="38" t="s">
        <v>66</v>
      </c>
      <c r="E2" s="38" t="s">
        <v>65</v>
      </c>
    </row>
    <row r="3" spans="1:5">
      <c r="A3" s="39">
        <v>15</v>
      </c>
      <c r="B3" s="40">
        <v>1.002</v>
      </c>
      <c r="C3" s="93"/>
      <c r="D3" s="40">
        <v>23</v>
      </c>
      <c r="E3" s="40">
        <v>1.0035000000000001</v>
      </c>
    </row>
    <row r="4" spans="1:5">
      <c r="A4" s="39">
        <v>15.5</v>
      </c>
      <c r="B4" s="40">
        <v>1.002</v>
      </c>
      <c r="C4" s="93"/>
      <c r="D4" s="40">
        <v>23.5</v>
      </c>
      <c r="E4" s="40">
        <v>1.0036</v>
      </c>
    </row>
    <row r="5" spans="1:5">
      <c r="A5" s="39">
        <v>16</v>
      </c>
      <c r="B5" s="40">
        <v>1.0021</v>
      </c>
      <c r="C5" s="93"/>
      <c r="D5" s="40">
        <v>24</v>
      </c>
      <c r="E5" s="40">
        <v>1.0038</v>
      </c>
    </row>
    <row r="6" spans="1:5">
      <c r="A6" s="39">
        <v>16.5</v>
      </c>
      <c r="B6" s="40">
        <v>1.0022</v>
      </c>
      <c r="C6" s="93"/>
      <c r="D6" s="40">
        <v>24.5</v>
      </c>
      <c r="E6" s="40">
        <v>1.0039</v>
      </c>
    </row>
    <row r="7" spans="1:5">
      <c r="A7" s="39">
        <v>17</v>
      </c>
      <c r="B7" s="40">
        <v>1.0023</v>
      </c>
      <c r="C7" s="93"/>
      <c r="D7" s="40">
        <v>25</v>
      </c>
      <c r="E7" s="40">
        <v>1.004</v>
      </c>
    </row>
    <row r="8" spans="1:5">
      <c r="A8" s="39">
        <v>17.5</v>
      </c>
      <c r="B8" s="40">
        <v>1.0024</v>
      </c>
      <c r="C8" s="93"/>
      <c r="D8" s="40">
        <v>25.5</v>
      </c>
      <c r="E8" s="40">
        <v>1.0041</v>
      </c>
    </row>
    <row r="9" spans="1:5">
      <c r="A9" s="39">
        <v>18</v>
      </c>
      <c r="B9" s="40">
        <v>1.0024999999999999</v>
      </c>
      <c r="C9" s="93"/>
      <c r="D9" s="40">
        <v>26</v>
      </c>
      <c r="E9" s="40">
        <v>1.0043</v>
      </c>
    </row>
    <row r="10" spans="1:5">
      <c r="A10" s="39">
        <v>18.5</v>
      </c>
      <c r="B10" s="40">
        <v>1.0025999999999999</v>
      </c>
      <c r="C10" s="93"/>
      <c r="D10" s="40">
        <v>26.5</v>
      </c>
      <c r="E10" s="40">
        <v>1.0044</v>
      </c>
    </row>
    <row r="11" spans="1:5">
      <c r="A11" s="39">
        <v>19</v>
      </c>
      <c r="B11" s="40">
        <v>1.0026999999999999</v>
      </c>
      <c r="C11" s="93"/>
      <c r="D11" s="40">
        <v>27</v>
      </c>
      <c r="E11" s="40">
        <v>1.0044999999999999</v>
      </c>
    </row>
    <row r="12" spans="1:5">
      <c r="A12" s="39">
        <v>19.5</v>
      </c>
      <c r="B12" s="40">
        <v>1.0027999999999999</v>
      </c>
      <c r="C12" s="93"/>
      <c r="D12" s="40">
        <v>27.5</v>
      </c>
      <c r="E12" s="40">
        <v>1.0046999999999999</v>
      </c>
    </row>
    <row r="13" spans="1:5">
      <c r="A13" s="39">
        <v>20</v>
      </c>
      <c r="B13" s="40">
        <v>1.0028999999999999</v>
      </c>
      <c r="C13" s="93"/>
      <c r="D13" s="40">
        <v>28</v>
      </c>
      <c r="E13" s="40">
        <v>1.0047999999999999</v>
      </c>
    </row>
    <row r="14" spans="1:5">
      <c r="A14" s="39">
        <v>20.5</v>
      </c>
      <c r="B14" s="40">
        <v>1.0029999999999999</v>
      </c>
      <c r="C14" s="93"/>
      <c r="D14" s="40">
        <v>28.5</v>
      </c>
      <c r="E14" s="40">
        <v>1.0049999999999999</v>
      </c>
    </row>
    <row r="15" spans="1:5">
      <c r="A15" s="39">
        <v>21</v>
      </c>
      <c r="B15" s="40">
        <v>1.0031000000000001</v>
      </c>
      <c r="C15" s="93"/>
      <c r="D15" s="40">
        <v>29</v>
      </c>
      <c r="E15" s="40">
        <v>1.0051000000000001</v>
      </c>
    </row>
    <row r="16" spans="1:5">
      <c r="A16" s="39">
        <v>21.5</v>
      </c>
      <c r="B16" s="40">
        <v>1.0032000000000001</v>
      </c>
      <c r="C16" s="93"/>
      <c r="D16" s="40">
        <v>29.5</v>
      </c>
      <c r="E16" s="40">
        <v>1.0052000000000001</v>
      </c>
    </row>
    <row r="17" spans="1:5">
      <c r="A17" s="39">
        <v>22</v>
      </c>
      <c r="B17" s="40">
        <v>1.0033000000000001</v>
      </c>
      <c r="C17" s="93"/>
      <c r="D17" s="40">
        <v>30</v>
      </c>
      <c r="E17" s="40">
        <v>1.0054000000000001</v>
      </c>
    </row>
    <row r="18" spans="1:5">
      <c r="A18" s="39">
        <v>22.5</v>
      </c>
      <c r="B18" s="40">
        <v>1.0034000000000001</v>
      </c>
      <c r="C18" s="93"/>
      <c r="D18" s="94"/>
      <c r="E18" s="95"/>
    </row>
    <row r="21" spans="1:5" ht="15.75" customHeight="1"/>
    <row r="22" spans="1:5" ht="15.75" customHeight="1"/>
    <row r="23" spans="1:5" ht="15.75" customHeight="1"/>
    <row r="24" spans="1:5" ht="15.75" customHeight="1"/>
    <row r="25" spans="1:5" ht="15.75" customHeight="1"/>
    <row r="26" spans="1:5" ht="15.75" customHeight="1"/>
    <row r="27" spans="1:5" ht="15.75" customHeight="1"/>
    <row r="28" spans="1:5" ht="15.75" customHeight="1"/>
    <row r="29" spans="1:5" ht="15.75" customHeight="1"/>
    <row r="30" spans="1:5" ht="15.75" customHeight="1"/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1:C18"/>
    <mergeCell ref="D18:E18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1000"/>
  <sheetViews>
    <sheetView workbookViewId="0"/>
  </sheetViews>
  <sheetFormatPr defaultColWidth="14.42578125" defaultRowHeight="15" customHeight="1"/>
  <cols>
    <col min="1" max="2" width="8.7109375" customWidth="1"/>
    <col min="3" max="3" width="12" customWidth="1"/>
    <col min="4" max="4" width="12.5703125" customWidth="1"/>
    <col min="5" max="26" width="8.7109375" customWidth="1"/>
  </cols>
  <sheetData>
    <row r="2" spans="2:5">
      <c r="B2" s="41" t="s">
        <v>67</v>
      </c>
    </row>
    <row r="16" spans="2:5">
      <c r="B16" s="96" t="s">
        <v>68</v>
      </c>
      <c r="C16" s="61"/>
      <c r="D16" s="43"/>
      <c r="E16" s="44" t="s">
        <v>69</v>
      </c>
    </row>
    <row r="17" spans="2:5">
      <c r="B17" s="42"/>
      <c r="C17" s="42"/>
      <c r="D17" s="45"/>
    </row>
    <row r="18" spans="2:5">
      <c r="B18" s="96" t="s">
        <v>70</v>
      </c>
      <c r="C18" s="61"/>
      <c r="D18" s="43"/>
      <c r="E18" s="44" t="s">
        <v>69</v>
      </c>
    </row>
    <row r="19" spans="2:5">
      <c r="B19" s="42"/>
      <c r="C19" s="42"/>
      <c r="D19" s="45"/>
    </row>
    <row r="20" spans="2:5">
      <c r="B20" s="96" t="s">
        <v>71</v>
      </c>
      <c r="C20" s="61"/>
      <c r="D20" s="46"/>
      <c r="E20" s="41" t="s">
        <v>72</v>
      </c>
    </row>
    <row r="21" spans="2:5" ht="15.75" customHeight="1">
      <c r="B21" s="96" t="s">
        <v>73</v>
      </c>
      <c r="C21" s="61"/>
    </row>
    <row r="22" spans="2:5" ht="15.75" customHeight="1"/>
    <row r="23" spans="2:5" ht="15.75" customHeight="1">
      <c r="B23" s="96" t="s">
        <v>74</v>
      </c>
      <c r="C23" s="61"/>
      <c r="D23" s="47" t="e">
        <f>D16/D18*D20</f>
        <v>#DIV/0!</v>
      </c>
      <c r="E23" s="41" t="s">
        <v>72</v>
      </c>
    </row>
    <row r="24" spans="2:5" ht="15.75" customHeight="1">
      <c r="B24" s="96" t="s">
        <v>75</v>
      </c>
      <c r="C24" s="61"/>
    </row>
    <row r="25" spans="2:5" ht="15.75" customHeight="1">
      <c r="B25" s="96" t="s">
        <v>73</v>
      </c>
      <c r="C25" s="61"/>
    </row>
    <row r="26" spans="2:5" ht="15.75" customHeight="1"/>
    <row r="27" spans="2:5" ht="15.75" customHeight="1"/>
    <row r="28" spans="2:5" ht="15.75" customHeight="1">
      <c r="B28" s="44" t="s">
        <v>76</v>
      </c>
    </row>
    <row r="29" spans="2:5" ht="15.75" customHeight="1"/>
    <row r="30" spans="2:5" ht="15.75" customHeight="1"/>
    <row r="31" spans="2:5" ht="15.75" customHeight="1"/>
    <row r="32" spans="2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B24:C24"/>
    <mergeCell ref="B25:C25"/>
    <mergeCell ref="B16:C16"/>
    <mergeCell ref="B18:C18"/>
    <mergeCell ref="B20:C20"/>
    <mergeCell ref="B21:C21"/>
    <mergeCell ref="B23:C23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 volume UPM034A</vt:lpstr>
      <vt:lpstr>&lt; 50ul UPM034B</vt:lpstr>
      <vt:lpstr>z factor</vt:lpstr>
      <vt:lpstr>A&amp;CV NOT IN 6.1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Luqmanul Hakim Bin Khudzri</dc:creator>
  <cp:lastModifiedBy>Gunasama NPRA</cp:lastModifiedBy>
  <cp:lastPrinted>2024-10-02T04:39:51Z</cp:lastPrinted>
  <dcterms:created xsi:type="dcterms:W3CDTF">2024-07-31T04:41:53Z</dcterms:created>
  <dcterms:modified xsi:type="dcterms:W3CDTF">2024-10-03T09:42:01Z</dcterms:modified>
</cp:coreProperties>
</file>