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QC COVER ICPMS\"/>
    </mc:Choice>
  </mc:AlternateContent>
  <xr:revisionPtr revIDLastSave="0" documentId="13_ncr:1_{9A6E1846-B49E-4E29-A32E-CD1388C6CE7C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F20" i="2"/>
  <c r="E20" i="2"/>
  <c r="I20" i="2" s="1"/>
  <c r="F28" i="2"/>
  <c r="E28" i="2"/>
  <c r="F26" i="2"/>
  <c r="E26" i="2"/>
  <c r="F16" i="2"/>
  <c r="E16" i="2"/>
  <c r="F14" i="2"/>
  <c r="E14" i="2"/>
  <c r="I14" i="2" s="1"/>
  <c r="I26" i="2" l="1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<sst xmlns="http://schemas.openxmlformats.org/spreadsheetml/2006/main" count="141" uniqueCount="49">
  <si>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</si>
  <si>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</si>
  <si>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</si>
  <si>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</si>
  <si>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</si>
  <si>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</si>
  <si>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</si>
  <si>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</si>
  <si>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</si>
  <si>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</si>
  <si>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</si>
  <si>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</si>
  <si>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</si>
  <si>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</si>
  <si>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</si>
  <si>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</si>
  <si>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</si>
  <si>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</si>
  <si>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</si>
  <si>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</si>
  <si>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</si>
  <si>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</si>
  <si>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</si>
  <si>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</si>
  <si>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</si>
  <si>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</si>
  <si>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</si>
  <si>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</si>
  <si>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</si>
  <si>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</si>
  <si>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</si>
  <si>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</si>
  <si>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</si>
  <si>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</si>
  <si>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>RB GH A 140824</t>
  </si>
  <si>
    <t>RB (ppb): 0.038</t>
  </si>
  <si>
    <t>RB (ppb):  0.018</t>
  </si>
  <si>
    <t>RB (ppb):   0.015</t>
  </si>
  <si>
    <t>RB (ppb):   1.044</t>
  </si>
  <si>
    <t>NORDIYAN    IQBAL    MAISARAH    22/08/24</t>
  </si>
  <si>
    <t>IQC POW 210824</t>
  </si>
  <si>
    <t>250924 (2)</t>
  </si>
  <si>
    <t>IQC POW 190924</t>
  </si>
  <si>
    <t>RB POW 190924</t>
  </si>
  <si>
    <t>RB (ppb): 0.032</t>
  </si>
  <si>
    <t>RB (ppb): 0.019</t>
  </si>
  <si>
    <t>RB (ppb): 0.411</t>
  </si>
  <si>
    <t>RB (ppb): 1.679</t>
  </si>
  <si>
    <t>PERMIT    AMIR    MAISARAH        25/09/2024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</si>
</sst>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3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6" zoomScaleNormal="100" workbookViewId="0">
      <selection activeCell="H35" sqref="H35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 x14ac:dyDescent="0.25">
      <c r="A3" s="52" t="s">
        <v>2</v>
      </c>
      <c r="B3" s="53"/>
      <c r="C3" s="54"/>
      <c r="D3" s="55" t="s">
        <v>41</v>
      </c>
      <c r="E3" s="56"/>
      <c r="F3" s="56"/>
      <c r="G3" s="56"/>
      <c r="H3" s="56"/>
      <c r="I3" s="57"/>
    </row>
    <row r="4" spans="1:9" x14ac:dyDescent="0.25">
      <c r="A4" s="52" t="s">
        <v>3</v>
      </c>
      <c r="B4" s="53"/>
      <c r="C4" s="54"/>
      <c r="D4" s="58" t="s">
        <v>42</v>
      </c>
      <c r="E4" s="53"/>
      <c r="F4" s="53"/>
      <c r="G4" s="53"/>
      <c r="H4" s="53"/>
      <c r="I4" s="54"/>
    </row>
    <row r="5" spans="1:9" x14ac:dyDescent="0.25">
      <c r="A5" s="52" t="s">
        <v>4</v>
      </c>
      <c r="B5" s="53"/>
      <c r="C5" s="54"/>
      <c r="D5" s="58" t="s">
        <v>43</v>
      </c>
      <c r="E5" s="53"/>
      <c r="F5" s="53"/>
      <c r="G5" s="53"/>
      <c r="H5" s="53"/>
      <c r="I5" s="54"/>
    </row>
    <row r="6" spans="1:9" ht="14.25" customHeight="1" x14ac:dyDescent="0.25">
      <c r="A6" s="41" t="s">
        <v>5</v>
      </c>
      <c r="B6" s="42"/>
      <c r="C6" s="42"/>
      <c r="D6" s="42"/>
      <c r="E6" s="43"/>
      <c r="F6" s="44" t="s">
        <v>44</v>
      </c>
      <c r="G6" s="45"/>
      <c r="H6" s="46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47" t="s">
        <v>11</v>
      </c>
      <c r="G7" s="48"/>
      <c r="H7" s="49"/>
      <c r="I7" s="5" t="s">
        <v>12</v>
      </c>
    </row>
    <row r="8" spans="1:9" ht="18.75" customHeight="1" x14ac:dyDescent="0.3">
      <c r="A8" s="33" t="s">
        <v>13</v>
      </c>
      <c r="B8" s="17">
        <v>0.5</v>
      </c>
      <c r="C8" s="17">
        <v>48.371000000000002</v>
      </c>
      <c r="D8" s="17">
        <v>4597.1850000000004</v>
      </c>
      <c r="E8" s="35">
        <f>D8-C8</f>
        <v>4548.8140000000003</v>
      </c>
      <c r="F8" s="37">
        <f>((D8-C8)/1000)/(2.5/B8)</f>
        <v>0.90976279999999998</v>
      </c>
      <c r="G8" s="59" t="s">
        <v>33</v>
      </c>
      <c r="H8" s="60"/>
      <c r="I8" s="28">
        <f>ABS(E8-E10)/AVERAGE(E8,E10)</f>
        <v>4.3594067662844301E-2</v>
      </c>
    </row>
    <row r="9" spans="1:9" ht="18.75" customHeight="1" x14ac:dyDescent="0.3">
      <c r="A9" s="34"/>
      <c r="B9" s="18"/>
      <c r="C9" s="18"/>
      <c r="D9" s="18"/>
      <c r="E9" s="36"/>
      <c r="F9" s="38"/>
      <c r="G9" s="61" t="s">
        <v>32</v>
      </c>
      <c r="H9" s="62"/>
      <c r="I9" s="29"/>
    </row>
    <row r="10" spans="1:9" ht="18.75" customHeight="1" x14ac:dyDescent="0.3">
      <c r="A10" s="33" t="s">
        <v>16</v>
      </c>
      <c r="B10" s="17">
        <v>0.5</v>
      </c>
      <c r="C10" s="17">
        <v>48.371000000000002</v>
      </c>
      <c r="D10" s="17">
        <v>4799.9049999999997</v>
      </c>
      <c r="E10" s="35">
        <f>D10-C10</f>
        <v>4751.5339999999997</v>
      </c>
      <c r="F10" s="37">
        <f>((D10-C10)/1000)/(2.5/B10)</f>
        <v>0.9503067999999999</v>
      </c>
      <c r="G10" s="39" t="s">
        <v>14</v>
      </c>
      <c r="H10" s="40"/>
      <c r="I10" s="29"/>
    </row>
    <row r="11" spans="1:9" ht="18.75" customHeight="1" x14ac:dyDescent="0.3">
      <c r="A11" s="34"/>
      <c r="B11" s="18"/>
      <c r="C11" s="18"/>
      <c r="D11" s="18"/>
      <c r="E11" s="36"/>
      <c r="F11" s="38"/>
      <c r="G11" s="31" t="s">
        <v>15</v>
      </c>
      <c r="H11" s="32"/>
      <c r="I11" s="30"/>
    </row>
    <row r="12" spans="1:9" ht="15" customHeight="1" x14ac:dyDescent="0.25">
      <c r="A12" s="41" t="s">
        <v>23</v>
      </c>
      <c r="B12" s="42"/>
      <c r="C12" s="42"/>
      <c r="D12" s="42"/>
      <c r="E12" s="43"/>
      <c r="F12" s="44" t="s">
        <v>45</v>
      </c>
      <c r="G12" s="45"/>
      <c r="H12" s="46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7" t="s">
        <v>11</v>
      </c>
      <c r="G13" s="48"/>
      <c r="H13" s="49"/>
      <c r="I13" s="5" t="s">
        <v>25</v>
      </c>
    </row>
    <row r="14" spans="1:9" ht="18.75" customHeight="1" x14ac:dyDescent="0.3">
      <c r="A14" s="33" t="s">
        <v>13</v>
      </c>
      <c r="B14" s="17">
        <v>0.5</v>
      </c>
      <c r="C14" s="17">
        <v>16.928000000000001</v>
      </c>
      <c r="D14" s="17">
        <v>298.42099999999999</v>
      </c>
      <c r="E14" s="35">
        <f>D14-C14</f>
        <v>281.49299999999999</v>
      </c>
      <c r="F14" s="37">
        <f>((D14-C14)/1000)/(0.15/B14)</f>
        <v>0.93830999999999998</v>
      </c>
      <c r="G14" s="39" t="s">
        <v>14</v>
      </c>
      <c r="H14" s="40"/>
      <c r="I14" s="28">
        <f>ABS(E14-E16)/AVERAGE(E14,E16)</f>
        <v>1.0762642394776241E-2</v>
      </c>
    </row>
    <row r="15" spans="1:9" ht="15.75" x14ac:dyDescent="0.3">
      <c r="A15" s="34"/>
      <c r="B15" s="18"/>
      <c r="C15" s="18"/>
      <c r="D15" s="18"/>
      <c r="E15" s="36"/>
      <c r="F15" s="38"/>
      <c r="G15" s="31" t="s">
        <v>15</v>
      </c>
      <c r="H15" s="32"/>
      <c r="I15" s="29"/>
    </row>
    <row r="16" spans="1:9" ht="18.75" customHeight="1" x14ac:dyDescent="0.3">
      <c r="A16" s="33" t="s">
        <v>16</v>
      </c>
      <c r="B16" s="17">
        <v>0.5</v>
      </c>
      <c r="C16" s="17">
        <v>16.928000000000001</v>
      </c>
      <c r="D16" s="17">
        <v>301.46699999999998</v>
      </c>
      <c r="E16" s="35">
        <f>D16-C16</f>
        <v>284.53899999999999</v>
      </c>
      <c r="F16" s="37">
        <f>((D16-C16)/1000)/(0.15/B16)</f>
        <v>0.94846333333333332</v>
      </c>
      <c r="G16" s="39" t="s">
        <v>14</v>
      </c>
      <c r="H16" s="40"/>
      <c r="I16" s="29"/>
    </row>
    <row r="17" spans="1:9" ht="18.75" customHeight="1" x14ac:dyDescent="0.3">
      <c r="A17" s="34"/>
      <c r="B17" s="18"/>
      <c r="C17" s="18"/>
      <c r="D17" s="18"/>
      <c r="E17" s="36"/>
      <c r="F17" s="38"/>
      <c r="G17" s="31" t="s">
        <v>15</v>
      </c>
      <c r="H17" s="32"/>
      <c r="I17" s="30"/>
    </row>
    <row r="18" spans="1:9" ht="15" customHeight="1" x14ac:dyDescent="0.25">
      <c r="A18" s="41" t="s">
        <v>17</v>
      </c>
      <c r="B18" s="42"/>
      <c r="C18" s="42"/>
      <c r="D18" s="42"/>
      <c r="E18" s="43"/>
      <c r="F18" s="44" t="s">
        <v>46</v>
      </c>
      <c r="G18" s="45"/>
      <c r="H18" s="46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7" t="s">
        <v>11</v>
      </c>
      <c r="G19" s="48"/>
      <c r="H19" s="49"/>
      <c r="I19" s="5" t="s">
        <v>19</v>
      </c>
    </row>
    <row r="20" spans="1:9" ht="18.75" customHeight="1" x14ac:dyDescent="0.3">
      <c r="A20" s="33" t="s">
        <v>13</v>
      </c>
      <c r="B20" s="17">
        <v>0.5</v>
      </c>
      <c r="C20" s="17">
        <v>21.568999999999999</v>
      </c>
      <c r="D20" s="17">
        <v>497.55500000000001</v>
      </c>
      <c r="E20" s="35">
        <f>D20-C20</f>
        <v>475.98599999999999</v>
      </c>
      <c r="F20" s="37">
        <f>((D20-C20)/1000)/(0.25/B20)</f>
        <v>0.95197199999999993</v>
      </c>
      <c r="G20" s="39" t="s">
        <v>14</v>
      </c>
      <c r="H20" s="40"/>
      <c r="I20" s="28">
        <f>ABS(E20-E22)/AVERAGE(E20,E22)</f>
        <v>1.1528045694424293E-2</v>
      </c>
    </row>
    <row r="21" spans="1:9" ht="18.75" customHeight="1" x14ac:dyDescent="0.3">
      <c r="A21" s="34"/>
      <c r="B21" s="18"/>
      <c r="C21" s="18"/>
      <c r="D21" s="18"/>
      <c r="E21" s="36"/>
      <c r="F21" s="38"/>
      <c r="G21" s="31" t="s">
        <v>15</v>
      </c>
      <c r="H21" s="32"/>
      <c r="I21" s="29"/>
    </row>
    <row r="22" spans="1:9" ht="18.75" customHeight="1" x14ac:dyDescent="0.3">
      <c r="A22" s="33" t="s">
        <v>16</v>
      </c>
      <c r="B22" s="17">
        <v>0.5</v>
      </c>
      <c r="C22" s="17">
        <v>21.568999999999999</v>
      </c>
      <c r="D22" s="17">
        <v>503.07400000000001</v>
      </c>
      <c r="E22" s="35">
        <f>D22-C22</f>
        <v>481.505</v>
      </c>
      <c r="F22" s="37">
        <f>((D22-C22)/1000)/(0.25/B22)</f>
        <v>0.96301000000000003</v>
      </c>
      <c r="G22" s="39" t="s">
        <v>14</v>
      </c>
      <c r="H22" s="40"/>
      <c r="I22" s="29"/>
    </row>
    <row r="23" spans="1:9" ht="18.75" customHeight="1" x14ac:dyDescent="0.3">
      <c r="A23" s="34"/>
      <c r="B23" s="18"/>
      <c r="C23" s="18"/>
      <c r="D23" s="18"/>
      <c r="E23" s="36"/>
      <c r="F23" s="38"/>
      <c r="G23" s="31" t="s">
        <v>15</v>
      </c>
      <c r="H23" s="32"/>
      <c r="I23" s="30"/>
    </row>
    <row r="24" spans="1:9" ht="15" customHeight="1" x14ac:dyDescent="0.25">
      <c r="A24" s="41" t="s">
        <v>20</v>
      </c>
      <c r="B24" s="42"/>
      <c r="C24" s="42"/>
      <c r="D24" s="42"/>
      <c r="E24" s="43"/>
      <c r="F24" s="44" t="s">
        <v>47</v>
      </c>
      <c r="G24" s="45"/>
      <c r="H24" s="46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7" t="s">
        <v>11</v>
      </c>
      <c r="G25" s="48"/>
      <c r="H25" s="49"/>
      <c r="I25" s="5" t="s">
        <v>22</v>
      </c>
    </row>
    <row r="26" spans="1:9" ht="18.75" customHeight="1" x14ac:dyDescent="0.3">
      <c r="A26" s="33" t="s">
        <v>13</v>
      </c>
      <c r="B26" s="17">
        <v>0.5</v>
      </c>
      <c r="C26" s="17">
        <v>247.124</v>
      </c>
      <c r="D26" s="17">
        <v>9590.3209999999999</v>
      </c>
      <c r="E26" s="35">
        <f>D26-C26</f>
        <v>9343.1970000000001</v>
      </c>
      <c r="F26" s="37">
        <f>((D26-C26)/1000)/(5/B26)</f>
        <v>0.93431969999999998</v>
      </c>
      <c r="G26" s="39" t="s">
        <v>14</v>
      </c>
      <c r="H26" s="40"/>
      <c r="I26" s="28">
        <f>ABS(E26-E28)/AVERAGE(E26,E28)</f>
        <v>2.637475602546957E-3</v>
      </c>
    </row>
    <row r="27" spans="1:9" ht="18.75" customHeight="1" x14ac:dyDescent="0.3">
      <c r="A27" s="34"/>
      <c r="B27" s="18"/>
      <c r="C27" s="18"/>
      <c r="D27" s="18"/>
      <c r="E27" s="36"/>
      <c r="F27" s="38"/>
      <c r="G27" s="31" t="s">
        <v>15</v>
      </c>
      <c r="H27" s="32"/>
      <c r="I27" s="29"/>
    </row>
    <row r="28" spans="1:9" ht="18.75" customHeight="1" x14ac:dyDescent="0.3">
      <c r="A28" s="33" t="s">
        <v>16</v>
      </c>
      <c r="B28" s="17">
        <v>0.5</v>
      </c>
      <c r="C28" s="17">
        <v>247.124</v>
      </c>
      <c r="D28" s="17">
        <v>9565.7109999999993</v>
      </c>
      <c r="E28" s="35">
        <f>D28-C28</f>
        <v>9318.5869999999995</v>
      </c>
      <c r="F28" s="37">
        <f>((D28-C28)/1000)/(5/B28)</f>
        <v>0.93185869999999993</v>
      </c>
      <c r="G28" s="39" t="s">
        <v>14</v>
      </c>
      <c r="H28" s="40"/>
      <c r="I28" s="29"/>
    </row>
    <row r="29" spans="1:9" ht="18.75" customHeight="1" x14ac:dyDescent="0.3">
      <c r="A29" s="34"/>
      <c r="B29" s="18"/>
      <c r="C29" s="18"/>
      <c r="D29" s="18"/>
      <c r="E29" s="36"/>
      <c r="F29" s="38"/>
      <c r="G29" s="31" t="s">
        <v>15</v>
      </c>
      <c r="H29" s="32"/>
      <c r="I29" s="30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19" t="s">
        <v>26</v>
      </c>
      <c r="B31" s="20"/>
      <c r="C31" s="20"/>
      <c r="D31" s="21"/>
      <c r="E31" s="25" t="s">
        <v>48</v>
      </c>
      <c r="F31" s="20"/>
      <c r="G31" s="20"/>
      <c r="H31" s="20"/>
      <c r="I31" s="21"/>
    </row>
    <row r="32" spans="1:9" ht="15.75" customHeight="1" x14ac:dyDescent="0.25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 x14ac:dyDescent="0.25">
      <c r="A33" s="26" t="s">
        <v>27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 x14ac:dyDescent="0.25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 x14ac:dyDescent="0.25">
      <c r="A3" s="52" t="s">
        <v>2</v>
      </c>
      <c r="B3" s="53"/>
      <c r="C3" s="54"/>
      <c r="D3" s="58">
        <v>270824</v>
      </c>
      <c r="E3" s="53"/>
      <c r="F3" s="53"/>
      <c r="G3" s="53"/>
      <c r="H3" s="53"/>
      <c r="I3" s="54"/>
    </row>
    <row r="4" spans="1:9" x14ac:dyDescent="0.25">
      <c r="A4" s="52" t="s">
        <v>3</v>
      </c>
      <c r="B4" s="53"/>
      <c r="C4" s="54"/>
      <c r="D4" s="58" t="s">
        <v>40</v>
      </c>
      <c r="E4" s="53"/>
      <c r="F4" s="53"/>
      <c r="G4" s="53"/>
      <c r="H4" s="53"/>
      <c r="I4" s="54"/>
    </row>
    <row r="5" spans="1:9" x14ac:dyDescent="0.25">
      <c r="A5" s="52" t="s">
        <v>4</v>
      </c>
      <c r="B5" s="53"/>
      <c r="C5" s="54"/>
      <c r="D5" s="58" t="s">
        <v>34</v>
      </c>
      <c r="E5" s="53"/>
      <c r="F5" s="53"/>
      <c r="G5" s="53"/>
      <c r="H5" s="53"/>
      <c r="I5" s="54"/>
    </row>
    <row r="6" spans="1:9" x14ac:dyDescent="0.25">
      <c r="A6" s="41" t="s">
        <v>5</v>
      </c>
      <c r="B6" s="53"/>
      <c r="C6" s="53"/>
      <c r="D6" s="53"/>
      <c r="E6" s="54"/>
      <c r="F6" s="44" t="s">
        <v>35</v>
      </c>
      <c r="G6" s="71"/>
      <c r="H6" s="72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73" t="s">
        <v>11</v>
      </c>
      <c r="G7" s="20"/>
      <c r="H7" s="21"/>
      <c r="I7" s="5" t="s">
        <v>12</v>
      </c>
    </row>
    <row r="8" spans="1:9" ht="18.75" customHeight="1" x14ac:dyDescent="0.3">
      <c r="A8" s="33" t="s">
        <v>13</v>
      </c>
      <c r="B8" s="67">
        <v>1.5089999999999999</v>
      </c>
      <c r="C8" s="17">
        <v>12.92</v>
      </c>
      <c r="D8" s="17">
        <v>4634.5950000000003</v>
      </c>
      <c r="E8" s="70">
        <f>D8-C8</f>
        <v>4621.6750000000002</v>
      </c>
      <c r="F8" s="37">
        <f>((D8-C8)/1000)/(7.5/B8)</f>
        <v>0.92988101000000001</v>
      </c>
      <c r="G8" s="39" t="s">
        <v>28</v>
      </c>
      <c r="H8" s="69"/>
      <c r="I8" s="28">
        <f>ABS(E8-E10)/AVERAGE(E8,E10)</f>
        <v>2.8683982581502853E-2</v>
      </c>
    </row>
    <row r="9" spans="1:9" ht="18.75" customHeight="1" x14ac:dyDescent="0.3">
      <c r="A9" s="65"/>
      <c r="B9" s="63"/>
      <c r="C9" s="63"/>
      <c r="D9" s="63"/>
      <c r="E9" s="68"/>
      <c r="F9" s="68"/>
      <c r="G9" s="31" t="s">
        <v>29</v>
      </c>
      <c r="H9" s="66"/>
      <c r="I9" s="64"/>
    </row>
    <row r="10" spans="1:9" ht="18.75" customHeight="1" x14ac:dyDescent="0.3">
      <c r="A10" s="33" t="s">
        <v>16</v>
      </c>
      <c r="B10" s="67">
        <v>1.508</v>
      </c>
      <c r="C10" s="17">
        <v>12.92</v>
      </c>
      <c r="D10" s="17">
        <v>4769.0919999999996</v>
      </c>
      <c r="E10" s="70">
        <f>D10-C10</f>
        <v>4756.1719999999996</v>
      </c>
      <c r="F10" s="37">
        <f>((D10-C10)/1000)/(7.5/B10)</f>
        <v>0.95630765013333319</v>
      </c>
      <c r="G10" s="39" t="s">
        <v>30</v>
      </c>
      <c r="H10" s="69"/>
      <c r="I10" s="64"/>
    </row>
    <row r="11" spans="1:9" ht="18.75" customHeight="1" x14ac:dyDescent="0.3">
      <c r="A11" s="65"/>
      <c r="B11" s="63"/>
      <c r="C11" s="63"/>
      <c r="D11" s="63"/>
      <c r="E11" s="68"/>
      <c r="F11" s="68"/>
      <c r="G11" s="31" t="s">
        <v>31</v>
      </c>
      <c r="H11" s="66"/>
      <c r="I11" s="65"/>
    </row>
    <row r="12" spans="1:9" ht="24" customHeight="1" x14ac:dyDescent="0.25">
      <c r="A12" s="41" t="s">
        <v>23</v>
      </c>
      <c r="B12" s="53"/>
      <c r="C12" s="53"/>
      <c r="D12" s="53"/>
      <c r="E12" s="54"/>
      <c r="F12" s="44" t="s">
        <v>36</v>
      </c>
      <c r="G12" s="71"/>
      <c r="H12" s="72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73" t="s">
        <v>11</v>
      </c>
      <c r="G13" s="20"/>
      <c r="H13" s="21"/>
      <c r="I13" s="5" t="s">
        <v>25</v>
      </c>
    </row>
    <row r="14" spans="1:9" ht="18.75" customHeight="1" x14ac:dyDescent="0.3">
      <c r="A14" s="33" t="s">
        <v>13</v>
      </c>
      <c r="B14" s="67">
        <v>1.5089999999999999</v>
      </c>
      <c r="C14" s="17">
        <v>12.866</v>
      </c>
      <c r="D14" s="17">
        <v>297.87</v>
      </c>
      <c r="E14" s="70">
        <f>D14-C14</f>
        <v>285.00400000000002</v>
      </c>
      <c r="F14" s="37">
        <f>((D14-C14)/1000)/(0.45/B14)</f>
        <v>0.95571341333333337</v>
      </c>
      <c r="G14" s="39" t="s">
        <v>14</v>
      </c>
      <c r="H14" s="69"/>
      <c r="I14" s="28">
        <f>ABS(E14-E16)/AVERAGE(E14,E16)</f>
        <v>1.5907764672596383E-2</v>
      </c>
    </row>
    <row r="15" spans="1:9" ht="15.75" x14ac:dyDescent="0.3">
      <c r="A15" s="65"/>
      <c r="B15" s="63"/>
      <c r="C15" s="63"/>
      <c r="D15" s="63"/>
      <c r="E15" s="68"/>
      <c r="F15" s="68"/>
      <c r="G15" s="31" t="s">
        <v>15</v>
      </c>
      <c r="H15" s="66"/>
      <c r="I15" s="64"/>
    </row>
    <row r="16" spans="1:9" ht="18.75" customHeight="1" x14ac:dyDescent="0.3">
      <c r="A16" s="33" t="s">
        <v>16</v>
      </c>
      <c r="B16" s="67">
        <v>1.508</v>
      </c>
      <c r="C16" s="17">
        <v>12.866</v>
      </c>
      <c r="D16" s="17">
        <v>293.37200000000001</v>
      </c>
      <c r="E16" s="70">
        <f>D16-C16</f>
        <v>280.50600000000003</v>
      </c>
      <c r="F16" s="37">
        <f>((D16-C16)/1000)/(0.45/B16)</f>
        <v>0.94000677333333338</v>
      </c>
      <c r="G16" s="39" t="s">
        <v>14</v>
      </c>
      <c r="H16" s="69"/>
      <c r="I16" s="64"/>
    </row>
    <row r="17" spans="1:9" ht="18.75" customHeight="1" x14ac:dyDescent="0.3">
      <c r="A17" s="65"/>
      <c r="B17" s="63"/>
      <c r="C17" s="63"/>
      <c r="D17" s="63"/>
      <c r="E17" s="68"/>
      <c r="F17" s="68"/>
      <c r="G17" s="31" t="s">
        <v>15</v>
      </c>
      <c r="H17" s="66"/>
      <c r="I17" s="65"/>
    </row>
    <row r="18" spans="1:9" ht="15.75" customHeight="1" x14ac:dyDescent="0.25">
      <c r="A18" s="41" t="s">
        <v>17</v>
      </c>
      <c r="B18" s="53"/>
      <c r="C18" s="53"/>
      <c r="D18" s="53"/>
      <c r="E18" s="54"/>
      <c r="F18" s="44" t="s">
        <v>37</v>
      </c>
      <c r="G18" s="71"/>
      <c r="H18" s="72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73" t="s">
        <v>11</v>
      </c>
      <c r="G19" s="20"/>
      <c r="H19" s="21"/>
      <c r="I19" s="5" t="s">
        <v>19</v>
      </c>
    </row>
    <row r="20" spans="1:9" ht="18.75" customHeight="1" x14ac:dyDescent="0.3">
      <c r="A20" s="33" t="s">
        <v>13</v>
      </c>
      <c r="B20" s="67">
        <v>1.5089999999999999</v>
      </c>
      <c r="C20" s="17">
        <v>2.4009999999999998</v>
      </c>
      <c r="D20" s="17">
        <v>469.69099999999997</v>
      </c>
      <c r="E20" s="35">
        <f>D20-C20</f>
        <v>467.28999999999996</v>
      </c>
      <c r="F20" s="37">
        <f>((D20-C20)/1000)/(0.75/B20)</f>
        <v>0.94018747999999996</v>
      </c>
      <c r="G20" s="39" t="s">
        <v>14</v>
      </c>
      <c r="H20" s="69"/>
      <c r="I20" s="28">
        <f>ABS(E20-E22)/AVERAGE(E20,E22)</f>
        <v>2.2507001037856921E-2</v>
      </c>
    </row>
    <row r="21" spans="1:9" ht="18.75" customHeight="1" x14ac:dyDescent="0.3">
      <c r="A21" s="65"/>
      <c r="B21" s="63"/>
      <c r="C21" s="63"/>
      <c r="D21" s="63"/>
      <c r="E21" s="65"/>
      <c r="F21" s="68"/>
      <c r="G21" s="31" t="s">
        <v>15</v>
      </c>
      <c r="H21" s="66"/>
      <c r="I21" s="64"/>
    </row>
    <row r="22" spans="1:9" ht="18.75" customHeight="1" x14ac:dyDescent="0.3">
      <c r="A22" s="33" t="s">
        <v>16</v>
      </c>
      <c r="B22" s="67">
        <v>1.508</v>
      </c>
      <c r="C22" s="17">
        <v>2.4009999999999998</v>
      </c>
      <c r="D22" s="17">
        <v>480.32799999999997</v>
      </c>
      <c r="E22" s="35">
        <f>D22-C22</f>
        <v>477.92699999999996</v>
      </c>
      <c r="F22" s="37">
        <f>((D22-C22)/1000)/(0.75/B22)</f>
        <v>0.96095188799999998</v>
      </c>
      <c r="G22" s="39" t="s">
        <v>14</v>
      </c>
      <c r="H22" s="69"/>
      <c r="I22" s="64"/>
    </row>
    <row r="23" spans="1:9" ht="18.75" customHeight="1" x14ac:dyDescent="0.3">
      <c r="A23" s="65"/>
      <c r="B23" s="63"/>
      <c r="C23" s="63"/>
      <c r="D23" s="63"/>
      <c r="E23" s="65"/>
      <c r="F23" s="68"/>
      <c r="G23" s="31" t="s">
        <v>15</v>
      </c>
      <c r="H23" s="66"/>
      <c r="I23" s="65"/>
    </row>
    <row r="24" spans="1:9" ht="15.75" customHeight="1" x14ac:dyDescent="0.25">
      <c r="A24" s="41" t="s">
        <v>20</v>
      </c>
      <c r="B24" s="53"/>
      <c r="C24" s="53"/>
      <c r="D24" s="53"/>
      <c r="E24" s="54"/>
      <c r="F24" s="44" t="s">
        <v>38</v>
      </c>
      <c r="G24" s="71"/>
      <c r="H24" s="72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73" t="s">
        <v>11</v>
      </c>
      <c r="G25" s="20"/>
      <c r="H25" s="21"/>
      <c r="I25" s="5" t="s">
        <v>22</v>
      </c>
    </row>
    <row r="26" spans="1:9" ht="18.75" customHeight="1" x14ac:dyDescent="0.3">
      <c r="A26" s="33" t="s">
        <v>13</v>
      </c>
      <c r="B26" s="67">
        <v>1.5089999999999999</v>
      </c>
      <c r="C26" s="17">
        <v>60.470999999999997</v>
      </c>
      <c r="D26" s="17">
        <v>9391.4459999999999</v>
      </c>
      <c r="E26" s="35">
        <f>D26-C26</f>
        <v>9330.9750000000004</v>
      </c>
      <c r="F26" s="37">
        <f>((D26-C26)/1000)/(15/B26)</f>
        <v>0.93869608500000001</v>
      </c>
      <c r="G26" s="39" t="s">
        <v>14</v>
      </c>
      <c r="H26" s="69"/>
      <c r="I26" s="28">
        <f>ABS(E26-E28)/AVERAGE(E26,E28)</f>
        <v>3.8358500896175261E-3</v>
      </c>
    </row>
    <row r="27" spans="1:9" ht="18.75" customHeight="1" x14ac:dyDescent="0.3">
      <c r="A27" s="65"/>
      <c r="B27" s="63"/>
      <c r="C27" s="63"/>
      <c r="D27" s="63"/>
      <c r="E27" s="65"/>
      <c r="F27" s="68"/>
      <c r="G27" s="31" t="s">
        <v>15</v>
      </c>
      <c r="H27" s="66"/>
      <c r="I27" s="64"/>
    </row>
    <row r="28" spans="1:9" ht="18.75" customHeight="1" x14ac:dyDescent="0.3">
      <c r="A28" s="33" t="s">
        <v>16</v>
      </c>
      <c r="B28" s="67">
        <v>1.508</v>
      </c>
      <c r="C28" s="17">
        <v>60.470999999999997</v>
      </c>
      <c r="D28" s="17">
        <v>9427.3070000000007</v>
      </c>
      <c r="E28" s="35">
        <f>D28-C28</f>
        <v>9366.8360000000011</v>
      </c>
      <c r="F28" s="37">
        <f>((D28-C28)/1000)/(15/B28)</f>
        <v>0.94167924586666674</v>
      </c>
      <c r="G28" s="39" t="s">
        <v>14</v>
      </c>
      <c r="H28" s="69"/>
      <c r="I28" s="64"/>
    </row>
    <row r="29" spans="1:9" ht="18.75" customHeight="1" x14ac:dyDescent="0.3">
      <c r="A29" s="65"/>
      <c r="B29" s="63"/>
      <c r="C29" s="63"/>
      <c r="D29" s="63"/>
      <c r="E29" s="65"/>
      <c r="F29" s="68"/>
      <c r="G29" s="31" t="s">
        <v>15</v>
      </c>
      <c r="H29" s="66"/>
      <c r="I29" s="65"/>
    </row>
    <row r="30" spans="1:9" ht="15.75" customHeight="1" x14ac:dyDescent="0.25">
      <c r="A30" s="19" t="s">
        <v>26</v>
      </c>
      <c r="B30" s="20"/>
      <c r="C30" s="20"/>
      <c r="D30" s="21"/>
      <c r="E30" s="25" t="s">
        <v>39</v>
      </c>
      <c r="F30" s="20"/>
      <c r="G30" s="20"/>
      <c r="H30" s="20"/>
      <c r="I30" s="21"/>
    </row>
    <row r="31" spans="1:9" ht="15.75" customHeight="1" x14ac:dyDescent="0.25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 x14ac:dyDescent="0.25">
      <c r="A32" s="26" t="s">
        <v>27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 x14ac:dyDescent="0.25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2024-10-22T06:56:36Z</cp:lastPrinted>
  <dcterms:created xsi:type="dcterms:W3CDTF">2006-09-16T00:00:00Z</dcterms:created>
  <dcterms:modified xsi:type="dcterms:W3CDTF">2024-10-22T06:56:59Z</dcterms:modified>
</cp:coreProperties>
</file>