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gunasama\Desktop\KEMASKINI BORANG 1 NOV 2024\Ujian Logam Berat\"/>
    </mc:Choice>
  </mc:AlternateContent>
  <xr:revisionPtr revIDLastSave="0" documentId="13_ncr:1_{B13C9E45-5DF9-4BF0-B5C1-F82FADC0DA96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05Gg7IJWljoGkUe9wUb+baLyOTBp2LKwtT1pNKWmLs="/>
    </ext>
  </extLst>
</workbook>
</file>

<file path=xl/calcChain.xml><?xml version="1.0" encoding="utf-8"?>
<calcChain xmlns="http://schemas.openxmlformats.org/spreadsheetml/2006/main">
  <c r="F28" i="2" l="1"/>
  <c r="E28" i="2"/>
  <c r="F26" i="2"/>
  <c r="E26" i="2"/>
  <c r="I26" i="2" s="1"/>
  <c r="F22" i="2"/>
  <c r="E22" i="2"/>
  <c r="F20" i="2"/>
  <c r="E20" i="2"/>
  <c r="I20" i="2" s="1"/>
  <c r="F16" i="2"/>
  <c r="E16" i="2"/>
  <c r="F14" i="2"/>
  <c r="E14" i="2"/>
  <c r="F10" i="2"/>
  <c r="E10" i="2"/>
  <c r="F8" i="2"/>
  <c r="E8" i="2"/>
  <c r="I8" i="2" s="1"/>
  <c r="F28" i="1"/>
  <c r="E28" i="1"/>
  <c r="F26" i="1"/>
  <c r="E26" i="1"/>
  <c r="I26" i="1" s="1"/>
  <c r="F22" i="1"/>
  <c r="E22" i="1"/>
  <c r="F20" i="1"/>
  <c r="E20" i="1"/>
  <c r="I20" i="1" s="1"/>
  <c r="F16" i="1"/>
  <c r="E16" i="1"/>
  <c r="F14" i="1"/>
  <c r="E14" i="1"/>
  <c r="F10" i="1"/>
  <c r="E10" i="1"/>
  <c r="F8" i="1"/>
  <c r="E8" i="1"/>
  <c r="I8" i="1" s="1"/>
  <c r="I14" i="1" l="1"/>
  <c r="I14" i="2"/>
</calcChain>
</file>

<file path=xl/sharedStrings.xml><?xml version="1.0" encoding="utf-8"?>
<sst xmlns="http://schemas.openxmlformats.org/spreadsheetml/2006/main" count="134" uniqueCount="59">
  <si>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</si>
  <si>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</si>
  <si>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</si>
  <si>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</si>
  <si>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</si>
  <si>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</si>
  <si>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</si>
  <si>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</si>
  <si>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</si>
  <si>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</si>
  <si>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</si>
  <si>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</si>
  <si>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</si>
  <si>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</si>
  <si>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</si>
  <si>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</si>
  <si>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</si>
  <si>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</si>
  <si>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</si>
  <si>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</si>
  <si>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MERCURY</t>
  </si>
  <si>
    <t>Conc of Hg in QC samples</t>
  </si>
  <si>
    <t>%RPD 
(NMT&lt;8%)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</si>
  <si>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</si>
  <si>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</si>
  <si>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</si>
  <si>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</si>
  <si>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PLUMBUM</t>
  </si>
  <si>
    <t>Conc of Pb in QC samples</t>
  </si>
  <si>
    <t>%RPD 
(NMT&lt;5%)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</si>
  <si>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</si>
  <si>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</si>
  <si>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</si>
  <si>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</si>
  <si>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CADMIUM</t>
  </si>
  <si>
    <t>Conc of Cd in QC samples</t>
  </si>
  <si>
    <t>%RPD 
(NMT&lt;9%)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</si>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</sst>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165" fontId="3" fillId="4" borderId="12" xfId="0" applyNumberFormat="1" applyFont="1" applyFill="1" applyBorder="1" applyAlignment="1">
      <alignment horizontal="center" wrapText="1"/>
    </xf>
    <xf numFmtId="0" fontId="2" fillId="0" borderId="14" xfId="0" applyFont="1" applyBorder="1"/>
    <xf numFmtId="165" fontId="3" fillId="0" borderId="1" xfId="0" applyNumberFormat="1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3" fillId="0" borderId="2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wrapText="1"/>
    </xf>
    <xf numFmtId="0" fontId="2" fillId="0" borderId="13" xfId="0" applyFont="1" applyBorder="1"/>
    <xf numFmtId="164" fontId="3" fillId="2" borderId="11" xfId="0" applyNumberFormat="1" applyFont="1" applyFill="1" applyBorder="1" applyAlignment="1">
      <alignment horizontal="center" wrapText="1"/>
    </xf>
    <xf numFmtId="165" fontId="3" fillId="2" borderId="11" xfId="0" applyNumberFormat="1" applyFont="1" applyFill="1" applyBorder="1" applyAlignment="1">
      <alignment horizontal="center" wrapText="1"/>
    </xf>
    <xf numFmtId="10" fontId="5" fillId="0" borderId="5" xfId="0" applyNumberFormat="1" applyFont="1" applyBorder="1" applyAlignment="1">
      <alignment horizontal="right"/>
    </xf>
    <xf numFmtId="165" fontId="3" fillId="4" borderId="11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1" fontId="3" fillId="2" borderId="7" xfId="0" applyNumberFormat="1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3" fillId="3" borderId="7" xfId="0" applyFont="1" applyFill="1" applyBorder="1" applyAlignment="1">
      <alignment horizontal="left" wrapText="1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2" xfId="0" applyNumberFormat="1" applyFont="1" applyBorder="1" applyAlignment="1">
      <alignment horizontal="right"/>
    </xf>
    <xf numFmtId="10" fontId="3" fillId="0" borderId="1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5"/>
  <sheetViews>
    <sheetView tabSelected="1" view="pageLayout" topLeftCell="A28" zoomScaleNormal="100" workbookViewId="0">
      <selection activeCell="E32" sqref="E32:I33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41" t="s">
        <v>0</v>
      </c>
      <c r="B1" s="16"/>
      <c r="C1" s="16"/>
      <c r="D1" s="16"/>
      <c r="E1" s="16"/>
      <c r="F1" s="16"/>
      <c r="G1" s="16"/>
      <c r="H1" s="16"/>
      <c r="I1" s="17"/>
    </row>
    <row r="2" spans="1:9">
      <c r="A2" s="42" t="s">
        <v>1</v>
      </c>
      <c r="B2" s="19"/>
      <c r="C2" s="19"/>
      <c r="D2" s="19"/>
      <c r="E2" s="19"/>
      <c r="F2" s="19"/>
      <c r="G2" s="19"/>
      <c r="H2" s="19"/>
      <c r="I2" s="20"/>
    </row>
    <row r="3" spans="1:9">
      <c r="A3" s="35" t="s">
        <v>2</v>
      </c>
      <c r="B3" s="32"/>
      <c r="C3" s="33"/>
      <c r="D3" s="34"/>
      <c r="E3" s="32"/>
      <c r="F3" s="32"/>
      <c r="G3" s="32"/>
      <c r="H3" s="32"/>
      <c r="I3" s="33"/>
    </row>
    <row r="4" spans="1:9">
      <c r="A4" s="35" t="s">
        <v>3</v>
      </c>
      <c r="B4" s="32"/>
      <c r="C4" s="33"/>
      <c r="D4" s="34"/>
      <c r="E4" s="32"/>
      <c r="F4" s="32"/>
      <c r="G4" s="32"/>
      <c r="H4" s="32"/>
      <c r="I4" s="33"/>
    </row>
    <row r="5" spans="1:9">
      <c r="A5" s="35" t="s">
        <v>4</v>
      </c>
      <c r="B5" s="32"/>
      <c r="C5" s="33"/>
      <c r="D5" s="34"/>
      <c r="E5" s="32"/>
      <c r="F5" s="32"/>
      <c r="G5" s="32"/>
      <c r="H5" s="32"/>
      <c r="I5" s="33"/>
    </row>
    <row r="6" spans="1:9" ht="24">
      <c r="A6" s="31" t="s">
        <v>5</v>
      </c>
      <c r="B6" s="32"/>
      <c r="C6" s="32"/>
      <c r="D6" s="32"/>
      <c r="E6" s="33"/>
      <c r="F6" s="36" t="s">
        <v>6</v>
      </c>
      <c r="G6" s="32"/>
      <c r="H6" s="33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37" t="s">
        <v>12</v>
      </c>
      <c r="G7" s="16"/>
      <c r="H7" s="17"/>
      <c r="I7" s="5" t="s">
        <v>13</v>
      </c>
    </row>
    <row r="8" spans="1:9" ht="18.75" customHeight="1">
      <c r="A8" s="24" t="s">
        <v>14</v>
      </c>
      <c r="B8" s="26">
        <v>0.5</v>
      </c>
      <c r="C8" s="27">
        <v>101.87</v>
      </c>
      <c r="D8" s="27">
        <v>4276.76</v>
      </c>
      <c r="E8" s="13">
        <f>D8-C8</f>
        <v>4174.8900000000003</v>
      </c>
      <c r="F8" s="30">
        <f>((D8-C8)/1000)/(2.5/B8)</f>
        <v>0.83497800000000011</v>
      </c>
      <c r="G8" s="38" t="s">
        <v>15</v>
      </c>
      <c r="H8" s="17"/>
      <c r="I8" s="39">
        <f>ABS(E8-E10)/AVERAGE(E8,E10)</f>
        <v>2.9120220933183023E-2</v>
      </c>
    </row>
    <row r="9" spans="1:9" ht="18.75" customHeight="1">
      <c r="A9" s="25"/>
      <c r="B9" s="25"/>
      <c r="C9" s="25"/>
      <c r="D9" s="25"/>
      <c r="E9" s="14"/>
      <c r="F9" s="14"/>
      <c r="G9" s="28" t="s">
        <v>16</v>
      </c>
      <c r="H9" s="20"/>
      <c r="I9" s="40"/>
    </row>
    <row r="10" spans="1:9" ht="18.75" customHeight="1">
      <c r="A10" s="24" t="s">
        <v>17</v>
      </c>
      <c r="B10" s="26">
        <v>0.5</v>
      </c>
      <c r="C10" s="27">
        <v>101.87</v>
      </c>
      <c r="D10" s="27">
        <v>4400.13</v>
      </c>
      <c r="E10" s="13">
        <f>D10-C10</f>
        <v>4298.26</v>
      </c>
      <c r="F10" s="30">
        <f>((D10-C10)/1000)/(2.5/B10)</f>
        <v>0.85965199999999997</v>
      </c>
      <c r="G10" s="38" t="s">
        <v>18</v>
      </c>
      <c r="H10" s="17"/>
      <c r="I10" s="40"/>
    </row>
    <row r="11" spans="1:9" ht="18.75" customHeight="1">
      <c r="A11" s="25"/>
      <c r="B11" s="25"/>
      <c r="C11" s="25"/>
      <c r="D11" s="25"/>
      <c r="E11" s="14"/>
      <c r="F11" s="14"/>
      <c r="G11" s="28" t="s">
        <v>19</v>
      </c>
      <c r="H11" s="20"/>
      <c r="I11" s="25"/>
    </row>
    <row r="12" spans="1:9" ht="24">
      <c r="A12" s="31" t="s">
        <v>20</v>
      </c>
      <c r="B12" s="32"/>
      <c r="C12" s="32"/>
      <c r="D12" s="32"/>
      <c r="E12" s="33"/>
      <c r="F12" s="36" t="s">
        <v>6</v>
      </c>
      <c r="G12" s="32"/>
      <c r="H12" s="33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21</v>
      </c>
      <c r="F13" s="37" t="s">
        <v>12</v>
      </c>
      <c r="G13" s="16"/>
      <c r="H13" s="17"/>
      <c r="I13" s="5" t="s">
        <v>22</v>
      </c>
    </row>
    <row r="14" spans="1:9" ht="18.75" customHeight="1">
      <c r="A14" s="24" t="s">
        <v>14</v>
      </c>
      <c r="B14" s="26">
        <v>0.5</v>
      </c>
      <c r="C14" s="27">
        <v>9.1609999999999996</v>
      </c>
      <c r="D14" s="27">
        <v>413.41199999999998</v>
      </c>
      <c r="E14" s="29">
        <f>D14-C14</f>
        <v>404.25099999999998</v>
      </c>
      <c r="F14" s="30">
        <f>((D14-C14)/1000)/(0.25/B14)</f>
        <v>0.80850199999999994</v>
      </c>
      <c r="G14" s="38" t="s">
        <v>23</v>
      </c>
      <c r="H14" s="17"/>
      <c r="I14" s="39">
        <f>ABS(E14-E16)/AVERAGE(E14,E16)</f>
        <v>9.7267051873688413E-3</v>
      </c>
    </row>
    <row r="15" spans="1:9" ht="18.75">
      <c r="A15" s="25"/>
      <c r="B15" s="25"/>
      <c r="C15" s="25"/>
      <c r="D15" s="25"/>
      <c r="E15" s="25"/>
      <c r="F15" s="14"/>
      <c r="G15" s="28" t="s">
        <v>24</v>
      </c>
      <c r="H15" s="20"/>
      <c r="I15" s="40"/>
    </row>
    <row r="16" spans="1:9" ht="18.75" customHeight="1">
      <c r="A16" s="24" t="s">
        <v>17</v>
      </c>
      <c r="B16" s="26">
        <v>0.5</v>
      </c>
      <c r="C16" s="27">
        <v>9.1609999999999996</v>
      </c>
      <c r="D16" s="27">
        <v>409.49900000000002</v>
      </c>
      <c r="E16" s="29">
        <f>D16-C16</f>
        <v>400.33800000000002</v>
      </c>
      <c r="F16" s="30">
        <f>((D16-C16)/1000)/(0.25/B16)</f>
        <v>0.80067600000000005</v>
      </c>
      <c r="G16" s="38" t="s">
        <v>25</v>
      </c>
      <c r="H16" s="17"/>
      <c r="I16" s="40"/>
    </row>
    <row r="17" spans="1:9" ht="18.75" customHeight="1">
      <c r="A17" s="25"/>
      <c r="B17" s="25"/>
      <c r="C17" s="25"/>
      <c r="D17" s="25"/>
      <c r="E17" s="25"/>
      <c r="F17" s="14"/>
      <c r="G17" s="28" t="s">
        <v>26</v>
      </c>
      <c r="H17" s="20"/>
      <c r="I17" s="25"/>
    </row>
    <row r="18" spans="1:9" ht="15.75" customHeight="1">
      <c r="A18" s="31" t="s">
        <v>27</v>
      </c>
      <c r="B18" s="32"/>
      <c r="C18" s="32"/>
      <c r="D18" s="32"/>
      <c r="E18" s="33"/>
      <c r="F18" s="36" t="s">
        <v>6</v>
      </c>
      <c r="G18" s="32"/>
      <c r="H18" s="33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28</v>
      </c>
      <c r="F19" s="37" t="s">
        <v>12</v>
      </c>
      <c r="G19" s="16"/>
      <c r="H19" s="17"/>
      <c r="I19" s="5" t="s">
        <v>29</v>
      </c>
    </row>
    <row r="20" spans="1:9" ht="18.75" customHeight="1">
      <c r="A20" s="24" t="s">
        <v>14</v>
      </c>
      <c r="B20" s="26">
        <v>0.5</v>
      </c>
      <c r="C20" s="27">
        <v>465.13099999999997</v>
      </c>
      <c r="D20" s="27">
        <v>8713.0560000000005</v>
      </c>
      <c r="E20" s="29">
        <f>D20-C20</f>
        <v>8247.9250000000011</v>
      </c>
      <c r="F20" s="30">
        <f>((D20-C20)/1000)/(5/B20)</f>
        <v>0.82479250000000004</v>
      </c>
      <c r="G20" s="38" t="s">
        <v>30</v>
      </c>
      <c r="H20" s="17"/>
      <c r="I20" s="39">
        <f>ABS(E20-E22)/AVERAGE(E20,E22)</f>
        <v>1.2571658792462394E-2</v>
      </c>
    </row>
    <row r="21" spans="1:9" ht="18.75" customHeight="1">
      <c r="A21" s="25"/>
      <c r="B21" s="25"/>
      <c r="C21" s="25"/>
      <c r="D21" s="25"/>
      <c r="E21" s="25"/>
      <c r="F21" s="14"/>
      <c r="G21" s="28" t="s">
        <v>31</v>
      </c>
      <c r="H21" s="20"/>
      <c r="I21" s="40"/>
    </row>
    <row r="22" spans="1:9" ht="18.75" customHeight="1">
      <c r="A22" s="24" t="s">
        <v>17</v>
      </c>
      <c r="B22" s="26">
        <v>0.5</v>
      </c>
      <c r="C22" s="27">
        <v>465.13099999999997</v>
      </c>
      <c r="D22" s="27">
        <v>8817.402</v>
      </c>
      <c r="E22" s="29">
        <f>D22-C22</f>
        <v>8352.2710000000006</v>
      </c>
      <c r="F22" s="30">
        <f>((D22-C22)/1000)/(5/B22)</f>
        <v>0.8352271</v>
      </c>
      <c r="G22" s="38" t="s">
        <v>32</v>
      </c>
      <c r="H22" s="17"/>
      <c r="I22" s="40"/>
    </row>
    <row r="23" spans="1:9" ht="18.75" customHeight="1">
      <c r="A23" s="25"/>
      <c r="B23" s="25"/>
      <c r="C23" s="25"/>
      <c r="D23" s="25"/>
      <c r="E23" s="25"/>
      <c r="F23" s="14"/>
      <c r="G23" s="28" t="s">
        <v>33</v>
      </c>
      <c r="H23" s="20"/>
      <c r="I23" s="25"/>
    </row>
    <row r="24" spans="1:9" ht="15.75" customHeight="1">
      <c r="A24" s="31" t="s">
        <v>34</v>
      </c>
      <c r="B24" s="32"/>
      <c r="C24" s="32"/>
      <c r="D24" s="32"/>
      <c r="E24" s="33"/>
      <c r="F24" s="36" t="s">
        <v>6</v>
      </c>
      <c r="G24" s="32"/>
      <c r="H24" s="33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35</v>
      </c>
      <c r="F25" s="37" t="s">
        <v>12</v>
      </c>
      <c r="G25" s="16"/>
      <c r="H25" s="17"/>
      <c r="I25" s="5" t="s">
        <v>36</v>
      </c>
    </row>
    <row r="26" spans="1:9" ht="18.75" customHeight="1">
      <c r="A26" s="24" t="s">
        <v>14</v>
      </c>
      <c r="B26" s="26">
        <v>0.5</v>
      </c>
      <c r="C26" s="27">
        <v>50.389000000000003</v>
      </c>
      <c r="D26" s="27">
        <v>315.06299999999999</v>
      </c>
      <c r="E26" s="13">
        <f>D26-C26</f>
        <v>264.67399999999998</v>
      </c>
      <c r="F26" s="30">
        <f>((D26-C26)/1000)/(0.15/B26)</f>
        <v>0.88224666666666662</v>
      </c>
      <c r="G26" s="38" t="s">
        <v>37</v>
      </c>
      <c r="H26" s="17"/>
      <c r="I26" s="39">
        <f>ABS(E26-E28)/AVERAGE(E26,E28)</f>
        <v>2.0733118586334146E-2</v>
      </c>
    </row>
    <row r="27" spans="1:9" ht="18.75" customHeight="1">
      <c r="A27" s="25"/>
      <c r="B27" s="25"/>
      <c r="C27" s="25"/>
      <c r="D27" s="25"/>
      <c r="E27" s="14"/>
      <c r="F27" s="14"/>
      <c r="G27" s="28" t="s">
        <v>38</v>
      </c>
      <c r="H27" s="20"/>
      <c r="I27" s="40"/>
    </row>
    <row r="28" spans="1:9" ht="18.75" customHeight="1">
      <c r="A28" s="24" t="s">
        <v>17</v>
      </c>
      <c r="B28" s="26">
        <v>0.5</v>
      </c>
      <c r="C28" s="27">
        <v>50.389000000000003</v>
      </c>
      <c r="D28" s="27">
        <v>320.608</v>
      </c>
      <c r="E28" s="13">
        <f>D28-C28</f>
        <v>270.21899999999999</v>
      </c>
      <c r="F28" s="30">
        <f>((D28-C28)/1000)/(0.15/B28)</f>
        <v>0.90073000000000003</v>
      </c>
      <c r="G28" s="38" t="s">
        <v>39</v>
      </c>
      <c r="H28" s="17"/>
      <c r="I28" s="40"/>
    </row>
    <row r="29" spans="1:9" ht="18.75" customHeight="1">
      <c r="A29" s="25"/>
      <c r="B29" s="25"/>
      <c r="C29" s="25"/>
      <c r="D29" s="25"/>
      <c r="E29" s="14"/>
      <c r="F29" s="14"/>
      <c r="G29" s="28" t="s">
        <v>40</v>
      </c>
      <c r="H29" s="20"/>
      <c r="I29" s="25"/>
    </row>
    <row r="30" spans="1:9" ht="15.75" customHeight="1">
      <c r="A30" s="22" t="s">
        <v>41</v>
      </c>
      <c r="B30" s="16"/>
      <c r="C30" s="16"/>
      <c r="D30" s="17"/>
      <c r="E30" s="15"/>
      <c r="F30" s="16"/>
      <c r="G30" s="16"/>
      <c r="H30" s="16"/>
      <c r="I30" s="17"/>
    </row>
    <row r="31" spans="1:9" ht="15.75" customHeight="1">
      <c r="A31" s="18"/>
      <c r="B31" s="19"/>
      <c r="C31" s="19"/>
      <c r="D31" s="20"/>
      <c r="E31" s="18"/>
      <c r="F31" s="19"/>
      <c r="G31" s="19"/>
      <c r="H31" s="19"/>
      <c r="I31" s="20"/>
    </row>
    <row r="32" spans="1:9" ht="15.75" customHeight="1">
      <c r="A32" s="23" t="s">
        <v>42</v>
      </c>
      <c r="B32" s="16"/>
      <c r="C32" s="16"/>
      <c r="D32" s="17"/>
      <c r="E32" s="21"/>
      <c r="F32" s="16"/>
      <c r="G32" s="16"/>
      <c r="H32" s="16"/>
      <c r="I32" s="17"/>
    </row>
    <row r="33" spans="1:9" ht="15.75" customHeight="1">
      <c r="A33" s="18"/>
      <c r="B33" s="19"/>
      <c r="C33" s="19"/>
      <c r="D33" s="20"/>
      <c r="E33" s="19"/>
      <c r="F33" s="19"/>
      <c r="G33" s="19"/>
      <c r="H33" s="19"/>
      <c r="I33" s="20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F20:F21"/>
    <mergeCell ref="G20:H20"/>
    <mergeCell ref="G23:H23"/>
    <mergeCell ref="E16:E17"/>
    <mergeCell ref="A18:E18"/>
    <mergeCell ref="A16:A17"/>
    <mergeCell ref="B20:B21"/>
    <mergeCell ref="C20:C21"/>
    <mergeCell ref="D20:D21"/>
    <mergeCell ref="E20:E21"/>
    <mergeCell ref="A20:A21"/>
    <mergeCell ref="B16:B17"/>
    <mergeCell ref="C16:C17"/>
    <mergeCell ref="D16:D17"/>
    <mergeCell ref="E26:E27"/>
    <mergeCell ref="F26:F27"/>
    <mergeCell ref="B22:B23"/>
    <mergeCell ref="C22:C23"/>
    <mergeCell ref="D22:D23"/>
    <mergeCell ref="E22:E23"/>
    <mergeCell ref="A24:E24"/>
    <mergeCell ref="A22:A23"/>
    <mergeCell ref="F25:H25"/>
    <mergeCell ref="G27:H27"/>
    <mergeCell ref="F24:H24"/>
    <mergeCell ref="G26:H26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D14:D15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F12:H12"/>
    <mergeCell ref="F13:H13"/>
    <mergeCell ref="G14:H14"/>
    <mergeCell ref="A26:A27"/>
    <mergeCell ref="A28:A29"/>
    <mergeCell ref="B28:B29"/>
    <mergeCell ref="C28:C29"/>
    <mergeCell ref="D28:D29"/>
    <mergeCell ref="B26:B27"/>
    <mergeCell ref="C26:C27"/>
    <mergeCell ref="D26:D27"/>
    <mergeCell ref="E28:E29"/>
    <mergeCell ref="E30:I31"/>
    <mergeCell ref="E32:I33"/>
    <mergeCell ref="A30:D31"/>
    <mergeCell ref="A32:D33"/>
    <mergeCell ref="I26:I29"/>
    <mergeCell ref="F28:F29"/>
    <mergeCell ref="G28:H28"/>
    <mergeCell ref="G29:H29"/>
  </mergeCells>
  <pageMargins left="0.7" right="0.7" top="0.75" bottom="0.75" header="0" footer="0"/>
  <pageSetup orientation="portrait" r:id="rId1"/>
  <headerFooter>
    <oddHeader>&amp;LPKKK/UAT/003A&amp;R1-Nov-2024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topLeftCell="A16" zoomScaleNormal="100" workbookViewId="0">
      <selection sqref="A1:I1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41" t="s">
        <v>0</v>
      </c>
      <c r="B1" s="16"/>
      <c r="C1" s="16"/>
      <c r="D1" s="16"/>
      <c r="E1" s="16"/>
      <c r="F1" s="16"/>
      <c r="G1" s="16"/>
      <c r="H1" s="16"/>
      <c r="I1" s="17"/>
    </row>
    <row r="2" spans="1:9">
      <c r="A2" s="42" t="s">
        <v>1</v>
      </c>
      <c r="B2" s="19"/>
      <c r="C2" s="19"/>
      <c r="D2" s="19"/>
      <c r="E2" s="19"/>
      <c r="F2" s="19"/>
      <c r="G2" s="19"/>
      <c r="H2" s="19"/>
      <c r="I2" s="20"/>
    </row>
    <row r="3" spans="1:9">
      <c r="A3" s="35" t="s">
        <v>2</v>
      </c>
      <c r="B3" s="32"/>
      <c r="C3" s="33"/>
      <c r="D3" s="34"/>
      <c r="E3" s="32"/>
      <c r="F3" s="32"/>
      <c r="G3" s="32"/>
      <c r="H3" s="32"/>
      <c r="I3" s="33"/>
    </row>
    <row r="4" spans="1:9">
      <c r="A4" s="35" t="s">
        <v>3</v>
      </c>
      <c r="B4" s="32"/>
      <c r="C4" s="33"/>
      <c r="D4" s="34"/>
      <c r="E4" s="32"/>
      <c r="F4" s="32"/>
      <c r="G4" s="32"/>
      <c r="H4" s="32"/>
      <c r="I4" s="33"/>
    </row>
    <row r="5" spans="1:9">
      <c r="A5" s="35" t="s">
        <v>4</v>
      </c>
      <c r="B5" s="32"/>
      <c r="C5" s="33"/>
      <c r="D5" s="34"/>
      <c r="E5" s="32"/>
      <c r="F5" s="32"/>
      <c r="G5" s="32"/>
      <c r="H5" s="32"/>
      <c r="I5" s="33"/>
    </row>
    <row r="6" spans="1:9">
      <c r="A6" s="31" t="s">
        <v>5</v>
      </c>
      <c r="B6" s="32"/>
      <c r="C6" s="32"/>
      <c r="D6" s="32"/>
      <c r="E6" s="33"/>
      <c r="F6" s="36" t="s">
        <v>6</v>
      </c>
      <c r="G6" s="32"/>
      <c r="H6" s="33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37" t="s">
        <v>12</v>
      </c>
      <c r="G7" s="16"/>
      <c r="H7" s="17"/>
      <c r="I7" s="5" t="s">
        <v>13</v>
      </c>
    </row>
    <row r="8" spans="1:9" ht="18.75" customHeight="1">
      <c r="A8" s="24" t="s">
        <v>14</v>
      </c>
      <c r="B8" s="26">
        <v>1.5049999999999999</v>
      </c>
      <c r="C8" s="27">
        <v>101.87</v>
      </c>
      <c r="D8" s="27">
        <v>4276.76</v>
      </c>
      <c r="E8" s="13">
        <f>D8-C8</f>
        <v>4174.8900000000003</v>
      </c>
      <c r="F8" s="30">
        <f>((D8-C8)/1000)/(7.5/B8)</f>
        <v>0.83776126000000006</v>
      </c>
      <c r="G8" s="38" t="s">
        <v>43</v>
      </c>
      <c r="H8" s="17"/>
      <c r="I8" s="39">
        <f>ABS(E8-E10)/AVERAGE(E8,E10)</f>
        <v>2.9120220933183023E-2</v>
      </c>
    </row>
    <row r="9" spans="1:9" ht="18.75" customHeight="1">
      <c r="A9" s="25"/>
      <c r="B9" s="25"/>
      <c r="C9" s="25"/>
      <c r="D9" s="25"/>
      <c r="E9" s="14"/>
      <c r="F9" s="14"/>
      <c r="G9" s="28" t="s">
        <v>44</v>
      </c>
      <c r="H9" s="20"/>
      <c r="I9" s="40"/>
    </row>
    <row r="10" spans="1:9" ht="18.75" customHeight="1">
      <c r="A10" s="24" t="s">
        <v>17</v>
      </c>
      <c r="B10" s="26">
        <v>1.506</v>
      </c>
      <c r="C10" s="27">
        <v>101.87</v>
      </c>
      <c r="D10" s="27">
        <v>4400.13</v>
      </c>
      <c r="E10" s="13">
        <f>D10-C10</f>
        <v>4298.26</v>
      </c>
      <c r="F10" s="30">
        <f>((D10-C10)/1000)/(7.5/B10)</f>
        <v>0.86309060800000004</v>
      </c>
      <c r="G10" s="38" t="s">
        <v>45</v>
      </c>
      <c r="H10" s="17"/>
      <c r="I10" s="40"/>
    </row>
    <row r="11" spans="1:9" ht="18.75" customHeight="1">
      <c r="A11" s="25"/>
      <c r="B11" s="25"/>
      <c r="C11" s="25"/>
      <c r="D11" s="25"/>
      <c r="E11" s="14"/>
      <c r="F11" s="14"/>
      <c r="G11" s="28" t="s">
        <v>46</v>
      </c>
      <c r="H11" s="20"/>
      <c r="I11" s="25"/>
    </row>
    <row r="12" spans="1:9">
      <c r="A12" s="31" t="s">
        <v>20</v>
      </c>
      <c r="B12" s="32"/>
      <c r="C12" s="32"/>
      <c r="D12" s="32"/>
      <c r="E12" s="33"/>
      <c r="F12" s="36" t="s">
        <v>6</v>
      </c>
      <c r="G12" s="32"/>
      <c r="H12" s="33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21</v>
      </c>
      <c r="F13" s="37" t="s">
        <v>12</v>
      </c>
      <c r="G13" s="16"/>
      <c r="H13" s="17"/>
      <c r="I13" s="5" t="s">
        <v>22</v>
      </c>
    </row>
    <row r="14" spans="1:9" ht="18.75" customHeight="1">
      <c r="A14" s="24" t="s">
        <v>14</v>
      </c>
      <c r="B14" s="26">
        <v>1.5049999999999999</v>
      </c>
      <c r="C14" s="27">
        <v>9.1609999999999996</v>
      </c>
      <c r="D14" s="27">
        <v>413.41199999999998</v>
      </c>
      <c r="E14" s="29">
        <f>D14-C14</f>
        <v>404.25099999999998</v>
      </c>
      <c r="F14" s="30">
        <f>((D14-C14)/1000)/(0.75/B14)</f>
        <v>0.8111970066666665</v>
      </c>
      <c r="G14" s="38" t="s">
        <v>47</v>
      </c>
      <c r="H14" s="17"/>
      <c r="I14" s="39">
        <f>ABS(E14-E16)/AVERAGE(E14,E16)</f>
        <v>9.7267051873688413E-3</v>
      </c>
    </row>
    <row r="15" spans="1:9" ht="18.75">
      <c r="A15" s="25"/>
      <c r="B15" s="25"/>
      <c r="C15" s="25"/>
      <c r="D15" s="25"/>
      <c r="E15" s="25"/>
      <c r="F15" s="14"/>
      <c r="G15" s="28" t="s">
        <v>48</v>
      </c>
      <c r="H15" s="20"/>
      <c r="I15" s="40"/>
    </row>
    <row r="16" spans="1:9" ht="18.75" customHeight="1">
      <c r="A16" s="24" t="s">
        <v>17</v>
      </c>
      <c r="B16" s="26">
        <v>1.506</v>
      </c>
      <c r="C16" s="27">
        <v>9.1609999999999996</v>
      </c>
      <c r="D16" s="27">
        <v>409.49900000000002</v>
      </c>
      <c r="E16" s="29">
        <f>D16-C16</f>
        <v>400.33800000000002</v>
      </c>
      <c r="F16" s="30">
        <f>((D16-C16)/1000)/(0.75/B16)</f>
        <v>0.80387870400000005</v>
      </c>
      <c r="G16" s="38" t="s">
        <v>49</v>
      </c>
      <c r="H16" s="17"/>
      <c r="I16" s="40"/>
    </row>
    <row r="17" spans="1:9" ht="18.75" customHeight="1">
      <c r="A17" s="25"/>
      <c r="B17" s="25"/>
      <c r="C17" s="25"/>
      <c r="D17" s="25"/>
      <c r="E17" s="25"/>
      <c r="F17" s="14"/>
      <c r="G17" s="28" t="s">
        <v>50</v>
      </c>
      <c r="H17" s="20"/>
      <c r="I17" s="25"/>
    </row>
    <row r="18" spans="1:9" ht="15.75" customHeight="1">
      <c r="A18" s="31" t="s">
        <v>27</v>
      </c>
      <c r="B18" s="32"/>
      <c r="C18" s="32"/>
      <c r="D18" s="32"/>
      <c r="E18" s="33"/>
      <c r="F18" s="36" t="s">
        <v>6</v>
      </c>
      <c r="G18" s="32"/>
      <c r="H18" s="33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28</v>
      </c>
      <c r="F19" s="37" t="s">
        <v>12</v>
      </c>
      <c r="G19" s="16"/>
      <c r="H19" s="17"/>
      <c r="I19" s="5" t="s">
        <v>29</v>
      </c>
    </row>
    <row r="20" spans="1:9" ht="18.75" customHeight="1">
      <c r="A20" s="24" t="s">
        <v>14</v>
      </c>
      <c r="B20" s="26">
        <v>1.5049999999999999</v>
      </c>
      <c r="C20" s="27">
        <v>465.13099999999997</v>
      </c>
      <c r="D20" s="27">
        <v>8713.0560000000005</v>
      </c>
      <c r="E20" s="29">
        <f>D20-C20</f>
        <v>8247.9250000000011</v>
      </c>
      <c r="F20" s="30">
        <f>((D20-C20)/1000)/(15/B20)</f>
        <v>0.82754180833333335</v>
      </c>
      <c r="G20" s="38" t="s">
        <v>51</v>
      </c>
      <c r="H20" s="17"/>
      <c r="I20" s="39">
        <f>ABS(E20-E22)/AVERAGE(E20,E22)</f>
        <v>1.2571658792462394E-2</v>
      </c>
    </row>
    <row r="21" spans="1:9" ht="18.75" customHeight="1">
      <c r="A21" s="25"/>
      <c r="B21" s="25"/>
      <c r="C21" s="25"/>
      <c r="D21" s="25"/>
      <c r="E21" s="25"/>
      <c r="F21" s="14"/>
      <c r="G21" s="28" t="s">
        <v>52</v>
      </c>
      <c r="H21" s="20"/>
      <c r="I21" s="40"/>
    </row>
    <row r="22" spans="1:9" ht="18.75" customHeight="1">
      <c r="A22" s="24" t="s">
        <v>17</v>
      </c>
      <c r="B22" s="26">
        <v>1.506</v>
      </c>
      <c r="C22" s="27">
        <v>465.13099999999997</v>
      </c>
      <c r="D22" s="27">
        <v>8817.402</v>
      </c>
      <c r="E22" s="29">
        <f>D22-C22</f>
        <v>8352.2710000000006</v>
      </c>
      <c r="F22" s="30">
        <f>((D22-C22)/1000)/(15/B22)</f>
        <v>0.83856800840000001</v>
      </c>
      <c r="G22" s="38" t="s">
        <v>53</v>
      </c>
      <c r="H22" s="17"/>
      <c r="I22" s="40"/>
    </row>
    <row r="23" spans="1:9" ht="18.75" customHeight="1">
      <c r="A23" s="25"/>
      <c r="B23" s="25"/>
      <c r="C23" s="25"/>
      <c r="D23" s="25"/>
      <c r="E23" s="25"/>
      <c r="F23" s="14"/>
      <c r="G23" s="28" t="s">
        <v>54</v>
      </c>
      <c r="H23" s="20"/>
      <c r="I23" s="25"/>
    </row>
    <row r="24" spans="1:9" ht="15.75" customHeight="1">
      <c r="A24" s="31" t="s">
        <v>34</v>
      </c>
      <c r="B24" s="32"/>
      <c r="C24" s="32"/>
      <c r="D24" s="32"/>
      <c r="E24" s="33"/>
      <c r="F24" s="36" t="s">
        <v>6</v>
      </c>
      <c r="G24" s="32"/>
      <c r="H24" s="33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12" t="s">
        <v>35</v>
      </c>
      <c r="F25" s="37" t="s">
        <v>12</v>
      </c>
      <c r="G25" s="16"/>
      <c r="H25" s="17"/>
      <c r="I25" s="5" t="s">
        <v>36</v>
      </c>
    </row>
    <row r="26" spans="1:9" ht="18.75" customHeight="1">
      <c r="A26" s="24" t="s">
        <v>14</v>
      </c>
      <c r="B26" s="26">
        <v>1.5049999999999999</v>
      </c>
      <c r="C26" s="27">
        <v>50.389000000000003</v>
      </c>
      <c r="D26" s="27">
        <v>315.06299999999999</v>
      </c>
      <c r="E26" s="13">
        <f>D26-C26</f>
        <v>264.67399999999998</v>
      </c>
      <c r="F26" s="30">
        <f>((D26-C26)/1000)/(0.45/B26)</f>
        <v>0.88518748888888876</v>
      </c>
      <c r="G26" s="38" t="s">
        <v>55</v>
      </c>
      <c r="H26" s="17"/>
      <c r="I26" s="39">
        <f>ABS(E26-E28)/AVERAGE(E26,E28)</f>
        <v>2.0733118586334146E-2</v>
      </c>
    </row>
    <row r="27" spans="1:9" ht="18.75" customHeight="1">
      <c r="A27" s="25"/>
      <c r="B27" s="25"/>
      <c r="C27" s="25"/>
      <c r="D27" s="25"/>
      <c r="E27" s="14"/>
      <c r="F27" s="14"/>
      <c r="G27" s="28" t="s">
        <v>56</v>
      </c>
      <c r="H27" s="20"/>
      <c r="I27" s="40"/>
    </row>
    <row r="28" spans="1:9" ht="18.75" customHeight="1">
      <c r="A28" s="24" t="s">
        <v>17</v>
      </c>
      <c r="B28" s="26">
        <v>1.506</v>
      </c>
      <c r="C28" s="27">
        <v>50.389000000000003</v>
      </c>
      <c r="D28" s="27">
        <v>320.608</v>
      </c>
      <c r="E28" s="13">
        <f>D28-C28</f>
        <v>270.21899999999999</v>
      </c>
      <c r="F28" s="30">
        <f>((D28-C28)/1000)/(0.45/B28)</f>
        <v>0.90433291999999987</v>
      </c>
      <c r="G28" s="38" t="s">
        <v>57</v>
      </c>
      <c r="H28" s="17"/>
      <c r="I28" s="40"/>
    </row>
    <row r="29" spans="1:9" ht="18.75" customHeight="1">
      <c r="A29" s="25"/>
      <c r="B29" s="25"/>
      <c r="C29" s="25"/>
      <c r="D29" s="25"/>
      <c r="E29" s="14"/>
      <c r="F29" s="14"/>
      <c r="G29" s="28" t="s">
        <v>58</v>
      </c>
      <c r="H29" s="20"/>
      <c r="I29" s="25"/>
    </row>
    <row r="30" spans="1:9" ht="15.75" customHeight="1">
      <c r="A30" s="22" t="s">
        <v>41</v>
      </c>
      <c r="B30" s="16"/>
      <c r="C30" s="16"/>
      <c r="D30" s="17"/>
      <c r="E30" s="15"/>
      <c r="F30" s="16"/>
      <c r="G30" s="16"/>
      <c r="H30" s="16"/>
      <c r="I30" s="17"/>
    </row>
    <row r="31" spans="1:9" ht="15.75" customHeight="1">
      <c r="A31" s="18"/>
      <c r="B31" s="19"/>
      <c r="C31" s="19"/>
      <c r="D31" s="20"/>
      <c r="E31" s="18"/>
      <c r="F31" s="19"/>
      <c r="G31" s="19"/>
      <c r="H31" s="19"/>
      <c r="I31" s="20"/>
    </row>
    <row r="32" spans="1:9" ht="15.75" customHeight="1">
      <c r="A32" s="23" t="s">
        <v>42</v>
      </c>
      <c r="B32" s="16"/>
      <c r="C32" s="16"/>
      <c r="D32" s="17"/>
      <c r="E32" s="21"/>
      <c r="F32" s="16"/>
      <c r="G32" s="16"/>
      <c r="H32" s="16"/>
      <c r="I32" s="17"/>
    </row>
    <row r="33" spans="1:9" ht="15.75" customHeight="1">
      <c r="A33" s="18"/>
      <c r="B33" s="19"/>
      <c r="C33" s="19"/>
      <c r="D33" s="20"/>
      <c r="E33" s="19"/>
      <c r="F33" s="19"/>
      <c r="G33" s="19"/>
      <c r="H33" s="19"/>
      <c r="I33" s="20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F20:F21"/>
    <mergeCell ref="G20:H20"/>
    <mergeCell ref="G23:H23"/>
    <mergeCell ref="E16:E17"/>
    <mergeCell ref="A18:E18"/>
    <mergeCell ref="A16:A17"/>
    <mergeCell ref="B20:B21"/>
    <mergeCell ref="C20:C21"/>
    <mergeCell ref="D20:D21"/>
    <mergeCell ref="E20:E21"/>
    <mergeCell ref="A20:A21"/>
    <mergeCell ref="B16:B17"/>
    <mergeCell ref="C16:C17"/>
    <mergeCell ref="D16:D17"/>
    <mergeCell ref="E26:E27"/>
    <mergeCell ref="F26:F27"/>
    <mergeCell ref="B22:B23"/>
    <mergeCell ref="C22:C23"/>
    <mergeCell ref="D22:D23"/>
    <mergeCell ref="E22:E23"/>
    <mergeCell ref="A24:E24"/>
    <mergeCell ref="A22:A23"/>
    <mergeCell ref="F25:H25"/>
    <mergeCell ref="G27:H27"/>
    <mergeCell ref="F24:H24"/>
    <mergeCell ref="G26:H26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D14:D15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F12:H12"/>
    <mergeCell ref="F13:H13"/>
    <mergeCell ref="G14:H14"/>
    <mergeCell ref="A26:A27"/>
    <mergeCell ref="A28:A29"/>
    <mergeCell ref="B28:B29"/>
    <mergeCell ref="C28:C29"/>
    <mergeCell ref="D28:D29"/>
    <mergeCell ref="B26:B27"/>
    <mergeCell ref="C26:C27"/>
    <mergeCell ref="D26:D27"/>
    <mergeCell ref="E28:E29"/>
    <mergeCell ref="E30:I31"/>
    <mergeCell ref="E32:I33"/>
    <mergeCell ref="A30:D31"/>
    <mergeCell ref="A32:D33"/>
    <mergeCell ref="I26:I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&amp;LPKKK/UAT/003A&amp;R1-Nov-2024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Gunasama NPRA</cp:lastModifiedBy>
  <dcterms:created xsi:type="dcterms:W3CDTF">2006-09-16T00:00:00Z</dcterms:created>
  <dcterms:modified xsi:type="dcterms:W3CDTF">2024-11-04T01:22:45Z</dcterms:modified>
</cp:coreProperties>
</file>