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041224(2)\"/>
    </mc:Choice>
  </mc:AlternateContent>
  <xr:revisionPtr revIDLastSave="0" documentId="13_ncr:1_{1E08FF14-96BD-4D8E-9C4D-5CF2B21C4F95}" xr6:coauthVersionLast="36" xr6:coauthVersionMax="36" xr10:uidLastSave="{00000000-0000-0000-0000-000000000000}"/>
  <bookViews>
    <workbookView xWindow="0" yWindow="0" windowWidth="15345" windowHeight="4545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<sst xmlns="http://schemas.openxmlformats.org/spreadsheetml/2006/main" count="208" uniqueCount="53">
  <si>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</si>
  <si>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</si>
  <si>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</si>
  <si>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</si>
  <si>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</si>
  <si>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</si>
  <si>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</si>
  <si>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</si>
  <si>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</si>
  <si>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</si>
  <si>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</si>
  <si>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</si>
  <si>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</si>
  <si>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</si>
  <si>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</si>
  <si>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</si>
  <si>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</si>
  <si>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</si>
  <si>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</si>
  <si>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</si>
  <si>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</si>
  <si>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</si>
  <si>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</si>
  <si>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</si>
  <si>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</si>
  <si>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</si>
  <si>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</si>
  <si>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</si>
  <si>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</si>
  <si>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</si>
  <si>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</si>
  <si>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</si>
  <si>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</si>
  <si>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</si>
  <si>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</si>
  <si>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</si>
  <si>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</si>
  <si>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</si>
  <si>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</si>
  <si>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</si>
  <si>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</si>
  <si>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</si>
  <si>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</si>
  <si>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</si>
  <si>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</si>
  <si>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</si>
  <si>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</si>
  <si>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</si>
  <si>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</si>
  <si>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041224(2)</t>
  </si>
  <si>
    <t>IQC POW 271124</t>
  </si>
  <si>
    <t>RB POW 271124</t>
  </si>
  <si>
    <t>PERMIT/AMIR/NASOHA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</si>
</sst>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2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0" borderId="18" xfId="0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1" fillId="0" borderId="18" xfId="0" applyNumberFormat="1" applyFont="1" applyBorder="1" applyAlignment="1"/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opLeftCell="A3" workbookViewId="0">
      <selection activeCell="F18" sqref="F18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46</v>
      </c>
      <c r="B2" s="29"/>
    </row>
    <row r="3" spans="1:2">
      <c r="A3" s="23" t="s">
        <v>36</v>
      </c>
      <c r="B3" s="24" t="s">
        <v>49</v>
      </c>
    </row>
    <row r="4" spans="1:2">
      <c r="A4" s="25" t="s">
        <v>3</v>
      </c>
      <c r="B4" s="24" t="s">
        <v>50</v>
      </c>
    </row>
    <row r="5" spans="1:2">
      <c r="A5" s="25" t="s">
        <v>4</v>
      </c>
      <c r="B5" s="26" t="s">
        <v>51</v>
      </c>
    </row>
    <row r="6" spans="1:2">
      <c r="A6" s="30" t="s">
        <v>37</v>
      </c>
      <c r="B6" s="30"/>
    </row>
    <row r="7" spans="1:2">
      <c r="A7" s="20" t="s">
        <v>35</v>
      </c>
      <c r="B7" s="21">
        <v>2.7E-2</v>
      </c>
    </row>
    <row r="8" spans="1:2">
      <c r="A8" s="20" t="s">
        <v>38</v>
      </c>
      <c r="B8" s="21">
        <v>0.501</v>
      </c>
    </row>
    <row r="9" spans="1:2">
      <c r="A9" s="20" t="s">
        <v>39</v>
      </c>
      <c r="B9" s="21">
        <v>0.504</v>
      </c>
    </row>
    <row r="10" spans="1:2">
      <c r="A10" s="20" t="s">
        <v>9</v>
      </c>
      <c r="B10" s="21">
        <v>51.762</v>
      </c>
    </row>
    <row r="11" spans="1:2">
      <c r="A11" s="22" t="s">
        <v>47</v>
      </c>
      <c r="B11" s="21">
        <v>5029.9920000000002</v>
      </c>
    </row>
    <row r="12" spans="1:2">
      <c r="A12" s="22" t="s">
        <v>48</v>
      </c>
      <c r="B12" s="21">
        <v>5315.4809999999998</v>
      </c>
    </row>
    <row r="13" spans="1:2">
      <c r="A13" s="31" t="s">
        <v>40</v>
      </c>
      <c r="B13" s="31"/>
    </row>
    <row r="14" spans="1:2">
      <c r="A14" s="20" t="s">
        <v>35</v>
      </c>
      <c r="B14" s="21">
        <v>0.01</v>
      </c>
    </row>
    <row r="15" spans="1:2">
      <c r="A15" s="20" t="s">
        <v>38</v>
      </c>
      <c r="B15" s="21">
        <v>0.501</v>
      </c>
    </row>
    <row r="16" spans="1:2">
      <c r="A16" s="20" t="s">
        <v>39</v>
      </c>
      <c r="B16" s="21">
        <v>0.504</v>
      </c>
    </row>
    <row r="17" spans="1:2">
      <c r="A17" s="20" t="s">
        <v>9</v>
      </c>
      <c r="B17" s="21">
        <v>18.353999999999999</v>
      </c>
    </row>
    <row r="18" spans="1:2">
      <c r="A18" s="22" t="s">
        <v>47</v>
      </c>
      <c r="B18" s="21">
        <v>352.22500000000002</v>
      </c>
    </row>
    <row r="19" spans="1:2">
      <c r="A19" s="22" t="s">
        <v>48</v>
      </c>
      <c r="B19" s="21">
        <v>350.99299999999999</v>
      </c>
    </row>
    <row r="20" spans="1:2">
      <c r="A20" s="32" t="s">
        <v>41</v>
      </c>
      <c r="B20" s="32"/>
    </row>
    <row r="21" spans="1:2">
      <c r="A21" s="20" t="s">
        <v>35</v>
      </c>
      <c r="B21" s="21">
        <v>0.19400000000000001</v>
      </c>
    </row>
    <row r="22" spans="1:2">
      <c r="A22" s="20" t="s">
        <v>38</v>
      </c>
      <c r="B22" s="21">
        <v>0.501</v>
      </c>
    </row>
    <row r="23" spans="1:2">
      <c r="A23" s="20" t="s">
        <v>39</v>
      </c>
      <c r="B23" s="21">
        <v>0.504</v>
      </c>
    </row>
    <row r="24" spans="1:2">
      <c r="A24" s="20" t="s">
        <v>9</v>
      </c>
      <c r="B24" s="21">
        <v>14.131</v>
      </c>
    </row>
    <row r="25" spans="1:2">
      <c r="A25" s="22" t="s">
        <v>47</v>
      </c>
      <c r="B25" s="21">
        <v>539.62</v>
      </c>
    </row>
    <row r="26" spans="1:2">
      <c r="A26" s="22" t="s">
        <v>48</v>
      </c>
      <c r="B26" s="21">
        <v>533.70000000000005</v>
      </c>
    </row>
    <row r="27" spans="1:2">
      <c r="A27" s="33" t="s">
        <v>42</v>
      </c>
      <c r="B27" s="33"/>
    </row>
    <row r="28" spans="1:2">
      <c r="A28" s="20" t="s">
        <v>35</v>
      </c>
      <c r="B28" s="21">
        <v>0.59799999999999998</v>
      </c>
    </row>
    <row r="29" spans="1:2">
      <c r="A29" s="20" t="s">
        <v>38</v>
      </c>
      <c r="B29" s="21">
        <v>0.501</v>
      </c>
    </row>
    <row r="30" spans="1:2">
      <c r="A30" s="20" t="s">
        <v>39</v>
      </c>
      <c r="B30" s="21">
        <v>0.504</v>
      </c>
    </row>
    <row r="31" spans="1:2">
      <c r="A31" s="20" t="s">
        <v>9</v>
      </c>
      <c r="B31" s="21">
        <v>265.38099999999997</v>
      </c>
    </row>
    <row r="32" spans="1:2">
      <c r="A32" s="22" t="s">
        <v>47</v>
      </c>
      <c r="B32" s="21">
        <v>10118.418</v>
      </c>
    </row>
    <row r="33" spans="1:2">
      <c r="A33" s="22" t="s">
        <v>48</v>
      </c>
      <c r="B33" s="21">
        <v>10103.124</v>
      </c>
    </row>
    <row r="34" spans="1:2">
      <c r="A34" s="29" t="s">
        <v>43</v>
      </c>
      <c r="B34" s="29"/>
    </row>
    <row r="35" spans="1:2">
      <c r="A35" s="20" t="s">
        <v>44</v>
      </c>
      <c r="B35" s="106" t="s">
        <v>52</v>
      </c>
    </row>
    <row r="36" spans="1:2">
      <c r="A36" s="20" t="s">
        <v>45</v>
      </c>
      <c r="B36" s="27">
        <v>45630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33" priority="15">
      <formula>LEN(B3)=0</formula>
    </cfRule>
  </conditionalFormatting>
  <conditionalFormatting sqref="B7:B12">
    <cfRule type="expression" dxfId="32" priority="14">
      <formula>LEN(B7)=0</formula>
    </cfRule>
  </conditionalFormatting>
  <conditionalFormatting sqref="B14 B17">
    <cfRule type="expression" dxfId="31" priority="13">
      <formula>LEN(B14)=0</formula>
    </cfRule>
  </conditionalFormatting>
  <conditionalFormatting sqref="B21 B24">
    <cfRule type="expression" dxfId="30" priority="12">
      <formula>LEN(B21)=0</formula>
    </cfRule>
  </conditionalFormatting>
  <conditionalFormatting sqref="B28 B31">
    <cfRule type="expression" dxfId="29" priority="11">
      <formula>LEN(B28)=0</formula>
    </cfRule>
  </conditionalFormatting>
  <conditionalFormatting sqref="B35:B36">
    <cfRule type="expression" dxfId="28" priority="10">
      <formula>LEN(B35)=0</formula>
    </cfRule>
  </conditionalFormatting>
  <conditionalFormatting sqref="B18:B19">
    <cfRule type="expression" dxfId="27" priority="9">
      <formula>LEN(B18)=0</formula>
    </cfRule>
  </conditionalFormatting>
  <conditionalFormatting sqref="B25:B26">
    <cfRule type="expression" dxfId="26" priority="8">
      <formula>LEN(B25)=0</formula>
    </cfRule>
  </conditionalFormatting>
  <conditionalFormatting sqref="B32:B33">
    <cfRule type="expression" dxfId="25" priority="7">
      <formula>LEN(B32)=0</formula>
    </cfRule>
  </conditionalFormatting>
  <conditionalFormatting sqref="B15:B16">
    <cfRule type="expression" dxfId="2" priority="3">
      <formula>LEN(B15)=0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F19" sqref="F19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46</v>
      </c>
      <c r="B2" s="29"/>
    </row>
    <row r="3" spans="1:2">
      <c r="A3" s="23" t="s">
        <v>36</v>
      </c>
      <c r="B3" s="25"/>
    </row>
    <row r="4" spans="1:2">
      <c r="A4" s="25" t="s">
        <v>3</v>
      </c>
      <c r="B4" s="28"/>
    </row>
    <row r="5" spans="1:2">
      <c r="A5" s="25" t="s">
        <v>4</v>
      </c>
      <c r="B5" s="28"/>
    </row>
    <row r="6" spans="1:2">
      <c r="A6" s="30" t="s">
        <v>37</v>
      </c>
      <c r="B6" s="30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1" t="s">
        <v>40</v>
      </c>
      <c r="B13" s="31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2" t="s">
        <v>41</v>
      </c>
      <c r="B20" s="32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3" t="s">
        <v>42</v>
      </c>
      <c r="B27" s="33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29" t="s">
        <v>43</v>
      </c>
      <c r="B34" s="29"/>
    </row>
    <row r="35" spans="1:2">
      <c r="A35" s="20" t="s">
        <v>44</v>
      </c>
      <c r="B35" s="28"/>
    </row>
    <row r="36" spans="1:2">
      <c r="A36" s="20" t="s">
        <v>45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21" priority="21">
      <formula>LEN(B3)=0</formula>
    </cfRule>
  </conditionalFormatting>
  <conditionalFormatting sqref="B4">
    <cfRule type="expression" dxfId="20" priority="20">
      <formula>LEN(B4)=0</formula>
    </cfRule>
  </conditionalFormatting>
  <conditionalFormatting sqref="B5">
    <cfRule type="expression" dxfId="19" priority="19">
      <formula>LEN(B5)=0</formula>
    </cfRule>
  </conditionalFormatting>
  <conditionalFormatting sqref="B7">
    <cfRule type="expression" dxfId="18" priority="18">
      <formula>LEN(B7)=0</formula>
    </cfRule>
  </conditionalFormatting>
  <conditionalFormatting sqref="B8">
    <cfRule type="expression" dxfId="17" priority="17">
      <formula>LEN(B8)=0</formula>
    </cfRule>
  </conditionalFormatting>
  <conditionalFormatting sqref="B10">
    <cfRule type="expression" dxfId="16" priority="16">
      <formula>LEN(B10)=0</formula>
    </cfRule>
  </conditionalFormatting>
  <conditionalFormatting sqref="B9">
    <cfRule type="expression" dxfId="15" priority="15">
      <formula>LEN(B9)=0</formula>
    </cfRule>
  </conditionalFormatting>
  <conditionalFormatting sqref="B14">
    <cfRule type="expression" dxfId="14" priority="14">
      <formula>LEN(B14)=0</formula>
    </cfRule>
  </conditionalFormatting>
  <conditionalFormatting sqref="B15">
    <cfRule type="expression" dxfId="13" priority="13">
      <formula>LEN(B15)=0</formula>
    </cfRule>
  </conditionalFormatting>
  <conditionalFormatting sqref="B16">
    <cfRule type="expression" dxfId="12" priority="12">
      <formula>LEN(B16)=0</formula>
    </cfRule>
  </conditionalFormatting>
  <conditionalFormatting sqref="B17">
    <cfRule type="expression" dxfId="11" priority="11">
      <formula>LEN(B17)=0</formula>
    </cfRule>
  </conditionalFormatting>
  <conditionalFormatting sqref="B21">
    <cfRule type="expression" dxfId="10" priority="10">
      <formula>LEN(B21)=0</formula>
    </cfRule>
  </conditionalFormatting>
  <conditionalFormatting sqref="B22">
    <cfRule type="expression" dxfId="9" priority="9">
      <formula>LEN(B22)=0</formula>
    </cfRule>
  </conditionalFormatting>
  <conditionalFormatting sqref="B23">
    <cfRule type="expression" dxfId="8" priority="8">
      <formula>LEN(B23)=0</formula>
    </cfRule>
  </conditionalFormatting>
  <conditionalFormatting sqref="B24">
    <cfRule type="expression" dxfId="7" priority="7">
      <formula>LEN(B24)=0</formula>
    </cfRule>
  </conditionalFormatting>
  <conditionalFormatting sqref="B28:B31">
    <cfRule type="expression" dxfId="6" priority="6">
      <formula>LEN(B28)=0</formula>
    </cfRule>
  </conditionalFormatting>
  <conditionalFormatting sqref="B35:B36">
    <cfRule type="expression" dxfId="5" priority="5">
      <formula>LEN(B35)=0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1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tabSelected="1" view="pageLayout" topLeftCell="A20" zoomScaleNormal="100" workbookViewId="0">
      <selection activeCell="A33" sqref="A33:D3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bestFit="1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5" t="s">
        <v>0</v>
      </c>
      <c r="B1" s="76"/>
      <c r="C1" s="76"/>
      <c r="D1" s="76"/>
      <c r="E1" s="76"/>
      <c r="F1" s="76"/>
      <c r="G1" s="76"/>
      <c r="H1" s="76"/>
      <c r="I1" s="77"/>
    </row>
    <row r="2" spans="1:9">
      <c r="A2" s="78" t="s">
        <v>1</v>
      </c>
      <c r="B2" s="79"/>
      <c r="C2" s="79"/>
      <c r="D2" s="79"/>
      <c r="E2" s="79"/>
      <c r="F2" s="79"/>
      <c r="G2" s="79"/>
      <c r="H2" s="79"/>
      <c r="I2" s="80"/>
    </row>
    <row r="3" spans="1:9">
      <c r="A3" s="68" t="s">
        <v>2</v>
      </c>
      <c r="B3" s="69"/>
      <c r="C3" s="70"/>
      <c r="D3" s="81" t="str">
        <f>FormTitan!B3</f>
        <v>041224(2)</v>
      </c>
      <c r="E3" s="66"/>
      <c r="F3" s="66"/>
      <c r="G3" s="66"/>
      <c r="H3" s="66"/>
      <c r="I3" s="67"/>
    </row>
    <row r="4" spans="1:9">
      <c r="A4" s="82" t="s">
        <v>3</v>
      </c>
      <c r="B4" s="69"/>
      <c r="C4" s="70"/>
      <c r="D4" s="65" t="str">
        <f>FormTitan!B4</f>
        <v>IQC POW 271124</v>
      </c>
      <c r="E4" s="66"/>
      <c r="F4" s="66"/>
      <c r="G4" s="66"/>
      <c r="H4" s="66"/>
      <c r="I4" s="67"/>
    </row>
    <row r="5" spans="1:9">
      <c r="A5" s="68" t="s">
        <v>4</v>
      </c>
      <c r="B5" s="69"/>
      <c r="C5" s="70"/>
      <c r="D5" s="65" t="str">
        <f>FormTitan!B5</f>
        <v>RB POW 271124</v>
      </c>
      <c r="E5" s="66"/>
      <c r="F5" s="66"/>
      <c r="G5" s="66"/>
      <c r="H5" s="66"/>
      <c r="I5" s="67"/>
    </row>
    <row r="6" spans="1:9" ht="14.25" customHeight="1">
      <c r="A6" s="58" t="s">
        <v>5</v>
      </c>
      <c r="B6" s="59"/>
      <c r="C6" s="59"/>
      <c r="D6" s="59"/>
      <c r="E6" s="60"/>
      <c r="F6" s="17" t="s">
        <v>35</v>
      </c>
      <c r="G6" s="34">
        <f>FormTitan!B7</f>
        <v>2.7E-2</v>
      </c>
      <c r="H6" s="35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44" t="s">
        <v>12</v>
      </c>
      <c r="G7" s="45"/>
      <c r="H7" s="46"/>
      <c r="I7" s="5" t="s">
        <v>13</v>
      </c>
    </row>
    <row r="8" spans="1:9" ht="18.75" customHeight="1">
      <c r="A8" s="61" t="s">
        <v>14</v>
      </c>
      <c r="B8" s="63">
        <f>FormTitan!B8</f>
        <v>0.501</v>
      </c>
      <c r="C8" s="63">
        <f>FormTitan!B10</f>
        <v>51.762</v>
      </c>
      <c r="D8" s="63">
        <f>FormTitan!B11</f>
        <v>5029.9920000000002</v>
      </c>
      <c r="E8" s="56">
        <f>D8-C8</f>
        <v>4978.2300000000005</v>
      </c>
      <c r="F8" s="52">
        <f>((D8-C8)/1000)/(2.5/B8)</f>
        <v>0.99763729200000006</v>
      </c>
      <c r="G8" s="71" t="s">
        <v>34</v>
      </c>
      <c r="H8" s="72"/>
      <c r="I8" s="47">
        <f>ABS(E8-E10)/AVERAGE(E8,E10)</f>
        <v>5.5748959499798245E-2</v>
      </c>
    </row>
    <row r="9" spans="1:9" ht="18.75" customHeight="1">
      <c r="A9" s="62"/>
      <c r="B9" s="64"/>
      <c r="C9" s="64"/>
      <c r="D9" s="64"/>
      <c r="E9" s="57"/>
      <c r="F9" s="53"/>
      <c r="G9" s="73" t="s">
        <v>33</v>
      </c>
      <c r="H9" s="74"/>
      <c r="I9" s="48"/>
    </row>
    <row r="10" spans="1:9" ht="18.75" customHeight="1">
      <c r="A10" s="61" t="s">
        <v>17</v>
      </c>
      <c r="B10" s="63">
        <f>FormTitan!B9</f>
        <v>0.504</v>
      </c>
      <c r="C10" s="63">
        <f>C8</f>
        <v>51.762</v>
      </c>
      <c r="D10" s="63">
        <f>FormTitan!B12</f>
        <v>5315.4809999999998</v>
      </c>
      <c r="E10" s="56">
        <f>D10-C10</f>
        <v>5263.7190000000001</v>
      </c>
      <c r="F10" s="52">
        <f>((D10-C10)/1000)/(2.5/B10)</f>
        <v>1.0611657504000001</v>
      </c>
      <c r="G10" s="54" t="s">
        <v>15</v>
      </c>
      <c r="H10" s="55"/>
      <c r="I10" s="48"/>
    </row>
    <row r="11" spans="1:9" ht="18.75" customHeight="1">
      <c r="A11" s="62"/>
      <c r="B11" s="64"/>
      <c r="C11" s="64"/>
      <c r="D11" s="64"/>
      <c r="E11" s="57"/>
      <c r="F11" s="53"/>
      <c r="G11" s="50" t="s">
        <v>16</v>
      </c>
      <c r="H11" s="51"/>
      <c r="I11" s="49"/>
    </row>
    <row r="12" spans="1:9" ht="15" customHeight="1">
      <c r="A12" s="58" t="s">
        <v>24</v>
      </c>
      <c r="B12" s="59"/>
      <c r="C12" s="59"/>
      <c r="D12" s="59"/>
      <c r="E12" s="60"/>
      <c r="F12" s="18" t="s">
        <v>35</v>
      </c>
      <c r="G12" s="34">
        <f>FormTitan!B14</f>
        <v>0.01</v>
      </c>
      <c r="H12" s="35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4" t="s">
        <v>12</v>
      </c>
      <c r="G13" s="45"/>
      <c r="H13" s="46"/>
      <c r="I13" s="5" t="s">
        <v>26</v>
      </c>
    </row>
    <row r="14" spans="1:9" ht="18.75" customHeight="1">
      <c r="A14" s="61" t="s">
        <v>14</v>
      </c>
      <c r="B14" s="63">
        <f>FormTitan!B15</f>
        <v>0.501</v>
      </c>
      <c r="C14" s="63">
        <f>FormTitan!B17</f>
        <v>18.353999999999999</v>
      </c>
      <c r="D14" s="63">
        <f>FormTitan!B18</f>
        <v>352.22500000000002</v>
      </c>
      <c r="E14" s="56">
        <f>D14-C14</f>
        <v>333.87100000000004</v>
      </c>
      <c r="F14" s="52">
        <f>((D14-C14)/1000)/(0.15/B14)</f>
        <v>1.1151291400000003</v>
      </c>
      <c r="G14" s="54" t="s">
        <v>15</v>
      </c>
      <c r="H14" s="55"/>
      <c r="I14" s="47">
        <f>ABS(E14-E16)/AVERAGE(E14,E16)</f>
        <v>3.6968687641596608E-3</v>
      </c>
    </row>
    <row r="15" spans="1:9" ht="15.75">
      <c r="A15" s="62"/>
      <c r="B15" s="64"/>
      <c r="C15" s="64"/>
      <c r="D15" s="64"/>
      <c r="E15" s="57"/>
      <c r="F15" s="53"/>
      <c r="G15" s="50" t="s">
        <v>16</v>
      </c>
      <c r="H15" s="51"/>
      <c r="I15" s="48"/>
    </row>
    <row r="16" spans="1:9" ht="18.75" customHeight="1">
      <c r="A16" s="61" t="s">
        <v>17</v>
      </c>
      <c r="B16" s="63">
        <f>FormTitan!B16</f>
        <v>0.504</v>
      </c>
      <c r="C16" s="63">
        <f>C14</f>
        <v>18.353999999999999</v>
      </c>
      <c r="D16" s="63">
        <f>FormTitan!B19</f>
        <v>350.99299999999999</v>
      </c>
      <c r="E16" s="56">
        <f>D16-C16</f>
        <v>332.63900000000001</v>
      </c>
      <c r="F16" s="52">
        <f>((D16-C16)/1000)/(0.15/B16)</f>
        <v>1.1176670400000002</v>
      </c>
      <c r="G16" s="54" t="s">
        <v>15</v>
      </c>
      <c r="H16" s="55"/>
      <c r="I16" s="48"/>
    </row>
    <row r="17" spans="1:9" ht="18.75" customHeight="1">
      <c r="A17" s="62"/>
      <c r="B17" s="64"/>
      <c r="C17" s="64"/>
      <c r="D17" s="64"/>
      <c r="E17" s="57"/>
      <c r="F17" s="53"/>
      <c r="G17" s="50" t="s">
        <v>16</v>
      </c>
      <c r="H17" s="51"/>
      <c r="I17" s="49"/>
    </row>
    <row r="18" spans="1:9" ht="15" customHeight="1">
      <c r="A18" s="58" t="s">
        <v>18</v>
      </c>
      <c r="B18" s="59"/>
      <c r="C18" s="59"/>
      <c r="D18" s="59"/>
      <c r="E18" s="60"/>
      <c r="F18" s="18" t="s">
        <v>35</v>
      </c>
      <c r="G18" s="34">
        <f>FormTitan!B21</f>
        <v>0.19400000000000001</v>
      </c>
      <c r="H18" s="35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4" t="s">
        <v>12</v>
      </c>
      <c r="G19" s="45"/>
      <c r="H19" s="46"/>
      <c r="I19" s="5" t="s">
        <v>20</v>
      </c>
    </row>
    <row r="20" spans="1:9" ht="18.75" customHeight="1">
      <c r="A20" s="61" t="s">
        <v>14</v>
      </c>
      <c r="B20" s="63">
        <f>FormTitan!B22</f>
        <v>0.501</v>
      </c>
      <c r="C20" s="63">
        <f>FormTitan!B24</f>
        <v>14.131</v>
      </c>
      <c r="D20" s="63">
        <f>FormTitan!B25</f>
        <v>539.62</v>
      </c>
      <c r="E20" s="56">
        <f>D20-C20</f>
        <v>525.48900000000003</v>
      </c>
      <c r="F20" s="52">
        <f>((D20-C20)/1000)/(0.25/B20)</f>
        <v>1.0530799559999999</v>
      </c>
      <c r="G20" s="54" t="s">
        <v>15</v>
      </c>
      <c r="H20" s="55"/>
      <c r="I20" s="47">
        <f>ABS(E20-E22)/AVERAGE(E20,E22)</f>
        <v>1.132951472549841E-2</v>
      </c>
    </row>
    <row r="21" spans="1:9" ht="18.75" customHeight="1">
      <c r="A21" s="62"/>
      <c r="B21" s="64"/>
      <c r="C21" s="64"/>
      <c r="D21" s="64"/>
      <c r="E21" s="57"/>
      <c r="F21" s="53"/>
      <c r="G21" s="50" t="s">
        <v>16</v>
      </c>
      <c r="H21" s="51"/>
      <c r="I21" s="48"/>
    </row>
    <row r="22" spans="1:9" ht="18.75" customHeight="1">
      <c r="A22" s="61" t="s">
        <v>17</v>
      </c>
      <c r="B22" s="63">
        <f>FormTitan!B23</f>
        <v>0.504</v>
      </c>
      <c r="C22" s="63">
        <f>C20</f>
        <v>14.131</v>
      </c>
      <c r="D22" s="63">
        <f>FormTitan!B26</f>
        <v>533.70000000000005</v>
      </c>
      <c r="E22" s="56">
        <f>D22-C22</f>
        <v>519.56900000000007</v>
      </c>
      <c r="F22" s="52">
        <f>((D22-C22)/1000)/(0.25/B22)</f>
        <v>1.0474511040000001</v>
      </c>
      <c r="G22" s="54" t="s">
        <v>15</v>
      </c>
      <c r="H22" s="55"/>
      <c r="I22" s="48"/>
    </row>
    <row r="23" spans="1:9" ht="18.75" customHeight="1">
      <c r="A23" s="62"/>
      <c r="B23" s="64"/>
      <c r="C23" s="64"/>
      <c r="D23" s="64"/>
      <c r="E23" s="57"/>
      <c r="F23" s="53"/>
      <c r="G23" s="50" t="s">
        <v>16</v>
      </c>
      <c r="H23" s="51"/>
      <c r="I23" s="49"/>
    </row>
    <row r="24" spans="1:9" ht="15" customHeight="1">
      <c r="A24" s="58" t="s">
        <v>21</v>
      </c>
      <c r="B24" s="59"/>
      <c r="C24" s="59"/>
      <c r="D24" s="59"/>
      <c r="E24" s="60"/>
      <c r="F24" s="18" t="s">
        <v>6</v>
      </c>
      <c r="G24" s="34">
        <f>FormTitan!B28</f>
        <v>0.59799999999999998</v>
      </c>
      <c r="H24" s="35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4" t="s">
        <v>12</v>
      </c>
      <c r="G25" s="45"/>
      <c r="H25" s="46"/>
      <c r="I25" s="5" t="s">
        <v>23</v>
      </c>
    </row>
    <row r="26" spans="1:9" ht="18.75" customHeight="1">
      <c r="A26" s="61" t="s">
        <v>14</v>
      </c>
      <c r="B26" s="63">
        <f>FormTitan!B22</f>
        <v>0.501</v>
      </c>
      <c r="C26" s="63">
        <f>FormTitan!B31</f>
        <v>265.38099999999997</v>
      </c>
      <c r="D26" s="63">
        <f>FormTitan!B32</f>
        <v>10118.418</v>
      </c>
      <c r="E26" s="56">
        <f>D26-C26</f>
        <v>9853.0370000000003</v>
      </c>
      <c r="F26" s="52">
        <f>((D26-C26)/1000)/(5/B26)</f>
        <v>0.9872743074</v>
      </c>
      <c r="G26" s="54" t="s">
        <v>15</v>
      </c>
      <c r="H26" s="55"/>
      <c r="I26" s="47">
        <f>ABS(E26-E28)/AVERAGE(E26,E28)</f>
        <v>1.5534173862081513E-3</v>
      </c>
    </row>
    <row r="27" spans="1:9" ht="18.75" customHeight="1">
      <c r="A27" s="62"/>
      <c r="B27" s="64"/>
      <c r="C27" s="64"/>
      <c r="D27" s="64"/>
      <c r="E27" s="57"/>
      <c r="F27" s="53"/>
      <c r="G27" s="50" t="s">
        <v>16</v>
      </c>
      <c r="H27" s="51"/>
      <c r="I27" s="48"/>
    </row>
    <row r="28" spans="1:9" ht="18.75" customHeight="1">
      <c r="A28" s="61" t="s">
        <v>17</v>
      </c>
      <c r="B28" s="63">
        <f>FormTitan!B23</f>
        <v>0.504</v>
      </c>
      <c r="C28" s="63">
        <f>C26</f>
        <v>265.38099999999997</v>
      </c>
      <c r="D28" s="63">
        <f>FormTitan!B33</f>
        <v>10103.124</v>
      </c>
      <c r="E28" s="56">
        <f>D28-C28</f>
        <v>9837.7430000000004</v>
      </c>
      <c r="F28" s="52">
        <f>((D28-C28)/1000)/(5/B28)</f>
        <v>0.99164449439999991</v>
      </c>
      <c r="G28" s="54" t="s">
        <v>15</v>
      </c>
      <c r="H28" s="55"/>
      <c r="I28" s="48"/>
    </row>
    <row r="29" spans="1:9" ht="18.75" customHeight="1">
      <c r="A29" s="62"/>
      <c r="B29" s="64"/>
      <c r="C29" s="64"/>
      <c r="D29" s="64"/>
      <c r="E29" s="57"/>
      <c r="F29" s="53"/>
      <c r="G29" s="50" t="s">
        <v>16</v>
      </c>
      <c r="H29" s="51"/>
      <c r="I29" s="49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3" t="s">
        <v>27</v>
      </c>
      <c r="B31" s="76"/>
      <c r="C31" s="76"/>
      <c r="D31" s="77"/>
      <c r="E31" s="36" t="str">
        <f>FormTitan!B35</f>
        <v>PERMIT/AMIR/NASOHA</v>
      </c>
      <c r="F31" s="37"/>
      <c r="G31" s="37"/>
      <c r="H31" s="40">
        <f>FormTitan!B36</f>
        <v>45630</v>
      </c>
      <c r="I31" s="41"/>
    </row>
    <row r="32" spans="1:9" ht="15.75" customHeight="1">
      <c r="A32" s="84"/>
      <c r="B32" s="79"/>
      <c r="C32" s="79"/>
      <c r="D32" s="80"/>
      <c r="E32" s="38"/>
      <c r="F32" s="39"/>
      <c r="G32" s="39"/>
      <c r="H32" s="42"/>
      <c r="I32" s="43"/>
    </row>
    <row r="33" spans="1:9" ht="15.75" customHeight="1">
      <c r="A33" s="85" t="s">
        <v>28</v>
      </c>
      <c r="B33" s="76"/>
      <c r="C33" s="76"/>
      <c r="D33" s="77"/>
      <c r="E33" s="86"/>
      <c r="F33" s="76"/>
      <c r="G33" s="76"/>
      <c r="H33" s="76"/>
      <c r="I33" s="77"/>
    </row>
    <row r="34" spans="1:9" ht="15.75" customHeight="1">
      <c r="A34" s="84"/>
      <c r="B34" s="79"/>
      <c r="C34" s="79"/>
      <c r="D34" s="80"/>
      <c r="E34" s="79"/>
      <c r="F34" s="79"/>
      <c r="G34" s="79"/>
      <c r="H34" s="79"/>
      <c r="I34" s="80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topLeftCell="A15" zoomScaleNormal="100" workbookViewId="0">
      <selection activeCell="D28" sqref="D28:D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5" t="s">
        <v>0</v>
      </c>
      <c r="B1" s="76"/>
      <c r="C1" s="76"/>
      <c r="D1" s="76"/>
      <c r="E1" s="76"/>
      <c r="F1" s="76"/>
      <c r="G1" s="76"/>
      <c r="H1" s="76"/>
      <c r="I1" s="77"/>
    </row>
    <row r="2" spans="1:9">
      <c r="A2" s="78" t="s">
        <v>1</v>
      </c>
      <c r="B2" s="79"/>
      <c r="C2" s="79"/>
      <c r="D2" s="79"/>
      <c r="E2" s="79"/>
      <c r="F2" s="79"/>
      <c r="G2" s="79"/>
      <c r="H2" s="79"/>
      <c r="I2" s="80"/>
    </row>
    <row r="3" spans="1:9">
      <c r="A3" s="68" t="s">
        <v>2</v>
      </c>
      <c r="B3" s="69"/>
      <c r="C3" s="70"/>
      <c r="D3" s="65">
        <f>FormGH!B3</f>
        <v>0</v>
      </c>
      <c r="E3" s="66"/>
      <c r="F3" s="66"/>
      <c r="G3" s="66"/>
      <c r="H3" s="66"/>
      <c r="I3" s="67"/>
    </row>
    <row r="4" spans="1:9">
      <c r="A4" s="68" t="s">
        <v>3</v>
      </c>
      <c r="B4" s="69"/>
      <c r="C4" s="70"/>
      <c r="D4" s="65">
        <f>FormGH!B4</f>
        <v>0</v>
      </c>
      <c r="E4" s="66"/>
      <c r="F4" s="66"/>
      <c r="G4" s="66"/>
      <c r="H4" s="66"/>
      <c r="I4" s="67"/>
    </row>
    <row r="5" spans="1:9">
      <c r="A5" s="68" t="s">
        <v>4</v>
      </c>
      <c r="B5" s="69"/>
      <c r="C5" s="70"/>
      <c r="D5" s="65">
        <f>FormGH!B5</f>
        <v>0</v>
      </c>
      <c r="E5" s="66"/>
      <c r="F5" s="66"/>
      <c r="G5" s="66"/>
      <c r="H5" s="66"/>
      <c r="I5" s="67"/>
    </row>
    <row r="6" spans="1:9" ht="15" customHeight="1">
      <c r="A6" s="58" t="s">
        <v>5</v>
      </c>
      <c r="B6" s="69"/>
      <c r="C6" s="69"/>
      <c r="D6" s="69"/>
      <c r="E6" s="70"/>
      <c r="F6" s="17" t="s">
        <v>6</v>
      </c>
      <c r="G6" s="34">
        <f>FormGH!B7</f>
        <v>0</v>
      </c>
      <c r="H6" s="35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97" t="s">
        <v>12</v>
      </c>
      <c r="G7" s="76"/>
      <c r="H7" s="77"/>
      <c r="I7" s="5" t="s">
        <v>13</v>
      </c>
    </row>
    <row r="8" spans="1:9" ht="18.75" customHeight="1">
      <c r="A8" s="61" t="s">
        <v>14</v>
      </c>
      <c r="B8" s="63">
        <f>FormGH!B8</f>
        <v>0</v>
      </c>
      <c r="C8" s="63">
        <f>FormGH!B10</f>
        <v>0</v>
      </c>
      <c r="D8" s="63">
        <f>FormGH!B11</f>
        <v>0</v>
      </c>
      <c r="E8" s="103">
        <f>D8-C8</f>
        <v>0</v>
      </c>
      <c r="F8" s="52" t="e">
        <f>((D8-C8)/1000)/(7.5/B8)</f>
        <v>#DIV/0!</v>
      </c>
      <c r="G8" s="54" t="s">
        <v>29</v>
      </c>
      <c r="H8" s="102"/>
      <c r="I8" s="47" t="e">
        <f>ABS(E8-E10)/AVERAGE(E8,E10)</f>
        <v>#DIV/0!</v>
      </c>
    </row>
    <row r="9" spans="1:9" ht="18.75" customHeight="1">
      <c r="A9" s="99"/>
      <c r="B9" s="104"/>
      <c r="C9" s="104"/>
      <c r="D9" s="105"/>
      <c r="E9" s="101"/>
      <c r="F9" s="101"/>
      <c r="G9" s="50" t="s">
        <v>30</v>
      </c>
      <c r="H9" s="100"/>
      <c r="I9" s="98"/>
    </row>
    <row r="10" spans="1:9" ht="18.75" customHeight="1">
      <c r="A10" s="61" t="s">
        <v>17</v>
      </c>
      <c r="B10" s="63">
        <f>FormGH!B9</f>
        <v>0</v>
      </c>
      <c r="C10" s="63">
        <f>C8</f>
        <v>0</v>
      </c>
      <c r="D10" s="63">
        <f>FormGH!B12</f>
        <v>0</v>
      </c>
      <c r="E10" s="103">
        <f>D10-C10</f>
        <v>0</v>
      </c>
      <c r="F10" s="52" t="e">
        <f>((D10-C10)/1000)/(7.5/B10)</f>
        <v>#DIV/0!</v>
      </c>
      <c r="G10" s="54" t="s">
        <v>31</v>
      </c>
      <c r="H10" s="102"/>
      <c r="I10" s="98"/>
    </row>
    <row r="11" spans="1:9" ht="18.75" customHeight="1">
      <c r="A11" s="99"/>
      <c r="B11" s="104"/>
      <c r="C11" s="104"/>
      <c r="D11" s="105"/>
      <c r="E11" s="101"/>
      <c r="F11" s="101"/>
      <c r="G11" s="50" t="s">
        <v>32</v>
      </c>
      <c r="H11" s="100"/>
      <c r="I11" s="99"/>
    </row>
    <row r="12" spans="1:9" ht="15" customHeight="1">
      <c r="A12" s="58" t="s">
        <v>24</v>
      </c>
      <c r="B12" s="69"/>
      <c r="C12" s="69"/>
      <c r="D12" s="69"/>
      <c r="E12" s="70"/>
      <c r="F12" s="18" t="s">
        <v>6</v>
      </c>
      <c r="G12" s="34">
        <f>FormGH!B14</f>
        <v>0</v>
      </c>
      <c r="H12" s="35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7" t="s">
        <v>12</v>
      </c>
      <c r="G13" s="76"/>
      <c r="H13" s="77"/>
      <c r="I13" s="5" t="s">
        <v>26</v>
      </c>
    </row>
    <row r="14" spans="1:9" ht="18.75" customHeight="1">
      <c r="A14" s="61" t="s">
        <v>14</v>
      </c>
      <c r="B14" s="63">
        <f>FormGH!B15</f>
        <v>0</v>
      </c>
      <c r="C14" s="63">
        <f>FormGH!B17</f>
        <v>0</v>
      </c>
      <c r="D14" s="63">
        <f>FormGH!B18</f>
        <v>0</v>
      </c>
      <c r="E14" s="103">
        <f>D14-C14</f>
        <v>0</v>
      </c>
      <c r="F14" s="52" t="e">
        <f>((D14-C14)/1000)/(0.45/B14)</f>
        <v>#DIV/0!</v>
      </c>
      <c r="G14" s="54" t="s">
        <v>15</v>
      </c>
      <c r="H14" s="102"/>
      <c r="I14" s="47" t="e">
        <f>ABS(E14-E16)/AVERAGE(E14,E16)</f>
        <v>#DIV/0!</v>
      </c>
    </row>
    <row r="15" spans="1:9" ht="15.75">
      <c r="A15" s="99"/>
      <c r="B15" s="104"/>
      <c r="C15" s="104"/>
      <c r="D15" s="105"/>
      <c r="E15" s="101"/>
      <c r="F15" s="101"/>
      <c r="G15" s="50" t="s">
        <v>16</v>
      </c>
      <c r="H15" s="100"/>
      <c r="I15" s="98"/>
    </row>
    <row r="16" spans="1:9" ht="18.75" customHeight="1">
      <c r="A16" s="61" t="s">
        <v>17</v>
      </c>
      <c r="B16" s="63">
        <f>FormGH!B16</f>
        <v>0</v>
      </c>
      <c r="C16" s="63">
        <f>C14</f>
        <v>0</v>
      </c>
      <c r="D16" s="63">
        <f>FormGH!B19</f>
        <v>0</v>
      </c>
      <c r="E16" s="103">
        <f>D16-C16</f>
        <v>0</v>
      </c>
      <c r="F16" s="52" t="e">
        <f>((D16-C16)/1000)/(0.45/B16)</f>
        <v>#DIV/0!</v>
      </c>
      <c r="G16" s="54" t="s">
        <v>15</v>
      </c>
      <c r="H16" s="102"/>
      <c r="I16" s="98"/>
    </row>
    <row r="17" spans="1:9" ht="18.75" customHeight="1">
      <c r="A17" s="99"/>
      <c r="B17" s="104"/>
      <c r="C17" s="104"/>
      <c r="D17" s="105"/>
      <c r="E17" s="101"/>
      <c r="F17" s="101"/>
      <c r="G17" s="50" t="s">
        <v>16</v>
      </c>
      <c r="H17" s="100"/>
      <c r="I17" s="99"/>
    </row>
    <row r="18" spans="1:9" ht="15.75" customHeight="1">
      <c r="A18" s="58" t="s">
        <v>18</v>
      </c>
      <c r="B18" s="69"/>
      <c r="C18" s="69"/>
      <c r="D18" s="69"/>
      <c r="E18" s="70"/>
      <c r="F18" s="18" t="s">
        <v>6</v>
      </c>
      <c r="G18" s="87">
        <f>FormGH!B21</f>
        <v>0</v>
      </c>
      <c r="H18" s="88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7" t="s">
        <v>12</v>
      </c>
      <c r="G19" s="76"/>
      <c r="H19" s="77"/>
      <c r="I19" s="5" t="s">
        <v>20</v>
      </c>
    </row>
    <row r="20" spans="1:9" ht="18.75" customHeight="1">
      <c r="A20" s="61" t="s">
        <v>14</v>
      </c>
      <c r="B20" s="63">
        <f>FormGH!B22</f>
        <v>0</v>
      </c>
      <c r="C20" s="63">
        <f>FormGH!B24</f>
        <v>0</v>
      </c>
      <c r="D20" s="63">
        <f>FormGH!B25</f>
        <v>0</v>
      </c>
      <c r="E20" s="56">
        <f>D20-C20</f>
        <v>0</v>
      </c>
      <c r="F20" s="52" t="e">
        <f>((D20-C20)/1000)/(0.75/B20)</f>
        <v>#DIV/0!</v>
      </c>
      <c r="G20" s="54" t="s">
        <v>15</v>
      </c>
      <c r="H20" s="102"/>
      <c r="I20" s="47" t="e">
        <f>ABS(E20-E22)/AVERAGE(E20,E22)</f>
        <v>#DIV/0!</v>
      </c>
    </row>
    <row r="21" spans="1:9" ht="18.75" customHeight="1">
      <c r="A21" s="99"/>
      <c r="B21" s="104"/>
      <c r="C21" s="104"/>
      <c r="D21" s="105"/>
      <c r="E21" s="99"/>
      <c r="F21" s="101"/>
      <c r="G21" s="50" t="s">
        <v>16</v>
      </c>
      <c r="H21" s="100"/>
      <c r="I21" s="98"/>
    </row>
    <row r="22" spans="1:9" ht="18.75" customHeight="1">
      <c r="A22" s="61" t="s">
        <v>17</v>
      </c>
      <c r="B22" s="63">
        <f>FormGH!B23</f>
        <v>0</v>
      </c>
      <c r="C22" s="63">
        <f>C20</f>
        <v>0</v>
      </c>
      <c r="D22" s="63">
        <f>FormGH!B26</f>
        <v>0</v>
      </c>
      <c r="E22" s="56">
        <f>D22-C22</f>
        <v>0</v>
      </c>
      <c r="F22" s="52" t="e">
        <f>((D22-C22)/1000)/(0.75/B22)</f>
        <v>#DIV/0!</v>
      </c>
      <c r="G22" s="54" t="s">
        <v>15</v>
      </c>
      <c r="H22" s="102"/>
      <c r="I22" s="98"/>
    </row>
    <row r="23" spans="1:9" ht="18.75" customHeight="1">
      <c r="A23" s="99"/>
      <c r="B23" s="104"/>
      <c r="C23" s="104"/>
      <c r="D23" s="105"/>
      <c r="E23" s="99"/>
      <c r="F23" s="101"/>
      <c r="G23" s="50" t="s">
        <v>16</v>
      </c>
      <c r="H23" s="100"/>
      <c r="I23" s="99"/>
    </row>
    <row r="24" spans="1:9" ht="15.75" customHeight="1">
      <c r="A24" s="58" t="s">
        <v>21</v>
      </c>
      <c r="B24" s="69"/>
      <c r="C24" s="69"/>
      <c r="D24" s="69"/>
      <c r="E24" s="70"/>
      <c r="F24" s="18" t="s">
        <v>6</v>
      </c>
      <c r="G24" s="34">
        <f>FormGH!B28</f>
        <v>0</v>
      </c>
      <c r="H24" s="35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7" t="s">
        <v>12</v>
      </c>
      <c r="G25" s="76"/>
      <c r="H25" s="77"/>
      <c r="I25" s="5" t="s">
        <v>23</v>
      </c>
    </row>
    <row r="26" spans="1:9" ht="18.75" customHeight="1">
      <c r="A26" s="61" t="s">
        <v>14</v>
      </c>
      <c r="B26" s="63">
        <f>FormGH!B29</f>
        <v>0</v>
      </c>
      <c r="C26" s="63">
        <f>FormGH!B31</f>
        <v>0</v>
      </c>
      <c r="D26" s="63">
        <f>FormGH!B32</f>
        <v>0</v>
      </c>
      <c r="E26" s="56">
        <f>D26-C26</f>
        <v>0</v>
      </c>
      <c r="F26" s="52" t="e">
        <f>((D26-C26)/1000)/(15/B26)</f>
        <v>#DIV/0!</v>
      </c>
      <c r="G26" s="54" t="s">
        <v>15</v>
      </c>
      <c r="H26" s="102"/>
      <c r="I26" s="47" t="e">
        <f>ABS(E26-E28)/AVERAGE(E26,E28)</f>
        <v>#DIV/0!</v>
      </c>
    </row>
    <row r="27" spans="1:9" ht="18.75" customHeight="1">
      <c r="A27" s="99"/>
      <c r="B27" s="104"/>
      <c r="C27" s="104"/>
      <c r="D27" s="105"/>
      <c r="E27" s="99"/>
      <c r="F27" s="101"/>
      <c r="G27" s="50" t="s">
        <v>16</v>
      </c>
      <c r="H27" s="100"/>
      <c r="I27" s="98"/>
    </row>
    <row r="28" spans="1:9" ht="18.75" customHeight="1">
      <c r="A28" s="61" t="s">
        <v>17</v>
      </c>
      <c r="B28" s="63">
        <f>FormGH!B30</f>
        <v>0</v>
      </c>
      <c r="C28" s="63">
        <f>C26</f>
        <v>0</v>
      </c>
      <c r="D28" s="63">
        <f>FormGH!B33</f>
        <v>0</v>
      </c>
      <c r="E28" s="56">
        <f>D28-C28</f>
        <v>0</v>
      </c>
      <c r="F28" s="52" t="e">
        <f>((D28-C28)/1000)/(15/B28)</f>
        <v>#DIV/0!</v>
      </c>
      <c r="G28" s="54" t="s">
        <v>15</v>
      </c>
      <c r="H28" s="102"/>
      <c r="I28" s="98"/>
    </row>
    <row r="29" spans="1:9" ht="18.75" customHeight="1">
      <c r="A29" s="99"/>
      <c r="B29" s="104"/>
      <c r="C29" s="104"/>
      <c r="D29" s="105"/>
      <c r="E29" s="99"/>
      <c r="F29" s="101"/>
      <c r="G29" s="50" t="s">
        <v>16</v>
      </c>
      <c r="H29" s="100"/>
      <c r="I29" s="99"/>
    </row>
    <row r="30" spans="1:9" ht="15.75" customHeight="1">
      <c r="A30" s="83" t="s">
        <v>27</v>
      </c>
      <c r="B30" s="76"/>
      <c r="C30" s="76"/>
      <c r="D30" s="77"/>
      <c r="E30" s="89">
        <f>FormGH!B35</f>
        <v>0</v>
      </c>
      <c r="F30" s="90"/>
      <c r="G30" s="90"/>
      <c r="H30" s="93">
        <f>FormGH!B36</f>
        <v>0</v>
      </c>
      <c r="I30" s="94"/>
    </row>
    <row r="31" spans="1:9" ht="15.75" customHeight="1">
      <c r="A31" s="84"/>
      <c r="B31" s="79"/>
      <c r="C31" s="79"/>
      <c r="D31" s="80"/>
      <c r="E31" s="91"/>
      <c r="F31" s="92"/>
      <c r="G31" s="92"/>
      <c r="H31" s="95"/>
      <c r="I31" s="96"/>
    </row>
    <row r="32" spans="1:9" ht="15.75" customHeight="1">
      <c r="A32" s="85" t="s">
        <v>28</v>
      </c>
      <c r="B32" s="76"/>
      <c r="C32" s="76"/>
      <c r="D32" s="77"/>
      <c r="E32" s="86"/>
      <c r="F32" s="76"/>
      <c r="G32" s="76"/>
      <c r="H32" s="76"/>
      <c r="I32" s="77"/>
    </row>
    <row r="33" spans="1:9" ht="15.75" customHeight="1">
      <c r="A33" s="84"/>
      <c r="B33" s="79"/>
      <c r="C33" s="79"/>
      <c r="D33" s="80"/>
      <c r="E33" s="79"/>
      <c r="F33" s="79"/>
      <c r="G33" s="79"/>
      <c r="H33" s="79"/>
      <c r="I33" s="80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2024-12-06T03:22:37Z</cp:lastPrinted>
  <dcterms:created xsi:type="dcterms:W3CDTF">2006-09-16T00:00:00Z</dcterms:created>
  <dcterms:modified xsi:type="dcterms:W3CDTF">2024-12-06T03:25:07Z</dcterms:modified>
</cp:coreProperties>
</file>