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020924\IQC PIL 020924\"/>
    </mc:Choice>
  </mc:AlternateContent>
  <xr:revisionPtr revIDLastSave="0" documentId="13_ncr:1_{8A26011B-5B3D-412B-A0A5-66A0E7748E86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E4" i="13" l="1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E4" i="29"/>
  <c r="D2" i="25"/>
  <c r="D29" i="27"/>
  <c r="A29" i="27"/>
  <c r="F9" i="27"/>
  <c r="G15" i="27" s="1"/>
  <c r="F8" i="27"/>
  <c r="F15" i="27" s="1"/>
  <c r="F7" i="27"/>
  <c r="E5" i="27"/>
  <c r="E4" i="27"/>
  <c r="D29" i="25"/>
  <c r="A29" i="25"/>
  <c r="F9" i="25"/>
  <c r="G14" i="25" s="1"/>
  <c r="F8" i="25"/>
  <c r="F13" i="25" s="1"/>
  <c r="F7" i="25"/>
  <c r="E5" i="25"/>
  <c r="E4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E4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E4" i="23"/>
  <c r="D29" i="22"/>
  <c r="A29" i="22"/>
  <c r="F9" i="22"/>
  <c r="F8" i="22"/>
  <c r="F7" i="22"/>
  <c r="E5" i="22"/>
  <c r="E4" i="22"/>
  <c r="D29" i="21"/>
  <c r="A29" i="21"/>
  <c r="F9" i="21"/>
  <c r="F8" i="21"/>
  <c r="F7" i="21"/>
  <c r="E5" i="21"/>
  <c r="E4" i="21"/>
  <c r="D29" i="20"/>
  <c r="A29" i="20"/>
  <c r="F9" i="20"/>
  <c r="F8" i="20"/>
  <c r="F7" i="20"/>
  <c r="E5" i="20"/>
  <c r="E4" i="20"/>
  <c r="D29" i="19"/>
  <c r="A29" i="19"/>
  <c r="F9" i="19"/>
  <c r="F8" i="19"/>
  <c r="F7" i="19"/>
  <c r="E5" i="19"/>
  <c r="E4" i="19"/>
  <c r="D29" i="18"/>
  <c r="A29" i="18"/>
  <c r="F9" i="18"/>
  <c r="F8" i="18"/>
  <c r="F7" i="18"/>
  <c r="E5" i="18"/>
  <c r="E4" i="18"/>
  <c r="D29" i="17"/>
  <c r="A29" i="17"/>
  <c r="F9" i="17"/>
  <c r="F8" i="17"/>
  <c r="F7" i="17"/>
  <c r="E5" i="17"/>
  <c r="E4" i="17"/>
  <c r="D29" i="16"/>
  <c r="A29" i="16"/>
  <c r="F9" i="16"/>
  <c r="F8" i="16"/>
  <c r="F7" i="16"/>
  <c r="E5" i="16"/>
  <c r="E4" i="16"/>
  <c r="D29" i="15"/>
  <c r="A29" i="15"/>
  <c r="F9" i="15"/>
  <c r="F8" i="15"/>
  <c r="F7" i="15"/>
  <c r="E5" i="15"/>
  <c r="E4" i="15"/>
  <c r="D29" i="14"/>
  <c r="A29" i="14"/>
  <c r="F9" i="14"/>
  <c r="F8" i="14"/>
  <c r="F7" i="14"/>
  <c r="E5" i="14"/>
  <c r="E4" i="14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<sst xmlns="http://schemas.openxmlformats.org/spreadsheetml/2006/main" count="858" uniqueCount="95">
  <si>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</si>
  <si>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</si>
  <si>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</si>
  <si>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</si>
  <si>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</si>
  <si>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</si>
  <si>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</si>
  <si>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</si>
  <si>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</si>
  <si>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</si>
  <si>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</si>
  <si>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</si>
  <si>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</si>
  <si>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</si>
  <si>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</si>
  <si>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</si>
  <si>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</si>
  <si>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</si>
  <si>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</si>
  <si>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</si>
  <si>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</si>
  <si>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</si>
  <si>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</si>
  <si>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</si>
  <si>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</si>
  <si>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</si>
  <si>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</si>
  <si>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</si>
  <si>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</si>
  <si>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</si>
  <si>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</si>
  <si>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</si>
  <si>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</si>
  <si>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</si>
  <si>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</si>
  <si>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</si>
  <si>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</si>
  <si>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</si>
  <si>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</si>
  <si>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</si>
  <si>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</si>
  <si>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</si>
  <si>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</si>
  <si>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</si>
  <si>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</si>
  <si>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</si>
  <si>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</si>
  <si>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</si>
  <si>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</si>
  <si>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</si>
  <si>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</si>
  <si>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</si>
  <si>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</si>
  <si>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</si>
  <si>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</si>
  <si>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</si>
  <si>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</si>
  <si>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</si>
  <si>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</si>
  <si>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</si>
  <si>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</si>
  <si>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</si>
  <si>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</si>
  <si>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</si>
  <si>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</si>
  <si>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</si>
  <si>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</si>
  <si>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</si>
  <si>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</si>
  <si>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</si>
  <si>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</si>
  <si>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</si>
  <si>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</si>
  <si>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</si>
  <si>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</si>
  <si>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</si>
  <si>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</si>
  <si>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</si>
  <si>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</si>
  <si>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</si>
  <si>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</si>
  <si>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</si>
  <si>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</si>
  <si>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</si>
  <si>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GH1</t>
  </si>
  <si>
    <t>IQC PIL 020924</t>
  </si>
  <si>
    <t>RB GH A &amp; B 020924</t>
  </si>
  <si>
    <t>IQC PIL A 020924</t>
  </si>
  <si>
    <t>IQC PIL B 020924</t>
  </si>
  <si>
    <t>PIL</t>
  </si>
  <si>
    <t>PERMIT / AMIR</t>
  </si>
  <si>
    <t>030924</t>
  </si>
  <si>
    <t>YA</t>
  </si>
  <si>
    <t>TIDAK</t>
  </si>
  <si>
    <t>IQC PIL BLK 020924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</si>
</sst>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8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113.720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100.003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1" cy="346787"/>
              <a:chOff x="5019299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100.003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291" y="923328"/>
              <a:chExt cx="2078188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zoomScale="115" zoomScaleNormal="115" workbookViewId="0">
      <selection activeCell="E29" sqref="E2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47</v>
      </c>
      <c r="C1" s="55" t="s">
        <v>66</v>
      </c>
      <c r="D1" s="56" t="s">
        <v>48</v>
      </c>
      <c r="E1" s="56" t="s">
        <v>49</v>
      </c>
      <c r="F1" s="24" t="s">
        <v>50</v>
      </c>
      <c r="G1" s="58" t="s">
        <v>42</v>
      </c>
      <c r="H1" s="47" t="s">
        <v>75</v>
      </c>
      <c r="I1" s="47" t="s">
        <v>74</v>
      </c>
      <c r="J1" s="63"/>
      <c r="K1" s="63"/>
      <c r="L1" s="63"/>
      <c r="M1" s="63"/>
      <c r="N1" s="63"/>
      <c r="O1" s="63"/>
    </row>
    <row r="2" spans="1:15" ht="15" x14ac:dyDescent="0.25">
      <c r="A2" s="29" t="s">
        <v>81</v>
      </c>
      <c r="B2" s="50"/>
      <c r="C2" s="34"/>
      <c r="D2" s="32"/>
      <c r="E2" s="32"/>
      <c r="F2" s="57">
        <f>E2-D2</f>
        <v>0</v>
      </c>
      <c r="G2" s="59"/>
      <c r="H2" s="60" t="s">
        <v>84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82</v>
      </c>
      <c r="B3" s="50"/>
      <c r="C3" s="34"/>
      <c r="D3" s="32"/>
      <c r="E3" s="32"/>
      <c r="F3" s="57">
        <f>E3-D3</f>
        <v>0</v>
      </c>
      <c r="G3" s="59"/>
      <c r="H3" s="75" t="str">
        <f>H2</f>
        <v>GH1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83</v>
      </c>
      <c r="B4" s="50" t="s">
        <v>86</v>
      </c>
      <c r="C4" s="71"/>
      <c r="D4" s="71"/>
      <c r="E4" s="71"/>
      <c r="F4" s="71"/>
      <c r="G4" s="72"/>
      <c r="H4" s="76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51</v>
      </c>
      <c r="B5" s="50" t="s">
        <v>94</v>
      </c>
      <c r="C5" s="32">
        <v>1.506</v>
      </c>
      <c r="D5" s="32">
        <v>13.675000000000001</v>
      </c>
      <c r="E5" s="32">
        <v>113.749</v>
      </c>
      <c r="F5" s="57">
        <f t="shared" ref="F5:F7" si="0">E5-D5</f>
        <v>100.074</v>
      </c>
      <c r="G5" s="59"/>
      <c r="H5" s="75" t="str">
        <f>H2</f>
        <v>GH1</v>
      </c>
      <c r="I5" s="49"/>
      <c r="J5" s="51" t="str">
        <f>IF(I8=1,"(1)/ 2 / 3 / 4 / NA",IF(I8=2,"1 /(2)/ 3 / 4 / NA",IF(I8=3,"1 / 2 /(3)/ 4 / NA",IF(I8=4,"1 / 2 / 3 /(4)/ NA",IF(I8="NA","1 / 2 / 3 / 4 /(NA)")))))</f>
        <v>(1)/ 2 / 3 / 4 / NA</v>
      </c>
      <c r="K5" s="74"/>
      <c r="L5" s="64"/>
      <c r="M5" s="64"/>
      <c r="N5" s="63"/>
      <c r="O5" s="63"/>
    </row>
    <row r="6" spans="1:15" x14ac:dyDescent="0.2">
      <c r="A6" s="29" t="s">
        <v>52</v>
      </c>
      <c r="B6" s="50" t="s">
        <v>87</v>
      </c>
      <c r="C6" s="32">
        <v>1.506</v>
      </c>
      <c r="D6" s="32">
        <v>13.670999999999999</v>
      </c>
      <c r="E6" s="32">
        <v>113.71599999999999</v>
      </c>
      <c r="F6" s="57">
        <f t="shared" si="0"/>
        <v>100.04499999999999</v>
      </c>
      <c r="G6" s="59"/>
      <c r="H6" s="75" t="str">
        <f>H2</f>
        <v>GH1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53</v>
      </c>
      <c r="B7" s="50" t="s">
        <v>88</v>
      </c>
      <c r="C7" s="32">
        <v>1.5049999999999999</v>
      </c>
      <c r="D7" s="32">
        <v>13.707000000000001</v>
      </c>
      <c r="E7" s="32">
        <v>113.721</v>
      </c>
      <c r="F7" s="57">
        <f t="shared" si="0"/>
        <v>100.01400000000001</v>
      </c>
      <c r="G7" s="59"/>
      <c r="H7" s="75" t="str">
        <f>H2</f>
        <v>GH1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54</v>
      </c>
      <c r="B8" s="50">
        <v>2024080260</v>
      </c>
      <c r="C8" s="32">
        <v>1.506</v>
      </c>
      <c r="D8" s="32">
        <v>13.717000000000001</v>
      </c>
      <c r="E8" s="32">
        <v>113.72</v>
      </c>
      <c r="F8" s="57">
        <f>E8-D8</f>
        <v>100.003</v>
      </c>
      <c r="G8" s="60" t="s">
        <v>89</v>
      </c>
      <c r="H8" s="75" t="str">
        <f t="shared" ref="H8" si="1">H5</f>
        <v>GH1</v>
      </c>
      <c r="I8" s="48">
        <v>1</v>
      </c>
      <c r="J8" s="51" t="str">
        <f>IF(I8=1,"(1)/ 2 / 3 / 4 / NA",IF(I8="Sila Pilih"," 1 / 2 / 3 / 4 / NA",IF(I8=2,"1 /(2)/ 3 / 4 / NA",IF(I8=3,"1 / 2 /(3)/ 4 / NA",IF(I8=4,"1 / 2 / 3 /(4)/ NA",IF(I8="NA","1 / 2 / 3 / 4 /(NA)"))))))</f>
        <v>(1)/ 2 / 3 / 4 / NA</v>
      </c>
      <c r="K8" s="51"/>
      <c r="L8" s="63"/>
      <c r="M8" s="63"/>
      <c r="N8" s="63"/>
      <c r="O8" s="63"/>
    </row>
    <row r="9" spans="1:15" ht="15" x14ac:dyDescent="0.25">
      <c r="A9" s="29" t="s">
        <v>55</v>
      </c>
      <c r="B9" s="30"/>
      <c r="C9" s="32"/>
      <c r="D9" s="32"/>
      <c r="E9" s="32"/>
      <c r="F9" s="57">
        <f t="shared" ref="F9:F22" si="2">E9-D9</f>
        <v>0</v>
      </c>
      <c r="G9" s="60" t="s">
        <v>43</v>
      </c>
      <c r="H9" s="75" t="str">
        <f t="shared" ref="H9" si="3">H5</f>
        <v>GH1</v>
      </c>
      <c r="I9" s="48" t="s">
        <v>43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56</v>
      </c>
      <c r="B10" s="30"/>
      <c r="C10" s="32"/>
      <c r="D10" s="32"/>
      <c r="E10" s="32"/>
      <c r="F10" s="57">
        <f t="shared" si="2"/>
        <v>0</v>
      </c>
      <c r="G10" s="60" t="s">
        <v>43</v>
      </c>
      <c r="H10" s="75" t="str">
        <f t="shared" ref="H10" si="4">H5</f>
        <v>GH1</v>
      </c>
      <c r="I10" s="48" t="s">
        <v>43</v>
      </c>
      <c r="J10" s="51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57</v>
      </c>
      <c r="B11" s="30"/>
      <c r="C11" s="32"/>
      <c r="D11" s="32"/>
      <c r="E11" s="32"/>
      <c r="F11" s="57">
        <f t="shared" si="2"/>
        <v>0</v>
      </c>
      <c r="G11" s="60" t="s">
        <v>43</v>
      </c>
      <c r="H11" s="75" t="str">
        <f t="shared" ref="H11" si="6">H8</f>
        <v>GH1</v>
      </c>
      <c r="I11" s="48" t="s">
        <v>43</v>
      </c>
      <c r="J11" s="51" t="str">
        <f t="shared" si="5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58</v>
      </c>
      <c r="B12" s="30"/>
      <c r="C12" s="32"/>
      <c r="D12" s="32"/>
      <c r="E12" s="32"/>
      <c r="F12" s="57">
        <f t="shared" si="2"/>
        <v>0</v>
      </c>
      <c r="G12" s="60" t="s">
        <v>43</v>
      </c>
      <c r="H12" s="75" t="str">
        <f t="shared" ref="H12" si="7">H8</f>
        <v>GH1</v>
      </c>
      <c r="I12" s="48" t="s">
        <v>43</v>
      </c>
      <c r="J12" s="51" t="str">
        <f t="shared" si="5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59</v>
      </c>
      <c r="B13" s="30"/>
      <c r="C13" s="32"/>
      <c r="D13" s="32"/>
      <c r="E13" s="32"/>
      <c r="F13" s="57">
        <f t="shared" si="2"/>
        <v>0</v>
      </c>
      <c r="G13" s="60" t="s">
        <v>43</v>
      </c>
      <c r="H13" s="75" t="str">
        <f t="shared" ref="H13" si="8">H8</f>
        <v>GH1</v>
      </c>
      <c r="I13" s="48" t="s">
        <v>43</v>
      </c>
      <c r="J13" s="51" t="str">
        <f t="shared" si="5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60</v>
      </c>
      <c r="B14" s="30"/>
      <c r="C14" s="32"/>
      <c r="D14" s="32"/>
      <c r="E14" s="32"/>
      <c r="F14" s="57">
        <f t="shared" si="2"/>
        <v>0</v>
      </c>
      <c r="G14" s="60" t="s">
        <v>43</v>
      </c>
      <c r="H14" s="75" t="str">
        <f t="shared" ref="H14" si="9">H11</f>
        <v>GH1</v>
      </c>
      <c r="I14" s="48" t="s">
        <v>43</v>
      </c>
      <c r="J14" s="51" t="str">
        <f t="shared" si="5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61</v>
      </c>
      <c r="B15" s="30"/>
      <c r="C15" s="32"/>
      <c r="D15" s="32"/>
      <c r="E15" s="32"/>
      <c r="F15" s="57">
        <f t="shared" si="2"/>
        <v>0</v>
      </c>
      <c r="G15" s="60" t="s">
        <v>43</v>
      </c>
      <c r="H15" s="75" t="str">
        <f t="shared" ref="H15" si="10">H11</f>
        <v>GH1</v>
      </c>
      <c r="I15" s="48" t="s">
        <v>43</v>
      </c>
      <c r="J15" s="51" t="str">
        <f t="shared" si="5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62</v>
      </c>
      <c r="B16" s="30"/>
      <c r="C16" s="32"/>
      <c r="D16" s="32"/>
      <c r="E16" s="32"/>
      <c r="F16" s="57">
        <f t="shared" si="2"/>
        <v>0</v>
      </c>
      <c r="G16" s="60" t="s">
        <v>43</v>
      </c>
      <c r="H16" s="75" t="str">
        <f t="shared" ref="H16" si="11">H11</f>
        <v>GH1</v>
      </c>
      <c r="I16" s="48" t="s">
        <v>43</v>
      </c>
      <c r="J16" s="51" t="str">
        <f t="shared" si="5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63</v>
      </c>
      <c r="B17" s="30"/>
      <c r="C17" s="32"/>
      <c r="D17" s="32"/>
      <c r="E17" s="32"/>
      <c r="F17" s="57">
        <f t="shared" si="2"/>
        <v>0</v>
      </c>
      <c r="G17" s="60" t="s">
        <v>43</v>
      </c>
      <c r="H17" s="75" t="str">
        <f t="shared" ref="H17" si="12">H14</f>
        <v>GH1</v>
      </c>
      <c r="I17" s="48" t="s">
        <v>43</v>
      </c>
      <c r="J17" s="51" t="str">
        <f t="shared" si="5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64</v>
      </c>
      <c r="B18" s="30"/>
      <c r="C18" s="32"/>
      <c r="D18" s="32"/>
      <c r="E18" s="32"/>
      <c r="F18" s="57">
        <f t="shared" si="2"/>
        <v>0</v>
      </c>
      <c r="G18" s="60" t="s">
        <v>43</v>
      </c>
      <c r="H18" s="75" t="str">
        <f t="shared" ref="H18" si="13">H14</f>
        <v>GH1</v>
      </c>
      <c r="I18" s="48" t="s">
        <v>43</v>
      </c>
      <c r="J18" s="51" t="str">
        <f t="shared" si="5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65</v>
      </c>
      <c r="B19" s="31"/>
      <c r="C19" s="32"/>
      <c r="D19" s="32"/>
      <c r="E19" s="32"/>
      <c r="F19" s="57">
        <f t="shared" si="2"/>
        <v>0</v>
      </c>
      <c r="G19" s="60" t="s">
        <v>43</v>
      </c>
      <c r="H19" s="75" t="str">
        <f t="shared" ref="H19" si="14">H14</f>
        <v>GH1</v>
      </c>
      <c r="I19" s="48" t="s">
        <v>43</v>
      </c>
      <c r="J19" s="51" t="str">
        <f t="shared" si="5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78</v>
      </c>
      <c r="B20" s="31"/>
      <c r="C20" s="32"/>
      <c r="D20" s="32"/>
      <c r="E20" s="32"/>
      <c r="F20" s="57">
        <f t="shared" si="2"/>
        <v>0</v>
      </c>
      <c r="G20" s="60" t="s">
        <v>43</v>
      </c>
      <c r="H20" s="75" t="str">
        <f t="shared" ref="H20" si="15">H17</f>
        <v>GH1</v>
      </c>
      <c r="I20" s="48" t="s">
        <v>43</v>
      </c>
      <c r="J20" s="51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79</v>
      </c>
      <c r="B21" s="31"/>
      <c r="C21" s="32"/>
      <c r="D21" s="32"/>
      <c r="E21" s="32"/>
      <c r="F21" s="57">
        <f t="shared" si="2"/>
        <v>0</v>
      </c>
      <c r="G21" s="60" t="s">
        <v>43</v>
      </c>
      <c r="H21" s="75" t="str">
        <f t="shared" ref="H21" si="17">H17</f>
        <v>GH1</v>
      </c>
      <c r="I21" s="48" t="s">
        <v>43</v>
      </c>
      <c r="J21" s="51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80</v>
      </c>
      <c r="B22" s="31"/>
      <c r="C22" s="32"/>
      <c r="D22" s="32"/>
      <c r="E22" s="32"/>
      <c r="F22" s="57">
        <f t="shared" si="2"/>
        <v>0</v>
      </c>
      <c r="G22" s="60" t="s">
        <v>43</v>
      </c>
      <c r="H22" s="75" t="str">
        <f t="shared" ref="H22" si="19">H17</f>
        <v>GH1</v>
      </c>
      <c r="I22" s="48" t="s">
        <v>43</v>
      </c>
      <c r="J22" s="51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73</v>
      </c>
      <c r="B24" s="31" t="s">
        <v>90</v>
      </c>
      <c r="J24" s="51"/>
      <c r="K24" s="51"/>
    </row>
    <row r="25" spans="1:15" x14ac:dyDescent="0.2">
      <c r="A25" s="22" t="s">
        <v>72</v>
      </c>
      <c r="B25" s="45">
        <v>45537</v>
      </c>
      <c r="J25" s="51"/>
      <c r="K25" s="51"/>
    </row>
    <row r="26" spans="1:15" x14ac:dyDescent="0.2">
      <c r="A26" s="22" t="s">
        <v>67</v>
      </c>
      <c r="B26" s="31" t="s">
        <v>85</v>
      </c>
      <c r="C26" s="36" t="s">
        <v>68</v>
      </c>
      <c r="J26" s="51"/>
      <c r="K26" s="51"/>
    </row>
    <row r="27" spans="1:15" ht="13.5" thickBot="1" x14ac:dyDescent="0.25">
      <c r="A27" t="s">
        <v>69</v>
      </c>
      <c r="B27" s="77" t="s">
        <v>91</v>
      </c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44</v>
      </c>
      <c r="B28" s="23" t="s">
        <v>92</v>
      </c>
      <c r="C28" s="51"/>
      <c r="D28" s="51" t="b">
        <f>IF(B28="YA", TRUE)</f>
        <v>1</v>
      </c>
      <c r="E28" s="51"/>
      <c r="F28" s="61"/>
      <c r="G28" s="52"/>
      <c r="H28" s="52"/>
      <c r="I28" s="51"/>
    </row>
    <row r="29" spans="1:15" ht="15.75" thickBot="1" x14ac:dyDescent="0.3">
      <c r="A29" s="22" t="s">
        <v>46</v>
      </c>
      <c r="B29" s="23" t="s">
        <v>92</v>
      </c>
      <c r="C29" s="51"/>
      <c r="D29" s="51" t="b">
        <f>IF(B29="YA", TRUE)</f>
        <v>1</v>
      </c>
      <c r="E29" s="51"/>
      <c r="F29" s="61"/>
      <c r="G29" s="52"/>
      <c r="H29" s="52"/>
      <c r="I29" s="51"/>
    </row>
    <row r="30" spans="1:15" ht="15.75" thickBot="1" x14ac:dyDescent="0.3">
      <c r="A30" s="22" t="s">
        <v>45</v>
      </c>
      <c r="B30" s="23" t="s">
        <v>93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24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1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FormGerhadt!B16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FormGerhadt!G16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FormGerhadt!J16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FormGerhadt!B17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FormGerhadt!G17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FormGerhadt!J17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6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FormGerhadt!B18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FormGerhadt!G18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FormGerhadt!J18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FormGerhadt!B19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41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43" t="s">
        <v>71</v>
      </c>
      <c r="H17" s="15" t="str">
        <f>FormGerhadt!J19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42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42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42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42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22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FormGerhadt!B20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FormGerhadt!G20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71</v>
      </c>
      <c r="H17" s="15" t="str">
        <f>FormGerhadt!J20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FormGerhadt!B21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FormGerhadt!G21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71</v>
      </c>
      <c r="H17" s="15" t="str">
        <f>FormGerhadt!J21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2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FormGerhadt!B22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FormGerhadt!G22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6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67" t="s">
        <v>71</v>
      </c>
      <c r="H17" s="15" t="str">
        <f>FormGerhadt!J22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6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6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6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6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22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FormGerhadt!B8</f>
        <v>2024080260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FormGerhadt!G8</f>
        <v>PIL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42" t="str">
        <f>FormGerhadt!B26</f>
        <v>IQC PIL 020924</v>
      </c>
      <c r="F5" s="142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34" t="str">
        <f>E5</f>
        <v>IQC PIL 020924</v>
      </c>
      <c r="D8" s="135"/>
      <c r="E8" s="136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FormGerhadt!J8</f>
        <v>(1)/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7" zoomScaleNormal="100" workbookViewId="0">
      <selection activeCell="F26" activeCellId="1" sqref="G20 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FormGerhadt!B9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FormGerhadt!G9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FormGerhadt!J9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FormGerhadt!B10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FormGerhadt!G10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FormGerhadt!J10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9" zoomScaleNormal="100" workbookViewId="0">
      <selection activeCell="D27" activeCellId="1" sqref="A10:H15 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FormGerhadt!B11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FormGerhadt!G11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FormGerhadt!J11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4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FormGerhadt!B12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FormGerhadt!G12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FormGerhadt!J12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7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FormGerhadt!B13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FormGerhadt!G13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FormGerhadt!J13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FormGerhadt!B14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FormGerhadt!G14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FormGerhadt!J14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8.95" customHeight="1" x14ac:dyDescent="0.2">
      <c r="A2" s="155" t="s">
        <v>41</v>
      </c>
      <c r="B2" s="156"/>
      <c r="C2" s="157"/>
      <c r="D2" s="158">
        <f>FormGerhadt!B15</f>
        <v>0</v>
      </c>
      <c r="E2" s="158"/>
      <c r="F2" s="158"/>
      <c r="G2" s="158"/>
      <c r="H2" s="159"/>
    </row>
    <row r="3" spans="1:8" ht="24" customHeight="1" x14ac:dyDescent="0.2">
      <c r="A3" s="160" t="s">
        <v>42</v>
      </c>
      <c r="B3" s="161"/>
      <c r="C3" s="162"/>
      <c r="D3" s="163" t="str">
        <f>FormGerhadt!G15</f>
        <v>Sila Pilih</v>
      </c>
      <c r="E3" s="164"/>
      <c r="F3" s="164"/>
      <c r="G3" s="164"/>
      <c r="H3" s="165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0" t="s">
        <v>37</v>
      </c>
      <c r="G4" s="150"/>
      <c r="H4" s="151"/>
    </row>
    <row r="5" spans="1:8" ht="19.899999999999999" customHeight="1" x14ac:dyDescent="0.2">
      <c r="A5" s="35" t="s">
        <v>20</v>
      </c>
      <c r="B5" s="7"/>
      <c r="C5" s="7"/>
      <c r="D5" s="7"/>
      <c r="E5" s="169" t="str">
        <f>FormGerhadt!B26</f>
        <v>IQC PIL 020924</v>
      </c>
      <c r="F5" s="169"/>
      <c r="G5" s="143" t="s">
        <v>39</v>
      </c>
      <c r="H5" s="144"/>
    </row>
    <row r="6" spans="1:8" ht="25.5" customHeight="1" x14ac:dyDescent="0.2">
      <c r="A6" s="145" t="s">
        <v>1</v>
      </c>
      <c r="B6" s="146"/>
      <c r="C6" s="146"/>
      <c r="D6" s="146"/>
      <c r="E6" s="147"/>
      <c r="F6" s="28" t="s">
        <v>7</v>
      </c>
      <c r="G6" s="148" t="s">
        <v>8</v>
      </c>
      <c r="H6" s="149"/>
    </row>
    <row r="7" spans="1:8" ht="21" customHeight="1" x14ac:dyDescent="0.2">
      <c r="A7" s="132" t="s">
        <v>2</v>
      </c>
      <c r="B7" s="133"/>
      <c r="C7" s="139"/>
      <c r="D7" s="140"/>
      <c r="E7" s="141"/>
      <c r="F7" s="18">
        <f>FormGerhadt!C5</f>
        <v>1.506</v>
      </c>
      <c r="G7" s="137">
        <f>FormGerhadt!F5</f>
        <v>100.074</v>
      </c>
      <c r="H7" s="138"/>
    </row>
    <row r="8" spans="1:8" ht="21" customHeight="1" x14ac:dyDescent="0.2">
      <c r="A8" s="132" t="s">
        <v>3</v>
      </c>
      <c r="B8" s="133"/>
      <c r="C8" s="166" t="s">
        <v>38</v>
      </c>
      <c r="D8" s="167"/>
      <c r="E8" s="168"/>
      <c r="F8" s="18">
        <f>FormGerhadt!C6</f>
        <v>1.506</v>
      </c>
      <c r="G8" s="137">
        <f>FormGerhadt!F6</f>
        <v>100.04499999999999</v>
      </c>
      <c r="H8" s="138"/>
    </row>
    <row r="9" spans="1:8" ht="20.100000000000001" customHeight="1" x14ac:dyDescent="0.2">
      <c r="A9" s="132" t="s">
        <v>4</v>
      </c>
      <c r="B9" s="133"/>
      <c r="C9" s="139"/>
      <c r="D9" s="140"/>
      <c r="E9" s="141"/>
      <c r="F9" s="18">
        <f>FormGerhadt!C7</f>
        <v>1.5049999999999999</v>
      </c>
      <c r="G9" s="137">
        <f>FormGerhadt!F7</f>
        <v>100.01400000000001</v>
      </c>
      <c r="H9" s="138"/>
    </row>
    <row r="10" spans="1:8" ht="48.75" customHeight="1" x14ac:dyDescent="0.2">
      <c r="A10" s="118"/>
      <c r="B10" s="120" t="s">
        <v>76</v>
      </c>
      <c r="C10" s="121"/>
      <c r="D10" s="121"/>
      <c r="E10" s="122"/>
      <c r="F10" s="126" t="s">
        <v>77</v>
      </c>
      <c r="G10" s="127"/>
      <c r="H10" s="128"/>
    </row>
    <row r="11" spans="1:8" ht="20.25" customHeight="1" x14ac:dyDescent="0.2">
      <c r="A11" s="119"/>
      <c r="B11" s="123"/>
      <c r="C11" s="124"/>
      <c r="D11" s="124"/>
      <c r="E11" s="125"/>
      <c r="F11" s="6" t="s">
        <v>3</v>
      </c>
      <c r="G11" s="126" t="s">
        <v>17</v>
      </c>
      <c r="H11" s="128"/>
    </row>
    <row r="12" spans="1:8" ht="21.75" customHeight="1" x14ac:dyDescent="0.2">
      <c r="A12" s="69" t="s">
        <v>9</v>
      </c>
      <c r="B12" s="129">
        <v>7.5</v>
      </c>
      <c r="C12" s="130"/>
      <c r="D12" s="130"/>
      <c r="E12" s="131"/>
      <c r="F12" s="5">
        <f>B12/F8</f>
        <v>4.9800796812749004</v>
      </c>
      <c r="G12" s="113">
        <f>B12/F9</f>
        <v>4.9833887043189371</v>
      </c>
      <c r="H12" s="114"/>
    </row>
    <row r="13" spans="1:8" ht="21.95" customHeight="1" x14ac:dyDescent="0.2">
      <c r="A13" s="69" t="s">
        <v>10</v>
      </c>
      <c r="B13" s="110">
        <v>0.75</v>
      </c>
      <c r="C13" s="111"/>
      <c r="D13" s="111"/>
      <c r="E13" s="112"/>
      <c r="F13" s="5">
        <f>B13/F8</f>
        <v>0.49800796812749004</v>
      </c>
      <c r="G13" s="113">
        <f>B13/F9</f>
        <v>0.49833887043189373</v>
      </c>
      <c r="H13" s="114"/>
    </row>
    <row r="14" spans="1:8" ht="21.95" customHeight="1" x14ac:dyDescent="0.2">
      <c r="A14" s="69" t="s">
        <v>11</v>
      </c>
      <c r="B14" s="115">
        <v>15</v>
      </c>
      <c r="C14" s="116"/>
      <c r="D14" s="116"/>
      <c r="E14" s="117"/>
      <c r="F14" s="5">
        <f>B14/F8</f>
        <v>9.9601593625498008</v>
      </c>
      <c r="G14" s="113">
        <f>B14/F9</f>
        <v>9.9667774086378742</v>
      </c>
      <c r="H14" s="114"/>
    </row>
    <row r="15" spans="1:8" ht="21.95" customHeight="1" x14ac:dyDescent="0.2">
      <c r="A15" s="69" t="s">
        <v>12</v>
      </c>
      <c r="B15" s="110">
        <v>0.45</v>
      </c>
      <c r="C15" s="111"/>
      <c r="D15" s="111"/>
      <c r="E15" s="112"/>
      <c r="F15" s="5">
        <f>B15/F8</f>
        <v>0.29880478087649404</v>
      </c>
      <c r="G15" s="113">
        <f>B15/F9</f>
        <v>0.29900332225913623</v>
      </c>
      <c r="H15" s="114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6" t="s">
        <v>30</v>
      </c>
      <c r="B17" s="107"/>
      <c r="C17" s="107"/>
      <c r="D17" s="107"/>
      <c r="E17" s="108" t="s">
        <v>28</v>
      </c>
      <c r="F17" s="109"/>
      <c r="G17" s="27" t="s">
        <v>71</v>
      </c>
      <c r="H17" s="15" t="str">
        <f>FormGerhadt!J15</f>
        <v xml:space="preserve"> 1 / 2 / 3 / 4 / NA</v>
      </c>
    </row>
    <row r="18" spans="1:8" ht="18.75" customHeight="1" x14ac:dyDescent="0.25">
      <c r="A18" s="99" t="s">
        <v>31</v>
      </c>
      <c r="B18" s="100"/>
      <c r="C18" s="100"/>
      <c r="D18" s="100"/>
      <c r="E18" s="101" t="s">
        <v>28</v>
      </c>
      <c r="F18" s="101"/>
      <c r="G18" s="25"/>
      <c r="H18" s="16"/>
    </row>
    <row r="19" spans="1:8" ht="18.75" customHeight="1" x14ac:dyDescent="0.25">
      <c r="A19" s="99" t="s">
        <v>32</v>
      </c>
      <c r="B19" s="100"/>
      <c r="C19" s="100"/>
      <c r="D19" s="100"/>
      <c r="E19" s="101" t="s">
        <v>70</v>
      </c>
      <c r="F19" s="101"/>
      <c r="G19" s="25"/>
      <c r="H19" s="16"/>
    </row>
    <row r="20" spans="1:8" ht="18.75" customHeight="1" x14ac:dyDescent="0.25">
      <c r="A20" s="99" t="s">
        <v>33</v>
      </c>
      <c r="B20" s="100"/>
      <c r="C20" s="100"/>
      <c r="D20" s="100"/>
      <c r="E20" s="101" t="s">
        <v>28</v>
      </c>
      <c r="F20" s="101"/>
      <c r="G20" s="25"/>
      <c r="H20" s="16"/>
    </row>
    <row r="21" spans="1:8" ht="18.75" customHeight="1" x14ac:dyDescent="0.25">
      <c r="A21" s="99" t="s">
        <v>34</v>
      </c>
      <c r="B21" s="100"/>
      <c r="C21" s="100"/>
      <c r="D21" s="100"/>
      <c r="E21" s="101"/>
      <c r="F21" s="101"/>
      <c r="G21" s="25"/>
      <c r="H21" s="16"/>
    </row>
    <row r="22" spans="1:8" ht="18.75" customHeight="1" x14ac:dyDescent="0.25">
      <c r="A22" s="102" t="s">
        <v>35</v>
      </c>
      <c r="B22" s="103"/>
      <c r="C22" s="103"/>
      <c r="D22" s="103"/>
      <c r="E22" s="104" t="s">
        <v>29</v>
      </c>
      <c r="F22" s="105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0" t="s">
        <v>18</v>
      </c>
      <c r="B26" s="91"/>
      <c r="C26" s="91"/>
      <c r="D26" s="92" t="s">
        <v>14</v>
      </c>
      <c r="E26" s="92"/>
      <c r="F26" s="13" t="s">
        <v>26</v>
      </c>
      <c r="G26" s="92" t="s">
        <v>14</v>
      </c>
      <c r="H26" s="93"/>
    </row>
    <row r="27" spans="1:8" ht="60.75" customHeight="1" x14ac:dyDescent="0.2">
      <c r="A27" s="94" t="s">
        <v>19</v>
      </c>
      <c r="B27" s="95"/>
      <c r="C27" s="95"/>
      <c r="D27" s="96" t="s">
        <v>14</v>
      </c>
      <c r="E27" s="96"/>
      <c r="F27" s="14" t="s">
        <v>15</v>
      </c>
      <c r="G27" s="97" t="s">
        <v>36</v>
      </c>
      <c r="H27" s="98"/>
    </row>
    <row r="28" spans="1:8" ht="42.75" customHeight="1" x14ac:dyDescent="0.2">
      <c r="A28" s="78" t="s">
        <v>13</v>
      </c>
      <c r="B28" s="79"/>
      <c r="C28" s="79"/>
      <c r="D28" s="79"/>
      <c r="E28" s="80"/>
      <c r="F28" s="81" t="s">
        <v>6</v>
      </c>
      <c r="G28" s="82"/>
      <c r="H28" s="83"/>
    </row>
    <row r="29" spans="1:8" ht="18" customHeight="1" x14ac:dyDescent="0.2">
      <c r="A29" s="84" t="str">
        <f>FormGerhadt!B24</f>
        <v>PERMIT / AMIR</v>
      </c>
      <c r="B29" s="85"/>
      <c r="C29" s="85"/>
      <c r="D29" s="86">
        <f>FormGerhadt!B25</f>
        <v>45537</v>
      </c>
      <c r="E29" s="87"/>
      <c r="F29" s="3"/>
      <c r="G29" s="88"/>
      <c r="H29" s="89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2024-09-10T06:46:24Z</cp:lastPrinted>
  <dcterms:created xsi:type="dcterms:W3CDTF">2024-04-02T02:54:16Z</dcterms:created>
  <dcterms:modified xsi:type="dcterms:W3CDTF">2024-09-10T06:46:29Z</dcterms:modified>
</cp:coreProperties>
</file>