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30924\"/>
    </mc:Choice>
  </mc:AlternateContent>
  <xr:revisionPtr revIDLastSave="0" documentId="13_ncr:1_{CC10467C-D3C4-43A8-8F58-6D8FD05052B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I3" i="7" l="1"/>
  <c r="I2" i="7"/>
  <c r="I17" i="7"/>
  <c r="I16" i="7"/>
  <c r="I15" i="7"/>
  <c r="I14" i="7"/>
  <c r="I13" i="7"/>
  <c r="I12" i="7"/>
  <c r="I7" i="7"/>
  <c r="I9" i="7" s="1"/>
  <c r="I6" i="7"/>
  <c r="I8" i="7" s="1"/>
  <c r="I10" i="7" l="1"/>
  <c r="I11" i="7"/>
  <c r="H17" i="15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H17" i="16"/>
  <c r="H17" i="17"/>
  <c r="H17" i="18"/>
  <c r="H17" i="19"/>
  <c r="H17" i="20"/>
  <c r="H17" i="21"/>
  <c r="H17" i="22"/>
  <c r="H17" i="23"/>
  <c r="H17" i="24"/>
  <c r="H17" i="14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C29" i="7" l="1"/>
  <c r="F17" i="7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<sst xmlns="http://schemas.openxmlformats.org/spreadsheetml/2006/main" count="699" uniqueCount="89">
  <si>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</si>
  <si>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</si>
  <si>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</si>
  <si>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</si>
  <si>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</si>
  <si>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</si>
  <si>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</si>
  <si>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</si>
  <si>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</si>
  <si>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</si>
  <si>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</si>
  <si>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</si>
  <si>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</si>
  <si>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</si>
  <si>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</si>
  <si>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</si>
  <si>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</si>
  <si>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</si>
  <si>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</si>
  <si>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</si>
  <si>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</si>
  <si>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</si>
  <si>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</si>
  <si>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</si>
  <si>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</si>
  <si>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</si>
  <si>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</si>
  <si>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</si>
  <si>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</si>
  <si>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</si>
  <si>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</si>
  <si>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</si>
  <si>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</si>
  <si>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</si>
  <si>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</si>
  <si>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</si>
  <si>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</si>
  <si>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</si>
  <si>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</si>
  <si>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</si>
  <si>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</si>
  <si>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</si>
  <si>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</si>
  <si>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</si>
  <si>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</si>
  <si>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</si>
  <si>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</si>
  <si>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</si>
  <si>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</si>
  <si>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</si>
  <si>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</si>
  <si>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</si>
  <si>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</si>
  <si>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</si>
  <si>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</si>
  <si>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</si>
  <si>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</si>
  <si>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</si>
  <si>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</si>
  <si>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</si>
  <si>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</si>
  <si>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</si>
  <si>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</si>
  <si>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</si>
  <si>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</si>
  <si>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</si>
  <si>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</si>
  <si>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</si>
  <si>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</si>
  <si>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</si>
  <si>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</si>
  <si>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</si>
  <si>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</si>
  <si>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</si>
  <si>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</si>
  <si>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</si>
  <si>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</si>
  <si>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</si>
  <si>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</si>
  <si>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RB POW 030924</t>
  </si>
  <si>
    <t>IQC POW BLK 030924</t>
  </si>
  <si>
    <t>IQC POW A 030924</t>
  </si>
  <si>
    <t>IQC POW B 030924</t>
  </si>
  <si>
    <t>PERMIT / AMIR</t>
  </si>
  <si>
    <t>IQC POW 030924</t>
  </si>
  <si>
    <t>YA</t>
  </si>
  <si>
    <t>XP 205DR</t>
  </si>
  <si>
    <t>MICROWAVE</t>
  </si>
  <si>
    <t>Pilih di sini sahaja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</si>
</sst>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0" fillId="0" borderId="0" xfId="0" applyAlignment="1">
      <alignment vertical="top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0" fillId="0" borderId="36" xfId="0" applyFont="1" applyBorder="1" applyAlignment="1">
      <alignment horizontal="left"/>
    </xf>
    <xf numFmtId="0" fontId="10" fillId="0" borderId="36" xfId="0" applyFont="1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36E6C43-5329-4947-AD8A-A7EA271BD46A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318EBEB-1BBE-4F4C-9A76-33CB582A310F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50.033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8C875F-AA78-418B-A557-E12F7F4DC37C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50.061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B8ACEB-E87B-435B-B4D3-879725CDA80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50.166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D08F9B-D6C8-4BFB-8D34-616940A45B4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50.013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04B7DBF-7933-46F5-848D-03A55A268FE2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96E4AC-33ED-4CE6-8AF8-67C3A77E6DE0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BF21337-E68A-4A08-BE74-358EC6C48977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4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3E0917B-684A-4AEB-BAB6-47AC061CBD9C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50.086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200026</xdr:colOff>
      <xdr:row>17</xdr:row>
      <xdr:rowOff>209550</xdr:rowOff>
    </xdr:from>
    <xdr:ext cx="819150" cy="219075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476626" y="5162550"/>
          <a:ext cx="819150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41B38F-9C4E-4338-AF5F-8641BD330F2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0.520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92A516-0F25-4584-9FC0-A9A0D746E2E2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50.085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2"/>
              <a:chExt cx="207818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303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311496"/>
    <xdr:sp macro="" textlink="FormTitan!I5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0A4E16-93FA-499B-8C8B-6B68F2B7E22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L36"/>
  <sheetViews>
    <sheetView tabSelected="1" zoomScale="115" zoomScaleNormal="115" workbookViewId="0">
      <selection activeCell="K10" sqref="K10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4.6640625" bestFit="1" customWidth="1"/>
    <col min="9" max="9" width="16.33203125" bestFit="1" customWidth="1"/>
    <col min="13" max="13" width="9.6640625" bestFit="1" customWidth="1"/>
  </cols>
  <sheetData>
    <row r="1" spans="1:12" ht="25.5" x14ac:dyDescent="0.2">
      <c r="B1" s="54" t="s">
        <v>49</v>
      </c>
      <c r="C1" s="55" t="s">
        <v>69</v>
      </c>
      <c r="D1" s="56" t="s">
        <v>50</v>
      </c>
      <c r="E1" s="56" t="s">
        <v>51</v>
      </c>
      <c r="F1" s="25" t="s">
        <v>52</v>
      </c>
      <c r="G1" s="58" t="s">
        <v>44</v>
      </c>
      <c r="H1" s="47" t="s">
        <v>78</v>
      </c>
      <c r="I1" s="154" t="s">
        <v>87</v>
      </c>
    </row>
    <row r="2" spans="1:12" x14ac:dyDescent="0.2">
      <c r="A2" s="30" t="s">
        <v>53</v>
      </c>
      <c r="B2" s="50" t="s">
        <v>79</v>
      </c>
      <c r="C2" s="34"/>
      <c r="D2" s="32">
        <v>11.760999999999999</v>
      </c>
      <c r="E2" s="32">
        <v>61.838000000000001</v>
      </c>
      <c r="F2" s="57">
        <f>E2-D2</f>
        <v>50.076999999999998</v>
      </c>
      <c r="G2" s="59"/>
      <c r="H2" s="49"/>
      <c r="I2" s="153" t="str">
        <f>I4</f>
        <v>Sila Pilih</v>
      </c>
    </row>
    <row r="3" spans="1:12" ht="13.5" thickBot="1" x14ac:dyDescent="0.25">
      <c r="A3" s="30" t="s">
        <v>54</v>
      </c>
      <c r="B3" s="50" t="s">
        <v>80</v>
      </c>
      <c r="C3" s="32">
        <v>0.502</v>
      </c>
      <c r="D3" s="32">
        <v>11.757</v>
      </c>
      <c r="E3" s="32">
        <v>61.834000000000003</v>
      </c>
      <c r="F3" s="57">
        <f t="shared" ref="F3:F17" si="0">E3-D3</f>
        <v>50.077000000000005</v>
      </c>
      <c r="G3" s="59"/>
      <c r="H3" s="49"/>
      <c r="I3" s="153" t="str">
        <f>I5</f>
        <v>Sila Pilih</v>
      </c>
      <c r="J3" s="61"/>
      <c r="K3" s="62"/>
      <c r="L3" s="62"/>
    </row>
    <row r="4" spans="1:12" ht="15.75" thickBot="1" x14ac:dyDescent="0.3">
      <c r="A4" s="30" t="s">
        <v>55</v>
      </c>
      <c r="B4" s="50" t="s">
        <v>81</v>
      </c>
      <c r="C4" s="32">
        <v>0.503</v>
      </c>
      <c r="D4" s="32">
        <v>11.71</v>
      </c>
      <c r="E4" s="32">
        <v>61.926000000000002</v>
      </c>
      <c r="F4" s="57">
        <f t="shared" si="0"/>
        <v>50.216000000000001</v>
      </c>
      <c r="G4" s="59"/>
      <c r="H4" s="49"/>
      <c r="I4" s="24" t="s">
        <v>45</v>
      </c>
      <c r="J4" s="30" t="s">
        <v>88</v>
      </c>
    </row>
    <row r="5" spans="1:12" ht="15.75" thickBot="1" x14ac:dyDescent="0.3">
      <c r="A5" s="30" t="s">
        <v>56</v>
      </c>
      <c r="B5" s="50" t="s">
        <v>82</v>
      </c>
      <c r="C5" s="32">
        <v>0.503</v>
      </c>
      <c r="D5" s="32">
        <v>11.778</v>
      </c>
      <c r="E5" s="32">
        <v>61.866999999999997</v>
      </c>
      <c r="F5" s="57">
        <f t="shared" si="0"/>
        <v>50.088999999999999</v>
      </c>
      <c r="G5" s="59"/>
      <c r="H5" s="49"/>
      <c r="I5" s="24" t="s">
        <v>45</v>
      </c>
      <c r="J5" s="30" t="s">
        <v>88</v>
      </c>
    </row>
    <row r="6" spans="1:12" ht="15" x14ac:dyDescent="0.25">
      <c r="A6" s="30" t="s">
        <v>57</v>
      </c>
      <c r="B6" s="50">
        <v>2024080218</v>
      </c>
      <c r="C6" s="32">
        <v>0.5</v>
      </c>
      <c r="D6" s="32">
        <v>11.79</v>
      </c>
      <c r="E6" s="32">
        <v>61.984000000000002</v>
      </c>
      <c r="F6" s="57">
        <f t="shared" si="0"/>
        <v>50.194000000000003</v>
      </c>
      <c r="G6" s="60" t="s">
        <v>45</v>
      </c>
      <c r="H6" s="48" t="s">
        <v>45</v>
      </c>
      <c r="I6" s="153" t="str">
        <f>I4</f>
        <v>Sila Pilih</v>
      </c>
    </row>
    <row r="7" spans="1:12" ht="15" x14ac:dyDescent="0.25">
      <c r="A7" s="30" t="s">
        <v>58</v>
      </c>
      <c r="B7" s="153">
        <v>2024080220</v>
      </c>
      <c r="C7" s="32">
        <v>0.505</v>
      </c>
      <c r="D7" s="32">
        <v>11.819000000000001</v>
      </c>
      <c r="E7" s="32">
        <v>61.832000000000001</v>
      </c>
      <c r="F7" s="57">
        <f t="shared" si="0"/>
        <v>50.012999999999998</v>
      </c>
      <c r="G7" s="60" t="s">
        <v>45</v>
      </c>
      <c r="H7" s="48" t="s">
        <v>45</v>
      </c>
      <c r="I7" s="153" t="str">
        <f>I4</f>
        <v>Sila Pilih</v>
      </c>
    </row>
    <row r="8" spans="1:12" ht="15" x14ac:dyDescent="0.25">
      <c r="A8" s="30" t="s">
        <v>59</v>
      </c>
      <c r="B8" s="153">
        <v>2024080221</v>
      </c>
      <c r="C8" s="32">
        <v>0.502</v>
      </c>
      <c r="D8" s="32">
        <v>11.795</v>
      </c>
      <c r="E8" s="32">
        <v>61.853000000000002</v>
      </c>
      <c r="F8" s="57">
        <f t="shared" si="0"/>
        <v>50.058</v>
      </c>
      <c r="G8" s="60" t="s">
        <v>45</v>
      </c>
      <c r="H8" s="48" t="s">
        <v>45</v>
      </c>
      <c r="I8" s="153" t="str">
        <f t="shared" ref="I8:I9" si="1">I6</f>
        <v>Sila Pilih</v>
      </c>
    </row>
    <row r="9" spans="1:12" ht="15" x14ac:dyDescent="0.25">
      <c r="A9" s="30" t="s">
        <v>60</v>
      </c>
      <c r="B9" s="153">
        <v>2024080222</v>
      </c>
      <c r="C9" s="32">
        <v>0.501</v>
      </c>
      <c r="D9" s="32">
        <v>11.811999999999999</v>
      </c>
      <c r="E9" s="32">
        <v>61.841000000000001</v>
      </c>
      <c r="F9" s="57">
        <f t="shared" si="0"/>
        <v>50.029000000000003</v>
      </c>
      <c r="G9" s="60" t="s">
        <v>45</v>
      </c>
      <c r="H9" s="48" t="s">
        <v>45</v>
      </c>
      <c r="I9" s="153" t="str">
        <f t="shared" si="1"/>
        <v>Sila Pilih</v>
      </c>
    </row>
    <row r="10" spans="1:12" ht="15" x14ac:dyDescent="0.25">
      <c r="A10" s="30" t="s">
        <v>61</v>
      </c>
      <c r="B10" s="153">
        <v>2024080223</v>
      </c>
      <c r="C10" s="32">
        <v>0.501</v>
      </c>
      <c r="D10" s="32">
        <v>11.766</v>
      </c>
      <c r="E10" s="32">
        <v>61.826000000000001</v>
      </c>
      <c r="F10" s="57">
        <f t="shared" si="0"/>
        <v>50.06</v>
      </c>
      <c r="G10" s="60" t="s">
        <v>45</v>
      </c>
      <c r="H10" s="48" t="s">
        <v>45</v>
      </c>
      <c r="I10" s="153" t="str">
        <f t="shared" ref="I10" si="2">I8</f>
        <v>Sila Pilih</v>
      </c>
    </row>
    <row r="11" spans="1:12" ht="15" x14ac:dyDescent="0.25">
      <c r="A11" s="30" t="s">
        <v>62</v>
      </c>
      <c r="B11" s="153">
        <v>2024080224</v>
      </c>
      <c r="C11" s="32">
        <v>0.504</v>
      </c>
      <c r="D11" s="32">
        <v>11.762</v>
      </c>
      <c r="E11" s="32">
        <v>61.847999999999999</v>
      </c>
      <c r="F11" s="57">
        <f t="shared" si="0"/>
        <v>50.085999999999999</v>
      </c>
      <c r="G11" s="60" t="s">
        <v>45</v>
      </c>
      <c r="H11" s="48" t="s">
        <v>45</v>
      </c>
      <c r="I11" s="153" t="str">
        <f t="shared" ref="I11" si="3">I8</f>
        <v>Sila Pilih</v>
      </c>
    </row>
    <row r="12" spans="1:12" ht="15" x14ac:dyDescent="0.25">
      <c r="A12" s="30" t="s">
        <v>63</v>
      </c>
      <c r="B12" s="153">
        <v>2024080225</v>
      </c>
      <c r="C12" s="32">
        <v>0.52</v>
      </c>
      <c r="D12" s="32">
        <v>11.78</v>
      </c>
      <c r="E12" s="32">
        <v>61.838000000000001</v>
      </c>
      <c r="F12" s="57">
        <f t="shared" si="0"/>
        <v>50.058</v>
      </c>
      <c r="G12" s="60" t="s">
        <v>45</v>
      </c>
      <c r="H12" s="48" t="s">
        <v>45</v>
      </c>
      <c r="I12" s="153" t="str">
        <f>I5</f>
        <v>Sila Pilih</v>
      </c>
    </row>
    <row r="13" spans="1:12" ht="15" x14ac:dyDescent="0.25">
      <c r="A13" s="30" t="s">
        <v>64</v>
      </c>
      <c r="B13" s="153">
        <v>2024080226</v>
      </c>
      <c r="C13" s="32">
        <v>0.50600000000000001</v>
      </c>
      <c r="D13" s="32">
        <v>11.794</v>
      </c>
      <c r="E13" s="32">
        <v>61.878999999999998</v>
      </c>
      <c r="F13" s="57">
        <f t="shared" si="0"/>
        <v>50.084999999999994</v>
      </c>
      <c r="G13" s="60" t="s">
        <v>45</v>
      </c>
      <c r="H13" s="48" t="s">
        <v>45</v>
      </c>
      <c r="I13" s="153" t="str">
        <f>I5</f>
        <v>Sila Pilih</v>
      </c>
    </row>
    <row r="14" spans="1:12" ht="15" x14ac:dyDescent="0.25">
      <c r="A14" s="30" t="s">
        <v>65</v>
      </c>
      <c r="B14" s="153">
        <v>2024080227</v>
      </c>
      <c r="C14" s="32">
        <v>0.501</v>
      </c>
      <c r="D14" s="32">
        <v>11.778</v>
      </c>
      <c r="E14" s="32">
        <v>61.841000000000001</v>
      </c>
      <c r="F14" s="57">
        <f t="shared" si="0"/>
        <v>50.063000000000002</v>
      </c>
      <c r="G14" s="60" t="s">
        <v>45</v>
      </c>
      <c r="H14" s="48" t="s">
        <v>45</v>
      </c>
      <c r="I14" s="153" t="str">
        <f>I5</f>
        <v>Sila Pilih</v>
      </c>
    </row>
    <row r="15" spans="1:12" ht="15" x14ac:dyDescent="0.25">
      <c r="A15" s="30" t="s">
        <v>66</v>
      </c>
      <c r="B15" s="153">
        <v>2024080228</v>
      </c>
      <c r="C15" s="32">
        <v>0.51</v>
      </c>
      <c r="D15" s="32">
        <v>11.792</v>
      </c>
      <c r="E15" s="32">
        <v>61.825000000000003</v>
      </c>
      <c r="F15" s="57">
        <f t="shared" si="0"/>
        <v>50.033000000000001</v>
      </c>
      <c r="G15" s="60" t="s">
        <v>45</v>
      </c>
      <c r="H15" s="48" t="s">
        <v>45</v>
      </c>
      <c r="I15" s="153" t="str">
        <f>I5</f>
        <v>Sila Pilih</v>
      </c>
    </row>
    <row r="16" spans="1:12" ht="15" x14ac:dyDescent="0.25">
      <c r="A16" s="30" t="s">
        <v>67</v>
      </c>
      <c r="B16" s="153">
        <v>2024080236</v>
      </c>
      <c r="C16" s="32">
        <v>0.501</v>
      </c>
      <c r="D16" s="32">
        <v>11.760999999999999</v>
      </c>
      <c r="E16" s="32">
        <v>61.822000000000003</v>
      </c>
      <c r="F16" s="57">
        <f t="shared" si="0"/>
        <v>50.061000000000007</v>
      </c>
      <c r="G16" s="60" t="s">
        <v>45</v>
      </c>
      <c r="H16" s="48" t="s">
        <v>45</v>
      </c>
      <c r="I16" s="153" t="str">
        <f>I5</f>
        <v>Sila Pilih</v>
      </c>
    </row>
    <row r="17" spans="1:9" ht="15" x14ac:dyDescent="0.25">
      <c r="A17" s="30" t="s">
        <v>68</v>
      </c>
      <c r="B17" s="153">
        <v>2024080237</v>
      </c>
      <c r="C17" s="32">
        <v>0.505</v>
      </c>
      <c r="D17" s="32">
        <v>11.753</v>
      </c>
      <c r="E17" s="32">
        <v>61.918999999999997</v>
      </c>
      <c r="F17" s="57">
        <f t="shared" si="0"/>
        <v>50.165999999999997</v>
      </c>
      <c r="G17" s="60" t="s">
        <v>45</v>
      </c>
      <c r="H17" s="48" t="s">
        <v>45</v>
      </c>
      <c r="I17" s="153" t="str">
        <f>I5</f>
        <v>Sila Pilih</v>
      </c>
    </row>
    <row r="19" spans="1:9" x14ac:dyDescent="0.2">
      <c r="A19" s="23" t="s">
        <v>77</v>
      </c>
      <c r="B19" s="31" t="s">
        <v>83</v>
      </c>
    </row>
    <row r="20" spans="1:9" x14ac:dyDescent="0.2">
      <c r="A20" s="23" t="s">
        <v>76</v>
      </c>
      <c r="B20" s="45">
        <v>45538</v>
      </c>
    </row>
    <row r="21" spans="1:9" x14ac:dyDescent="0.2">
      <c r="A21" s="23" t="s">
        <v>70</v>
      </c>
      <c r="B21" s="31" t="s">
        <v>84</v>
      </c>
      <c r="C21" s="36" t="s">
        <v>71</v>
      </c>
    </row>
    <row r="22" spans="1:9" ht="13.5" thickBot="1" x14ac:dyDescent="0.25">
      <c r="A22" t="s">
        <v>72</v>
      </c>
      <c r="B22" s="31">
        <v>30924</v>
      </c>
      <c r="C22" s="53"/>
      <c r="D22" s="53"/>
      <c r="E22" s="53"/>
      <c r="F22" s="51"/>
      <c r="G22" s="52"/>
      <c r="H22" s="51"/>
    </row>
    <row r="23" spans="1:9" ht="15.75" thickBot="1" x14ac:dyDescent="0.3">
      <c r="A23" s="23" t="s">
        <v>46</v>
      </c>
      <c r="B23" s="24" t="s">
        <v>85</v>
      </c>
      <c r="C23" s="51"/>
      <c r="D23" s="51" t="b">
        <f>IF(B23="YA", TRUE)</f>
        <v>1</v>
      </c>
      <c r="E23" s="51"/>
      <c r="F23" s="63"/>
      <c r="G23" s="52"/>
      <c r="H23" s="51"/>
      <c r="I23" s="51"/>
    </row>
    <row r="24" spans="1:9" ht="15.75" thickBot="1" x14ac:dyDescent="0.3">
      <c r="A24" s="23" t="s">
        <v>47</v>
      </c>
      <c r="B24" s="24" t="s">
        <v>85</v>
      </c>
      <c r="C24" s="51"/>
      <c r="D24" s="51" t="b">
        <f>IF(B24="YA", TRUE)</f>
        <v>1</v>
      </c>
      <c r="E24" s="51"/>
      <c r="F24" s="63"/>
      <c r="G24" s="52"/>
      <c r="H24" s="51"/>
      <c r="I24" s="51"/>
    </row>
    <row r="25" spans="1:9" ht="15.75" thickBot="1" x14ac:dyDescent="0.3">
      <c r="A25" s="23" t="s">
        <v>48</v>
      </c>
      <c r="B25" s="24" t="s">
        <v>85</v>
      </c>
      <c r="C25" s="51"/>
      <c r="D25" s="51" t="b">
        <f>IF(B25="YA", TRUE)</f>
        <v>1</v>
      </c>
      <c r="E25" s="51"/>
      <c r="F25" s="63"/>
      <c r="G25" s="52"/>
      <c r="H25" s="51"/>
      <c r="I25" s="51"/>
    </row>
    <row r="26" spans="1:9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9" ht="15.75" thickBot="1" x14ac:dyDescent="0.3">
      <c r="A27" s="23" t="s">
        <v>73</v>
      </c>
      <c r="B27" s="24" t="s">
        <v>45</v>
      </c>
      <c r="C27" s="53"/>
      <c r="D27" s="53"/>
      <c r="E27" s="53"/>
      <c r="F27" s="51"/>
      <c r="G27" s="52"/>
      <c r="H27" s="51"/>
      <c r="I27" s="51"/>
    </row>
    <row r="28" spans="1:9" s="51" customFormat="1" ht="15.75" thickBot="1" x14ac:dyDescent="0.3">
      <c r="A28" s="51" t="s">
        <v>75</v>
      </c>
      <c r="B28" s="65" t="s">
        <v>45</v>
      </c>
      <c r="C28" s="53" t="b">
        <f>IF(B28=1,TRUE)</f>
        <v>0</v>
      </c>
      <c r="D28" s="53"/>
      <c r="E28" s="53"/>
      <c r="F28" s="52"/>
      <c r="G28" s="52"/>
    </row>
    <row r="29" spans="1:9" ht="15.75" thickBot="1" x14ac:dyDescent="0.3">
      <c r="A29" t="s">
        <v>22</v>
      </c>
      <c r="B29" s="24" t="s">
        <v>86</v>
      </c>
      <c r="C29" s="53" t="b">
        <f>IF(B29="XP 205DR",TRUE)</f>
        <v>1</v>
      </c>
      <c r="D29" s="53" t="b">
        <f>IF(B29="MSA 225S-100-DA",TRUE)</f>
        <v>0</v>
      </c>
      <c r="E29" s="53" t="b">
        <f>IF(B29="MSE 225S-100-DU ",TRUE)</f>
        <v>0</v>
      </c>
      <c r="F29" s="51" t="b">
        <f>IF(B29="PG 603S",TRUE)</f>
        <v>0</v>
      </c>
      <c r="G29" s="52" t="b">
        <f>IF(B29="Lain-lain",TRUE)</f>
        <v>0</v>
      </c>
      <c r="H29" s="51"/>
      <c r="I29" s="51"/>
    </row>
    <row r="30" spans="1:9" x14ac:dyDescent="0.2">
      <c r="C30" s="53"/>
      <c r="D30" s="53"/>
      <c r="E30" s="53"/>
      <c r="F30" s="51"/>
      <c r="G30" s="52"/>
      <c r="H30" s="51"/>
      <c r="I30" s="51"/>
    </row>
    <row r="31" spans="1:9" x14ac:dyDescent="0.2">
      <c r="C31" s="53"/>
      <c r="D31" s="53"/>
      <c r="E31" s="53"/>
      <c r="F31" s="51"/>
      <c r="G31" s="52"/>
      <c r="H31" s="51"/>
      <c r="I31" s="51"/>
    </row>
    <row r="32" spans="1:9" ht="14.25" x14ac:dyDescent="0.2">
      <c r="C32" s="53"/>
      <c r="D32" s="53"/>
      <c r="E32" s="64"/>
      <c r="F32" s="51"/>
      <c r="G32" s="52"/>
      <c r="H32" s="51"/>
      <c r="I32" s="51"/>
    </row>
    <row r="33" spans="3:9" x14ac:dyDescent="0.2">
      <c r="C33" s="53"/>
      <c r="D33" s="53"/>
      <c r="E33" s="53"/>
      <c r="F33" s="51"/>
      <c r="G33" s="52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40" priority="45">
      <formula>LEN(B2)=0</formula>
    </cfRule>
  </conditionalFormatting>
  <conditionalFormatting sqref="G6">
    <cfRule type="cellIs" dxfId="39" priority="44" operator="equal">
      <formula>"Sila Pilih"</formula>
    </cfRule>
  </conditionalFormatting>
  <conditionalFormatting sqref="B21">
    <cfRule type="expression" dxfId="38" priority="43">
      <formula>LEN(B21)=0</formula>
    </cfRule>
  </conditionalFormatting>
  <conditionalFormatting sqref="B22">
    <cfRule type="expression" dxfId="37" priority="42">
      <formula>LEN(B22)=0</formula>
    </cfRule>
  </conditionalFormatting>
  <conditionalFormatting sqref="B27">
    <cfRule type="cellIs" dxfId="36" priority="39" operator="equal">
      <formula>"Sila Pilih"</formula>
    </cfRule>
  </conditionalFormatting>
  <conditionalFormatting sqref="B29">
    <cfRule type="cellIs" dxfId="35" priority="37" operator="equal">
      <formula>"Sila Pilih"</formula>
    </cfRule>
  </conditionalFormatting>
  <conditionalFormatting sqref="B19">
    <cfRule type="expression" dxfId="34" priority="36">
      <formula>LEN(B19)=0</formula>
    </cfRule>
  </conditionalFormatting>
  <conditionalFormatting sqref="B20">
    <cfRule type="expression" dxfId="33" priority="35">
      <formula>LEN(B20)=0</formula>
    </cfRule>
  </conditionalFormatting>
  <conditionalFormatting sqref="B23 F23">
    <cfRule type="cellIs" dxfId="32" priority="32" operator="equal">
      <formula>"TIDAK"</formula>
    </cfRule>
    <cfRule type="cellIs" dxfId="31" priority="33" operator="equal">
      <formula>"ya"</formula>
    </cfRule>
    <cfRule type="cellIs" dxfId="30" priority="34" operator="equal">
      <formula>"Sila Pilih"</formula>
    </cfRule>
  </conditionalFormatting>
  <conditionalFormatting sqref="B24 F24">
    <cfRule type="cellIs" dxfId="29" priority="29" operator="equal">
      <formula>"TIDAK"</formula>
    </cfRule>
    <cfRule type="cellIs" dxfId="28" priority="30" operator="equal">
      <formula>"ya"</formula>
    </cfRule>
    <cfRule type="cellIs" dxfId="27" priority="31" operator="equal">
      <formula>"Sila Pilih"</formula>
    </cfRule>
  </conditionalFormatting>
  <conditionalFormatting sqref="B25 F25">
    <cfRule type="cellIs" dxfId="26" priority="26" operator="equal">
      <formula>"TIDAK"</formula>
    </cfRule>
    <cfRule type="cellIs" dxfId="25" priority="27" operator="equal">
      <formula>"ya"</formula>
    </cfRule>
    <cfRule type="cellIs" dxfId="24" priority="28" operator="equal">
      <formula>"Sila Pilih"</formula>
    </cfRule>
  </conditionalFormatting>
  <conditionalFormatting sqref="G7:G17">
    <cfRule type="cellIs" dxfId="23" priority="24" operator="equal">
      <formula>"Sila Pilih"</formula>
    </cfRule>
  </conditionalFormatting>
  <conditionalFormatting sqref="F7">
    <cfRule type="cellIs" dxfId="22" priority="23" operator="equal">
      <formula>0</formula>
    </cfRule>
  </conditionalFormatting>
  <conditionalFormatting sqref="F8">
    <cfRule type="cellIs" dxfId="21" priority="22" operator="equal">
      <formula>0</formula>
    </cfRule>
  </conditionalFormatting>
  <conditionalFormatting sqref="F9">
    <cfRule type="cellIs" dxfId="20" priority="21" operator="equal">
      <formula>0</formula>
    </cfRule>
  </conditionalFormatting>
  <conditionalFormatting sqref="F10">
    <cfRule type="cellIs" dxfId="19" priority="20" operator="equal">
      <formula>0</formula>
    </cfRule>
  </conditionalFormatting>
  <conditionalFormatting sqref="F11">
    <cfRule type="cellIs" dxfId="18" priority="19" operator="equal">
      <formula>0</formula>
    </cfRule>
  </conditionalFormatting>
  <conditionalFormatting sqref="F12">
    <cfRule type="cellIs" dxfId="17" priority="18" operator="equal">
      <formula>0</formula>
    </cfRule>
  </conditionalFormatting>
  <conditionalFormatting sqref="F13">
    <cfRule type="cellIs" dxfId="16" priority="17" operator="equal">
      <formula>0</formula>
    </cfRule>
  </conditionalFormatting>
  <conditionalFormatting sqref="F14">
    <cfRule type="cellIs" dxfId="15" priority="16" operator="equal">
      <formula>0</formula>
    </cfRule>
  </conditionalFormatting>
  <conditionalFormatting sqref="F15">
    <cfRule type="cellIs" dxfId="14" priority="15" operator="equal">
      <formula>0</formula>
    </cfRule>
  </conditionalFormatting>
  <conditionalFormatting sqref="F16">
    <cfRule type="cellIs" dxfId="13" priority="14" operator="equal">
      <formula>0</formula>
    </cfRule>
  </conditionalFormatting>
  <conditionalFormatting sqref="F17">
    <cfRule type="cellIs" dxfId="12" priority="13" operator="equal">
      <formula>0</formula>
    </cfRule>
  </conditionalFormatting>
  <conditionalFormatting sqref="H6">
    <cfRule type="cellIs" dxfId="11" priority="12" operator="equal">
      <formula>"Sila Pilih"</formula>
    </cfRule>
  </conditionalFormatting>
  <conditionalFormatting sqref="H7:H17">
    <cfRule type="cellIs" dxfId="10" priority="11" operator="equal">
      <formula>"Sila Pilih"</formula>
    </cfRule>
  </conditionalFormatting>
  <conditionalFormatting sqref="F6">
    <cfRule type="cellIs" dxfId="9" priority="10" operator="equal">
      <formula>0</formula>
    </cfRule>
  </conditionalFormatting>
  <conditionalFormatting sqref="F5">
    <cfRule type="cellIs" dxfId="8" priority="8" operator="equal">
      <formula>0</formula>
    </cfRule>
    <cfRule type="cellIs" priority="9" operator="equal">
      <formula>0</formula>
    </cfRule>
  </conditionalFormatting>
  <conditionalFormatting sqref="F4">
    <cfRule type="cellIs" dxfId="7" priority="7" operator="equal">
      <formula>0</formula>
    </cfRule>
  </conditionalFormatting>
  <conditionalFormatting sqref="F3">
    <cfRule type="cellIs" dxfId="6" priority="6" operator="equal">
      <formula>0</formula>
    </cfRule>
  </conditionalFormatting>
  <conditionalFormatting sqref="F2">
    <cfRule type="cellIs" dxfId="5" priority="5" operator="equal">
      <formula>0</formula>
    </cfRule>
  </conditionalFormatting>
  <conditionalFormatting sqref="I4">
    <cfRule type="cellIs" dxfId="3" priority="4" operator="equal">
      <formula>"Sila Pilih"</formula>
    </cfRule>
  </conditionalFormatting>
  <conditionalFormatting sqref="I5">
    <cfRule type="cellIs" dxfId="2" priority="3" operator="equal">
      <formula>"Sila Pilih"</formula>
    </cfRule>
  </conditionalFormatting>
  <conditionalFormatting sqref="I6:I17">
    <cfRule type="expression" dxfId="1" priority="2">
      <formula>LEN(I6)=0</formula>
    </cfRule>
  </conditionalFormatting>
  <conditionalFormatting sqref="I2:I3">
    <cfRule type="expression" dxfId="0" priority="1">
      <formula>LEN(I2)=0</formula>
    </cfRule>
  </conditionalFormatting>
  <dataValidations count="5">
    <dataValidation type="list" allowBlank="1" showInputMessage="1" showErrorMessage="1" sqref="G6:G17" xr:uid="{138B494C-BEDF-4536-85E1-65AE922B9EE0}">
      <formula1>"Sila Pilih, SERBUK, CECAIR, PIL, KAPSUL LEMBUT, KRIM, PASTE"</formula1>
    </dataValidation>
    <dataValidation type="list" allowBlank="1" showInputMessage="1" showErrorMessage="1" sqref="B27 I4:I5" xr:uid="{04F0A5AE-0448-4A04-9F76-CFBB4A024510}">
      <formula1>"Sila Pilih, T1, T2, T3, T4"</formula1>
    </dataValidation>
    <dataValidation type="list" allowBlank="1" showInputMessage="1" showErrorMessage="1" sqref="B28 H6:H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</dataValidations>
  <pageMargins left="0.7" right="0.7" top="0.75" bottom="0.75" header="0.3" footer="0.3"/>
  <ignoredErrors>
    <ignoredError sqref="I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FormTitan!B14</f>
        <v>2024080227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FormTitan!G14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FormTitan!I14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3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FormTitan!B15</f>
        <v>2024080228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FormTitan!G15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FormTitan!I15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6" zoomScaleNormal="100" workbookViewId="0">
      <selection activeCell="E21" sqref="E21:F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FormTitan!B16</f>
        <v>2024080236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FormTitan!G16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FormTitan!I16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7" zoomScaleNormal="100" workbookViewId="0">
      <selection activeCell="E19" sqref="E19:F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FormTitan!B17</f>
        <v>2024080237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FormTitan!G17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41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43" t="s">
        <v>75</v>
      </c>
      <c r="H17" s="16" t="str">
        <f>FormTitan!I17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42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42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42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42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0" zoomScaleNormal="100" workbookViewId="0">
      <selection activeCell="G20" sqref="G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FormTitan!B6</f>
        <v>2024080218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FormTitan!G6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FormTitan!I6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0" zoomScaleNormal="100" workbookViewId="0">
      <selection activeCell="G20" sqref="G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FormTitan!B7</f>
        <v>2024080220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FormTitan!G7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FormTitan!I7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FormTitan!B8</f>
        <v>2024080221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FormTitan!G8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FormTitan!I8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0" zoomScaleNormal="100" workbookViewId="0">
      <selection activeCell="G20" sqref="G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FormTitan!B9</f>
        <v>2024080222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FormTitan!G9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FormTitan!I9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0" zoomScaleNormal="100" workbookViewId="0">
      <selection activeCell="G20" sqref="G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FormTitan!B10</f>
        <v>2024080223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FormTitan!G10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FormTitan!I10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activeCell="H19" sqref="G19:H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FormTitan!B11</f>
        <v>2024080224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FormTitan!G11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FormTitan!I11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activeCell="G20" sqref="G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FormTitan!B12</f>
        <v>2024080225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FormTitan!G12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FormTitan!I12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7" zoomScaleNormal="100" workbookViewId="0">
      <selection activeCell="G19" sqref="G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8" t="s">
        <v>0</v>
      </c>
      <c r="B1" s="69"/>
      <c r="C1" s="69"/>
      <c r="D1" s="69"/>
      <c r="E1" s="69"/>
      <c r="F1" s="69"/>
      <c r="G1" s="69"/>
      <c r="H1" s="70"/>
    </row>
    <row r="2" spans="1:8" ht="18.95" customHeight="1" x14ac:dyDescent="0.2">
      <c r="A2" s="71" t="s">
        <v>43</v>
      </c>
      <c r="B2" s="72"/>
      <c r="C2" s="73"/>
      <c r="D2" s="74">
        <f>FormTitan!B13</f>
        <v>2024080226</v>
      </c>
      <c r="E2" s="74"/>
      <c r="F2" s="74"/>
      <c r="G2" s="74"/>
      <c r="H2" s="75"/>
    </row>
    <row r="3" spans="1:8" ht="24" customHeight="1" x14ac:dyDescent="0.2">
      <c r="A3" s="76" t="s">
        <v>44</v>
      </c>
      <c r="B3" s="77"/>
      <c r="C3" s="78"/>
      <c r="D3" s="79" t="str">
        <f>FormTitan!G13</f>
        <v>Sila Pilih</v>
      </c>
      <c r="E3" s="80"/>
      <c r="F3" s="80"/>
      <c r="G3" s="80"/>
      <c r="H3" s="81"/>
    </row>
    <row r="4" spans="1:8" ht="19.899999999999999" customHeight="1" x14ac:dyDescent="0.2">
      <c r="A4" s="21" t="s">
        <v>42</v>
      </c>
      <c r="B4" s="20"/>
      <c r="C4" s="20"/>
      <c r="D4" s="22"/>
      <c r="E4" s="22" t="str">
        <f>FormTitan!B2</f>
        <v>RB POW 030924</v>
      </c>
      <c r="F4" s="66" t="s">
        <v>38</v>
      </c>
      <c r="G4" s="66"/>
      <c r="H4" s="67"/>
    </row>
    <row r="5" spans="1:8" ht="19.899999999999999" customHeight="1" x14ac:dyDescent="0.2">
      <c r="A5" s="35" t="s">
        <v>21</v>
      </c>
      <c r="B5" s="8"/>
      <c r="C5" s="8"/>
      <c r="D5" s="8"/>
      <c r="E5" s="82" t="str">
        <f>FormTitan!B21</f>
        <v>IQC POW 030924</v>
      </c>
      <c r="F5" s="82"/>
      <c r="G5" s="83" t="s">
        <v>41</v>
      </c>
      <c r="H5" s="84"/>
    </row>
    <row r="6" spans="1:8" ht="25.5" customHeight="1" x14ac:dyDescent="0.2">
      <c r="A6" s="85" t="s">
        <v>1</v>
      </c>
      <c r="B6" s="86"/>
      <c r="C6" s="86"/>
      <c r="D6" s="86"/>
      <c r="E6" s="87"/>
      <c r="F6" s="29" t="s">
        <v>8</v>
      </c>
      <c r="G6" s="88" t="s">
        <v>9</v>
      </c>
      <c r="H6" s="89"/>
    </row>
    <row r="7" spans="1:8" ht="21" customHeight="1" x14ac:dyDescent="0.2">
      <c r="A7" s="90" t="s">
        <v>2</v>
      </c>
      <c r="B7" s="91"/>
      <c r="C7" s="92"/>
      <c r="D7" s="93"/>
      <c r="E7" s="94"/>
      <c r="F7" s="19">
        <f>FormTitan!C3</f>
        <v>0.502</v>
      </c>
      <c r="G7" s="95">
        <f>FormTitan!F3</f>
        <v>50.077000000000005</v>
      </c>
      <c r="H7" s="96"/>
    </row>
    <row r="8" spans="1:8" ht="21" customHeight="1" x14ac:dyDescent="0.2">
      <c r="A8" s="90" t="s">
        <v>3</v>
      </c>
      <c r="B8" s="91"/>
      <c r="C8" s="97" t="s">
        <v>40</v>
      </c>
      <c r="D8" s="98"/>
      <c r="E8" s="99"/>
      <c r="F8" s="19">
        <f>FormTitan!C4</f>
        <v>0.503</v>
      </c>
      <c r="G8" s="95">
        <f>FormTitan!F4</f>
        <v>50.216000000000001</v>
      </c>
      <c r="H8" s="96"/>
    </row>
    <row r="9" spans="1:8" ht="20.100000000000001" customHeight="1" x14ac:dyDescent="0.2">
      <c r="A9" s="90" t="s">
        <v>4</v>
      </c>
      <c r="B9" s="91"/>
      <c r="C9" s="92"/>
      <c r="D9" s="93"/>
      <c r="E9" s="94"/>
      <c r="F9" s="19">
        <f>FormTitan!C5</f>
        <v>0.503</v>
      </c>
      <c r="G9" s="95">
        <f>FormTitan!F5</f>
        <v>50.088999999999999</v>
      </c>
      <c r="H9" s="96"/>
    </row>
    <row r="10" spans="1:8" ht="48.75" customHeight="1" x14ac:dyDescent="0.2">
      <c r="A10" s="100"/>
      <c r="B10" s="102" t="s">
        <v>5</v>
      </c>
      <c r="C10" s="103"/>
      <c r="D10" s="103"/>
      <c r="E10" s="104"/>
      <c r="F10" s="88" t="s">
        <v>39</v>
      </c>
      <c r="G10" s="108"/>
      <c r="H10" s="109"/>
    </row>
    <row r="11" spans="1:8" ht="20.25" customHeight="1" x14ac:dyDescent="0.2">
      <c r="A11" s="101"/>
      <c r="B11" s="105"/>
      <c r="C11" s="106"/>
      <c r="D11" s="106"/>
      <c r="E11" s="107"/>
      <c r="F11" s="6" t="s">
        <v>3</v>
      </c>
      <c r="G11" s="88" t="s">
        <v>18</v>
      </c>
      <c r="H11" s="89"/>
    </row>
    <row r="12" spans="1:8" ht="21.75" customHeight="1" x14ac:dyDescent="0.2">
      <c r="A12" s="7" t="s">
        <v>10</v>
      </c>
      <c r="B12" s="110">
        <v>2.5</v>
      </c>
      <c r="C12" s="111"/>
      <c r="D12" s="111"/>
      <c r="E12" s="112"/>
      <c r="F12" s="5">
        <f>B12/F8</f>
        <v>4.9701789264413518</v>
      </c>
      <c r="G12" s="113">
        <f>B12/F9</f>
        <v>4.9701789264413518</v>
      </c>
      <c r="H12" s="114"/>
    </row>
    <row r="13" spans="1:8" ht="21.95" customHeight="1" x14ac:dyDescent="0.2">
      <c r="A13" s="7" t="s">
        <v>11</v>
      </c>
      <c r="B13" s="115">
        <v>0.25</v>
      </c>
      <c r="C13" s="116"/>
      <c r="D13" s="116"/>
      <c r="E13" s="117"/>
      <c r="F13" s="5">
        <f>B13/F8</f>
        <v>0.49701789264413521</v>
      </c>
      <c r="G13" s="113">
        <f>B13/F9</f>
        <v>0.49701789264413521</v>
      </c>
      <c r="H13" s="114"/>
    </row>
    <row r="14" spans="1:8" ht="21.95" customHeight="1" x14ac:dyDescent="0.2">
      <c r="A14" s="7" t="s">
        <v>12</v>
      </c>
      <c r="B14" s="118">
        <v>5</v>
      </c>
      <c r="C14" s="119"/>
      <c r="D14" s="119"/>
      <c r="E14" s="120"/>
      <c r="F14" s="5">
        <f>B14/F8</f>
        <v>9.9403578528827037</v>
      </c>
      <c r="G14" s="113">
        <f>B14/F9</f>
        <v>9.9403578528827037</v>
      </c>
      <c r="H14" s="114"/>
    </row>
    <row r="15" spans="1:8" ht="21.95" customHeight="1" x14ac:dyDescent="0.2">
      <c r="A15" s="7" t="s">
        <v>13</v>
      </c>
      <c r="B15" s="115">
        <v>0.15</v>
      </c>
      <c r="C15" s="116"/>
      <c r="D15" s="116"/>
      <c r="E15" s="117"/>
      <c r="F15" s="5">
        <f>B15/F8</f>
        <v>0.29821073558648109</v>
      </c>
      <c r="G15" s="113">
        <f>B15/F9</f>
        <v>0.29821073558648109</v>
      </c>
      <c r="H15" s="11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1" t="s">
        <v>31</v>
      </c>
      <c r="B17" s="122"/>
      <c r="C17" s="122"/>
      <c r="D17" s="122"/>
      <c r="E17" s="123" t="s">
        <v>29</v>
      </c>
      <c r="F17" s="124"/>
      <c r="G17" s="28" t="s">
        <v>75</v>
      </c>
      <c r="H17" s="16" t="str">
        <f>FormTitan!I13</f>
        <v>Sila Pilih</v>
      </c>
    </row>
    <row r="18" spans="1:8" ht="18.75" customHeight="1" x14ac:dyDescent="0.25">
      <c r="A18" s="125" t="s">
        <v>32</v>
      </c>
      <c r="B18" s="126"/>
      <c r="C18" s="126"/>
      <c r="D18" s="126"/>
      <c r="E18" s="127" t="s">
        <v>29</v>
      </c>
      <c r="F18" s="127"/>
      <c r="G18" s="26"/>
      <c r="H18" s="17"/>
    </row>
    <row r="19" spans="1:8" ht="18.75" customHeight="1" x14ac:dyDescent="0.25">
      <c r="A19" s="125" t="s">
        <v>33</v>
      </c>
      <c r="B19" s="126"/>
      <c r="C19" s="126"/>
      <c r="D19" s="126"/>
      <c r="E19" s="127" t="s">
        <v>74</v>
      </c>
      <c r="F19" s="127"/>
      <c r="G19" s="26"/>
      <c r="H19" s="17"/>
    </row>
    <row r="20" spans="1:8" ht="18.75" customHeight="1" x14ac:dyDescent="0.25">
      <c r="A20" s="125" t="s">
        <v>34</v>
      </c>
      <c r="B20" s="126"/>
      <c r="C20" s="126"/>
      <c r="D20" s="126"/>
      <c r="E20" s="127" t="s">
        <v>29</v>
      </c>
      <c r="F20" s="127"/>
      <c r="G20" s="26"/>
      <c r="H20" s="17"/>
    </row>
    <row r="21" spans="1:8" ht="18.75" customHeight="1" x14ac:dyDescent="0.25">
      <c r="A21" s="125" t="s">
        <v>35</v>
      </c>
      <c r="B21" s="126"/>
      <c r="C21" s="126"/>
      <c r="D21" s="126"/>
      <c r="E21" s="127"/>
      <c r="F21" s="127"/>
      <c r="G21" s="26"/>
      <c r="H21" s="17"/>
    </row>
    <row r="22" spans="1:8" ht="18.75" customHeight="1" x14ac:dyDescent="0.25">
      <c r="A22" s="128" t="s">
        <v>36</v>
      </c>
      <c r="B22" s="129"/>
      <c r="C22" s="129"/>
      <c r="D22" s="129"/>
      <c r="E22" s="130" t="s">
        <v>30</v>
      </c>
      <c r="F22" s="13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2" t="s">
        <v>19</v>
      </c>
      <c r="B26" s="133"/>
      <c r="C26" s="133"/>
      <c r="D26" s="134" t="s">
        <v>15</v>
      </c>
      <c r="E26" s="134"/>
      <c r="F26" s="14" t="s">
        <v>27</v>
      </c>
      <c r="G26" s="134" t="s">
        <v>15</v>
      </c>
      <c r="H26" s="135"/>
    </row>
    <row r="27" spans="1:8" ht="60.75" customHeight="1" x14ac:dyDescent="0.2">
      <c r="A27" s="136" t="s">
        <v>20</v>
      </c>
      <c r="B27" s="137"/>
      <c r="C27" s="137"/>
      <c r="D27" s="138" t="s">
        <v>15</v>
      </c>
      <c r="E27" s="138"/>
      <c r="F27" s="15" t="s">
        <v>16</v>
      </c>
      <c r="G27" s="139" t="s">
        <v>37</v>
      </c>
      <c r="H27" s="140"/>
    </row>
    <row r="28" spans="1:8" ht="42.75" customHeight="1" x14ac:dyDescent="0.2">
      <c r="A28" s="141" t="s">
        <v>14</v>
      </c>
      <c r="B28" s="142"/>
      <c r="C28" s="142"/>
      <c r="D28" s="142"/>
      <c r="E28" s="143"/>
      <c r="F28" s="144" t="s">
        <v>7</v>
      </c>
      <c r="G28" s="145"/>
      <c r="H28" s="146"/>
    </row>
    <row r="29" spans="1:8" ht="18" customHeight="1" x14ac:dyDescent="0.2">
      <c r="A29" s="147" t="str">
        <f>FormTitan!B19</f>
        <v>PERMIT / AMIR</v>
      </c>
      <c r="B29" s="148"/>
      <c r="C29" s="148"/>
      <c r="D29" s="149">
        <f>FormTitan!B20</f>
        <v>45538</v>
      </c>
      <c r="E29" s="150"/>
      <c r="F29" s="3"/>
      <c r="G29" s="151"/>
      <c r="H29" s="15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2024-09-03T09:11:19Z</dcterms:modified>
</cp:coreProperties>
</file>