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40924\"/>
    </mc:Choice>
  </mc:AlternateContent>
  <xr:revisionPtr revIDLastSave="0" documentId="13_ncr:1_{3F3E9AD9-DD29-4B9A-BA4F-78E24CEB71F7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C8" i="24" l="1"/>
  <c r="C8" i="23"/>
  <c r="C8" i="22"/>
  <c r="C8" i="21"/>
  <c r="C8" i="20"/>
  <c r="C8" i="19"/>
  <c r="C8" i="18"/>
  <c r="C8" i="17"/>
  <c r="C8" i="16"/>
  <c r="C8" i="15"/>
  <c r="C8" i="14"/>
  <c r="C8" i="13"/>
  <c r="J5" i="7" l="1"/>
  <c r="J6" i="7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<sst xmlns="http://schemas.openxmlformats.org/spreadsheetml/2006/main" count="680" uniqueCount="94">
  <si>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</si>
  <si>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</si>
  <si>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</si>
  <si>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</si>
  <si>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</si>
  <si>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</si>
  <si>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</si>
  <si>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</si>
  <si>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</si>
  <si>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</si>
  <si>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</si>
  <si>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</si>
  <si>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</si>
  <si>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</si>
  <si>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</si>
  <si>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</si>
  <si>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</si>
  <si>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</si>
  <si>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</si>
  <si>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</si>
  <si>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</si>
  <si>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</si>
  <si>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</si>
  <si>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</si>
  <si>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</si>
  <si>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</si>
  <si>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</si>
  <si>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</si>
  <si>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</si>
  <si>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</si>
  <si>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</si>
  <si>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</si>
  <si>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</si>
  <si>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</si>
  <si>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</si>
  <si>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</si>
  <si>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</si>
  <si>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</si>
  <si>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</si>
  <si>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</si>
  <si>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</si>
  <si>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</si>
  <si>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</si>
  <si>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</si>
  <si>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</si>
  <si>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</si>
  <si>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</si>
  <si>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</si>
  <si>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</si>
  <si>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</si>
  <si>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</si>
  <si>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</si>
  <si>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</si>
  <si>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</si>
  <si>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</si>
  <si>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</si>
  <si>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</si>
  <si>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</si>
  <si>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</si>
  <si>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</si>
  <si>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</si>
  <si>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</si>
  <si>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</si>
  <si>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</si>
  <si>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</si>
  <si>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</si>
  <si>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</si>
  <si>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</si>
  <si>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</si>
  <si>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</si>
  <si>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</si>
  <si>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</si>
  <si>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</si>
  <si>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</si>
  <si>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</si>
  <si>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</si>
  <si>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</si>
  <si>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</si>
  <si>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</si>
  <si>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RB POW 040924</t>
  </si>
  <si>
    <t>IQC POW BLK 040924</t>
  </si>
  <si>
    <t>IQC POW A 040924</t>
  </si>
  <si>
    <t>IQC POW B 040924</t>
  </si>
  <si>
    <t>SERBUK</t>
  </si>
  <si>
    <t>KAPSUL KERAS</t>
  </si>
  <si>
    <t>T2</t>
  </si>
  <si>
    <t>T4</t>
  </si>
  <si>
    <t>NA</t>
  </si>
  <si>
    <t>PERMIT / AMIR</t>
  </si>
  <si>
    <t>IQC POW 040924</t>
  </si>
  <si>
    <t>040924</t>
  </si>
  <si>
    <t>YA</t>
  </si>
  <si>
    <t>XP 205DR</t>
  </si>
  <si>
    <t>Knife Mill: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</si>
</sst>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5" fillId="0" borderId="17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9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0" y="923329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50.083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50.035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50.015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94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50.066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9" y="923329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50.052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50.034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0.517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50.083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0.520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50.123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50.039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50.129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6" y="902514"/>
              <a:ext cx="1783771" cy="349454"/>
              <a:chOff x="5019291" y="923329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040924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50.053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opLeftCell="A13" zoomScale="115" zoomScaleNormal="115" workbookViewId="0">
      <selection activeCell="B21" sqref="B21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4" t="s">
        <v>48</v>
      </c>
      <c r="C1" s="55" t="s">
        <v>68</v>
      </c>
      <c r="D1" s="56" t="s">
        <v>49</v>
      </c>
      <c r="E1" s="56" t="s">
        <v>50</v>
      </c>
      <c r="F1" s="25" t="s">
        <v>51</v>
      </c>
      <c r="G1" s="58" t="s">
        <v>43</v>
      </c>
      <c r="H1" s="65" t="s">
        <v>78</v>
      </c>
      <c r="I1" s="47" t="s">
        <v>77</v>
      </c>
      <c r="J1" s="64"/>
      <c r="K1" s="64"/>
      <c r="L1" s="64"/>
      <c r="M1" s="64"/>
      <c r="N1" s="64"/>
      <c r="O1" s="64"/>
    </row>
    <row r="2" spans="1:18" x14ac:dyDescent="0.2">
      <c r="A2" s="30" t="s">
        <v>52</v>
      </c>
      <c r="B2" s="50" t="s">
        <v>79</v>
      </c>
      <c r="C2" s="34"/>
      <c r="D2" s="32">
        <v>11.753</v>
      </c>
      <c r="E2" s="32">
        <v>61.834000000000003</v>
      </c>
      <c r="F2" s="57">
        <f>E2-D2</f>
        <v>50.081000000000003</v>
      </c>
      <c r="G2" s="59"/>
      <c r="H2" s="66" t="str">
        <f>H4</f>
        <v>T2</v>
      </c>
      <c r="I2" s="49"/>
      <c r="J2" s="51"/>
      <c r="K2" s="51"/>
      <c r="L2" s="51"/>
      <c r="M2" s="51"/>
      <c r="N2" s="51"/>
      <c r="O2" s="51"/>
    </row>
    <row r="3" spans="1:18" ht="13.5" thickBot="1" x14ac:dyDescent="0.25">
      <c r="A3" s="30" t="s">
        <v>53</v>
      </c>
      <c r="B3" s="50" t="s">
        <v>80</v>
      </c>
      <c r="C3" s="32">
        <v>0.5</v>
      </c>
      <c r="D3" s="32">
        <v>11.747999999999999</v>
      </c>
      <c r="E3" s="32">
        <v>61.828000000000003</v>
      </c>
      <c r="F3" s="57">
        <f t="shared" ref="F3:F17" si="0">E3-D3</f>
        <v>50.080000000000005</v>
      </c>
      <c r="G3" s="59"/>
      <c r="H3" s="66" t="str">
        <f>H5</f>
        <v>T4</v>
      </c>
      <c r="I3" s="49"/>
      <c r="J3" s="51" t="str">
        <f>IF(I6=1,"(1)/ 2 / 3 / 4 / NA",IF(I6=2,"1 /(2)/ 3 / 4 / NA",IF(I6=3,"1 / 2 /(3)/ 4 / NA",IF(I6=4,"1 / 2 / 3 /(4)/ NA",IF(I6="NA","1 / 2 / 3 / 4 /(NA)")))))</f>
        <v>1 / 2 / 3 / 4 /(NA)</v>
      </c>
      <c r="K3" s="67"/>
      <c r="L3" s="67"/>
      <c r="M3" s="67"/>
      <c r="N3" s="51"/>
      <c r="O3" s="51"/>
    </row>
    <row r="4" spans="1:18" ht="15.75" thickBot="1" x14ac:dyDescent="0.3">
      <c r="A4" s="30" t="s">
        <v>54</v>
      </c>
      <c r="B4" s="50" t="s">
        <v>81</v>
      </c>
      <c r="C4" s="32">
        <v>0.501</v>
      </c>
      <c r="D4" s="32">
        <v>11.727</v>
      </c>
      <c r="E4" s="32">
        <v>61.81</v>
      </c>
      <c r="F4" s="57">
        <f t="shared" si="0"/>
        <v>50.082999999999998</v>
      </c>
      <c r="G4" s="59"/>
      <c r="H4" s="24" t="s">
        <v>85</v>
      </c>
      <c r="I4" s="49"/>
      <c r="J4" s="51" t="str">
        <f>IF(H6="T1","T1",IF(H6="T2","T2",IF(H6="T3","T3",IF(H6="T4","T4",""))))</f>
        <v>T2</v>
      </c>
      <c r="K4" s="51"/>
      <c r="L4" s="51"/>
      <c r="M4" s="51"/>
      <c r="N4" s="51"/>
      <c r="O4" s="51"/>
    </row>
    <row r="5" spans="1:18" ht="15.75" thickBot="1" x14ac:dyDescent="0.3">
      <c r="A5" s="30" t="s">
        <v>55</v>
      </c>
      <c r="B5" s="50" t="s">
        <v>82</v>
      </c>
      <c r="C5" s="32">
        <v>0.502</v>
      </c>
      <c r="D5" s="32">
        <v>11.786</v>
      </c>
      <c r="E5" s="32">
        <v>61.817999999999998</v>
      </c>
      <c r="F5" s="57">
        <f t="shared" si="0"/>
        <v>50.031999999999996</v>
      </c>
      <c r="G5" s="59"/>
      <c r="H5" s="24" t="s">
        <v>86</v>
      </c>
      <c r="I5" s="49"/>
      <c r="J5" s="51" t="str">
        <f>IF(H5="T1","/ T1",IF(H5="T2","/ T2",IF(H5="T3","/ T3",IF(H5="T4","/ T4",""))))</f>
        <v>/ T4</v>
      </c>
      <c r="K5" s="51"/>
      <c r="L5" s="51"/>
      <c r="M5" s="51"/>
      <c r="N5" s="51"/>
      <c r="O5" s="51"/>
    </row>
    <row r="6" spans="1:18" ht="15" x14ac:dyDescent="0.25">
      <c r="A6" s="30" t="s">
        <v>56</v>
      </c>
      <c r="B6" s="50">
        <v>2024080238</v>
      </c>
      <c r="C6" s="32">
        <v>0.5</v>
      </c>
      <c r="D6" s="32">
        <v>11.744999999999999</v>
      </c>
      <c r="E6" s="32">
        <v>61.828000000000003</v>
      </c>
      <c r="F6" s="57">
        <f t="shared" si="0"/>
        <v>50.083000000000006</v>
      </c>
      <c r="G6" s="60" t="s">
        <v>83</v>
      </c>
      <c r="H6" s="66" t="str">
        <f>H4</f>
        <v>T2</v>
      </c>
      <c r="I6" s="48" t="s">
        <v>87</v>
      </c>
      <c r="J6" s="51" t="str">
        <f>IF(I6=1,"(1)/ 2 / 3 / 4 / NA",IF(I6="Sila Pilih"," 1 / 2 / 3 / 4 / NA",IF(I6=2,"1 /(2)/ 3 / 4 / NA",IF(I6=3,"1 / 2 /(3)/ 4 / NA",IF(I6=4,"1 / 2 / 3 /(4)/ NA",IF(I6="NA","1 / 2 / 3 / 4 /(NA)"))))))</f>
        <v>1 / 2 / 3 / 4 /(NA)</v>
      </c>
      <c r="K6" s="51"/>
      <c r="L6" s="51"/>
      <c r="M6" s="51"/>
      <c r="N6" s="51"/>
      <c r="O6" s="51"/>
      <c r="P6" s="69"/>
      <c r="Q6" s="69"/>
      <c r="R6" s="69"/>
    </row>
    <row r="7" spans="1:18" ht="15" x14ac:dyDescent="0.25">
      <c r="A7" s="30" t="s">
        <v>57</v>
      </c>
      <c r="B7" s="66">
        <v>2024080239</v>
      </c>
      <c r="C7" s="32">
        <v>0.50900000000000001</v>
      </c>
      <c r="D7" s="32">
        <v>11.773999999999999</v>
      </c>
      <c r="E7" s="32">
        <v>61.826000000000001</v>
      </c>
      <c r="F7" s="57">
        <f t="shared" si="0"/>
        <v>50.052</v>
      </c>
      <c r="G7" s="60" t="s">
        <v>83</v>
      </c>
      <c r="H7" s="66" t="str">
        <f>H4</f>
        <v>T2</v>
      </c>
      <c r="I7" s="48" t="s">
        <v>87</v>
      </c>
      <c r="J7" s="51" t="str">
        <f>IF(I7=1,"(1)/ 2 / 3 / 4 / NA",IF(I7="Sila Pilih"," 1 / 2 / 3 / 4 / NA",IF(I7=2,"1 /(2)/ 3 / 4 / NA",IF(I7=3,"1 / 2 /(3)/ 4 / NA",IF(I7=4,"1 / 2 / 3 /(4)/ NA",IF(I7="NA","1 / 2 / 3 / 4 /(NA)"))))))</f>
        <v>1 / 2 / 3 / 4 /(NA)</v>
      </c>
      <c r="K7" s="51"/>
      <c r="L7" s="51"/>
      <c r="M7" s="51"/>
      <c r="N7" s="51"/>
      <c r="O7" s="51"/>
      <c r="P7" s="69"/>
      <c r="Q7" s="69"/>
      <c r="R7" s="69"/>
    </row>
    <row r="8" spans="1:18" ht="15" x14ac:dyDescent="0.25">
      <c r="A8" s="30" t="s">
        <v>58</v>
      </c>
      <c r="B8" s="66">
        <v>2024080240</v>
      </c>
      <c r="C8" s="32">
        <v>0.503</v>
      </c>
      <c r="D8" s="32">
        <v>11.756</v>
      </c>
      <c r="E8" s="32">
        <v>61.819000000000003</v>
      </c>
      <c r="F8" s="57">
        <f t="shared" si="0"/>
        <v>50.063000000000002</v>
      </c>
      <c r="G8" s="60" t="s">
        <v>83</v>
      </c>
      <c r="H8" s="66" t="str">
        <f>H4</f>
        <v>T2</v>
      </c>
      <c r="I8" s="48" t="s">
        <v>87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51"/>
      <c r="L8" s="51"/>
      <c r="M8" s="51"/>
      <c r="N8" s="51"/>
      <c r="O8" s="51"/>
      <c r="P8" s="69"/>
      <c r="Q8" s="69"/>
      <c r="R8" s="69"/>
    </row>
    <row r="9" spans="1:18" ht="15" x14ac:dyDescent="0.25">
      <c r="A9" s="30" t="s">
        <v>59</v>
      </c>
      <c r="B9" s="66">
        <v>2024080241</v>
      </c>
      <c r="C9" s="32">
        <v>0.50800000000000001</v>
      </c>
      <c r="D9" s="32">
        <v>11.798999999999999</v>
      </c>
      <c r="E9" s="32">
        <v>61.832999999999998</v>
      </c>
      <c r="F9" s="57">
        <f t="shared" si="0"/>
        <v>50.033999999999999</v>
      </c>
      <c r="G9" s="60" t="s">
        <v>83</v>
      </c>
      <c r="H9" s="66" t="str">
        <f>H4</f>
        <v>T2</v>
      </c>
      <c r="I9" s="48" t="s">
        <v>87</v>
      </c>
      <c r="J9" s="51" t="str">
        <f t="shared" si="1"/>
        <v>1 / 2 / 3 / 4 /(NA)</v>
      </c>
      <c r="K9" s="51"/>
      <c r="L9" s="51"/>
      <c r="M9" s="51"/>
      <c r="N9" s="51"/>
      <c r="O9" s="51"/>
      <c r="P9" s="69"/>
      <c r="Q9" s="69"/>
      <c r="R9" s="69"/>
    </row>
    <row r="10" spans="1:18" ht="15" x14ac:dyDescent="0.25">
      <c r="A10" s="30" t="s">
        <v>60</v>
      </c>
      <c r="B10" s="66">
        <v>2024080242</v>
      </c>
      <c r="C10" s="32">
        <v>0.51700000000000002</v>
      </c>
      <c r="D10" s="32">
        <v>11.773999999999999</v>
      </c>
      <c r="E10" s="32">
        <v>61.819000000000003</v>
      </c>
      <c r="F10" s="57">
        <f t="shared" si="0"/>
        <v>50.045000000000002</v>
      </c>
      <c r="G10" s="60" t="s">
        <v>83</v>
      </c>
      <c r="H10" s="66" t="str">
        <f>H4</f>
        <v>T2</v>
      </c>
      <c r="I10" s="48" t="s">
        <v>87</v>
      </c>
      <c r="J10" s="51" t="str">
        <f t="shared" si="1"/>
        <v>1 / 2 / 3 / 4 /(NA)</v>
      </c>
      <c r="K10" s="51"/>
      <c r="L10" s="51"/>
      <c r="M10" s="51"/>
      <c r="N10" s="51"/>
      <c r="O10" s="51"/>
      <c r="P10" s="69"/>
      <c r="Q10" s="69"/>
      <c r="R10" s="69"/>
    </row>
    <row r="11" spans="1:18" ht="15" x14ac:dyDescent="0.25">
      <c r="A11" s="30" t="s">
        <v>61</v>
      </c>
      <c r="B11" s="66">
        <v>2024080243</v>
      </c>
      <c r="C11" s="32">
        <v>0.52</v>
      </c>
      <c r="D11" s="32">
        <v>11.742000000000001</v>
      </c>
      <c r="E11" s="32">
        <v>61.865000000000002</v>
      </c>
      <c r="F11" s="57">
        <f t="shared" si="0"/>
        <v>50.123000000000005</v>
      </c>
      <c r="G11" s="60" t="s">
        <v>83</v>
      </c>
      <c r="H11" s="66" t="str">
        <f>H4</f>
        <v>T2</v>
      </c>
      <c r="I11" s="48" t="s">
        <v>87</v>
      </c>
      <c r="J11" s="51" t="str">
        <f t="shared" si="1"/>
        <v>1 / 2 / 3 / 4 /(NA)</v>
      </c>
      <c r="K11" s="51"/>
      <c r="L11" s="51"/>
      <c r="M11" s="51"/>
      <c r="N11" s="51"/>
      <c r="O11" s="51"/>
      <c r="P11" s="69"/>
      <c r="Q11" s="69"/>
      <c r="R11" s="69"/>
    </row>
    <row r="12" spans="1:18" ht="15" x14ac:dyDescent="0.25">
      <c r="A12" s="30" t="s">
        <v>62</v>
      </c>
      <c r="B12" s="66">
        <v>2024080244</v>
      </c>
      <c r="C12" s="32">
        <v>0.501</v>
      </c>
      <c r="D12" s="32">
        <v>11.786</v>
      </c>
      <c r="E12" s="32">
        <v>61.825000000000003</v>
      </c>
      <c r="F12" s="57">
        <f t="shared" si="0"/>
        <v>50.039000000000001</v>
      </c>
      <c r="G12" s="60" t="s">
        <v>84</v>
      </c>
      <c r="H12" s="66" t="str">
        <f>H5</f>
        <v>T4</v>
      </c>
      <c r="I12" s="48">
        <v>1</v>
      </c>
      <c r="J12" s="51" t="str">
        <f t="shared" si="1"/>
        <v>(1)/ 2 / 3 / 4 / NA</v>
      </c>
      <c r="K12" s="51"/>
      <c r="L12" s="51"/>
      <c r="M12" s="51"/>
      <c r="N12" s="51"/>
      <c r="O12" s="51"/>
      <c r="P12" s="69"/>
      <c r="Q12" s="69"/>
      <c r="R12" s="69"/>
    </row>
    <row r="13" spans="1:18" ht="15" x14ac:dyDescent="0.25">
      <c r="A13" s="30" t="s">
        <v>63</v>
      </c>
      <c r="B13" s="66">
        <v>2024080246</v>
      </c>
      <c r="C13" s="32">
        <v>0.53800000000000003</v>
      </c>
      <c r="D13" s="32">
        <v>11.734</v>
      </c>
      <c r="E13" s="32">
        <v>61.863</v>
      </c>
      <c r="F13" s="57">
        <f t="shared" si="0"/>
        <v>50.128999999999998</v>
      </c>
      <c r="G13" s="60" t="s">
        <v>84</v>
      </c>
      <c r="H13" s="66" t="str">
        <f>H5</f>
        <v>T4</v>
      </c>
      <c r="I13" s="48">
        <v>2</v>
      </c>
      <c r="J13" s="51" t="str">
        <f t="shared" si="1"/>
        <v>1 /(2)/ 3 / 4 / NA</v>
      </c>
      <c r="K13" s="51"/>
      <c r="L13" s="51"/>
      <c r="M13" s="51"/>
      <c r="N13" s="51"/>
      <c r="O13" s="51"/>
      <c r="P13" s="69"/>
      <c r="Q13" s="69"/>
      <c r="R13" s="69"/>
    </row>
    <row r="14" spans="1:18" ht="15" x14ac:dyDescent="0.25">
      <c r="A14" s="30" t="s">
        <v>64</v>
      </c>
      <c r="B14" s="66">
        <v>2024080247</v>
      </c>
      <c r="C14" s="32">
        <v>0.50700000000000001</v>
      </c>
      <c r="D14" s="32">
        <v>11.801</v>
      </c>
      <c r="E14" s="32">
        <v>61.853999999999999</v>
      </c>
      <c r="F14" s="57">
        <f t="shared" si="0"/>
        <v>50.052999999999997</v>
      </c>
      <c r="G14" s="60" t="s">
        <v>84</v>
      </c>
      <c r="H14" s="66" t="str">
        <f>H5</f>
        <v>T4</v>
      </c>
      <c r="I14" s="48">
        <v>3</v>
      </c>
      <c r="J14" s="51" t="str">
        <f t="shared" si="1"/>
        <v>1 / 2 /(3)/ 4 / NA</v>
      </c>
      <c r="K14" s="51"/>
      <c r="L14" s="51"/>
      <c r="M14" s="51"/>
      <c r="N14" s="51"/>
      <c r="O14" s="51"/>
      <c r="P14" s="69"/>
      <c r="Q14" s="69"/>
      <c r="R14" s="69"/>
    </row>
    <row r="15" spans="1:18" ht="15" x14ac:dyDescent="0.25">
      <c r="A15" s="30" t="s">
        <v>65</v>
      </c>
      <c r="B15" s="66">
        <v>2024080248</v>
      </c>
      <c r="C15" s="32">
        <v>0.52300000000000002</v>
      </c>
      <c r="D15" s="32">
        <v>11.773999999999999</v>
      </c>
      <c r="E15" s="32">
        <v>61.808999999999997</v>
      </c>
      <c r="F15" s="57">
        <f t="shared" si="0"/>
        <v>50.034999999999997</v>
      </c>
      <c r="G15" s="60" t="s">
        <v>84</v>
      </c>
      <c r="H15" s="66" t="str">
        <f>H5</f>
        <v>T4</v>
      </c>
      <c r="I15" s="48">
        <v>4</v>
      </c>
      <c r="J15" s="51" t="str">
        <f t="shared" si="1"/>
        <v>1 / 2 / 3 /(4)/ NA</v>
      </c>
      <c r="K15" s="51"/>
      <c r="L15" s="51"/>
      <c r="M15" s="51"/>
      <c r="N15" s="51"/>
      <c r="O15" s="51"/>
      <c r="P15" s="69"/>
      <c r="Q15" s="69"/>
      <c r="R15" s="69"/>
    </row>
    <row r="16" spans="1:18" ht="15" x14ac:dyDescent="0.25">
      <c r="A16" s="30" t="s">
        <v>66</v>
      </c>
      <c r="B16" s="66">
        <v>2024080249</v>
      </c>
      <c r="C16" s="32">
        <v>0.50800000000000001</v>
      </c>
      <c r="D16" s="32">
        <v>11.798</v>
      </c>
      <c r="E16" s="32">
        <v>61.813000000000002</v>
      </c>
      <c r="F16" s="57">
        <f t="shared" si="0"/>
        <v>50.015000000000001</v>
      </c>
      <c r="G16" s="60" t="s">
        <v>84</v>
      </c>
      <c r="H16" s="66" t="str">
        <f>H5</f>
        <v>T4</v>
      </c>
      <c r="I16" s="48">
        <v>1</v>
      </c>
      <c r="J16" s="51" t="str">
        <f t="shared" si="1"/>
        <v>(1)/ 2 / 3 / 4 / NA</v>
      </c>
      <c r="K16" s="51"/>
      <c r="L16" s="51"/>
      <c r="M16" s="51"/>
      <c r="N16" s="51"/>
      <c r="O16" s="51"/>
      <c r="P16" s="69"/>
      <c r="Q16" s="69"/>
      <c r="R16" s="69"/>
    </row>
    <row r="17" spans="1:18" ht="15" x14ac:dyDescent="0.25">
      <c r="A17" s="30" t="s">
        <v>67</v>
      </c>
      <c r="B17" s="66">
        <v>2024080250</v>
      </c>
      <c r="C17" s="32">
        <v>0.52800000000000002</v>
      </c>
      <c r="D17" s="32">
        <v>11.773999999999999</v>
      </c>
      <c r="E17" s="32">
        <v>61.84</v>
      </c>
      <c r="F17" s="57">
        <f t="shared" si="0"/>
        <v>50.066000000000003</v>
      </c>
      <c r="G17" s="60" t="s">
        <v>84</v>
      </c>
      <c r="H17" s="66" t="str">
        <f>H5</f>
        <v>T4</v>
      </c>
      <c r="I17" s="48">
        <v>2</v>
      </c>
      <c r="J17" s="51" t="str">
        <f t="shared" si="1"/>
        <v>1 /(2)/ 3 / 4 / NA</v>
      </c>
      <c r="K17" s="51"/>
      <c r="L17" s="51"/>
      <c r="M17" s="51"/>
      <c r="N17" s="51"/>
      <c r="O17" s="51"/>
      <c r="P17" s="69"/>
      <c r="Q17" s="69"/>
      <c r="R17" s="69"/>
    </row>
    <row r="18" spans="1:18" x14ac:dyDescent="0.2">
      <c r="J18" s="51"/>
      <c r="K18" s="51"/>
      <c r="L18" s="51"/>
      <c r="M18" s="51"/>
      <c r="N18" s="51"/>
      <c r="O18" s="51"/>
      <c r="P18" s="69"/>
      <c r="Q18" s="69"/>
      <c r="R18" s="69"/>
    </row>
    <row r="19" spans="1:18" x14ac:dyDescent="0.2">
      <c r="A19" s="23" t="s">
        <v>76</v>
      </c>
      <c r="B19" s="31" t="s">
        <v>88</v>
      </c>
      <c r="J19" s="51"/>
      <c r="K19" s="51"/>
      <c r="L19" s="51"/>
      <c r="M19" s="51"/>
      <c r="N19" s="51"/>
      <c r="O19" s="51"/>
      <c r="P19" s="69"/>
      <c r="Q19" s="69"/>
      <c r="R19" s="69"/>
    </row>
    <row r="20" spans="1:18" x14ac:dyDescent="0.2">
      <c r="A20" s="23" t="s">
        <v>75</v>
      </c>
      <c r="B20" s="45">
        <v>45539</v>
      </c>
      <c r="J20" s="51"/>
      <c r="K20" s="51"/>
    </row>
    <row r="21" spans="1:18" x14ac:dyDescent="0.2">
      <c r="A21" s="23" t="s">
        <v>69</v>
      </c>
      <c r="B21" s="31" t="s">
        <v>89</v>
      </c>
      <c r="C21" s="36" t="s">
        <v>70</v>
      </c>
      <c r="J21" s="51"/>
      <c r="K21" s="51"/>
    </row>
    <row r="22" spans="1:18" ht="13.5" thickBot="1" x14ac:dyDescent="0.25">
      <c r="A22" t="s">
        <v>71</v>
      </c>
      <c r="B22" s="68" t="s">
        <v>90</v>
      </c>
      <c r="C22" s="53"/>
      <c r="D22" s="53"/>
      <c r="E22" s="53"/>
      <c r="F22" s="51"/>
      <c r="G22" s="52"/>
      <c r="H22" s="51"/>
      <c r="J22" s="51"/>
      <c r="K22" s="51"/>
    </row>
    <row r="23" spans="1:18" ht="15.75" thickBot="1" x14ac:dyDescent="0.3">
      <c r="A23" s="23" t="s">
        <v>45</v>
      </c>
      <c r="B23" s="24" t="s">
        <v>91</v>
      </c>
      <c r="C23" s="51"/>
      <c r="D23" s="51" t="b">
        <f>IF(B23="YA", TRUE)</f>
        <v>1</v>
      </c>
      <c r="E23" s="51"/>
      <c r="F23" s="61"/>
      <c r="G23" s="52"/>
      <c r="H23" s="51"/>
      <c r="I23" s="51"/>
      <c r="J23" s="51"/>
      <c r="K23" s="51"/>
    </row>
    <row r="24" spans="1:18" ht="15.75" thickBot="1" x14ac:dyDescent="0.3">
      <c r="A24" s="23" t="s">
        <v>46</v>
      </c>
      <c r="B24" s="24" t="s">
        <v>91</v>
      </c>
      <c r="C24" s="51"/>
      <c r="D24" s="51" t="b">
        <f>IF(B24="YA", TRUE)</f>
        <v>1</v>
      </c>
      <c r="E24" s="51"/>
      <c r="F24" s="61"/>
      <c r="G24" s="52"/>
      <c r="H24" s="51"/>
      <c r="I24" s="51"/>
    </row>
    <row r="25" spans="1:18" ht="15.75" thickBot="1" x14ac:dyDescent="0.3">
      <c r="A25" s="23" t="s">
        <v>47</v>
      </c>
      <c r="B25" s="24" t="s">
        <v>91</v>
      </c>
      <c r="C25" s="51"/>
      <c r="D25" s="51" t="b">
        <f>IF(B25="YA", TRUE)</f>
        <v>1</v>
      </c>
      <c r="E25" s="51"/>
      <c r="F25" s="61"/>
      <c r="G25" s="52"/>
      <c r="H25" s="51"/>
      <c r="I25" s="51"/>
    </row>
    <row r="26" spans="1:18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18" ht="15.75" thickBot="1" x14ac:dyDescent="0.3">
      <c r="A27" s="23" t="s">
        <v>72</v>
      </c>
      <c r="B27" s="24" t="s">
        <v>44</v>
      </c>
      <c r="C27" s="53"/>
      <c r="D27" s="53"/>
      <c r="E27" s="53"/>
      <c r="F27" s="51"/>
      <c r="G27" s="52"/>
      <c r="H27" s="51"/>
      <c r="I27" s="51"/>
    </row>
    <row r="28" spans="1:18" s="51" customFormat="1" ht="15.75" thickBot="1" x14ac:dyDescent="0.3">
      <c r="A28" s="51" t="s">
        <v>74</v>
      </c>
      <c r="B28" s="63" t="s">
        <v>44</v>
      </c>
      <c r="C28" s="53" t="b">
        <f>IF(B28=1,TRUE)</f>
        <v>0</v>
      </c>
      <c r="D28" s="53"/>
      <c r="E28" s="53"/>
      <c r="F28" s="52"/>
      <c r="G28" s="52"/>
    </row>
    <row r="29" spans="1:18" ht="15.75" thickBot="1" x14ac:dyDescent="0.3">
      <c r="A29" t="s">
        <v>22</v>
      </c>
      <c r="B29" s="24" t="s">
        <v>92</v>
      </c>
      <c r="C29" s="53" t="b">
        <f>IF(B29="XP 205DR",TRUE)</f>
        <v>1</v>
      </c>
      <c r="D29" s="53" t="b">
        <f>IF(B29="MSA 225S-100-DA",TRUE)</f>
        <v>0</v>
      </c>
      <c r="E29" s="53" t="b">
        <f>IF(B29="MSE 225S-100-DU ",TRUE)</f>
        <v>0</v>
      </c>
      <c r="F29" s="51" t="b">
        <f>IF(B29="PG 603S",TRUE)</f>
        <v>0</v>
      </c>
      <c r="G29" s="52" t="b">
        <f>IF(B29="Lain-lain",TRUE)</f>
        <v>0</v>
      </c>
      <c r="H29" s="51"/>
      <c r="I29" s="51"/>
    </row>
    <row r="30" spans="1:18" x14ac:dyDescent="0.2">
      <c r="C30" s="53"/>
      <c r="D30" s="53"/>
      <c r="E30" s="53"/>
      <c r="F30" s="51"/>
      <c r="G30" s="52"/>
      <c r="H30" s="51"/>
      <c r="I30" s="51"/>
    </row>
    <row r="31" spans="1:18" x14ac:dyDescent="0.2">
      <c r="C31" s="53"/>
      <c r="D31" s="53"/>
      <c r="E31" s="53"/>
      <c r="F31" s="51"/>
      <c r="G31" s="52"/>
      <c r="H31" s="51"/>
      <c r="I31" s="51"/>
    </row>
    <row r="32" spans="1:18" ht="14.25" x14ac:dyDescent="0.2">
      <c r="C32" s="53"/>
      <c r="D32" s="53"/>
      <c r="E32" s="62"/>
      <c r="F32" s="51"/>
      <c r="G32" s="52"/>
      <c r="H32" s="51"/>
      <c r="I32" s="51"/>
    </row>
    <row r="33" spans="3:9" x14ac:dyDescent="0.2">
      <c r="C33" s="53"/>
      <c r="D33" s="53"/>
      <c r="E33" s="53"/>
      <c r="F33" s="51"/>
      <c r="G33" s="52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46" priority="54">
      <formula>LEN(B2)=0</formula>
    </cfRule>
  </conditionalFormatting>
  <conditionalFormatting sqref="G6">
    <cfRule type="cellIs" dxfId="45" priority="53" operator="equal">
      <formula>"Sila Pilih"</formula>
    </cfRule>
  </conditionalFormatting>
  <conditionalFormatting sqref="B21">
    <cfRule type="expression" dxfId="44" priority="52">
      <formula>LEN(B21)=0</formula>
    </cfRule>
  </conditionalFormatting>
  <conditionalFormatting sqref="B22">
    <cfRule type="expression" dxfId="43" priority="51">
      <formula>LEN(B22)=0</formula>
    </cfRule>
  </conditionalFormatting>
  <conditionalFormatting sqref="B27">
    <cfRule type="cellIs" dxfId="42" priority="48" operator="equal">
      <formula>"Sila Pilih"</formula>
    </cfRule>
  </conditionalFormatting>
  <conditionalFormatting sqref="B29">
    <cfRule type="cellIs" dxfId="41" priority="46" operator="equal">
      <formula>"Sila Pilih"</formula>
    </cfRule>
  </conditionalFormatting>
  <conditionalFormatting sqref="B19">
    <cfRule type="expression" dxfId="40" priority="45">
      <formula>LEN(B19)=0</formula>
    </cfRule>
  </conditionalFormatting>
  <conditionalFormatting sqref="B20">
    <cfRule type="expression" dxfId="39" priority="44">
      <formula>LEN(B20)=0</formula>
    </cfRule>
  </conditionalFormatting>
  <conditionalFormatting sqref="B23 F23">
    <cfRule type="cellIs" dxfId="38" priority="41" operator="equal">
      <formula>"TIDAK"</formula>
    </cfRule>
    <cfRule type="cellIs" dxfId="37" priority="42" operator="equal">
      <formula>"ya"</formula>
    </cfRule>
    <cfRule type="cellIs" dxfId="36" priority="43" operator="equal">
      <formula>"Sila Pilih"</formula>
    </cfRule>
  </conditionalFormatting>
  <conditionalFormatting sqref="B24 F24">
    <cfRule type="cellIs" dxfId="35" priority="38" operator="equal">
      <formula>"TIDAK"</formula>
    </cfRule>
    <cfRule type="cellIs" dxfId="34" priority="39" operator="equal">
      <formula>"ya"</formula>
    </cfRule>
    <cfRule type="cellIs" dxfId="33" priority="40" operator="equal">
      <formula>"Sila Pilih"</formula>
    </cfRule>
  </conditionalFormatting>
  <conditionalFormatting sqref="B25 F25">
    <cfRule type="cellIs" dxfId="32" priority="35" operator="equal">
      <formula>"TIDAK"</formula>
    </cfRule>
    <cfRule type="cellIs" dxfId="31" priority="36" operator="equal">
      <formula>"ya"</formula>
    </cfRule>
    <cfRule type="cellIs" dxfId="30" priority="37" operator="equal">
      <formula>"Sila Pilih"</formula>
    </cfRule>
  </conditionalFormatting>
  <conditionalFormatting sqref="F7">
    <cfRule type="cellIs" dxfId="29" priority="32" operator="equal">
      <formula>0</formula>
    </cfRule>
  </conditionalFormatting>
  <conditionalFormatting sqref="F8">
    <cfRule type="cellIs" dxfId="28" priority="31" operator="equal">
      <formula>0</formula>
    </cfRule>
  </conditionalFormatting>
  <conditionalFormatting sqref="F9">
    <cfRule type="cellIs" dxfId="27" priority="30" operator="equal">
      <formula>0</formula>
    </cfRule>
  </conditionalFormatting>
  <conditionalFormatting sqref="F10">
    <cfRule type="cellIs" dxfId="26" priority="29" operator="equal">
      <formula>0</formula>
    </cfRule>
  </conditionalFormatting>
  <conditionalFormatting sqref="F11">
    <cfRule type="cellIs" dxfId="25" priority="28" operator="equal">
      <formula>0</formula>
    </cfRule>
  </conditionalFormatting>
  <conditionalFormatting sqref="F12">
    <cfRule type="cellIs" dxfId="24" priority="27" operator="equal">
      <formula>0</formula>
    </cfRule>
  </conditionalFormatting>
  <conditionalFormatting sqref="F13">
    <cfRule type="cellIs" dxfId="23" priority="26" operator="equal">
      <formula>0</formula>
    </cfRule>
  </conditionalFormatting>
  <conditionalFormatting sqref="F14">
    <cfRule type="cellIs" dxfId="22" priority="25" operator="equal">
      <formula>0</formula>
    </cfRule>
  </conditionalFormatting>
  <conditionalFormatting sqref="F15">
    <cfRule type="cellIs" dxfId="21" priority="24" operator="equal">
      <formula>0</formula>
    </cfRule>
  </conditionalFormatting>
  <conditionalFormatting sqref="F16">
    <cfRule type="cellIs" dxfId="20" priority="23" operator="equal">
      <formula>0</formula>
    </cfRule>
  </conditionalFormatting>
  <conditionalFormatting sqref="F17">
    <cfRule type="cellIs" dxfId="19" priority="22" operator="equal">
      <formula>0</formula>
    </cfRule>
  </conditionalFormatting>
  <conditionalFormatting sqref="I6">
    <cfRule type="cellIs" dxfId="18" priority="21" operator="equal">
      <formula>"Sila Pilih"</formula>
    </cfRule>
  </conditionalFormatting>
  <conditionalFormatting sqref="I7:I17">
    <cfRule type="cellIs" dxfId="17" priority="20" operator="equal">
      <formula>"Sila Pilih"</formula>
    </cfRule>
  </conditionalFormatting>
  <conditionalFormatting sqref="F6">
    <cfRule type="cellIs" dxfId="16" priority="19" operator="equal">
      <formula>0</formula>
    </cfRule>
  </conditionalFormatting>
  <conditionalFormatting sqref="F5">
    <cfRule type="cellIs" dxfId="15" priority="17" operator="equal">
      <formula>0</formula>
    </cfRule>
    <cfRule type="cellIs" priority="18" operator="equal">
      <formula>0</formula>
    </cfRule>
  </conditionalFormatting>
  <conditionalFormatting sqref="F4">
    <cfRule type="cellIs" dxfId="14" priority="16" operator="equal">
      <formula>0</formula>
    </cfRule>
  </conditionalFormatting>
  <conditionalFormatting sqref="F3">
    <cfRule type="cellIs" dxfId="13" priority="15" operator="equal">
      <formula>0</formula>
    </cfRule>
  </conditionalFormatting>
  <conditionalFormatting sqref="F2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7:H11">
    <cfRule type="cellIs" dxfId="1" priority="3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  <dataValidation type="list" allowBlank="1" showInputMessage="1" showErrorMessage="1" sqref="G6:G17" xr:uid="{414E0C26-9607-4E56-8402-5D2C30812F07}">
      <formula1>"Sila Pilih, KAPSUL KERAS, SERBUK, CECAIR, PIL, KAPSUL LEMBUT, KRIM,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FormTitan!B14</f>
        <v>2024080247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FormTitan!G14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FormTitan!J14</f>
        <v>1 / 2 /(3)/ 4 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FormTitan!B15</f>
        <v>2024080248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FormTitan!G15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FormTitan!J15</f>
        <v>1 / 2 / 3 /(4)/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FormTitan!B16</f>
        <v>2024080249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FormTitan!G16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FormTitan!J16</f>
        <v>(1)/ 2 / 3 / 4 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FormTitan!B17</f>
        <v>2024080250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FormTitan!G17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41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43" t="s">
        <v>74</v>
      </c>
      <c r="H17" s="16" t="str">
        <f>FormTitan!J17</f>
        <v>1 /(2)/ 3 / 4 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42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42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42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42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7" zoomScaleNormal="100" workbookViewId="0">
      <selection activeCell="G19" sqref="G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FormTitan!B6</f>
        <v>2024080238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FormTitan!G6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93</v>
      </c>
      <c r="H17" s="16" t="str">
        <f>FormTitan!J6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2" zoomScaleNormal="100" workbookViewId="0">
      <selection activeCell="C9" sqref="C9:E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FormTitan!B7</f>
        <v>2024080239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FormTitan!G7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FormTitan!J7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FormTitan!B8</f>
        <v>2024080240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FormTitan!G8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57"/>
      <c r="D9" s="158"/>
      <c r="E9" s="159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FormTitan!J8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FormTitan!B9</f>
        <v>2024080241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FormTitan!G9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FormTitan!J9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FormTitan!B10</f>
        <v>2024080242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FormTitan!G10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FormTitan!J10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FormTitan!B11</f>
        <v>2024080243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FormTitan!G11</f>
        <v>SERBUK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FormTitan!J11</f>
        <v>1 / 2 / 3 / 4 /(NA)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FormTitan!B12</f>
        <v>2024080244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FormTitan!G12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FormTitan!J12</f>
        <v>(1)/ 2 / 3 / 4 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42</v>
      </c>
      <c r="B2" s="147"/>
      <c r="C2" s="148"/>
      <c r="D2" s="149">
        <f>FormTitan!B13</f>
        <v>2024080246</v>
      </c>
      <c r="E2" s="149"/>
      <c r="F2" s="149"/>
      <c r="G2" s="149"/>
      <c r="H2" s="150"/>
    </row>
    <row r="3" spans="1:8" ht="24" customHeight="1" x14ac:dyDescent="0.2">
      <c r="A3" s="151" t="s">
        <v>43</v>
      </c>
      <c r="B3" s="152"/>
      <c r="C3" s="153"/>
      <c r="D3" s="154" t="str">
        <f>FormTitan!G13</f>
        <v>KAPSUL KERAS</v>
      </c>
      <c r="E3" s="155"/>
      <c r="F3" s="155"/>
      <c r="G3" s="155"/>
      <c r="H3" s="15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040924</v>
      </c>
      <c r="F4" s="141" t="s">
        <v>38</v>
      </c>
      <c r="G4" s="141"/>
      <c r="H4" s="142"/>
    </row>
    <row r="5" spans="1:8" ht="19.899999999999999" customHeight="1" x14ac:dyDescent="0.2">
      <c r="A5" s="35" t="s">
        <v>21</v>
      </c>
      <c r="B5" s="8"/>
      <c r="C5" s="8"/>
      <c r="D5" s="8"/>
      <c r="E5" s="135" t="str">
        <f>FormTitan!B21</f>
        <v>IQC POW 040924</v>
      </c>
      <c r="F5" s="135"/>
      <c r="G5" s="136" t="s">
        <v>40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9" t="s">
        <v>8</v>
      </c>
      <c r="G6" s="118" t="s">
        <v>9</v>
      </c>
      <c r="H6" s="121"/>
    </row>
    <row r="7" spans="1:8" ht="21" customHeight="1" x14ac:dyDescent="0.2">
      <c r="A7" s="125" t="s">
        <v>2</v>
      </c>
      <c r="B7" s="126"/>
      <c r="C7" s="132"/>
      <c r="D7" s="133"/>
      <c r="E7" s="134"/>
      <c r="F7" s="19">
        <f>FormTitan!C3</f>
        <v>0.5</v>
      </c>
      <c r="G7" s="130">
        <f>FormTitan!F3</f>
        <v>50.080000000000005</v>
      </c>
      <c r="H7" s="131"/>
    </row>
    <row r="8" spans="1:8" ht="21" customHeight="1" x14ac:dyDescent="0.2">
      <c r="A8" s="125" t="s">
        <v>3</v>
      </c>
      <c r="B8" s="126"/>
      <c r="C8" s="127" t="str">
        <f>FormTitan!B21</f>
        <v>IQC POW 040924</v>
      </c>
      <c r="D8" s="128"/>
      <c r="E8" s="129"/>
      <c r="F8" s="19">
        <f>FormTitan!C4</f>
        <v>0.501</v>
      </c>
      <c r="G8" s="130">
        <f>FormTitan!F4</f>
        <v>50.082999999999998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9">
        <f>FormTitan!C5</f>
        <v>0.502</v>
      </c>
      <c r="G9" s="130">
        <f>FormTitan!F5</f>
        <v>50.031999999999996</v>
      </c>
      <c r="H9" s="131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118" t="s">
        <v>39</v>
      </c>
      <c r="G10" s="119"/>
      <c r="H10" s="120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118" t="s">
        <v>18</v>
      </c>
      <c r="H11" s="121"/>
    </row>
    <row r="12" spans="1:8" ht="21.75" customHeight="1" x14ac:dyDescent="0.2">
      <c r="A12" s="7" t="s">
        <v>10</v>
      </c>
      <c r="B12" s="122">
        <v>2.5</v>
      </c>
      <c r="C12" s="123"/>
      <c r="D12" s="123"/>
      <c r="E12" s="124"/>
      <c r="F12" s="5">
        <f>B12/F8</f>
        <v>4.9900199600798407</v>
      </c>
      <c r="G12" s="105">
        <f>B12/F9</f>
        <v>4.9800796812749004</v>
      </c>
      <c r="H12" s="106"/>
    </row>
    <row r="13" spans="1:8" ht="21.95" customHeight="1" x14ac:dyDescent="0.2">
      <c r="A13" s="7" t="s">
        <v>11</v>
      </c>
      <c r="B13" s="102">
        <v>0.25</v>
      </c>
      <c r="C13" s="103"/>
      <c r="D13" s="103"/>
      <c r="E13" s="104"/>
      <c r="F13" s="5">
        <f>B13/F8</f>
        <v>0.49900199600798401</v>
      </c>
      <c r="G13" s="105">
        <f>B13/F9</f>
        <v>0.49800796812749004</v>
      </c>
      <c r="H13" s="106"/>
    </row>
    <row r="14" spans="1:8" ht="21.95" customHeight="1" x14ac:dyDescent="0.2">
      <c r="A14" s="7" t="s">
        <v>12</v>
      </c>
      <c r="B14" s="107">
        <v>5</v>
      </c>
      <c r="C14" s="108"/>
      <c r="D14" s="108"/>
      <c r="E14" s="109"/>
      <c r="F14" s="5">
        <f>B14/F8</f>
        <v>9.9800399201596814</v>
      </c>
      <c r="G14" s="105">
        <f>B14/F9</f>
        <v>9.9601593625498008</v>
      </c>
      <c r="H14" s="106"/>
    </row>
    <row r="15" spans="1:8" ht="21.95" customHeight="1" x14ac:dyDescent="0.2">
      <c r="A15" s="7" t="s">
        <v>13</v>
      </c>
      <c r="B15" s="102">
        <v>0.15</v>
      </c>
      <c r="C15" s="103"/>
      <c r="D15" s="103"/>
      <c r="E15" s="104"/>
      <c r="F15" s="5">
        <f>B15/F8</f>
        <v>0.29940119760479039</v>
      </c>
      <c r="G15" s="105">
        <f>B15/F9</f>
        <v>0.29880478087649404</v>
      </c>
      <c r="H15" s="106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8" t="s">
        <v>31</v>
      </c>
      <c r="B17" s="99"/>
      <c r="C17" s="99"/>
      <c r="D17" s="99"/>
      <c r="E17" s="100" t="s">
        <v>29</v>
      </c>
      <c r="F17" s="101"/>
      <c r="G17" s="28" t="s">
        <v>74</v>
      </c>
      <c r="H17" s="16" t="str">
        <f>FormTitan!J13</f>
        <v>1 /(2)/ 3 / 4 / NA</v>
      </c>
    </row>
    <row r="18" spans="1:8" ht="18.75" customHeight="1" x14ac:dyDescent="0.25">
      <c r="A18" s="91" t="s">
        <v>32</v>
      </c>
      <c r="B18" s="92"/>
      <c r="C18" s="92"/>
      <c r="D18" s="92"/>
      <c r="E18" s="93" t="s">
        <v>29</v>
      </c>
      <c r="F18" s="93"/>
      <c r="G18" s="26"/>
      <c r="H18" s="17"/>
    </row>
    <row r="19" spans="1:8" ht="18.75" customHeight="1" x14ac:dyDescent="0.25">
      <c r="A19" s="91" t="s">
        <v>33</v>
      </c>
      <c r="B19" s="92"/>
      <c r="C19" s="92"/>
      <c r="D19" s="92"/>
      <c r="E19" s="93" t="s">
        <v>73</v>
      </c>
      <c r="F19" s="93"/>
      <c r="G19" s="26"/>
      <c r="H19" s="17"/>
    </row>
    <row r="20" spans="1:8" ht="18.75" customHeight="1" x14ac:dyDescent="0.25">
      <c r="A20" s="91" t="s">
        <v>34</v>
      </c>
      <c r="B20" s="92"/>
      <c r="C20" s="92"/>
      <c r="D20" s="92"/>
      <c r="E20" s="93" t="s">
        <v>29</v>
      </c>
      <c r="F20" s="93"/>
      <c r="G20" s="26"/>
      <c r="H20" s="17"/>
    </row>
    <row r="21" spans="1:8" ht="18.75" customHeight="1" x14ac:dyDescent="0.25">
      <c r="A21" s="91" t="s">
        <v>35</v>
      </c>
      <c r="B21" s="92"/>
      <c r="C21" s="92"/>
      <c r="D21" s="92"/>
      <c r="E21" s="93"/>
      <c r="F21" s="93"/>
      <c r="G21" s="26"/>
      <c r="H21" s="17"/>
    </row>
    <row r="22" spans="1:8" ht="18.75" customHeight="1" x14ac:dyDescent="0.25">
      <c r="A22" s="94" t="s">
        <v>36</v>
      </c>
      <c r="B22" s="95"/>
      <c r="C22" s="95"/>
      <c r="D22" s="95"/>
      <c r="E22" s="96" t="s">
        <v>30</v>
      </c>
      <c r="F22" s="97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2" t="s">
        <v>19</v>
      </c>
      <c r="B26" s="83"/>
      <c r="C26" s="83"/>
      <c r="D26" s="84" t="s">
        <v>15</v>
      </c>
      <c r="E26" s="84"/>
      <c r="F26" s="14" t="s">
        <v>27</v>
      </c>
      <c r="G26" s="84" t="s">
        <v>15</v>
      </c>
      <c r="H26" s="85"/>
    </row>
    <row r="27" spans="1:8" ht="60.75" customHeight="1" x14ac:dyDescent="0.2">
      <c r="A27" s="86" t="s">
        <v>20</v>
      </c>
      <c r="B27" s="87"/>
      <c r="C27" s="87"/>
      <c r="D27" s="88" t="s">
        <v>15</v>
      </c>
      <c r="E27" s="88"/>
      <c r="F27" s="15" t="s">
        <v>16</v>
      </c>
      <c r="G27" s="89" t="s">
        <v>37</v>
      </c>
      <c r="H27" s="90"/>
    </row>
    <row r="28" spans="1:8" ht="42.75" customHeight="1" x14ac:dyDescent="0.2">
      <c r="A28" s="70" t="s">
        <v>14</v>
      </c>
      <c r="B28" s="71"/>
      <c r="C28" s="71"/>
      <c r="D28" s="71"/>
      <c r="E28" s="72"/>
      <c r="F28" s="73" t="s">
        <v>7</v>
      </c>
      <c r="G28" s="74"/>
      <c r="H28" s="75"/>
    </row>
    <row r="29" spans="1:8" ht="18" customHeight="1" x14ac:dyDescent="0.2">
      <c r="A29" s="76" t="str">
        <f>FormTitan!B19</f>
        <v>PERMIT / AMIR</v>
      </c>
      <c r="B29" s="77"/>
      <c r="C29" s="77"/>
      <c r="D29" s="78">
        <f>FormTitan!B20</f>
        <v>45539</v>
      </c>
      <c r="E29" s="79"/>
      <c r="F29" s="3"/>
      <c r="G29" s="80"/>
      <c r="H29" s="81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2024-09-05T07:10:34Z</cp:lastPrinted>
  <dcterms:created xsi:type="dcterms:W3CDTF">2024-04-02T02:54:16Z</dcterms:created>
  <dcterms:modified xsi:type="dcterms:W3CDTF">2024-09-05T07:10:39Z</dcterms:modified>
</cp:coreProperties>
</file>