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020424\"/>
    </mc:Choice>
  </mc:AlternateContent>
  <xr:revisionPtr revIDLastSave="0" documentId="13_ncr:1_{38F6AB26-8815-484B-88AF-5A604497127E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1" l="1"/>
  <c r="E22" i="1"/>
  <c r="I20" i="1"/>
  <c r="F20" i="1"/>
  <c r="E20" i="1"/>
  <c r="E14" i="1"/>
  <c r="F14" i="1"/>
  <c r="E16" i="1"/>
  <c r="F16" i="1"/>
  <c r="F28" i="1"/>
  <c r="E28" i="1"/>
  <c r="F26" i="1"/>
  <c r="E26" i="1"/>
  <c r="I26" i="1" s="1"/>
  <c r="I14" i="1" l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<sst xmlns="http://schemas.openxmlformats.org/spreadsheetml/2006/main" count="138" uniqueCount="57">
  <si>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</si>
  <si>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</si>
  <si>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</si>
  <si>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</si>
  <si>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</si>
  <si>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</si>
  <si>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</si>
  <si>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</si>
  <si>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</si>
  <si>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</si>
  <si>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</si>
  <si>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</si>
  <si>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</si>
  <si>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</si>
  <si>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</si>
  <si>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</si>
  <si>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</si>
  <si>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</si>
  <si>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</si>
  <si>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</si>
  <si>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</si>
  <si>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</si>
  <si>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</si>
  <si>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</si>
  <si>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</si>
  <si>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</si>
  <si>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</si>
  <si>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</si>
  <si>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</si>
  <si>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</si>
  <si>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</si>
  <si>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</si>
  <si>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</si>
  <si>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</si>
  <si>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</si>
  <si>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</si>
  <si>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</si>
  <si>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</si>
  <si>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</si>
  <si>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</si>
  <si>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</si>
  <si>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</si>
  <si>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</si>
  <si>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</si>
  <si>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</si>
  <si>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</si>
  <si>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</si>
  <si>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 xml:space="preserve">PERMIT        AMIR        04/04/2024 </t>
  </si>
  <si>
    <t>IQC POW 020424</t>
  </si>
  <si>
    <t>RB POW 020424</t>
  </si>
  <si>
    <t>RB (ppb): 0.131</t>
  </si>
  <si>
    <t>RB (ppb): 0.143</t>
  </si>
  <si>
    <t>RB (ppb): 1.492</t>
  </si>
  <si>
    <t>RB (ppb): 0.050</t>
  </si>
  <si>
    <t>040424</t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</si>
  <si>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</si>
  <si>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t xml:space="preserve">Within Control Limit   </t>
    </r>
    <r>
      <rPr>
        <sz val="14"/>
        <color rgb="FF000000"/>
        <rFont val="Calibri"/>
      </rPr>
      <t>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</si>
</sst>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/>
    </xf>
    <xf numFmtId="10" fontId="10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="85" zoomScaleNormal="100" zoomScalePageLayoutView="85" workbookViewId="0">
      <selection activeCell="G11" sqref="G11:H11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59" t="s">
        <v>54</v>
      </c>
      <c r="E3" s="60"/>
      <c r="F3" s="60"/>
      <c r="G3" s="60"/>
      <c r="H3" s="60"/>
      <c r="I3" s="61"/>
    </row>
    <row r="4" spans="1:9">
      <c r="A4" s="56" t="s">
        <v>3</v>
      </c>
      <c r="B4" s="57"/>
      <c r="C4" s="58"/>
      <c r="D4" s="62" t="s">
        <v>48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49</v>
      </c>
      <c r="E5" s="57"/>
      <c r="F5" s="57"/>
      <c r="G5" s="57"/>
      <c r="H5" s="57"/>
      <c r="I5" s="58"/>
    </row>
    <row r="6" spans="1:9" ht="14.25" customHeight="1">
      <c r="A6" s="42" t="s">
        <v>5</v>
      </c>
      <c r="B6" s="57"/>
      <c r="C6" s="57"/>
      <c r="D6" s="57"/>
      <c r="E6" s="58"/>
      <c r="F6" s="47" t="s">
        <v>50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>
        <v>0.501</v>
      </c>
      <c r="C8" s="18">
        <v>215.80099999999999</v>
      </c>
      <c r="D8" s="18">
        <v>4632.7550000000001</v>
      </c>
      <c r="E8" s="41">
        <f>D8-C8</f>
        <v>4416.9539999999997</v>
      </c>
      <c r="F8" s="36">
        <f>((D8-C8)/1000)/(2.5/B8)</f>
        <v>0.8851575815999998</v>
      </c>
      <c r="G8" s="71" t="s">
        <v>55</v>
      </c>
      <c r="H8" s="22"/>
      <c r="I8" s="29">
        <f>ABS(E8-E10)/AVERAGE(E8,E10)</f>
        <v>5.4202537782756605E-2</v>
      </c>
    </row>
    <row r="9" spans="1:9" ht="18.75" customHeight="1">
      <c r="A9" s="31"/>
      <c r="B9" s="34"/>
      <c r="C9" s="34"/>
      <c r="D9" s="19"/>
      <c r="E9" s="37"/>
      <c r="F9" s="37"/>
      <c r="G9" s="72" t="s">
        <v>56</v>
      </c>
      <c r="H9" s="25"/>
      <c r="I9" s="30"/>
    </row>
    <row r="10" spans="1:9" ht="18.75" customHeight="1">
      <c r="A10" s="33" t="s">
        <v>17</v>
      </c>
      <c r="B10" s="18">
        <v>0.501</v>
      </c>
      <c r="C10" s="18">
        <v>215.80099999999999</v>
      </c>
      <c r="D10" s="18">
        <v>4399.6620000000003</v>
      </c>
      <c r="E10" s="41">
        <f>D10-C10</f>
        <v>4183.8609999999999</v>
      </c>
      <c r="F10" s="36">
        <f>((D10-C10)/1000)/(2.5/B10)</f>
        <v>0.83844574439999997</v>
      </c>
      <c r="G10" s="38" t="s">
        <v>18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19</v>
      </c>
      <c r="H11" s="25"/>
      <c r="I11" s="31"/>
    </row>
    <row r="12" spans="1:9" ht="15" customHeight="1">
      <c r="A12" s="42" t="s">
        <v>26</v>
      </c>
      <c r="B12" s="43"/>
      <c r="C12" s="43"/>
      <c r="D12" s="43"/>
      <c r="E12" s="44"/>
      <c r="F12" s="47" t="s">
        <v>53</v>
      </c>
      <c r="G12" s="48"/>
      <c r="H12" s="49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0" t="s">
        <v>12</v>
      </c>
      <c r="G13" s="51"/>
      <c r="H13" s="52"/>
      <c r="I13" s="6" t="s">
        <v>28</v>
      </c>
    </row>
    <row r="14" spans="1:9" ht="18.75" customHeight="1">
      <c r="A14" s="33" t="s">
        <v>14</v>
      </c>
      <c r="B14" s="18">
        <v>0.501</v>
      </c>
      <c r="C14" s="18">
        <v>54.223999999999997</v>
      </c>
      <c r="D14" s="18">
        <v>319.952</v>
      </c>
      <c r="E14" s="35">
        <f>D14-C14</f>
        <v>265.72800000000001</v>
      </c>
      <c r="F14" s="36">
        <f>((D14-C14)/1000)/(0.15/B14)</f>
        <v>0.88753152000000013</v>
      </c>
      <c r="G14" s="38" t="s">
        <v>15</v>
      </c>
      <c r="H14" s="53"/>
      <c r="I14" s="29">
        <f>ABS(E14-E16)/AVERAGE(E14,E16)</f>
        <v>5.9208601733908101E-2</v>
      </c>
    </row>
    <row r="15" spans="1:9" ht="18.75">
      <c r="A15" s="45"/>
      <c r="B15" s="46"/>
      <c r="C15" s="46"/>
      <c r="D15" s="46"/>
      <c r="E15" s="39"/>
      <c r="F15" s="40"/>
      <c r="G15" s="32" t="s">
        <v>16</v>
      </c>
      <c r="H15" s="68"/>
      <c r="I15" s="66"/>
    </row>
    <row r="16" spans="1:9" ht="18.75" customHeight="1">
      <c r="A16" s="33" t="s">
        <v>17</v>
      </c>
      <c r="B16" s="18">
        <v>0.501</v>
      </c>
      <c r="C16" s="18">
        <v>54.223999999999997</v>
      </c>
      <c r="D16" s="18">
        <v>304.67099999999999</v>
      </c>
      <c r="E16" s="35">
        <f>D16-C16</f>
        <v>250.447</v>
      </c>
      <c r="F16" s="36">
        <f>((D16-C16)/1000)/(0.15/B16)</f>
        <v>0.83649297999999994</v>
      </c>
      <c r="G16" s="38" t="s">
        <v>15</v>
      </c>
      <c r="H16" s="53"/>
      <c r="I16" s="66"/>
    </row>
    <row r="17" spans="1:9" ht="18.75" customHeight="1">
      <c r="A17" s="45"/>
      <c r="B17" s="46"/>
      <c r="C17" s="46"/>
      <c r="D17" s="46"/>
      <c r="E17" s="39"/>
      <c r="F17" s="40"/>
      <c r="G17" s="32" t="s">
        <v>16</v>
      </c>
      <c r="H17" s="68"/>
      <c r="I17" s="67"/>
    </row>
    <row r="18" spans="1:9" ht="15" customHeight="1">
      <c r="A18" s="42" t="s">
        <v>20</v>
      </c>
      <c r="B18" s="57"/>
      <c r="C18" s="57"/>
      <c r="D18" s="57"/>
      <c r="E18" s="58"/>
      <c r="F18" s="47" t="s">
        <v>51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>
        <v>0.501</v>
      </c>
      <c r="C20" s="18">
        <v>11.603</v>
      </c>
      <c r="D20" s="18">
        <v>472.35899999999998</v>
      </c>
      <c r="E20" s="35">
        <f>D20-C20</f>
        <v>460.75599999999997</v>
      </c>
      <c r="F20" s="36">
        <f>((D20-C20)/1000)/(0.25/B20)</f>
        <v>0.92335502400000002</v>
      </c>
      <c r="G20" s="38" t="s">
        <v>15</v>
      </c>
      <c r="H20" s="22"/>
      <c r="I20" s="29">
        <f>ABS(E20-E22)/AVERAGE(E20,E22)</f>
        <v>3.3493171391562049E-2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>
        <v>0.501</v>
      </c>
      <c r="C22" s="18">
        <v>11.603</v>
      </c>
      <c r="D22" s="18">
        <v>457.18099999999998</v>
      </c>
      <c r="E22" s="35">
        <f>D22-C22</f>
        <v>445.57799999999997</v>
      </c>
      <c r="F22" s="36">
        <f>((D22-C22)/1000)/(0.25/B22)</f>
        <v>0.89293831199999996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" customHeight="1">
      <c r="A24" s="42" t="s">
        <v>23</v>
      </c>
      <c r="B24" s="57"/>
      <c r="C24" s="57"/>
      <c r="D24" s="57"/>
      <c r="E24" s="58"/>
      <c r="F24" s="47" t="s">
        <v>52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>
        <v>0.501</v>
      </c>
      <c r="C26" s="18">
        <v>428.51900000000001</v>
      </c>
      <c r="D26" s="18">
        <v>8809.1790000000001</v>
      </c>
      <c r="E26" s="35">
        <f>D26-C26</f>
        <v>8380.66</v>
      </c>
      <c r="F26" s="36">
        <f>((D26-C26)/1000)/(5/B26)</f>
        <v>0.83974213200000003</v>
      </c>
      <c r="G26" s="38" t="s">
        <v>15</v>
      </c>
      <c r="H26" s="22"/>
      <c r="I26" s="29">
        <f>ABS(E26-E28)/AVERAGE(E26,E28)</f>
        <v>4.2294090582987741E-2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>
        <v>0.501</v>
      </c>
      <c r="C28" s="18">
        <v>428.51900000000001</v>
      </c>
      <c r="D28" s="18">
        <v>8462.0669999999991</v>
      </c>
      <c r="E28" s="35">
        <f>D28-C28</f>
        <v>8033.5479999999989</v>
      </c>
      <c r="F28" s="36">
        <f>((D28-C28)/1000)/(5/B28)</f>
        <v>0.8049615095999999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47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30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3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62"/>
      <c r="E3" s="57"/>
      <c r="F3" s="57"/>
      <c r="G3" s="57"/>
      <c r="H3" s="57"/>
      <c r="I3" s="58"/>
    </row>
    <row r="4" spans="1:9">
      <c r="A4" s="56" t="s">
        <v>3</v>
      </c>
      <c r="B4" s="57"/>
      <c r="C4" s="58"/>
      <c r="D4" s="62"/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/>
      <c r="E5" s="57"/>
      <c r="F5" s="57"/>
      <c r="G5" s="57"/>
      <c r="H5" s="57"/>
      <c r="I5" s="58"/>
    </row>
    <row r="6" spans="1:9">
      <c r="A6" s="42" t="s">
        <v>5</v>
      </c>
      <c r="B6" s="57"/>
      <c r="C6" s="57"/>
      <c r="D6" s="57"/>
      <c r="E6" s="58"/>
      <c r="F6" s="4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70">
        <v>1.5049999999999999</v>
      </c>
      <c r="C8" s="18">
        <v>5.6959999999999997</v>
      </c>
      <c r="D8" s="18">
        <v>5384.8559999999998</v>
      </c>
      <c r="E8" s="41">
        <f>D8-C8</f>
        <v>5379.16</v>
      </c>
      <c r="F8" s="36">
        <f>((D8-C8)/1000)/(7.5/B8)</f>
        <v>1.0794181066666666</v>
      </c>
      <c r="G8" s="38" t="s">
        <v>31</v>
      </c>
      <c r="H8" s="22"/>
      <c r="I8" s="29">
        <f>ABS(E8-E10)/AVERAGE(E8,E10)</f>
        <v>2.2096926195845367E-2</v>
      </c>
    </row>
    <row r="9" spans="1:9" ht="18.75" customHeight="1">
      <c r="A9" s="31"/>
      <c r="B9" s="19"/>
      <c r="C9" s="19"/>
      <c r="D9" s="19"/>
      <c r="E9" s="37"/>
      <c r="F9" s="37"/>
      <c r="G9" s="32" t="s">
        <v>32</v>
      </c>
      <c r="H9" s="25"/>
      <c r="I9" s="30"/>
    </row>
    <row r="10" spans="1:9" ht="18.75" customHeight="1">
      <c r="A10" s="33" t="s">
        <v>17</v>
      </c>
      <c r="B10" s="70">
        <v>1.5049999999999999</v>
      </c>
      <c r="C10" s="18">
        <v>5.6959999999999997</v>
      </c>
      <c r="D10" s="18">
        <v>5267.2920000000004</v>
      </c>
      <c r="E10" s="41">
        <f>D10-C10</f>
        <v>5261.5960000000005</v>
      </c>
      <c r="F10" s="36">
        <f>((D10-C10)/1000)/(7.5/B10)</f>
        <v>1.0558269306666668</v>
      </c>
      <c r="G10" s="38" t="s">
        <v>33</v>
      </c>
      <c r="H10" s="22"/>
      <c r="I10" s="30"/>
    </row>
    <row r="11" spans="1:9" ht="18.75" customHeight="1">
      <c r="A11" s="31"/>
      <c r="B11" s="19"/>
      <c r="C11" s="19"/>
      <c r="D11" s="19"/>
      <c r="E11" s="37"/>
      <c r="F11" s="37"/>
      <c r="G11" s="32" t="s">
        <v>34</v>
      </c>
      <c r="H11" s="25"/>
      <c r="I11" s="31"/>
    </row>
    <row r="12" spans="1:9">
      <c r="A12" s="42" t="s">
        <v>20</v>
      </c>
      <c r="B12" s="57"/>
      <c r="C12" s="57"/>
      <c r="D12" s="57"/>
      <c r="E12" s="58"/>
      <c r="F12" s="4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65" t="s">
        <v>12</v>
      </c>
      <c r="G13" s="21"/>
      <c r="H13" s="22"/>
      <c r="I13" s="6" t="s">
        <v>22</v>
      </c>
    </row>
    <row r="14" spans="1:9" ht="18.75" customHeight="1">
      <c r="A14" s="33" t="s">
        <v>14</v>
      </c>
      <c r="B14" s="70">
        <v>1.5049999999999999</v>
      </c>
      <c r="C14" s="18">
        <v>12.525</v>
      </c>
      <c r="D14" s="18">
        <v>535.11900000000003</v>
      </c>
      <c r="E14" s="35">
        <f>D14-C14</f>
        <v>522.59400000000005</v>
      </c>
      <c r="F14" s="36">
        <f>((D14-C14)/1000)/(0.75/B14)</f>
        <v>1.0486719599999998</v>
      </c>
      <c r="G14" s="38" t="s">
        <v>35</v>
      </c>
      <c r="H14" s="22"/>
      <c r="I14" s="29">
        <f>ABS(E14-E16)/AVERAGE(E14,E16)</f>
        <v>3.7172459252832413E-2</v>
      </c>
    </row>
    <row r="15" spans="1:9" ht="18.75">
      <c r="A15" s="31"/>
      <c r="B15" s="19"/>
      <c r="C15" s="19"/>
      <c r="D15" s="19"/>
      <c r="E15" s="31"/>
      <c r="F15" s="37"/>
      <c r="G15" s="32" t="s">
        <v>36</v>
      </c>
      <c r="H15" s="25"/>
      <c r="I15" s="30"/>
    </row>
    <row r="16" spans="1:9" ht="18.75" customHeight="1">
      <c r="A16" s="33" t="s">
        <v>17</v>
      </c>
      <c r="B16" s="70">
        <v>1.5049999999999999</v>
      </c>
      <c r="C16" s="18">
        <v>12.525</v>
      </c>
      <c r="D16" s="18">
        <v>554.91300000000001</v>
      </c>
      <c r="E16" s="35">
        <f>D16-C16</f>
        <v>542.38800000000003</v>
      </c>
      <c r="F16" s="36">
        <f>((D16-C16)/1000)/(0.75/B16)</f>
        <v>1.0883919199999998</v>
      </c>
      <c r="G16" s="38" t="s">
        <v>37</v>
      </c>
      <c r="H16" s="22"/>
      <c r="I16" s="30"/>
    </row>
    <row r="17" spans="1:9" ht="18.75" customHeight="1">
      <c r="A17" s="31"/>
      <c r="B17" s="19"/>
      <c r="C17" s="19"/>
      <c r="D17" s="19"/>
      <c r="E17" s="31"/>
      <c r="F17" s="37"/>
      <c r="G17" s="32" t="s">
        <v>38</v>
      </c>
      <c r="H17" s="25"/>
      <c r="I17" s="31"/>
    </row>
    <row r="18" spans="1:9" ht="15.75" customHeight="1">
      <c r="A18" s="42" t="s">
        <v>23</v>
      </c>
      <c r="B18" s="57"/>
      <c r="C18" s="57"/>
      <c r="D18" s="57"/>
      <c r="E18" s="58"/>
      <c r="F18" s="4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65" t="s">
        <v>12</v>
      </c>
      <c r="G19" s="21"/>
      <c r="H19" s="22"/>
      <c r="I19" s="6" t="s">
        <v>25</v>
      </c>
    </row>
    <row r="20" spans="1:9" ht="18.75" customHeight="1">
      <c r="A20" s="33" t="s">
        <v>14</v>
      </c>
      <c r="B20" s="70">
        <v>1.5049999999999999</v>
      </c>
      <c r="C20" s="18">
        <v>170.578</v>
      </c>
      <c r="D20" s="18">
        <v>11028.121999999999</v>
      </c>
      <c r="E20" s="35">
        <f>D20-C20</f>
        <v>10857.544</v>
      </c>
      <c r="F20" s="36">
        <f>((D20-C20)/1000)/(15/B20)</f>
        <v>1.0893735813333334</v>
      </c>
      <c r="G20" s="38" t="s">
        <v>39</v>
      </c>
      <c r="H20" s="22"/>
      <c r="I20" s="29">
        <f>ABS(E20-E22)/AVERAGE(E20,E22)</f>
        <v>1.2529388635832851E-2</v>
      </c>
    </row>
    <row r="21" spans="1:9" ht="18.75" customHeight="1">
      <c r="A21" s="31"/>
      <c r="B21" s="19"/>
      <c r="C21" s="19"/>
      <c r="D21" s="19"/>
      <c r="E21" s="31"/>
      <c r="F21" s="37"/>
      <c r="G21" s="32" t="s">
        <v>40</v>
      </c>
      <c r="H21" s="25"/>
      <c r="I21" s="30"/>
    </row>
    <row r="22" spans="1:9" ht="18.75" customHeight="1">
      <c r="A22" s="33" t="s">
        <v>17</v>
      </c>
      <c r="B22" s="70">
        <v>1.5049999999999999</v>
      </c>
      <c r="C22" s="18">
        <v>170.578</v>
      </c>
      <c r="D22" s="18">
        <v>11165.018</v>
      </c>
      <c r="E22" s="35">
        <f>D22-C22</f>
        <v>10994.44</v>
      </c>
      <c r="F22" s="36">
        <f>((D22-C22)/1000)/(15/B22)</f>
        <v>1.1031088133333333</v>
      </c>
      <c r="G22" s="38" t="s">
        <v>41</v>
      </c>
      <c r="H22" s="22"/>
      <c r="I22" s="30"/>
    </row>
    <row r="23" spans="1:9" ht="18.75" customHeight="1">
      <c r="A23" s="31"/>
      <c r="B23" s="19"/>
      <c r="C23" s="19"/>
      <c r="D23" s="19"/>
      <c r="E23" s="31"/>
      <c r="F23" s="37"/>
      <c r="G23" s="32" t="s">
        <v>42</v>
      </c>
      <c r="H23" s="25"/>
      <c r="I23" s="31"/>
    </row>
    <row r="24" spans="1:9" ht="15.75" customHeight="1">
      <c r="A24" s="42" t="s">
        <v>26</v>
      </c>
      <c r="B24" s="57"/>
      <c r="C24" s="57"/>
      <c r="D24" s="57"/>
      <c r="E24" s="58"/>
      <c r="F24" s="4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27</v>
      </c>
      <c r="F25" s="65" t="s">
        <v>12</v>
      </c>
      <c r="G25" s="21"/>
      <c r="H25" s="22"/>
      <c r="I25" s="6" t="s">
        <v>28</v>
      </c>
    </row>
    <row r="26" spans="1:9" ht="18.75" customHeight="1">
      <c r="A26" s="33" t="s">
        <v>14</v>
      </c>
      <c r="B26" s="70">
        <v>1.5049999999999999</v>
      </c>
      <c r="C26" s="18">
        <v>1.151</v>
      </c>
      <c r="D26" s="18">
        <v>328.17200000000003</v>
      </c>
      <c r="E26" s="41">
        <f>D26-C26</f>
        <v>327.02100000000002</v>
      </c>
      <c r="F26" s="36">
        <f>((D26-C26)/1000)/(0.45/B26)</f>
        <v>1.0937035666666666</v>
      </c>
      <c r="G26" s="38" t="s">
        <v>43</v>
      </c>
      <c r="H26" s="22"/>
      <c r="I26" s="29">
        <f>ABS(E26-E28)/AVERAGE(E26,E28)</f>
        <v>3.0415182295352394E-2</v>
      </c>
    </row>
    <row r="27" spans="1:9" ht="18.75" customHeight="1">
      <c r="A27" s="31"/>
      <c r="B27" s="19"/>
      <c r="C27" s="19"/>
      <c r="D27" s="19"/>
      <c r="E27" s="37"/>
      <c r="F27" s="37"/>
      <c r="G27" s="32" t="s">
        <v>44</v>
      </c>
      <c r="H27" s="25"/>
      <c r="I27" s="30"/>
    </row>
    <row r="28" spans="1:9" ht="18.75" customHeight="1">
      <c r="A28" s="33" t="s">
        <v>17</v>
      </c>
      <c r="B28" s="70">
        <v>1.5049999999999999</v>
      </c>
      <c r="C28" s="18">
        <v>1.151</v>
      </c>
      <c r="D28" s="18">
        <v>338.27199999999999</v>
      </c>
      <c r="E28" s="41">
        <f>D28-C28</f>
        <v>337.12099999999998</v>
      </c>
      <c r="F28" s="36">
        <f>((D28-C28)/1000)/(0.45/B28)</f>
        <v>1.1274824555555556</v>
      </c>
      <c r="G28" s="38" t="s">
        <v>45</v>
      </c>
      <c r="H28" s="22"/>
      <c r="I28" s="30"/>
    </row>
    <row r="29" spans="1:9" ht="18.75" customHeight="1">
      <c r="A29" s="31"/>
      <c r="B29" s="19"/>
      <c r="C29" s="19"/>
      <c r="D29" s="19"/>
      <c r="E29" s="37"/>
      <c r="F29" s="37"/>
      <c r="G29" s="32" t="s">
        <v>46</v>
      </c>
      <c r="H29" s="25"/>
      <c r="I29" s="31"/>
    </row>
    <row r="30" spans="1:9" ht="15.75" customHeight="1">
      <c r="A30" s="20" t="s">
        <v>29</v>
      </c>
      <c r="B30" s="21"/>
      <c r="C30" s="21"/>
      <c r="D30" s="22"/>
      <c r="E30" s="69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30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.3" footer="0.3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2024-05-20T02:32:59Z</cp:lastPrinted>
  <dcterms:created xsi:type="dcterms:W3CDTF">2006-09-16T00:00:00Z</dcterms:created>
  <dcterms:modified xsi:type="dcterms:W3CDTF">2024-05-20T02:35:54Z</dcterms:modified>
</cp:coreProperties>
</file>