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QC COVER ICPMS\"/>
    </mc:Choice>
  </mc:AlternateContent>
  <xr:revisionPtr revIDLastSave="0" documentId="13_ncr:1_{A9622E4F-45EF-4F4B-AA39-E65327734633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I20" i="2" s="1"/>
  <c r="F28" i="2"/>
  <c r="E28" i="2"/>
  <c r="F26" i="2"/>
  <c r="E26" i="2"/>
  <c r="F16" i="2"/>
  <c r="E16" i="2"/>
  <c r="F14" i="2"/>
  <c r="E14" i="2"/>
  <c r="I14" i="2" s="1"/>
  <c r="I26" i="2" l="1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<sst xmlns="http://schemas.openxmlformats.org/spreadsheetml/2006/main" count="141" uniqueCount="49">
  <si>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</si>
  <si>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</si>
  <si>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</si>
  <si>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</si>
  <si>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</si>
  <si>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</si>
  <si>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</si>
  <si>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</si>
  <si>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</si>
  <si>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</si>
  <si>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</si>
  <si>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</si>
  <si>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</si>
  <si>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</si>
  <si>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</si>
  <si>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</si>
  <si>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</si>
  <si>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</si>
  <si>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</si>
  <si>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</si>
  <si>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</si>
  <si>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</si>
  <si>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</si>
  <si>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</si>
  <si>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</si>
  <si>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</si>
  <si>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</si>
  <si>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</si>
  <si>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</si>
  <si>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</si>
  <si>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</si>
  <si>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</si>
  <si>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</si>
  <si>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</si>
  <si>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140824</t>
  </si>
  <si>
    <t>IQC POW 120824</t>
  </si>
  <si>
    <t>RB POW 120824</t>
  </si>
  <si>
    <t>RB (ppb): 0.043</t>
  </si>
  <si>
    <t>RB (ppb): 0.005</t>
  </si>
  <si>
    <t>RB (ppb): 0.163</t>
  </si>
  <si>
    <t>RB (ppb): 0.994</t>
  </si>
  <si>
    <t xml:space="preserve">PERMIT    AMIR    MAISARAH        14/08/2024 </t>
  </si>
  <si>
    <t>IQC PIL 140824</t>
  </si>
  <si>
    <t>RB GH A 140824</t>
  </si>
  <si>
    <t>RB (ppb): 0.038</t>
  </si>
  <si>
    <t>RB (ppb):  0.018</t>
  </si>
  <si>
    <t>RB (ppb):   0.015</t>
  </si>
  <si>
    <t>RB (ppb):   1.044</t>
  </si>
  <si>
    <t>NORDIYAN    IQBAL    MAISARAH    22/08/24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</si>
</sst>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topLeftCell="A28" zoomScaleNormal="100" workbookViewId="0">
      <selection activeCell="E28" sqref="E28:E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34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35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36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37</v>
      </c>
      <c r="G6" s="45"/>
      <c r="H6" s="46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47" t="s">
        <v>11</v>
      </c>
      <c r="G7" s="48"/>
      <c r="H7" s="49"/>
      <c r="I7" s="5" t="s">
        <v>12</v>
      </c>
    </row>
    <row r="8" spans="1:9" ht="18.75" customHeight="1">
      <c r="A8" s="33" t="s">
        <v>13</v>
      </c>
      <c r="B8" s="17">
        <v>0.503</v>
      </c>
      <c r="C8" s="17">
        <v>48.286000000000001</v>
      </c>
      <c r="D8" s="17">
        <v>4881.0460000000003</v>
      </c>
      <c r="E8" s="35">
        <f>D8-C8</f>
        <v>4832.76</v>
      </c>
      <c r="F8" s="37">
        <f>((D8-C8)/1000)/(2.5/B8)</f>
        <v>0.97235131200000013</v>
      </c>
      <c r="G8" s="59" t="s">
        <v>33</v>
      </c>
      <c r="H8" s="60"/>
      <c r="I8" s="28">
        <f>ABS(E8-E10)/AVERAGE(E8,E10)</f>
        <v>2.0354419870188063E-2</v>
      </c>
    </row>
    <row r="9" spans="1:9" ht="18.75" customHeight="1">
      <c r="A9" s="34"/>
      <c r="B9" s="18"/>
      <c r="C9" s="18"/>
      <c r="D9" s="18"/>
      <c r="E9" s="36"/>
      <c r="F9" s="38"/>
      <c r="G9" s="61" t="s">
        <v>32</v>
      </c>
      <c r="H9" s="62"/>
      <c r="I9" s="29"/>
    </row>
    <row r="10" spans="1:9" ht="18.75" customHeight="1">
      <c r="A10" s="33" t="s">
        <v>16</v>
      </c>
      <c r="B10" s="17">
        <v>0.502</v>
      </c>
      <c r="C10" s="17">
        <v>48.286000000000001</v>
      </c>
      <c r="D10" s="17">
        <v>4783.6689999999999</v>
      </c>
      <c r="E10" s="35">
        <f>D10-C10</f>
        <v>4735.3829999999998</v>
      </c>
      <c r="F10" s="37">
        <f>((D10-C10)/1000)/(2.5/B10)</f>
        <v>0.95086490639999988</v>
      </c>
      <c r="G10" s="39" t="s">
        <v>14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15</v>
      </c>
      <c r="H11" s="32"/>
      <c r="I11" s="30"/>
    </row>
    <row r="12" spans="1:9" ht="15" customHeight="1">
      <c r="A12" s="41" t="s">
        <v>23</v>
      </c>
      <c r="B12" s="42"/>
      <c r="C12" s="42"/>
      <c r="D12" s="42"/>
      <c r="E12" s="43"/>
      <c r="F12" s="44" t="s">
        <v>38</v>
      </c>
      <c r="G12" s="45"/>
      <c r="H12" s="4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7" t="s">
        <v>11</v>
      </c>
      <c r="G13" s="48"/>
      <c r="H13" s="49"/>
      <c r="I13" s="5" t="s">
        <v>25</v>
      </c>
    </row>
    <row r="14" spans="1:9" ht="18.75" customHeight="1">
      <c r="A14" s="33" t="s">
        <v>13</v>
      </c>
      <c r="B14" s="17">
        <v>0.503</v>
      </c>
      <c r="C14" s="17">
        <v>17.821000000000002</v>
      </c>
      <c r="D14" s="17">
        <v>324.79700000000003</v>
      </c>
      <c r="E14" s="35">
        <f>D14-C14</f>
        <v>306.976</v>
      </c>
      <c r="F14" s="37">
        <f>((D14-C14)/1000)/(0.15/B14)</f>
        <v>1.0293928533333334</v>
      </c>
      <c r="G14" s="39" t="s">
        <v>14</v>
      </c>
      <c r="H14" s="40"/>
      <c r="I14" s="28">
        <f>ABS(E14-E16)/AVERAGE(E14,E16)</f>
        <v>3.2620273028107294E-3</v>
      </c>
    </row>
    <row r="15" spans="1:9" ht="15.75">
      <c r="A15" s="34"/>
      <c r="B15" s="18"/>
      <c r="C15" s="18"/>
      <c r="D15" s="18"/>
      <c r="E15" s="36"/>
      <c r="F15" s="38"/>
      <c r="G15" s="31" t="s">
        <v>15</v>
      </c>
      <c r="H15" s="32"/>
      <c r="I15" s="29"/>
    </row>
    <row r="16" spans="1:9" ht="18.75" customHeight="1">
      <c r="A16" s="33" t="s">
        <v>16</v>
      </c>
      <c r="B16" s="17">
        <v>0.502</v>
      </c>
      <c r="C16" s="17">
        <v>17.821000000000002</v>
      </c>
      <c r="D16" s="17">
        <v>325.8</v>
      </c>
      <c r="E16" s="35">
        <f>D16-C16</f>
        <v>307.97899999999998</v>
      </c>
      <c r="F16" s="37">
        <f>((D16-C16)/1000)/(0.15/B16)</f>
        <v>1.0307030533333332</v>
      </c>
      <c r="G16" s="39" t="s">
        <v>14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15</v>
      </c>
      <c r="H17" s="32"/>
      <c r="I17" s="30"/>
    </row>
    <row r="18" spans="1:9" ht="15" customHeight="1">
      <c r="A18" s="41" t="s">
        <v>17</v>
      </c>
      <c r="B18" s="42"/>
      <c r="C18" s="42"/>
      <c r="D18" s="42"/>
      <c r="E18" s="43"/>
      <c r="F18" s="44" t="s">
        <v>39</v>
      </c>
      <c r="G18" s="45"/>
      <c r="H18" s="46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7" t="s">
        <v>11</v>
      </c>
      <c r="G19" s="48"/>
      <c r="H19" s="49"/>
      <c r="I19" s="5" t="s">
        <v>19</v>
      </c>
    </row>
    <row r="20" spans="1:9" ht="18.75" customHeight="1">
      <c r="A20" s="33" t="s">
        <v>13</v>
      </c>
      <c r="B20" s="17">
        <v>0.503</v>
      </c>
      <c r="C20" s="17">
        <v>11.601000000000001</v>
      </c>
      <c r="D20" s="17">
        <v>505.47800000000001</v>
      </c>
      <c r="E20" s="35">
        <f>D20-C20</f>
        <v>493.87700000000001</v>
      </c>
      <c r="F20" s="37">
        <f>((D20-C20)/1000)/(0.25/B20)</f>
        <v>0.99368052399999995</v>
      </c>
      <c r="G20" s="39" t="s">
        <v>14</v>
      </c>
      <c r="H20" s="40"/>
      <c r="I20" s="28">
        <f>ABS(E20-E22)/AVERAGE(E20,E22)</f>
        <v>9.4577893510866106E-3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15</v>
      </c>
      <c r="H21" s="32"/>
      <c r="I21" s="29"/>
    </row>
    <row r="22" spans="1:9" ht="18.75" customHeight="1">
      <c r="A22" s="33" t="s">
        <v>16</v>
      </c>
      <c r="B22" s="17">
        <v>0.502</v>
      </c>
      <c r="C22" s="17">
        <v>11.601000000000001</v>
      </c>
      <c r="D22" s="17">
        <v>500.82900000000001</v>
      </c>
      <c r="E22" s="35">
        <f>D22-C22</f>
        <v>489.22800000000001</v>
      </c>
      <c r="F22" s="37">
        <f>((D22-C22)/1000)/(0.25/B22)</f>
        <v>0.98236982399999995</v>
      </c>
      <c r="G22" s="39" t="s">
        <v>14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15</v>
      </c>
      <c r="H23" s="32"/>
      <c r="I23" s="30"/>
    </row>
    <row r="24" spans="1:9" ht="15" customHeight="1">
      <c r="A24" s="41" t="s">
        <v>20</v>
      </c>
      <c r="B24" s="42"/>
      <c r="C24" s="42"/>
      <c r="D24" s="42"/>
      <c r="E24" s="43"/>
      <c r="F24" s="44" t="s">
        <v>40</v>
      </c>
      <c r="G24" s="45"/>
      <c r="H24" s="4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7" t="s">
        <v>11</v>
      </c>
      <c r="G25" s="48"/>
      <c r="H25" s="49"/>
      <c r="I25" s="5" t="s">
        <v>22</v>
      </c>
    </row>
    <row r="26" spans="1:9" ht="18.75" customHeight="1">
      <c r="A26" s="33" t="s">
        <v>13</v>
      </c>
      <c r="B26" s="17">
        <v>0.503</v>
      </c>
      <c r="C26" s="17">
        <v>200.44</v>
      </c>
      <c r="D26" s="17">
        <v>10436.037</v>
      </c>
      <c r="E26" s="35">
        <f>D26-C26</f>
        <v>10235.597</v>
      </c>
      <c r="F26" s="37">
        <f>((D26-C26)/1000)/(5/B26)</f>
        <v>1.0297010582000001</v>
      </c>
      <c r="G26" s="39" t="s">
        <v>14</v>
      </c>
      <c r="H26" s="40"/>
      <c r="I26" s="28">
        <f>ABS(E26-E28)/AVERAGE(E26,E28)</f>
        <v>3.8704240506461422E-2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15</v>
      </c>
      <c r="H27" s="32"/>
      <c r="I27" s="29"/>
    </row>
    <row r="28" spans="1:9" ht="18.75" customHeight="1">
      <c r="A28" s="33" t="s">
        <v>16</v>
      </c>
      <c r="B28" s="17">
        <v>0.502</v>
      </c>
      <c r="C28" s="17">
        <v>200.44</v>
      </c>
      <c r="D28" s="17">
        <v>10047.397000000001</v>
      </c>
      <c r="E28" s="35">
        <f>D28-C28</f>
        <v>9846.9570000000003</v>
      </c>
      <c r="F28" s="37">
        <f>((D28-C28)/1000)/(5/B28)</f>
        <v>0.98863448279999999</v>
      </c>
      <c r="G28" s="39" t="s">
        <v>14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15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26</v>
      </c>
      <c r="B31" s="20"/>
      <c r="C31" s="20"/>
      <c r="D31" s="21"/>
      <c r="E31" s="25" t="s">
        <v>41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27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zoomScaleNormal="100" workbookViewId="0">
      <selection activeCell="D3" sqref="D3:I3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>
        <v>220824</v>
      </c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 t="s">
        <v>42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43</v>
      </c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72" t="s">
        <v>44</v>
      </c>
      <c r="G6" s="73"/>
      <c r="H6" s="74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75" t="s">
        <v>11</v>
      </c>
      <c r="G7" s="20"/>
      <c r="H7" s="21"/>
      <c r="I7" s="5" t="s">
        <v>12</v>
      </c>
    </row>
    <row r="8" spans="1:9" ht="18.75" customHeight="1">
      <c r="A8" s="33" t="s">
        <v>13</v>
      </c>
      <c r="B8" s="68">
        <v>1.5089999999999999</v>
      </c>
      <c r="C8" s="17">
        <v>12.92</v>
      </c>
      <c r="D8" s="17">
        <v>4634.5950000000003</v>
      </c>
      <c r="E8" s="71">
        <f>D8-C8</f>
        <v>4621.6750000000002</v>
      </c>
      <c r="F8" s="37">
        <f>((D8-C8)/1000)/(7.5/B8)</f>
        <v>0.92988101000000001</v>
      </c>
      <c r="G8" s="39" t="s">
        <v>28</v>
      </c>
      <c r="H8" s="70"/>
      <c r="I8" s="28">
        <f>ABS(E8-E10)/AVERAGE(E8,E10)</f>
        <v>2.8683982581502853E-2</v>
      </c>
    </row>
    <row r="9" spans="1:9" ht="18.75" customHeight="1">
      <c r="A9" s="66"/>
      <c r="B9" s="63"/>
      <c r="C9" s="63"/>
      <c r="D9" s="63"/>
      <c r="E9" s="69"/>
      <c r="F9" s="69"/>
      <c r="G9" s="31" t="s">
        <v>29</v>
      </c>
      <c r="H9" s="67"/>
      <c r="I9" s="65"/>
    </row>
    <row r="10" spans="1:9" ht="18.75" customHeight="1">
      <c r="A10" s="33" t="s">
        <v>16</v>
      </c>
      <c r="B10" s="68">
        <v>1.508</v>
      </c>
      <c r="C10" s="17">
        <v>12.92</v>
      </c>
      <c r="D10" s="17">
        <v>4769.0919999999996</v>
      </c>
      <c r="E10" s="71">
        <f>D10-C10</f>
        <v>4756.1719999999996</v>
      </c>
      <c r="F10" s="37">
        <f>((D10-C10)/1000)/(7.5/B10)</f>
        <v>0.95630765013333319</v>
      </c>
      <c r="G10" s="39" t="s">
        <v>30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31</v>
      </c>
      <c r="H11" s="67"/>
      <c r="I11" s="66"/>
    </row>
    <row r="12" spans="1:9" ht="24" customHeight="1">
      <c r="A12" s="41" t="s">
        <v>23</v>
      </c>
      <c r="B12" s="53"/>
      <c r="C12" s="53"/>
      <c r="D12" s="53"/>
      <c r="E12" s="54"/>
      <c r="F12" s="72" t="s">
        <v>45</v>
      </c>
      <c r="G12" s="73"/>
      <c r="H12" s="74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75" t="s">
        <v>11</v>
      </c>
      <c r="G13" s="20"/>
      <c r="H13" s="21"/>
      <c r="I13" s="5" t="s">
        <v>25</v>
      </c>
    </row>
    <row r="14" spans="1:9" ht="18.75" customHeight="1">
      <c r="A14" s="33" t="s">
        <v>13</v>
      </c>
      <c r="B14" s="68">
        <v>1.5089999999999999</v>
      </c>
      <c r="C14" s="17">
        <v>12.866</v>
      </c>
      <c r="D14" s="17">
        <v>297.87</v>
      </c>
      <c r="E14" s="71">
        <f>D14-C14</f>
        <v>285.00400000000002</v>
      </c>
      <c r="F14" s="37">
        <f>((D14-C14)/1000)/(0.45/B14)</f>
        <v>0.95571341333333337</v>
      </c>
      <c r="G14" s="39" t="s">
        <v>14</v>
      </c>
      <c r="H14" s="70"/>
      <c r="I14" s="28">
        <f>ABS(E14-E16)/AVERAGE(E14,E16)</f>
        <v>1.5907764672596383E-2</v>
      </c>
    </row>
    <row r="15" spans="1:9" ht="15.75">
      <c r="A15" s="66"/>
      <c r="B15" s="63"/>
      <c r="C15" s="63"/>
      <c r="D15" s="63"/>
      <c r="E15" s="69"/>
      <c r="F15" s="69"/>
      <c r="G15" s="31" t="s">
        <v>15</v>
      </c>
      <c r="H15" s="67"/>
      <c r="I15" s="65"/>
    </row>
    <row r="16" spans="1:9" ht="18.75" customHeight="1">
      <c r="A16" s="33" t="s">
        <v>16</v>
      </c>
      <c r="B16" s="68">
        <v>1.508</v>
      </c>
      <c r="C16" s="17">
        <v>12.866</v>
      </c>
      <c r="D16" s="17">
        <v>293.37200000000001</v>
      </c>
      <c r="E16" s="71">
        <f>D16-C16</f>
        <v>280.50600000000003</v>
      </c>
      <c r="F16" s="37">
        <f>((D16-C16)/1000)/(0.45/B16)</f>
        <v>0.94000677333333338</v>
      </c>
      <c r="G16" s="39" t="s">
        <v>14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15</v>
      </c>
      <c r="H17" s="67"/>
      <c r="I17" s="66"/>
    </row>
    <row r="18" spans="1:9" ht="15.75" customHeight="1">
      <c r="A18" s="41" t="s">
        <v>17</v>
      </c>
      <c r="B18" s="53"/>
      <c r="C18" s="53"/>
      <c r="D18" s="53"/>
      <c r="E18" s="54"/>
      <c r="F18" s="72" t="s">
        <v>46</v>
      </c>
      <c r="G18" s="73"/>
      <c r="H18" s="74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75" t="s">
        <v>11</v>
      </c>
      <c r="G19" s="20"/>
      <c r="H19" s="21"/>
      <c r="I19" s="5" t="s">
        <v>19</v>
      </c>
    </row>
    <row r="20" spans="1:9" ht="18.75" customHeight="1">
      <c r="A20" s="33" t="s">
        <v>13</v>
      </c>
      <c r="B20" s="68">
        <v>1.5089999999999999</v>
      </c>
      <c r="C20" s="17">
        <v>2.4009999999999998</v>
      </c>
      <c r="D20" s="17">
        <v>469.69099999999997</v>
      </c>
      <c r="E20" s="35">
        <f>D20-C20</f>
        <v>467.28999999999996</v>
      </c>
      <c r="F20" s="37">
        <f>((D20-C20)/1000)/(0.75/B20)</f>
        <v>0.94018747999999996</v>
      </c>
      <c r="G20" s="39" t="s">
        <v>14</v>
      </c>
      <c r="H20" s="70"/>
      <c r="I20" s="28">
        <f>ABS(E20-E22)/AVERAGE(E20,E22)</f>
        <v>2.2507001037856921E-2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15</v>
      </c>
      <c r="H21" s="67"/>
      <c r="I21" s="65"/>
    </row>
    <row r="22" spans="1:9" ht="18.75" customHeight="1">
      <c r="A22" s="33" t="s">
        <v>16</v>
      </c>
      <c r="B22" s="68">
        <v>1.508</v>
      </c>
      <c r="C22" s="17">
        <v>2.4009999999999998</v>
      </c>
      <c r="D22" s="17">
        <v>480.32799999999997</v>
      </c>
      <c r="E22" s="35">
        <f>D22-C22</f>
        <v>477.92699999999996</v>
      </c>
      <c r="F22" s="37">
        <f>((D22-C22)/1000)/(0.75/B22)</f>
        <v>0.96095188799999998</v>
      </c>
      <c r="G22" s="39" t="s">
        <v>14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15</v>
      </c>
      <c r="H23" s="67"/>
      <c r="I23" s="66"/>
    </row>
    <row r="24" spans="1:9" ht="15.75" customHeight="1">
      <c r="A24" s="41" t="s">
        <v>20</v>
      </c>
      <c r="B24" s="53"/>
      <c r="C24" s="53"/>
      <c r="D24" s="53"/>
      <c r="E24" s="54"/>
      <c r="F24" s="72" t="s">
        <v>47</v>
      </c>
      <c r="G24" s="73"/>
      <c r="H24" s="74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75" t="s">
        <v>11</v>
      </c>
      <c r="G25" s="20"/>
      <c r="H25" s="21"/>
      <c r="I25" s="5" t="s">
        <v>22</v>
      </c>
    </row>
    <row r="26" spans="1:9" ht="18.75" customHeight="1">
      <c r="A26" s="33" t="s">
        <v>13</v>
      </c>
      <c r="B26" s="68">
        <v>1.5089999999999999</v>
      </c>
      <c r="C26" s="17">
        <v>60.470999999999997</v>
      </c>
      <c r="D26" s="17">
        <v>9391.4459999999999</v>
      </c>
      <c r="E26" s="35">
        <f>D26-C26</f>
        <v>9330.9750000000004</v>
      </c>
      <c r="F26" s="37">
        <f>((D26-C26)/1000)/(15/B26)</f>
        <v>0.93869608500000001</v>
      </c>
      <c r="G26" s="39" t="s">
        <v>14</v>
      </c>
      <c r="H26" s="70"/>
      <c r="I26" s="28">
        <f>ABS(E26-E28)/AVERAGE(E26,E28)</f>
        <v>3.8358500896175261E-3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15</v>
      </c>
      <c r="H27" s="67"/>
      <c r="I27" s="65"/>
    </row>
    <row r="28" spans="1:9" ht="18.75" customHeight="1">
      <c r="A28" s="33" t="s">
        <v>16</v>
      </c>
      <c r="B28" s="68">
        <v>1.508</v>
      </c>
      <c r="C28" s="17">
        <v>60.470999999999997</v>
      </c>
      <c r="D28" s="17">
        <v>9427.3070000000007</v>
      </c>
      <c r="E28" s="35">
        <f>D28-C28</f>
        <v>9366.8360000000011</v>
      </c>
      <c r="F28" s="37">
        <f>((D28-C28)/1000)/(15/B28)</f>
        <v>0.94167924586666674</v>
      </c>
      <c r="G28" s="39" t="s">
        <v>14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15</v>
      </c>
      <c r="H29" s="67"/>
      <c r="I29" s="66"/>
    </row>
    <row r="30" spans="1:9" ht="15.75" customHeight="1">
      <c r="A30" s="19" t="s">
        <v>26</v>
      </c>
      <c r="B30" s="20"/>
      <c r="C30" s="20"/>
      <c r="D30" s="21"/>
      <c r="E30" s="64" t="s">
        <v>48</v>
      </c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27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2024-08-23T08:21:03Z</cp:lastPrinted>
  <dcterms:created xsi:type="dcterms:W3CDTF">2006-09-16T00:00:00Z</dcterms:created>
  <dcterms:modified xsi:type="dcterms:W3CDTF">2024-08-23T08:21:16Z</dcterms:modified>
</cp:coreProperties>
</file>