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/>
  <mc:AlternateContent xmlns:mc="http://schemas.openxmlformats.org/markup-compatibility/2006">
    <mc:Choice Requires="x15">
      <x15ac:absPath xmlns:x15ac="http://schemas.microsoft.com/office/spreadsheetml/2010/11/ac" url="C:\Users\gunasama\Desktop\MYSARAH\IQC COVER ICPMS\"/>
    </mc:Choice>
  </mc:AlternateContent>
  <xr:revisionPtr revIDLastSave="0" documentId="13_ncr:1_{8322DDC8-90D9-463B-9CA1-6168CCA8423C}" xr6:coauthVersionLast="36" xr6:coauthVersionMax="36" xr10:uidLastSave="{00000000-0000-0000-0000-000000000000}"/>
  <bookViews>
    <workbookView xWindow="0" yWindow="0" windowWidth="28800" windowHeight="12300" xr2:uid="{00000000-000D-0000-FFFF-FFFF00000000}"/>
  </bookViews>
  <sheets>
    <sheet name="IQC TITAN" sheetId="1" r:id="rId1"/>
    <sheet name="IQC GH" sheetId="2" r:id="rId2"/>
  </sheets>
  <calcPr calcId="191029"/>
  <extLst>
    <ext uri="GoogleSheetsCustomDataVersion2">
      <go:sheetsCustomData xmlns:go="http://customooxmlschemas.google.com/" r:id="rId6" roundtripDataChecksum="lAu459MHQuaCIl1UAsLtp0lKLHGiSLe8/DomDdxiAQE="/>
    </ext>
  </extLst>
</workbook>
</file>

<file path=xl/calcChain.xml><?xml version="1.0" encoding="utf-8"?>
<calcChain xmlns="http://schemas.openxmlformats.org/spreadsheetml/2006/main">
  <c r="E8" i="1" l="1"/>
  <c r="F8" i="1"/>
  <c r="E10" i="1"/>
  <c r="F10" i="1"/>
  <c r="E14" i="1"/>
  <c r="F14" i="1"/>
  <c r="E16" i="1"/>
  <c r="F16" i="1"/>
  <c r="E20" i="1"/>
  <c r="F20" i="1"/>
  <c r="E22" i="1"/>
  <c r="F22" i="1"/>
  <c r="E26" i="1"/>
  <c r="F26" i="1"/>
  <c r="E28" i="1"/>
  <c r="F28" i="1"/>
  <c r="I20" i="1" l="1"/>
  <c r="I14" i="1"/>
  <c r="I8" i="1"/>
  <c r="I26" i="1"/>
  <c r="F22" i="2"/>
  <c r="E22" i="2"/>
  <c r="F20" i="2"/>
  <c r="E20" i="2"/>
  <c r="I20" i="2" s="1"/>
  <c r="F28" i="2"/>
  <c r="E28" i="2"/>
  <c r="F26" i="2"/>
  <c r="E26" i="2"/>
  <c r="F16" i="2"/>
  <c r="E16" i="2"/>
  <c r="F14" i="2"/>
  <c r="E14" i="2"/>
  <c r="I14" i="2" s="1"/>
  <c r="I26" i="2" l="1"/>
  <c r="F10" i="2"/>
  <c r="E10" i="2"/>
  <c r="F8" i="2"/>
  <c r="E8" i="2"/>
  <c r="I8" i="2" l="1"/>
</calcChain>
</file>

<file path=xl/sharedStrings.xml><?xml version="1.0" encoding="utf-8"?>
<sst xmlns="http://schemas.openxmlformats.org/spreadsheetml/2006/main" count="141" uniqueCount="48">
  <si>
    <t xml:space="preserve">Unit Analisis Tradisional </t>
  </si>
  <si>
    <t>Laporan Internal Quality Control</t>
  </si>
  <si>
    <t>Fail Analisis:</t>
  </si>
  <si>
    <t>Internal Quality Control (IQC) ID:</t>
  </si>
  <si>
    <t>Reagent Blank (RB) ID:</t>
  </si>
  <si>
    <t>ARSENIC</t>
  </si>
  <si>
    <t>[MDL:50 ppb]</t>
  </si>
  <si>
    <t>Sample weight (g)</t>
  </si>
  <si>
    <t>Blank Conc. (ppb)</t>
  </si>
  <si>
    <t>Found Conc. (ppb)</t>
  </si>
  <si>
    <t>Conc of As in QC samples</t>
  </si>
  <si>
    <t>% Recovery 
(80 - 115%)</t>
  </si>
  <si>
    <t>%RPD (NMT&lt;6%)</t>
  </si>
  <si>
    <t>IQC Sample A</t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</si>
  <si>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</si>
  <si>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</si>
  <si>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t>IQC Sample B</t>
  </si>
  <si>
    <t>MERCURY</t>
  </si>
  <si>
    <t>Conc of Hg in QC samples</t>
  </si>
  <si>
    <t>%RPD 
(NMT&lt;8%)</t>
  </si>
  <si>
    <t>PLUMBUM</t>
  </si>
  <si>
    <t>Conc of Pb in QC samples</t>
  </si>
  <si>
    <t>%RPD 
(NMT&lt;5%)</t>
  </si>
  <si>
    <t>CADMIUM</t>
  </si>
  <si>
    <t>Conc of Cd in QC samples</t>
  </si>
  <si>
    <t>%RPD 
(NMT&lt;9%)</t>
  </si>
  <si>
    <t>Tandatangan Penganalisa &amp; tarikh</t>
  </si>
  <si>
    <t>Tandatangan Penyemak &amp; tarikh</t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</si>
  <si>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</si>
  <si>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</si>
  <si>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</si>
  <si>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</si>
  <si>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r>
      <t xml:space="preserve">Within Control Limit   </t>
    </r>
    <r>
      <rPr>
        <sz val="14"/>
        <color rgb="FF000000"/>
        <rFont val="Calibri"/>
        <family val="2"/>
      </rPr>
      <t>□</t>
    </r>
  </si>
  <si>
    <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</si>
  <si>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t>RB GH A 140824</t>
  </si>
  <si>
    <t>RB (ppb): 0.038</t>
  </si>
  <si>
    <t>RB (ppb):  0.018</t>
  </si>
  <si>
    <t>RB (ppb):   0.015</t>
  </si>
  <si>
    <t>RB (ppb):   1.044</t>
  </si>
  <si>
    <t>NORDIYAN    IQBAL    MAISARAH    22/08/24</t>
  </si>
  <si>
    <t>IQC POW 210824</t>
  </si>
  <si>
    <t>270824</t>
  </si>
  <si>
    <t>RB POW 210824</t>
  </si>
  <si>
    <t xml:space="preserve">PERMIT    AMIR    MAISARAH        27/08/2024 </t>
  </si>
  <si>
    <t>RB (ppb): 0.001</t>
  </si>
  <si>
    <t>RB (ppb): 0.018</t>
  </si>
  <si>
    <t>RB (ppb): 0.056</t>
  </si>
  <si>
    <t>RB (ppb): 0.855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</si>
</sst>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0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9"/>
      <color theme="1"/>
      <name val="Calibri"/>
      <family val="2"/>
    </font>
    <font>
      <sz val="8"/>
      <color theme="1"/>
      <name val="Calibri"/>
      <family val="2"/>
    </font>
    <font>
      <sz val="12"/>
      <color rgb="FF000000"/>
      <name val="Calibri"/>
      <family val="2"/>
    </font>
    <font>
      <sz val="14"/>
      <color rgb="FF000000"/>
      <name val="Calibri"/>
      <family val="2"/>
    </font>
    <font>
      <sz val="8"/>
      <color rgb="FF000000"/>
      <name val="Calibri"/>
      <family val="2"/>
    </font>
    <font>
      <sz val="8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1" fontId="4" fillId="2" borderId="10" xfId="0" applyNumberFormat="1" applyFont="1" applyFill="1" applyBorder="1" applyAlignment="1">
      <alignment horizontal="left" vertical="top" wrapText="1"/>
    </xf>
    <xf numFmtId="0" fontId="3" fillId="0" borderId="10" xfId="0" applyFont="1" applyBorder="1" applyAlignment="1">
      <alignment wrapText="1"/>
    </xf>
    <xf numFmtId="164" fontId="1" fillId="0" borderId="10" xfId="0" applyNumberFormat="1" applyFont="1" applyBorder="1" applyAlignment="1">
      <alignment wrapText="1"/>
    </xf>
    <xf numFmtId="165" fontId="1" fillId="0" borderId="10" xfId="0" applyNumberFormat="1" applyFont="1" applyBorder="1" applyAlignment="1">
      <alignment wrapText="1"/>
    </xf>
    <xf numFmtId="10" fontId="1" fillId="0" borderId="1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165" fontId="3" fillId="0" borderId="0" xfId="0" applyNumberFormat="1" applyFont="1" applyAlignment="1">
      <alignment wrapText="1"/>
    </xf>
    <xf numFmtId="10" fontId="3" fillId="0" borderId="0" xfId="0" applyNumberFormat="1" applyFont="1" applyAlignment="1">
      <alignment wrapText="1"/>
    </xf>
    <xf numFmtId="10" fontId="3" fillId="0" borderId="0" xfId="0" applyNumberFormat="1" applyFont="1" applyAlignment="1"/>
    <xf numFmtId="0" fontId="3" fillId="0" borderId="0" xfId="0" applyFont="1" applyAlignment="1"/>
    <xf numFmtId="165" fontId="1" fillId="0" borderId="10" xfId="0" applyNumberFormat="1" applyFont="1" applyBorder="1" applyAlignment="1">
      <alignment horizontal="left" wrapText="1"/>
    </xf>
    <xf numFmtId="0" fontId="2" fillId="0" borderId="16" xfId="0" applyFont="1" applyBorder="1"/>
    <xf numFmtId="0" fontId="2" fillId="0" borderId="0" xfId="0" applyFont="1" applyBorder="1"/>
    <xf numFmtId="0" fontId="2" fillId="0" borderId="17" xfId="0" applyFont="1" applyBorder="1"/>
    <xf numFmtId="10" fontId="5" fillId="0" borderId="0" xfId="0" applyNumberFormat="1" applyFont="1" applyBorder="1" applyAlignment="1">
      <alignment horizontal="right"/>
    </xf>
    <xf numFmtId="0" fontId="3" fillId="5" borderId="8" xfId="0" applyFont="1" applyFill="1" applyBorder="1" applyAlignment="1">
      <alignment horizontal="left" wrapText="1"/>
    </xf>
    <xf numFmtId="0" fontId="3" fillId="5" borderId="9" xfId="0" applyFont="1" applyFill="1" applyBorder="1" applyAlignment="1">
      <alignment horizontal="left" wrapText="1"/>
    </xf>
    <xf numFmtId="10" fontId="1" fillId="0" borderId="7" xfId="0" applyNumberFormat="1" applyFont="1" applyBorder="1" applyAlignment="1">
      <alignment horizontal="center" vertical="center" wrapText="1"/>
    </xf>
    <xf numFmtId="10" fontId="1" fillId="0" borderId="8" xfId="0" applyNumberFormat="1" applyFont="1" applyBorder="1" applyAlignment="1">
      <alignment horizontal="center" vertical="center" wrapText="1"/>
    </xf>
    <xf numFmtId="10" fontId="1" fillId="0" borderId="9" xfId="0" applyNumberFormat="1" applyFont="1" applyBorder="1" applyAlignment="1">
      <alignment horizontal="center" vertical="center" wrapText="1"/>
    </xf>
    <xf numFmtId="10" fontId="3" fillId="0" borderId="11" xfId="0" applyNumberFormat="1" applyFont="1" applyBorder="1" applyAlignment="1">
      <alignment horizontal="center" vertical="center" wrapText="1"/>
    </xf>
    <xf numFmtId="10" fontId="3" fillId="0" borderId="15" xfId="0" applyNumberFormat="1" applyFont="1" applyBorder="1" applyAlignment="1">
      <alignment horizontal="center" vertical="center" wrapText="1"/>
    </xf>
    <xf numFmtId="10" fontId="3" fillId="0" borderId="13" xfId="0" applyNumberFormat="1" applyFont="1" applyBorder="1" applyAlignment="1">
      <alignment horizontal="center" vertical="center" wrapText="1"/>
    </xf>
    <xf numFmtId="10" fontId="5" fillId="0" borderId="5" xfId="0" applyNumberFormat="1" applyFont="1" applyBorder="1" applyAlignment="1">
      <alignment horizontal="right" wrapText="1"/>
    </xf>
    <xf numFmtId="10" fontId="5" fillId="0" borderId="6" xfId="0" applyNumberFormat="1" applyFont="1" applyBorder="1" applyAlignment="1">
      <alignment horizontal="right" wrapText="1"/>
    </xf>
    <xf numFmtId="10" fontId="3" fillId="4" borderId="12" xfId="0" applyNumberFormat="1" applyFont="1" applyFill="1" applyBorder="1" applyAlignment="1">
      <alignment horizontal="center" wrapText="1"/>
    </xf>
    <xf numFmtId="10" fontId="3" fillId="4" borderId="14" xfId="0" applyNumberFormat="1" applyFont="1" applyFill="1" applyBorder="1" applyAlignment="1">
      <alignment horizontal="center" wrapText="1"/>
    </xf>
    <xf numFmtId="10" fontId="5" fillId="0" borderId="2" xfId="0" applyNumberFormat="1" applyFont="1" applyBorder="1" applyAlignment="1">
      <alignment horizontal="right" wrapText="1"/>
    </xf>
    <xf numFmtId="10" fontId="5" fillId="0" borderId="3" xfId="0" applyNumberFormat="1" applyFont="1" applyBorder="1" applyAlignment="1">
      <alignment horizontal="right" wrapText="1"/>
    </xf>
    <xf numFmtId="165" fontId="3" fillId="4" borderId="11" xfId="0" applyNumberFormat="1" applyFont="1" applyFill="1" applyBorder="1" applyAlignment="1">
      <alignment horizontal="center" wrapText="1"/>
    </xf>
    <xf numFmtId="165" fontId="3" fillId="4" borderId="13" xfId="0" applyNumberFormat="1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0" borderId="11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165" fontId="3" fillId="7" borderId="11" xfId="0" applyNumberFormat="1" applyFont="1" applyFill="1" applyBorder="1" applyAlignment="1">
      <alignment horizontal="center" wrapText="1"/>
    </xf>
    <xf numFmtId="165" fontId="3" fillId="7" borderId="13" xfId="0" applyNumberFormat="1" applyFont="1" applyFill="1" applyBorder="1" applyAlignment="1">
      <alignment horizontal="center" wrapText="1"/>
    </xf>
    <xf numFmtId="1" fontId="3" fillId="2" borderId="7" xfId="0" applyNumberFormat="1" applyFont="1" applyFill="1" applyBorder="1" applyAlignment="1">
      <alignment horizontal="center" wrapText="1"/>
    </xf>
    <xf numFmtId="0" fontId="2" fillId="0" borderId="8" xfId="0" applyFont="1" applyBorder="1"/>
    <xf numFmtId="0" fontId="2" fillId="0" borderId="9" xfId="0" applyFont="1" applyBorder="1"/>
    <xf numFmtId="0" fontId="1" fillId="0" borderId="7" xfId="0" applyFont="1" applyBorder="1" applyAlignment="1">
      <alignment horizontal="center" wrapText="1"/>
    </xf>
    <xf numFmtId="10" fontId="9" fillId="0" borderId="2" xfId="0" applyNumberFormat="1" applyFont="1" applyBorder="1" applyAlignment="1">
      <alignment horizontal="right" wrapText="1"/>
    </xf>
    <xf numFmtId="10" fontId="9" fillId="0" borderId="3" xfId="0" applyNumberFormat="1" applyFont="1" applyBorder="1" applyAlignment="1">
      <alignment horizontal="right" wrapText="1"/>
    </xf>
    <xf numFmtId="10" fontId="9" fillId="0" borderId="5" xfId="0" applyNumberFormat="1" applyFont="1" applyBorder="1" applyAlignment="1">
      <alignment horizontal="right" wrapText="1"/>
    </xf>
    <xf numFmtId="10" fontId="9" fillId="0" borderId="6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49" fontId="2" fillId="0" borderId="8" xfId="0" applyNumberFormat="1" applyFont="1" applyBorder="1"/>
    <xf numFmtId="49" fontId="2" fillId="0" borderId="9" xfId="0" applyNumberFormat="1" applyFont="1" applyBorder="1"/>
    <xf numFmtId="0" fontId="1" fillId="0" borderId="1" xfId="0" applyFont="1" applyBorder="1" applyAlignment="1">
      <alignment horizontal="center" vertical="center"/>
    </xf>
    <xf numFmtId="0" fontId="2" fillId="0" borderId="4" xfId="0" applyFont="1" applyBorder="1"/>
    <xf numFmtId="0" fontId="1" fillId="0" borderId="1" xfId="0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wrapText="1"/>
    </xf>
    <xf numFmtId="0" fontId="3" fillId="5" borderId="7" xfId="0" applyFont="1" applyFill="1" applyBorder="1" applyAlignment="1">
      <alignment horizontal="left" wrapText="1"/>
    </xf>
    <xf numFmtId="0" fontId="2" fillId="6" borderId="8" xfId="0" applyFont="1" applyFill="1" applyBorder="1"/>
    <xf numFmtId="0" fontId="2" fillId="6" borderId="9" xfId="0" applyFont="1" applyFill="1" applyBorder="1"/>
    <xf numFmtId="10" fontId="1" fillId="0" borderId="1" xfId="0" applyNumberFormat="1" applyFont="1" applyBorder="1" applyAlignment="1">
      <alignment horizontal="center" vertical="center" wrapText="1"/>
    </xf>
    <xf numFmtId="0" fontId="2" fillId="0" borderId="15" xfId="0" applyFont="1" applyBorder="1"/>
    <xf numFmtId="0" fontId="2" fillId="0" borderId="13" xfId="0" applyFont="1" applyBorder="1"/>
    <xf numFmtId="0" fontId="2" fillId="0" borderId="6" xfId="0" applyFont="1" applyBorder="1" applyAlignment="1">
      <alignment wrapText="1"/>
    </xf>
    <xf numFmtId="0" fontId="2" fillId="0" borderId="14" xfId="0" applyFont="1" applyBorder="1"/>
    <xf numFmtId="0" fontId="2" fillId="0" borderId="3" xfId="0" applyFont="1" applyBorder="1" applyAlignment="1">
      <alignment wrapText="1"/>
    </xf>
    <xf numFmtId="165" fontId="3" fillId="4" borderId="12" xfId="0" applyNumberFormat="1" applyFont="1" applyFill="1" applyBorder="1" applyAlignment="1">
      <alignment horizontal="center" wrapText="1"/>
    </xf>
    <xf numFmtId="164" fontId="3" fillId="7" borderId="11" xfId="0" applyNumberFormat="1" applyFont="1" applyFill="1" applyBorder="1" applyAlignment="1">
      <alignment horizontal="center" wrapText="1"/>
    </xf>
    <xf numFmtId="0" fontId="2" fillId="6" borderId="13" xfId="0" applyFont="1" applyFill="1" applyBorder="1"/>
    <xf numFmtId="165" fontId="3" fillId="0" borderId="1" xfId="0" applyNumberFormat="1" applyFont="1" applyBorder="1" applyAlignment="1">
      <alignment horizontal="center" wrapText="1"/>
    </xf>
    <xf numFmtId="49" fontId="3" fillId="2" borderId="7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6"/>
  <sheetViews>
    <sheetView tabSelected="1" view="pageLayout" zoomScaleNormal="100" workbookViewId="0">
      <selection activeCell="F24" sqref="F24:H24"/>
    </sheetView>
  </sheetViews>
  <sheetFormatPr defaultColWidth="14.42578125" defaultRowHeight="15" customHeight="1" x14ac:dyDescent="0.25"/>
  <cols>
    <col min="1" max="1" width="11.140625" customWidth="1"/>
    <col min="2" max="3" width="9.85546875" customWidth="1"/>
    <col min="4" max="4" width="9.42578125" customWidth="1"/>
    <col min="5" max="5" width="9.28515625" customWidth="1"/>
    <col min="6" max="6" width="8.85546875" customWidth="1"/>
    <col min="7" max="7" width="7.5703125" customWidth="1"/>
    <col min="8" max="9" width="10.7109375" customWidth="1"/>
    <col min="10" max="26" width="8" customWidth="1"/>
  </cols>
  <sheetData>
    <row r="1" spans="1:9" x14ac:dyDescent="0.25">
      <c r="A1" s="48" t="s">
        <v>0</v>
      </c>
      <c r="B1" s="49"/>
      <c r="C1" s="49"/>
      <c r="D1" s="49"/>
      <c r="E1" s="49"/>
      <c r="F1" s="49"/>
      <c r="G1" s="49"/>
      <c r="H1" s="49"/>
      <c r="I1" s="50"/>
    </row>
    <row r="2" spans="1:9" x14ac:dyDescent="0.25">
      <c r="A2" s="51" t="s">
        <v>1</v>
      </c>
      <c r="B2" s="52"/>
      <c r="C2" s="52"/>
      <c r="D2" s="52"/>
      <c r="E2" s="52"/>
      <c r="F2" s="52"/>
      <c r="G2" s="52"/>
      <c r="H2" s="52"/>
      <c r="I2" s="53"/>
    </row>
    <row r="3" spans="1:9" x14ac:dyDescent="0.25">
      <c r="A3" s="43" t="s">
        <v>2</v>
      </c>
      <c r="B3" s="41"/>
      <c r="C3" s="42"/>
      <c r="D3" s="73" t="s">
        <v>41</v>
      </c>
      <c r="E3" s="54"/>
      <c r="F3" s="54"/>
      <c r="G3" s="54"/>
      <c r="H3" s="54"/>
      <c r="I3" s="55"/>
    </row>
    <row r="4" spans="1:9" x14ac:dyDescent="0.25">
      <c r="A4" s="43" t="s">
        <v>3</v>
      </c>
      <c r="B4" s="41"/>
      <c r="C4" s="42"/>
      <c r="D4" s="40" t="s">
        <v>40</v>
      </c>
      <c r="E4" s="41"/>
      <c r="F4" s="41"/>
      <c r="G4" s="41"/>
      <c r="H4" s="41"/>
      <c r="I4" s="42"/>
    </row>
    <row r="5" spans="1:9" x14ac:dyDescent="0.25">
      <c r="A5" s="43" t="s">
        <v>4</v>
      </c>
      <c r="B5" s="41"/>
      <c r="C5" s="42"/>
      <c r="D5" s="40" t="s">
        <v>42</v>
      </c>
      <c r="E5" s="41"/>
      <c r="F5" s="41"/>
      <c r="G5" s="41"/>
      <c r="H5" s="41"/>
      <c r="I5" s="42"/>
    </row>
    <row r="6" spans="1:9" ht="14.25" customHeight="1" x14ac:dyDescent="0.25">
      <c r="A6" s="33" t="s">
        <v>5</v>
      </c>
      <c r="B6" s="34"/>
      <c r="C6" s="34"/>
      <c r="D6" s="34"/>
      <c r="E6" s="35"/>
      <c r="F6" s="60" t="s">
        <v>44</v>
      </c>
      <c r="G6" s="17"/>
      <c r="H6" s="18"/>
      <c r="I6" s="1" t="s">
        <v>6</v>
      </c>
    </row>
    <row r="7" spans="1:9" ht="45" customHeight="1" x14ac:dyDescent="0.25">
      <c r="A7" s="2"/>
      <c r="B7" s="3" t="s">
        <v>7</v>
      </c>
      <c r="C7" s="4" t="s">
        <v>8</v>
      </c>
      <c r="D7" s="4" t="s">
        <v>9</v>
      </c>
      <c r="E7" s="4" t="s">
        <v>10</v>
      </c>
      <c r="F7" s="19" t="s">
        <v>11</v>
      </c>
      <c r="G7" s="20"/>
      <c r="H7" s="21"/>
      <c r="I7" s="5" t="s">
        <v>12</v>
      </c>
    </row>
    <row r="8" spans="1:9" ht="18.75" customHeight="1" x14ac:dyDescent="0.3">
      <c r="A8" s="36" t="s">
        <v>13</v>
      </c>
      <c r="B8" s="38">
        <v>0.503</v>
      </c>
      <c r="C8" s="38">
        <v>62.003</v>
      </c>
      <c r="D8" s="38">
        <v>4822.6400000000003</v>
      </c>
      <c r="E8" s="31">
        <f>D8-C8</f>
        <v>4760.6370000000006</v>
      </c>
      <c r="F8" s="27">
        <f>((D8-C8)/1000)/(2.5/B8)</f>
        <v>0.95784016440000019</v>
      </c>
      <c r="G8" s="44" t="s">
        <v>33</v>
      </c>
      <c r="H8" s="45"/>
      <c r="I8" s="22">
        <f>ABS(E8-E10)/AVERAGE(E8,E10)</f>
        <v>2.0987867629422622E-2</v>
      </c>
    </row>
    <row r="9" spans="1:9" ht="18.75" customHeight="1" x14ac:dyDescent="0.3">
      <c r="A9" s="37"/>
      <c r="B9" s="39"/>
      <c r="C9" s="39"/>
      <c r="D9" s="39"/>
      <c r="E9" s="32"/>
      <c r="F9" s="28"/>
      <c r="G9" s="46" t="s">
        <v>32</v>
      </c>
      <c r="H9" s="47"/>
      <c r="I9" s="23"/>
    </row>
    <row r="10" spans="1:9" ht="18.75" customHeight="1" x14ac:dyDescent="0.3">
      <c r="A10" s="36" t="s">
        <v>16</v>
      </c>
      <c r="B10" s="38">
        <v>0.503</v>
      </c>
      <c r="C10" s="38">
        <v>62.003</v>
      </c>
      <c r="D10" s="38">
        <v>4723.7619999999997</v>
      </c>
      <c r="E10" s="31">
        <f>D10-C10</f>
        <v>4661.759</v>
      </c>
      <c r="F10" s="27">
        <f>((D10-C10)/1000)/(2.5/B10)</f>
        <v>0.9379459108</v>
      </c>
      <c r="G10" s="29" t="s">
        <v>14</v>
      </c>
      <c r="H10" s="30"/>
      <c r="I10" s="23"/>
    </row>
    <row r="11" spans="1:9" ht="18.75" customHeight="1" x14ac:dyDescent="0.3">
      <c r="A11" s="37"/>
      <c r="B11" s="39"/>
      <c r="C11" s="39"/>
      <c r="D11" s="39"/>
      <c r="E11" s="32"/>
      <c r="F11" s="28"/>
      <c r="G11" s="25" t="s">
        <v>15</v>
      </c>
      <c r="H11" s="26"/>
      <c r="I11" s="24"/>
    </row>
    <row r="12" spans="1:9" ht="15" customHeight="1" x14ac:dyDescent="0.25">
      <c r="A12" s="33" t="s">
        <v>23</v>
      </c>
      <c r="B12" s="34"/>
      <c r="C12" s="34"/>
      <c r="D12" s="34"/>
      <c r="E12" s="35"/>
      <c r="F12" s="60" t="s">
        <v>45</v>
      </c>
      <c r="G12" s="17"/>
      <c r="H12" s="18"/>
      <c r="I12" s="1" t="s">
        <v>6</v>
      </c>
    </row>
    <row r="13" spans="1:9" ht="45" customHeight="1" x14ac:dyDescent="0.25">
      <c r="A13" s="2"/>
      <c r="B13" s="3" t="s">
        <v>7</v>
      </c>
      <c r="C13" s="4" t="s">
        <v>8</v>
      </c>
      <c r="D13" s="4" t="s">
        <v>9</v>
      </c>
      <c r="E13" s="4" t="s">
        <v>24</v>
      </c>
      <c r="F13" s="19" t="s">
        <v>11</v>
      </c>
      <c r="G13" s="20"/>
      <c r="H13" s="21"/>
      <c r="I13" s="5" t="s">
        <v>25</v>
      </c>
    </row>
    <row r="14" spans="1:9" ht="18.75" customHeight="1" x14ac:dyDescent="0.3">
      <c r="A14" s="36" t="s">
        <v>13</v>
      </c>
      <c r="B14" s="38">
        <v>0.503</v>
      </c>
      <c r="C14" s="38">
        <v>24.286000000000001</v>
      </c>
      <c r="D14" s="38">
        <v>305.25200000000001</v>
      </c>
      <c r="E14" s="31">
        <f>D14-C14</f>
        <v>280.96600000000001</v>
      </c>
      <c r="F14" s="27">
        <f>((D14-C14)/1000)/(0.15/B14)</f>
        <v>0.94217265333333333</v>
      </c>
      <c r="G14" s="29" t="s">
        <v>14</v>
      </c>
      <c r="H14" s="30"/>
      <c r="I14" s="22">
        <f>ABS(E14-E16)/AVERAGE(E14,E16)</f>
        <v>1.2056461598330263E-2</v>
      </c>
    </row>
    <row r="15" spans="1:9" ht="15.75" x14ac:dyDescent="0.3">
      <c r="A15" s="37"/>
      <c r="B15" s="39"/>
      <c r="C15" s="39"/>
      <c r="D15" s="39"/>
      <c r="E15" s="32"/>
      <c r="F15" s="28"/>
      <c r="G15" s="25" t="s">
        <v>15</v>
      </c>
      <c r="H15" s="26"/>
      <c r="I15" s="23"/>
    </row>
    <row r="16" spans="1:9" ht="18.75" customHeight="1" x14ac:dyDescent="0.3">
      <c r="A16" s="36" t="s">
        <v>16</v>
      </c>
      <c r="B16" s="38">
        <v>0.503</v>
      </c>
      <c r="C16" s="38">
        <v>24.286000000000001</v>
      </c>
      <c r="D16" s="38">
        <v>308.66000000000003</v>
      </c>
      <c r="E16" s="31">
        <f>D16-C16</f>
        <v>284.37400000000002</v>
      </c>
      <c r="F16" s="27">
        <f>((D16-C16)/1000)/(0.15/B16)</f>
        <v>0.95360081333333346</v>
      </c>
      <c r="G16" s="29" t="s">
        <v>14</v>
      </c>
      <c r="H16" s="30"/>
      <c r="I16" s="23"/>
    </row>
    <row r="17" spans="1:9" ht="18.75" customHeight="1" x14ac:dyDescent="0.3">
      <c r="A17" s="37"/>
      <c r="B17" s="39"/>
      <c r="C17" s="39"/>
      <c r="D17" s="39"/>
      <c r="E17" s="32"/>
      <c r="F17" s="28"/>
      <c r="G17" s="25" t="s">
        <v>15</v>
      </c>
      <c r="H17" s="26"/>
      <c r="I17" s="24"/>
    </row>
    <row r="18" spans="1:9" ht="15" customHeight="1" x14ac:dyDescent="0.25">
      <c r="A18" s="33" t="s">
        <v>17</v>
      </c>
      <c r="B18" s="34"/>
      <c r="C18" s="34"/>
      <c r="D18" s="34"/>
      <c r="E18" s="35"/>
      <c r="F18" s="60" t="s">
        <v>46</v>
      </c>
      <c r="G18" s="17"/>
      <c r="H18" s="18"/>
      <c r="I18" s="1" t="s">
        <v>6</v>
      </c>
    </row>
    <row r="19" spans="1:9" ht="45" customHeight="1" x14ac:dyDescent="0.25">
      <c r="A19" s="2"/>
      <c r="B19" s="3" t="s">
        <v>7</v>
      </c>
      <c r="C19" s="4" t="s">
        <v>8</v>
      </c>
      <c r="D19" s="4" t="s">
        <v>9</v>
      </c>
      <c r="E19" s="4" t="s">
        <v>18</v>
      </c>
      <c r="F19" s="19" t="s">
        <v>11</v>
      </c>
      <c r="G19" s="20"/>
      <c r="H19" s="21"/>
      <c r="I19" s="5" t="s">
        <v>19</v>
      </c>
    </row>
    <row r="20" spans="1:9" ht="18.75" customHeight="1" x14ac:dyDescent="0.3">
      <c r="A20" s="36" t="s">
        <v>13</v>
      </c>
      <c r="B20" s="38">
        <v>0.503</v>
      </c>
      <c r="C20" s="38">
        <v>9.3369999999999997</v>
      </c>
      <c r="D20" s="38">
        <v>456.27699999999999</v>
      </c>
      <c r="E20" s="31">
        <f>D20-C20</f>
        <v>446.94</v>
      </c>
      <c r="F20" s="27">
        <f>((D20-C20)/1000)/(0.25/B20)</f>
        <v>0.89924327999999998</v>
      </c>
      <c r="G20" s="29" t="s">
        <v>14</v>
      </c>
      <c r="H20" s="30"/>
      <c r="I20" s="22">
        <f>ABS(E20-E22)/AVERAGE(E20,E22)</f>
        <v>8.9010352485474219E-4</v>
      </c>
    </row>
    <row r="21" spans="1:9" ht="18.75" customHeight="1" x14ac:dyDescent="0.3">
      <c r="A21" s="37"/>
      <c r="B21" s="39"/>
      <c r="C21" s="39"/>
      <c r="D21" s="39"/>
      <c r="E21" s="32"/>
      <c r="F21" s="28"/>
      <c r="G21" s="25" t="s">
        <v>15</v>
      </c>
      <c r="H21" s="26"/>
      <c r="I21" s="23"/>
    </row>
    <row r="22" spans="1:9" ht="18.75" customHeight="1" x14ac:dyDescent="0.3">
      <c r="A22" s="36" t="s">
        <v>16</v>
      </c>
      <c r="B22" s="38">
        <v>0.503</v>
      </c>
      <c r="C22" s="38">
        <v>9.3369999999999997</v>
      </c>
      <c r="D22" s="38">
        <v>456.67500000000001</v>
      </c>
      <c r="E22" s="31">
        <f>D22-C22</f>
        <v>447.33800000000002</v>
      </c>
      <c r="F22" s="27">
        <f>((D22-C22)/1000)/(0.25/B22)</f>
        <v>0.90004405600000004</v>
      </c>
      <c r="G22" s="29" t="s">
        <v>14</v>
      </c>
      <c r="H22" s="30"/>
      <c r="I22" s="23"/>
    </row>
    <row r="23" spans="1:9" ht="18.75" customHeight="1" x14ac:dyDescent="0.3">
      <c r="A23" s="37"/>
      <c r="B23" s="39"/>
      <c r="C23" s="39"/>
      <c r="D23" s="39"/>
      <c r="E23" s="32"/>
      <c r="F23" s="28"/>
      <c r="G23" s="25" t="s">
        <v>15</v>
      </c>
      <c r="H23" s="26"/>
      <c r="I23" s="24"/>
    </row>
    <row r="24" spans="1:9" ht="15" customHeight="1" x14ac:dyDescent="0.25">
      <c r="A24" s="33" t="s">
        <v>20</v>
      </c>
      <c r="B24" s="34"/>
      <c r="C24" s="34"/>
      <c r="D24" s="34"/>
      <c r="E24" s="35"/>
      <c r="F24" s="60" t="s">
        <v>47</v>
      </c>
      <c r="G24" s="17"/>
      <c r="H24" s="18"/>
      <c r="I24" s="1" t="s">
        <v>6</v>
      </c>
    </row>
    <row r="25" spans="1:9" ht="45" customHeight="1" x14ac:dyDescent="0.25">
      <c r="A25" s="2"/>
      <c r="B25" s="3" t="s">
        <v>7</v>
      </c>
      <c r="C25" s="4" t="s">
        <v>8</v>
      </c>
      <c r="D25" s="4" t="s">
        <v>9</v>
      </c>
      <c r="E25" s="4" t="s">
        <v>21</v>
      </c>
      <c r="F25" s="19" t="s">
        <v>11</v>
      </c>
      <c r="G25" s="20"/>
      <c r="H25" s="21"/>
      <c r="I25" s="5" t="s">
        <v>22</v>
      </c>
    </row>
    <row r="26" spans="1:9" ht="18.75" customHeight="1" x14ac:dyDescent="0.3">
      <c r="A26" s="36" t="s">
        <v>13</v>
      </c>
      <c r="B26" s="38">
        <v>0.503</v>
      </c>
      <c r="C26" s="38">
        <v>268.74400000000003</v>
      </c>
      <c r="D26" s="38">
        <v>9448.1110000000008</v>
      </c>
      <c r="E26" s="31">
        <f>D26-C26</f>
        <v>9179.3670000000002</v>
      </c>
      <c r="F26" s="27">
        <f>((D26-C26)/1000)/(5/B26)</f>
        <v>0.92344432020000011</v>
      </c>
      <c r="G26" s="29" t="s">
        <v>14</v>
      </c>
      <c r="H26" s="30"/>
      <c r="I26" s="22">
        <f>ABS(E26-E28)/AVERAGE(E26,E28)</f>
        <v>1.7512246847117701E-2</v>
      </c>
    </row>
    <row r="27" spans="1:9" ht="18.75" customHeight="1" x14ac:dyDescent="0.3">
      <c r="A27" s="37"/>
      <c r="B27" s="39"/>
      <c r="C27" s="39"/>
      <c r="D27" s="39"/>
      <c r="E27" s="32"/>
      <c r="F27" s="28"/>
      <c r="G27" s="25" t="s">
        <v>15</v>
      </c>
      <c r="H27" s="26"/>
      <c r="I27" s="23"/>
    </row>
    <row r="28" spans="1:9" ht="18.75" customHeight="1" x14ac:dyDescent="0.3">
      <c r="A28" s="36" t="s">
        <v>16</v>
      </c>
      <c r="B28" s="38">
        <v>0.503</v>
      </c>
      <c r="C28" s="38">
        <v>268.74400000000003</v>
      </c>
      <c r="D28" s="38">
        <v>9288.7549999999992</v>
      </c>
      <c r="E28" s="31">
        <f>D28-C28</f>
        <v>9020.0109999999986</v>
      </c>
      <c r="F28" s="27">
        <f>((D28-C28)/1000)/(5/B28)</f>
        <v>0.90741310659999985</v>
      </c>
      <c r="G28" s="29" t="s">
        <v>14</v>
      </c>
      <c r="H28" s="30"/>
      <c r="I28" s="23"/>
    </row>
    <row r="29" spans="1:9" ht="18.75" customHeight="1" x14ac:dyDescent="0.3">
      <c r="A29" s="37"/>
      <c r="B29" s="39"/>
      <c r="C29" s="39"/>
      <c r="D29" s="39"/>
      <c r="E29" s="32"/>
      <c r="F29" s="28"/>
      <c r="G29" s="25" t="s">
        <v>15</v>
      </c>
      <c r="H29" s="26"/>
      <c r="I29" s="24"/>
    </row>
    <row r="30" spans="1:9" ht="18.75" customHeight="1" x14ac:dyDescent="0.25">
      <c r="A30" s="13"/>
      <c r="B30" s="14"/>
      <c r="C30" s="14"/>
      <c r="D30" s="15"/>
      <c r="E30" s="13"/>
      <c r="F30" s="14"/>
      <c r="G30" s="16"/>
      <c r="H30" s="14"/>
      <c r="I30" s="15"/>
    </row>
    <row r="31" spans="1:9" ht="15.75" customHeight="1" x14ac:dyDescent="0.25">
      <c r="A31" s="56" t="s">
        <v>26</v>
      </c>
      <c r="B31" s="49"/>
      <c r="C31" s="49"/>
      <c r="D31" s="50"/>
      <c r="E31" s="72" t="s">
        <v>43</v>
      </c>
      <c r="F31" s="49"/>
      <c r="G31" s="49"/>
      <c r="H31" s="49"/>
      <c r="I31" s="50"/>
    </row>
    <row r="32" spans="1:9" ht="15.75" customHeight="1" x14ac:dyDescent="0.25">
      <c r="A32" s="57"/>
      <c r="B32" s="52"/>
      <c r="C32" s="52"/>
      <c r="D32" s="53"/>
      <c r="E32" s="57"/>
      <c r="F32" s="52"/>
      <c r="G32" s="52"/>
      <c r="H32" s="52"/>
      <c r="I32" s="53"/>
    </row>
    <row r="33" spans="1:9" ht="15.75" customHeight="1" x14ac:dyDescent="0.25">
      <c r="A33" s="58" t="s">
        <v>27</v>
      </c>
      <c r="B33" s="49"/>
      <c r="C33" s="49"/>
      <c r="D33" s="50"/>
      <c r="E33" s="59"/>
      <c r="F33" s="49"/>
      <c r="G33" s="49"/>
      <c r="H33" s="49"/>
      <c r="I33" s="50"/>
    </row>
    <row r="34" spans="1:9" ht="15.75" customHeight="1" x14ac:dyDescent="0.25">
      <c r="A34" s="57"/>
      <c r="B34" s="52"/>
      <c r="C34" s="52"/>
      <c r="D34" s="53"/>
      <c r="E34" s="52"/>
      <c r="F34" s="52"/>
      <c r="G34" s="52"/>
      <c r="H34" s="52"/>
      <c r="I34" s="53"/>
    </row>
    <row r="35" spans="1:9" ht="15.75" customHeight="1" x14ac:dyDescent="0.25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 x14ac:dyDescent="0.25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 x14ac:dyDescent="0.25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 x14ac:dyDescent="0.25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 x14ac:dyDescent="0.25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 x14ac:dyDescent="0.25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 x14ac:dyDescent="0.25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 x14ac:dyDescent="0.25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 x14ac:dyDescent="0.25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 x14ac:dyDescent="0.25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 x14ac:dyDescent="0.25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 x14ac:dyDescent="0.25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 x14ac:dyDescent="0.25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 x14ac:dyDescent="0.25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 x14ac:dyDescent="0.25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 x14ac:dyDescent="0.25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 x14ac:dyDescent="0.25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 x14ac:dyDescent="0.25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 x14ac:dyDescent="0.25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 x14ac:dyDescent="0.25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 x14ac:dyDescent="0.25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 x14ac:dyDescent="0.25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 x14ac:dyDescent="0.25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 x14ac:dyDescent="0.25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 x14ac:dyDescent="0.25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 x14ac:dyDescent="0.25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 x14ac:dyDescent="0.25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 x14ac:dyDescent="0.25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 x14ac:dyDescent="0.25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 x14ac:dyDescent="0.25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 x14ac:dyDescent="0.25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 x14ac:dyDescent="0.25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 x14ac:dyDescent="0.25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 x14ac:dyDescent="0.25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 x14ac:dyDescent="0.25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 x14ac:dyDescent="0.25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 x14ac:dyDescent="0.25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 x14ac:dyDescent="0.25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 x14ac:dyDescent="0.25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 x14ac:dyDescent="0.25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 x14ac:dyDescent="0.25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 x14ac:dyDescent="0.25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 x14ac:dyDescent="0.25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 x14ac:dyDescent="0.25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 x14ac:dyDescent="0.25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 x14ac:dyDescent="0.25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 x14ac:dyDescent="0.25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 x14ac:dyDescent="0.25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 x14ac:dyDescent="0.25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 x14ac:dyDescent="0.25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 x14ac:dyDescent="0.25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 x14ac:dyDescent="0.25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 x14ac:dyDescent="0.25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 x14ac:dyDescent="0.25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 x14ac:dyDescent="0.25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 x14ac:dyDescent="0.25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 x14ac:dyDescent="0.25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 x14ac:dyDescent="0.25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 x14ac:dyDescent="0.25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 x14ac:dyDescent="0.25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 x14ac:dyDescent="0.25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 x14ac:dyDescent="0.25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 x14ac:dyDescent="0.25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 x14ac:dyDescent="0.25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 x14ac:dyDescent="0.25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 x14ac:dyDescent="0.25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 x14ac:dyDescent="0.25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 x14ac:dyDescent="0.25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 x14ac:dyDescent="0.25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 x14ac:dyDescent="0.25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 x14ac:dyDescent="0.25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 x14ac:dyDescent="0.25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 x14ac:dyDescent="0.25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 x14ac:dyDescent="0.25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 x14ac:dyDescent="0.25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 x14ac:dyDescent="0.25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 x14ac:dyDescent="0.25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 x14ac:dyDescent="0.25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 x14ac:dyDescent="0.25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 x14ac:dyDescent="0.25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 x14ac:dyDescent="0.25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 x14ac:dyDescent="0.25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 x14ac:dyDescent="0.25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 x14ac:dyDescent="0.25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 x14ac:dyDescent="0.25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 x14ac:dyDescent="0.25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 x14ac:dyDescent="0.25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 x14ac:dyDescent="0.25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 x14ac:dyDescent="0.25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 x14ac:dyDescent="0.25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 x14ac:dyDescent="0.25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 x14ac:dyDescent="0.25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 x14ac:dyDescent="0.25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 x14ac:dyDescent="0.25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 x14ac:dyDescent="0.25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 x14ac:dyDescent="0.25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 x14ac:dyDescent="0.25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 x14ac:dyDescent="0.25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 x14ac:dyDescent="0.25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 x14ac:dyDescent="0.25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 x14ac:dyDescent="0.25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 x14ac:dyDescent="0.25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 x14ac:dyDescent="0.25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 x14ac:dyDescent="0.25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 x14ac:dyDescent="0.25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 x14ac:dyDescent="0.25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 x14ac:dyDescent="0.25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 x14ac:dyDescent="0.25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 x14ac:dyDescent="0.25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 x14ac:dyDescent="0.25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 x14ac:dyDescent="0.25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 x14ac:dyDescent="0.25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 x14ac:dyDescent="0.25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 x14ac:dyDescent="0.25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 x14ac:dyDescent="0.25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 x14ac:dyDescent="0.25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 x14ac:dyDescent="0.25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 x14ac:dyDescent="0.25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 x14ac:dyDescent="0.25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 x14ac:dyDescent="0.25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 x14ac:dyDescent="0.25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 x14ac:dyDescent="0.25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 x14ac:dyDescent="0.25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 x14ac:dyDescent="0.25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 x14ac:dyDescent="0.25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 x14ac:dyDescent="0.25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 x14ac:dyDescent="0.25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 x14ac:dyDescent="0.25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 x14ac:dyDescent="0.25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 x14ac:dyDescent="0.25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 x14ac:dyDescent="0.25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 x14ac:dyDescent="0.25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 x14ac:dyDescent="0.25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 x14ac:dyDescent="0.25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 x14ac:dyDescent="0.25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 x14ac:dyDescent="0.25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 x14ac:dyDescent="0.25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 x14ac:dyDescent="0.25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 x14ac:dyDescent="0.25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 x14ac:dyDescent="0.25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 x14ac:dyDescent="0.25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 x14ac:dyDescent="0.25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 x14ac:dyDescent="0.25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 x14ac:dyDescent="0.25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 x14ac:dyDescent="0.25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 x14ac:dyDescent="0.25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 x14ac:dyDescent="0.25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 x14ac:dyDescent="0.25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 x14ac:dyDescent="0.25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 x14ac:dyDescent="0.25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 x14ac:dyDescent="0.25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 x14ac:dyDescent="0.25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 x14ac:dyDescent="0.25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 x14ac:dyDescent="0.25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 x14ac:dyDescent="0.25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 x14ac:dyDescent="0.25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 x14ac:dyDescent="0.25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 x14ac:dyDescent="0.25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 x14ac:dyDescent="0.25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 x14ac:dyDescent="0.25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 x14ac:dyDescent="0.25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 x14ac:dyDescent="0.25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 x14ac:dyDescent="0.25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 x14ac:dyDescent="0.25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 x14ac:dyDescent="0.25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 x14ac:dyDescent="0.25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 x14ac:dyDescent="0.25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 x14ac:dyDescent="0.25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 x14ac:dyDescent="0.25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 x14ac:dyDescent="0.25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 x14ac:dyDescent="0.25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 x14ac:dyDescent="0.25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 x14ac:dyDescent="0.25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 x14ac:dyDescent="0.25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 x14ac:dyDescent="0.25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 x14ac:dyDescent="0.25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 x14ac:dyDescent="0.25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 x14ac:dyDescent="0.25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 x14ac:dyDescent="0.25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 x14ac:dyDescent="0.25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 x14ac:dyDescent="0.25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 x14ac:dyDescent="0.25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 x14ac:dyDescent="0.25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 x14ac:dyDescent="0.25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 x14ac:dyDescent="0.25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 x14ac:dyDescent="0.25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 x14ac:dyDescent="0.25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 x14ac:dyDescent="0.25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 x14ac:dyDescent="0.25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 x14ac:dyDescent="0.25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 x14ac:dyDescent="0.25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 x14ac:dyDescent="0.25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 x14ac:dyDescent="0.25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 x14ac:dyDescent="0.25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 x14ac:dyDescent="0.25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 x14ac:dyDescent="0.25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 x14ac:dyDescent="0.25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 x14ac:dyDescent="0.25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 x14ac:dyDescent="0.25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 x14ac:dyDescent="0.25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 x14ac:dyDescent="0.25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 x14ac:dyDescent="0.25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 x14ac:dyDescent="0.25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 x14ac:dyDescent="0.25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 x14ac:dyDescent="0.25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 x14ac:dyDescent="0.25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 x14ac:dyDescent="0.25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 x14ac:dyDescent="0.25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 x14ac:dyDescent="0.25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 x14ac:dyDescent="0.25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 x14ac:dyDescent="0.25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 x14ac:dyDescent="0.25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 x14ac:dyDescent="0.25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 x14ac:dyDescent="0.25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 x14ac:dyDescent="0.25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 x14ac:dyDescent="0.25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 x14ac:dyDescent="0.25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 x14ac:dyDescent="0.25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 x14ac:dyDescent="0.25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 x14ac:dyDescent="0.25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 x14ac:dyDescent="0.25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 x14ac:dyDescent="0.25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 x14ac:dyDescent="0.25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 x14ac:dyDescent="0.25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 x14ac:dyDescent="0.25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 x14ac:dyDescent="0.25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 x14ac:dyDescent="0.25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 x14ac:dyDescent="0.25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 x14ac:dyDescent="0.25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 x14ac:dyDescent="0.25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 x14ac:dyDescent="0.25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 x14ac:dyDescent="0.25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 x14ac:dyDescent="0.25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 x14ac:dyDescent="0.25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 x14ac:dyDescent="0.25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 x14ac:dyDescent="0.25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 x14ac:dyDescent="0.25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 x14ac:dyDescent="0.25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 x14ac:dyDescent="0.25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 x14ac:dyDescent="0.25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 x14ac:dyDescent="0.25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 x14ac:dyDescent="0.25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 x14ac:dyDescent="0.25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 x14ac:dyDescent="0.25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 x14ac:dyDescent="0.25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 x14ac:dyDescent="0.25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 x14ac:dyDescent="0.25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 x14ac:dyDescent="0.25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 x14ac:dyDescent="0.25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 x14ac:dyDescent="0.25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 x14ac:dyDescent="0.25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 x14ac:dyDescent="0.25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 x14ac:dyDescent="0.25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 x14ac:dyDescent="0.25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 x14ac:dyDescent="0.25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 x14ac:dyDescent="0.25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 x14ac:dyDescent="0.25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 x14ac:dyDescent="0.25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 x14ac:dyDescent="0.25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 x14ac:dyDescent="0.25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 x14ac:dyDescent="0.25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 x14ac:dyDescent="0.25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 x14ac:dyDescent="0.25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 x14ac:dyDescent="0.25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 x14ac:dyDescent="0.25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 x14ac:dyDescent="0.25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 x14ac:dyDescent="0.25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 x14ac:dyDescent="0.25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 x14ac:dyDescent="0.25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 x14ac:dyDescent="0.25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 x14ac:dyDescent="0.25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 x14ac:dyDescent="0.25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 x14ac:dyDescent="0.25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 x14ac:dyDescent="0.25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 x14ac:dyDescent="0.25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 x14ac:dyDescent="0.25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 x14ac:dyDescent="0.25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 x14ac:dyDescent="0.25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 x14ac:dyDescent="0.25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 x14ac:dyDescent="0.25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 x14ac:dyDescent="0.25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 x14ac:dyDescent="0.25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 x14ac:dyDescent="0.25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 x14ac:dyDescent="0.25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 x14ac:dyDescent="0.25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 x14ac:dyDescent="0.25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 x14ac:dyDescent="0.25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 x14ac:dyDescent="0.25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 x14ac:dyDescent="0.25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 x14ac:dyDescent="0.25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 x14ac:dyDescent="0.25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 x14ac:dyDescent="0.25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 x14ac:dyDescent="0.25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 x14ac:dyDescent="0.25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 x14ac:dyDescent="0.25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 x14ac:dyDescent="0.25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 x14ac:dyDescent="0.25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 x14ac:dyDescent="0.25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 x14ac:dyDescent="0.25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 x14ac:dyDescent="0.25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 x14ac:dyDescent="0.25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 x14ac:dyDescent="0.25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 x14ac:dyDescent="0.25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 x14ac:dyDescent="0.25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 x14ac:dyDescent="0.25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 x14ac:dyDescent="0.25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 x14ac:dyDescent="0.25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 x14ac:dyDescent="0.25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 x14ac:dyDescent="0.25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 x14ac:dyDescent="0.25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 x14ac:dyDescent="0.25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 x14ac:dyDescent="0.25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 x14ac:dyDescent="0.25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 x14ac:dyDescent="0.25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 x14ac:dyDescent="0.25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 x14ac:dyDescent="0.25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 x14ac:dyDescent="0.25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 x14ac:dyDescent="0.25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 x14ac:dyDescent="0.25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 x14ac:dyDescent="0.25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 x14ac:dyDescent="0.25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 x14ac:dyDescent="0.25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 x14ac:dyDescent="0.25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 x14ac:dyDescent="0.25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 x14ac:dyDescent="0.25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 x14ac:dyDescent="0.25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 x14ac:dyDescent="0.25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 x14ac:dyDescent="0.25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 x14ac:dyDescent="0.25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 x14ac:dyDescent="0.25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 x14ac:dyDescent="0.25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 x14ac:dyDescent="0.25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 x14ac:dyDescent="0.25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 x14ac:dyDescent="0.25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 x14ac:dyDescent="0.25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 x14ac:dyDescent="0.25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 x14ac:dyDescent="0.25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 x14ac:dyDescent="0.25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 x14ac:dyDescent="0.25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 x14ac:dyDescent="0.25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 x14ac:dyDescent="0.25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 x14ac:dyDescent="0.25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 x14ac:dyDescent="0.25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 x14ac:dyDescent="0.25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 x14ac:dyDescent="0.25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 x14ac:dyDescent="0.25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 x14ac:dyDescent="0.25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 x14ac:dyDescent="0.25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 x14ac:dyDescent="0.25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 x14ac:dyDescent="0.25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 x14ac:dyDescent="0.25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 x14ac:dyDescent="0.25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 x14ac:dyDescent="0.25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 x14ac:dyDescent="0.25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 x14ac:dyDescent="0.25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 x14ac:dyDescent="0.25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 x14ac:dyDescent="0.25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 x14ac:dyDescent="0.25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 x14ac:dyDescent="0.25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 x14ac:dyDescent="0.25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 x14ac:dyDescent="0.25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 x14ac:dyDescent="0.25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 x14ac:dyDescent="0.25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 x14ac:dyDescent="0.25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 x14ac:dyDescent="0.25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 x14ac:dyDescent="0.25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 x14ac:dyDescent="0.25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 x14ac:dyDescent="0.25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 x14ac:dyDescent="0.25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 x14ac:dyDescent="0.25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 x14ac:dyDescent="0.25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 x14ac:dyDescent="0.25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 x14ac:dyDescent="0.25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 x14ac:dyDescent="0.25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 x14ac:dyDescent="0.25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 x14ac:dyDescent="0.25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 x14ac:dyDescent="0.25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 x14ac:dyDescent="0.25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 x14ac:dyDescent="0.25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 x14ac:dyDescent="0.25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 x14ac:dyDescent="0.25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 x14ac:dyDescent="0.25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 x14ac:dyDescent="0.25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 x14ac:dyDescent="0.25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 x14ac:dyDescent="0.25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 x14ac:dyDescent="0.25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 x14ac:dyDescent="0.25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 x14ac:dyDescent="0.25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 x14ac:dyDescent="0.25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 x14ac:dyDescent="0.25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 x14ac:dyDescent="0.25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 x14ac:dyDescent="0.25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 x14ac:dyDescent="0.25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 x14ac:dyDescent="0.25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 x14ac:dyDescent="0.25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 x14ac:dyDescent="0.25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 x14ac:dyDescent="0.25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 x14ac:dyDescent="0.25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 x14ac:dyDescent="0.25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 x14ac:dyDescent="0.25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 x14ac:dyDescent="0.25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 x14ac:dyDescent="0.25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 x14ac:dyDescent="0.25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 x14ac:dyDescent="0.25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 x14ac:dyDescent="0.25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 x14ac:dyDescent="0.25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 x14ac:dyDescent="0.25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 x14ac:dyDescent="0.25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 x14ac:dyDescent="0.25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 x14ac:dyDescent="0.25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 x14ac:dyDescent="0.25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 x14ac:dyDescent="0.25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 x14ac:dyDescent="0.25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 x14ac:dyDescent="0.25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 x14ac:dyDescent="0.25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 x14ac:dyDescent="0.25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 x14ac:dyDescent="0.25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 x14ac:dyDescent="0.25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 x14ac:dyDescent="0.25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 x14ac:dyDescent="0.25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 x14ac:dyDescent="0.25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 x14ac:dyDescent="0.25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 x14ac:dyDescent="0.25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 x14ac:dyDescent="0.25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 x14ac:dyDescent="0.25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 x14ac:dyDescent="0.25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 x14ac:dyDescent="0.25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 x14ac:dyDescent="0.25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 x14ac:dyDescent="0.25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 x14ac:dyDescent="0.25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 x14ac:dyDescent="0.25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 x14ac:dyDescent="0.25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 x14ac:dyDescent="0.25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 x14ac:dyDescent="0.25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 x14ac:dyDescent="0.25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 x14ac:dyDescent="0.25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 x14ac:dyDescent="0.25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 x14ac:dyDescent="0.25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 x14ac:dyDescent="0.25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 x14ac:dyDescent="0.25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 x14ac:dyDescent="0.25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 x14ac:dyDescent="0.25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 x14ac:dyDescent="0.25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 x14ac:dyDescent="0.25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 x14ac:dyDescent="0.25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 x14ac:dyDescent="0.25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 x14ac:dyDescent="0.25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 x14ac:dyDescent="0.25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 x14ac:dyDescent="0.25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 x14ac:dyDescent="0.25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 x14ac:dyDescent="0.25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 x14ac:dyDescent="0.25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 x14ac:dyDescent="0.25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 x14ac:dyDescent="0.25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 x14ac:dyDescent="0.25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 x14ac:dyDescent="0.25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 x14ac:dyDescent="0.25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 x14ac:dyDescent="0.25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 x14ac:dyDescent="0.25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 x14ac:dyDescent="0.25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 x14ac:dyDescent="0.25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 x14ac:dyDescent="0.25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 x14ac:dyDescent="0.25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 x14ac:dyDescent="0.25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 x14ac:dyDescent="0.25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 x14ac:dyDescent="0.25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 x14ac:dyDescent="0.25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 x14ac:dyDescent="0.25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 x14ac:dyDescent="0.25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 x14ac:dyDescent="0.25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 x14ac:dyDescent="0.25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 x14ac:dyDescent="0.25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 x14ac:dyDescent="0.25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 x14ac:dyDescent="0.25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 x14ac:dyDescent="0.25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 x14ac:dyDescent="0.25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 x14ac:dyDescent="0.25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 x14ac:dyDescent="0.25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 x14ac:dyDescent="0.25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 x14ac:dyDescent="0.25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 x14ac:dyDescent="0.25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 x14ac:dyDescent="0.25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 x14ac:dyDescent="0.25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 x14ac:dyDescent="0.25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 x14ac:dyDescent="0.25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 x14ac:dyDescent="0.25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 x14ac:dyDescent="0.25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 x14ac:dyDescent="0.25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 x14ac:dyDescent="0.25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 x14ac:dyDescent="0.25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 x14ac:dyDescent="0.25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 x14ac:dyDescent="0.25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 x14ac:dyDescent="0.25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 x14ac:dyDescent="0.25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 x14ac:dyDescent="0.25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 x14ac:dyDescent="0.25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 x14ac:dyDescent="0.25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 x14ac:dyDescent="0.25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 x14ac:dyDescent="0.25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 x14ac:dyDescent="0.25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 x14ac:dyDescent="0.25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 x14ac:dyDescent="0.25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 x14ac:dyDescent="0.25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 x14ac:dyDescent="0.25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 x14ac:dyDescent="0.25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 x14ac:dyDescent="0.25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 x14ac:dyDescent="0.25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 x14ac:dyDescent="0.25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 x14ac:dyDescent="0.25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 x14ac:dyDescent="0.25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 x14ac:dyDescent="0.25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 x14ac:dyDescent="0.25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 x14ac:dyDescent="0.25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 x14ac:dyDescent="0.25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 x14ac:dyDescent="0.25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 x14ac:dyDescent="0.25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 x14ac:dyDescent="0.25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 x14ac:dyDescent="0.25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 x14ac:dyDescent="0.25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 x14ac:dyDescent="0.25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 x14ac:dyDescent="0.25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 x14ac:dyDescent="0.25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 x14ac:dyDescent="0.25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 x14ac:dyDescent="0.25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 x14ac:dyDescent="0.25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 x14ac:dyDescent="0.25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 x14ac:dyDescent="0.25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 x14ac:dyDescent="0.25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 x14ac:dyDescent="0.25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 x14ac:dyDescent="0.25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 x14ac:dyDescent="0.25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 x14ac:dyDescent="0.25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 x14ac:dyDescent="0.25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 x14ac:dyDescent="0.25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 x14ac:dyDescent="0.25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 x14ac:dyDescent="0.25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 x14ac:dyDescent="0.25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 x14ac:dyDescent="0.25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 x14ac:dyDescent="0.25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 x14ac:dyDescent="0.25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 x14ac:dyDescent="0.25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 x14ac:dyDescent="0.25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 x14ac:dyDescent="0.25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 x14ac:dyDescent="0.25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 x14ac:dyDescent="0.25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 x14ac:dyDescent="0.25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 x14ac:dyDescent="0.25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 x14ac:dyDescent="0.25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 x14ac:dyDescent="0.25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 x14ac:dyDescent="0.25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 x14ac:dyDescent="0.25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 x14ac:dyDescent="0.25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 x14ac:dyDescent="0.25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 x14ac:dyDescent="0.25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 x14ac:dyDescent="0.25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 x14ac:dyDescent="0.25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 x14ac:dyDescent="0.25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 x14ac:dyDescent="0.25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 x14ac:dyDescent="0.25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 x14ac:dyDescent="0.25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 x14ac:dyDescent="0.25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 x14ac:dyDescent="0.25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 x14ac:dyDescent="0.25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 x14ac:dyDescent="0.25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 x14ac:dyDescent="0.25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 x14ac:dyDescent="0.25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 x14ac:dyDescent="0.25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 x14ac:dyDescent="0.25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 x14ac:dyDescent="0.25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 x14ac:dyDescent="0.25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 x14ac:dyDescent="0.25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 x14ac:dyDescent="0.25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 x14ac:dyDescent="0.25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 x14ac:dyDescent="0.25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 x14ac:dyDescent="0.25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 x14ac:dyDescent="0.25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 x14ac:dyDescent="0.25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 x14ac:dyDescent="0.25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 x14ac:dyDescent="0.25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 x14ac:dyDescent="0.25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 x14ac:dyDescent="0.25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 x14ac:dyDescent="0.25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 x14ac:dyDescent="0.25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 x14ac:dyDescent="0.25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 x14ac:dyDescent="0.25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 x14ac:dyDescent="0.25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 x14ac:dyDescent="0.25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 x14ac:dyDescent="0.25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 x14ac:dyDescent="0.25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 x14ac:dyDescent="0.25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 x14ac:dyDescent="0.25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 x14ac:dyDescent="0.25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 x14ac:dyDescent="0.25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 x14ac:dyDescent="0.25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 x14ac:dyDescent="0.25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 x14ac:dyDescent="0.25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 x14ac:dyDescent="0.25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 x14ac:dyDescent="0.25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 x14ac:dyDescent="0.25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 x14ac:dyDescent="0.25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 x14ac:dyDescent="0.25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 x14ac:dyDescent="0.25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 x14ac:dyDescent="0.25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 x14ac:dyDescent="0.25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 x14ac:dyDescent="0.25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 x14ac:dyDescent="0.25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 x14ac:dyDescent="0.25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 x14ac:dyDescent="0.25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 x14ac:dyDescent="0.25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 x14ac:dyDescent="0.25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 x14ac:dyDescent="0.25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 x14ac:dyDescent="0.25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 x14ac:dyDescent="0.25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 x14ac:dyDescent="0.25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 x14ac:dyDescent="0.25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 x14ac:dyDescent="0.25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 x14ac:dyDescent="0.25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 x14ac:dyDescent="0.25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 x14ac:dyDescent="0.25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 x14ac:dyDescent="0.25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 x14ac:dyDescent="0.25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 x14ac:dyDescent="0.25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 x14ac:dyDescent="0.25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 x14ac:dyDescent="0.25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 x14ac:dyDescent="0.25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 x14ac:dyDescent="0.25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 x14ac:dyDescent="0.25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 x14ac:dyDescent="0.25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 x14ac:dyDescent="0.25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 x14ac:dyDescent="0.25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 x14ac:dyDescent="0.25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 x14ac:dyDescent="0.25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 x14ac:dyDescent="0.25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 x14ac:dyDescent="0.25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 x14ac:dyDescent="0.25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 x14ac:dyDescent="0.25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 x14ac:dyDescent="0.25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 x14ac:dyDescent="0.25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 x14ac:dyDescent="0.25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 x14ac:dyDescent="0.25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 x14ac:dyDescent="0.25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 x14ac:dyDescent="0.25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 x14ac:dyDescent="0.25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 x14ac:dyDescent="0.25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 x14ac:dyDescent="0.25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 x14ac:dyDescent="0.25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 x14ac:dyDescent="0.25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 x14ac:dyDescent="0.25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 x14ac:dyDescent="0.25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 x14ac:dyDescent="0.25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 x14ac:dyDescent="0.25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 x14ac:dyDescent="0.25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 x14ac:dyDescent="0.25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 x14ac:dyDescent="0.25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 x14ac:dyDescent="0.25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 x14ac:dyDescent="0.25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 x14ac:dyDescent="0.25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 x14ac:dyDescent="0.25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 x14ac:dyDescent="0.25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 x14ac:dyDescent="0.25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 x14ac:dyDescent="0.25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 x14ac:dyDescent="0.25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 x14ac:dyDescent="0.25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 x14ac:dyDescent="0.25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 x14ac:dyDescent="0.25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 x14ac:dyDescent="0.25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 x14ac:dyDescent="0.25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 x14ac:dyDescent="0.25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 x14ac:dyDescent="0.25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 x14ac:dyDescent="0.25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 x14ac:dyDescent="0.25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 x14ac:dyDescent="0.25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 x14ac:dyDescent="0.25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 x14ac:dyDescent="0.25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 x14ac:dyDescent="0.25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 x14ac:dyDescent="0.25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 x14ac:dyDescent="0.25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 x14ac:dyDescent="0.25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 x14ac:dyDescent="0.25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 x14ac:dyDescent="0.25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 x14ac:dyDescent="0.25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 x14ac:dyDescent="0.25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 x14ac:dyDescent="0.25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 x14ac:dyDescent="0.25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 x14ac:dyDescent="0.25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 x14ac:dyDescent="0.25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 x14ac:dyDescent="0.25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 x14ac:dyDescent="0.25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 x14ac:dyDescent="0.25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 x14ac:dyDescent="0.25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 x14ac:dyDescent="0.25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 x14ac:dyDescent="0.25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 x14ac:dyDescent="0.25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 x14ac:dyDescent="0.25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 x14ac:dyDescent="0.25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 x14ac:dyDescent="0.25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 x14ac:dyDescent="0.25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 x14ac:dyDescent="0.25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 x14ac:dyDescent="0.25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 x14ac:dyDescent="0.25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 x14ac:dyDescent="0.25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 x14ac:dyDescent="0.25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 x14ac:dyDescent="0.25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 x14ac:dyDescent="0.25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 x14ac:dyDescent="0.25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 x14ac:dyDescent="0.25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 x14ac:dyDescent="0.25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 x14ac:dyDescent="0.25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 x14ac:dyDescent="0.25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 x14ac:dyDescent="0.25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 x14ac:dyDescent="0.25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 x14ac:dyDescent="0.25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 x14ac:dyDescent="0.25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 x14ac:dyDescent="0.25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 x14ac:dyDescent="0.25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 x14ac:dyDescent="0.25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 x14ac:dyDescent="0.25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 x14ac:dyDescent="0.25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 x14ac:dyDescent="0.25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 x14ac:dyDescent="0.25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 x14ac:dyDescent="0.25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 x14ac:dyDescent="0.25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 x14ac:dyDescent="0.25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 x14ac:dyDescent="0.25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 x14ac:dyDescent="0.25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 x14ac:dyDescent="0.25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 x14ac:dyDescent="0.25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 x14ac:dyDescent="0.25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 x14ac:dyDescent="0.25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 x14ac:dyDescent="0.25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 x14ac:dyDescent="0.25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 x14ac:dyDescent="0.25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 x14ac:dyDescent="0.25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 x14ac:dyDescent="0.25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 x14ac:dyDescent="0.25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 x14ac:dyDescent="0.25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 x14ac:dyDescent="0.25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 x14ac:dyDescent="0.25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 x14ac:dyDescent="0.25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 x14ac:dyDescent="0.25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 x14ac:dyDescent="0.25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 x14ac:dyDescent="0.25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 x14ac:dyDescent="0.25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 x14ac:dyDescent="0.25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 x14ac:dyDescent="0.25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 x14ac:dyDescent="0.25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 x14ac:dyDescent="0.25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 x14ac:dyDescent="0.25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 x14ac:dyDescent="0.25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 x14ac:dyDescent="0.25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 x14ac:dyDescent="0.25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 x14ac:dyDescent="0.25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 x14ac:dyDescent="0.25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 x14ac:dyDescent="0.25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 x14ac:dyDescent="0.25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 x14ac:dyDescent="0.25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 x14ac:dyDescent="0.25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 x14ac:dyDescent="0.25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 x14ac:dyDescent="0.25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 x14ac:dyDescent="0.25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 x14ac:dyDescent="0.25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 x14ac:dyDescent="0.25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 x14ac:dyDescent="0.25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 x14ac:dyDescent="0.25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 x14ac:dyDescent="0.25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 x14ac:dyDescent="0.25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 x14ac:dyDescent="0.25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 x14ac:dyDescent="0.25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 x14ac:dyDescent="0.25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 x14ac:dyDescent="0.25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 x14ac:dyDescent="0.25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 x14ac:dyDescent="0.25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 x14ac:dyDescent="0.25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 x14ac:dyDescent="0.25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 x14ac:dyDescent="0.25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 x14ac:dyDescent="0.25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 x14ac:dyDescent="0.25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 x14ac:dyDescent="0.25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 x14ac:dyDescent="0.25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 x14ac:dyDescent="0.25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 x14ac:dyDescent="0.25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 x14ac:dyDescent="0.25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 x14ac:dyDescent="0.25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 x14ac:dyDescent="0.25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 x14ac:dyDescent="0.25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 x14ac:dyDescent="0.25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 x14ac:dyDescent="0.25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 x14ac:dyDescent="0.25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 x14ac:dyDescent="0.25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 x14ac:dyDescent="0.25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 x14ac:dyDescent="0.25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 x14ac:dyDescent="0.25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 x14ac:dyDescent="0.25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 x14ac:dyDescent="0.25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 x14ac:dyDescent="0.25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 x14ac:dyDescent="0.25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 x14ac:dyDescent="0.25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 x14ac:dyDescent="0.25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 x14ac:dyDescent="0.25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 x14ac:dyDescent="0.25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 x14ac:dyDescent="0.25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 x14ac:dyDescent="0.25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 x14ac:dyDescent="0.25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 x14ac:dyDescent="0.25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 x14ac:dyDescent="0.25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 x14ac:dyDescent="0.25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 x14ac:dyDescent="0.25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 x14ac:dyDescent="0.25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 x14ac:dyDescent="0.25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 x14ac:dyDescent="0.25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 x14ac:dyDescent="0.25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 x14ac:dyDescent="0.25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 x14ac:dyDescent="0.25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 x14ac:dyDescent="0.25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 x14ac:dyDescent="0.25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 x14ac:dyDescent="0.25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 x14ac:dyDescent="0.25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 x14ac:dyDescent="0.25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 x14ac:dyDescent="0.25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 x14ac:dyDescent="0.25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 x14ac:dyDescent="0.25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 x14ac:dyDescent="0.25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 x14ac:dyDescent="0.25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 x14ac:dyDescent="0.25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 x14ac:dyDescent="0.25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 x14ac:dyDescent="0.25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 x14ac:dyDescent="0.25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 x14ac:dyDescent="0.25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 x14ac:dyDescent="0.25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 x14ac:dyDescent="0.25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 x14ac:dyDescent="0.25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 x14ac:dyDescent="0.25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 x14ac:dyDescent="0.25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 x14ac:dyDescent="0.25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 x14ac:dyDescent="0.25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 x14ac:dyDescent="0.25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 x14ac:dyDescent="0.25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 x14ac:dyDescent="0.25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 x14ac:dyDescent="0.25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 x14ac:dyDescent="0.25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 x14ac:dyDescent="0.25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 x14ac:dyDescent="0.25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 x14ac:dyDescent="0.25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 x14ac:dyDescent="0.25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 x14ac:dyDescent="0.25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 x14ac:dyDescent="0.25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 x14ac:dyDescent="0.25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 x14ac:dyDescent="0.25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 x14ac:dyDescent="0.25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 x14ac:dyDescent="0.25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 x14ac:dyDescent="0.25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 x14ac:dyDescent="0.25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 x14ac:dyDescent="0.25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 x14ac:dyDescent="0.25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 x14ac:dyDescent="0.25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 x14ac:dyDescent="0.25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 x14ac:dyDescent="0.25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 x14ac:dyDescent="0.25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 x14ac:dyDescent="0.25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 x14ac:dyDescent="0.25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 x14ac:dyDescent="0.25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 x14ac:dyDescent="0.25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 x14ac:dyDescent="0.25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 x14ac:dyDescent="0.25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 x14ac:dyDescent="0.25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 x14ac:dyDescent="0.25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 x14ac:dyDescent="0.25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 x14ac:dyDescent="0.25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 x14ac:dyDescent="0.25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 x14ac:dyDescent="0.25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 x14ac:dyDescent="0.25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 x14ac:dyDescent="0.25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 x14ac:dyDescent="0.25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 x14ac:dyDescent="0.25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 x14ac:dyDescent="0.25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 x14ac:dyDescent="0.25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 x14ac:dyDescent="0.25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 x14ac:dyDescent="0.25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 x14ac:dyDescent="0.25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 x14ac:dyDescent="0.25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 x14ac:dyDescent="0.25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 x14ac:dyDescent="0.25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 x14ac:dyDescent="0.25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 x14ac:dyDescent="0.25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 x14ac:dyDescent="0.25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 x14ac:dyDescent="0.25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 x14ac:dyDescent="0.25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 x14ac:dyDescent="0.25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 x14ac:dyDescent="0.25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 x14ac:dyDescent="0.25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 x14ac:dyDescent="0.25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 x14ac:dyDescent="0.25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 x14ac:dyDescent="0.25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 x14ac:dyDescent="0.25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 x14ac:dyDescent="0.25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 x14ac:dyDescent="0.25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 x14ac:dyDescent="0.25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 x14ac:dyDescent="0.25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 x14ac:dyDescent="0.25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 x14ac:dyDescent="0.25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 x14ac:dyDescent="0.25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 x14ac:dyDescent="0.25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 x14ac:dyDescent="0.25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 x14ac:dyDescent="0.25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 x14ac:dyDescent="0.25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 x14ac:dyDescent="0.25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 x14ac:dyDescent="0.25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 x14ac:dyDescent="0.25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 x14ac:dyDescent="0.25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 x14ac:dyDescent="0.25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 x14ac:dyDescent="0.25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 x14ac:dyDescent="0.25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 x14ac:dyDescent="0.25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 x14ac:dyDescent="0.25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 x14ac:dyDescent="0.25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 x14ac:dyDescent="0.25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 x14ac:dyDescent="0.25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 x14ac:dyDescent="0.25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 x14ac:dyDescent="0.25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 x14ac:dyDescent="0.25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 x14ac:dyDescent="0.25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 x14ac:dyDescent="0.25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 x14ac:dyDescent="0.25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 x14ac:dyDescent="0.25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 x14ac:dyDescent="0.25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 x14ac:dyDescent="0.25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 x14ac:dyDescent="0.25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 x14ac:dyDescent="0.25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 x14ac:dyDescent="0.25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 x14ac:dyDescent="0.25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 x14ac:dyDescent="0.25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 x14ac:dyDescent="0.25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 x14ac:dyDescent="0.25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 x14ac:dyDescent="0.25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 x14ac:dyDescent="0.25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 x14ac:dyDescent="0.25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 x14ac:dyDescent="0.25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 x14ac:dyDescent="0.25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 x14ac:dyDescent="0.25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 x14ac:dyDescent="0.25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 x14ac:dyDescent="0.25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 x14ac:dyDescent="0.25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 x14ac:dyDescent="0.25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 x14ac:dyDescent="0.25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 x14ac:dyDescent="0.25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 x14ac:dyDescent="0.25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 x14ac:dyDescent="0.25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 x14ac:dyDescent="0.25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 x14ac:dyDescent="0.25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 x14ac:dyDescent="0.25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 x14ac:dyDescent="0.25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 x14ac:dyDescent="0.25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 x14ac:dyDescent="0.25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 x14ac:dyDescent="0.25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 x14ac:dyDescent="0.25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 x14ac:dyDescent="0.25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 x14ac:dyDescent="0.25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 x14ac:dyDescent="0.25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 x14ac:dyDescent="0.25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 x14ac:dyDescent="0.25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 x14ac:dyDescent="0.25">
      <c r="A995" s="6"/>
      <c r="B995" s="7"/>
      <c r="C995" s="8"/>
      <c r="D995" s="8"/>
      <c r="E995" s="8"/>
      <c r="F995" s="9"/>
      <c r="G995" s="10"/>
      <c r="H995" s="11"/>
      <c r="I995" s="6"/>
    </row>
    <row r="996" spans="1:9" ht="15.75" customHeight="1" x14ac:dyDescent="0.25">
      <c r="A996" s="6"/>
      <c r="B996" s="7"/>
      <c r="C996" s="8"/>
      <c r="D996" s="8"/>
      <c r="E996" s="8"/>
      <c r="F996" s="9"/>
      <c r="G996" s="10"/>
      <c r="H996" s="11"/>
      <c r="I996" s="6"/>
    </row>
  </sheetData>
  <protectedRanges>
    <protectedRange sqref="D3" name="Range1"/>
  </protectedRanges>
  <mergeCells count="92">
    <mergeCell ref="C28:C29"/>
    <mergeCell ref="D28:D29"/>
    <mergeCell ref="A31:D32"/>
    <mergeCell ref="E31:I32"/>
    <mergeCell ref="A33:D34"/>
    <mergeCell ref="E33:I34"/>
    <mergeCell ref="I26:I29"/>
    <mergeCell ref="G27:H27"/>
    <mergeCell ref="A28:A29"/>
    <mergeCell ref="B28:B29"/>
    <mergeCell ref="E28:E29"/>
    <mergeCell ref="F28:F29"/>
    <mergeCell ref="G28:H28"/>
    <mergeCell ref="G29:H29"/>
    <mergeCell ref="G11:H11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2:H12"/>
    <mergeCell ref="F13:H13"/>
    <mergeCell ref="G14:H14"/>
    <mergeCell ref="A1:I1"/>
    <mergeCell ref="A2:I2"/>
    <mergeCell ref="A3:C3"/>
    <mergeCell ref="D3:I3"/>
    <mergeCell ref="A4:C4"/>
    <mergeCell ref="D4:I4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F24:H24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E16:E17"/>
    <mergeCell ref="A18:E18"/>
    <mergeCell ref="A16:A17"/>
    <mergeCell ref="B20:B21"/>
    <mergeCell ref="C20:C21"/>
    <mergeCell ref="D20:D21"/>
    <mergeCell ref="E20:E21"/>
    <mergeCell ref="B16:B17"/>
    <mergeCell ref="C16:C17"/>
    <mergeCell ref="D16:D17"/>
    <mergeCell ref="I14:I17"/>
    <mergeCell ref="G15:H15"/>
    <mergeCell ref="F16:F17"/>
    <mergeCell ref="G16:H16"/>
    <mergeCell ref="G17:H17"/>
    <mergeCell ref="F18:H18"/>
    <mergeCell ref="F19:H19"/>
    <mergeCell ref="I20:I23"/>
    <mergeCell ref="G21:H21"/>
    <mergeCell ref="F22:F23"/>
    <mergeCell ref="G22:H22"/>
    <mergeCell ref="G23:H23"/>
    <mergeCell ref="F20:F21"/>
    <mergeCell ref="G20:H20"/>
  </mergeCells>
  <pageMargins left="0.7" right="0.7" top="0.75" bottom="0.75" header="0" footer="0"/>
  <pageSetup paperSize="9" fitToWidth="0" orientation="portrait" r:id="rId1"/>
  <headerFooter>
    <oddHeader>&amp;LPKKK/HMS/003A/003B/003C/003D&amp;R1-April-2024</oddHeader>
    <oddFooter>&amp;CPage &amp;P of &amp;[2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95"/>
  <sheetViews>
    <sheetView view="pageLayout" zoomScaleNormal="100" workbookViewId="0">
      <selection activeCell="D5" sqref="D5:I5"/>
    </sheetView>
  </sheetViews>
  <sheetFormatPr defaultColWidth="14.42578125" defaultRowHeight="15" customHeight="1" x14ac:dyDescent="0.25"/>
  <cols>
    <col min="1" max="1" width="11.140625" customWidth="1"/>
    <col min="2" max="2" width="9.85546875" customWidth="1"/>
    <col min="3" max="3" width="9" customWidth="1"/>
    <col min="4" max="4" width="10" customWidth="1"/>
    <col min="5" max="5" width="9.28515625" customWidth="1"/>
    <col min="6" max="6" width="8.5703125" customWidth="1"/>
    <col min="7" max="7" width="7.5703125" customWidth="1"/>
    <col min="8" max="8" width="10.7109375" customWidth="1"/>
    <col min="9" max="9" width="11.140625" customWidth="1"/>
    <col min="10" max="26" width="8" customWidth="1"/>
  </cols>
  <sheetData>
    <row r="1" spans="1:9" x14ac:dyDescent="0.25">
      <c r="A1" s="48" t="s">
        <v>0</v>
      </c>
      <c r="B1" s="49"/>
      <c r="C1" s="49"/>
      <c r="D1" s="49"/>
      <c r="E1" s="49"/>
      <c r="F1" s="49"/>
      <c r="G1" s="49"/>
      <c r="H1" s="49"/>
      <c r="I1" s="50"/>
    </row>
    <row r="2" spans="1:9" x14ac:dyDescent="0.25">
      <c r="A2" s="51" t="s">
        <v>1</v>
      </c>
      <c r="B2" s="52"/>
      <c r="C2" s="52"/>
      <c r="D2" s="52"/>
      <c r="E2" s="52"/>
      <c r="F2" s="52"/>
      <c r="G2" s="52"/>
      <c r="H2" s="52"/>
      <c r="I2" s="53"/>
    </row>
    <row r="3" spans="1:9" x14ac:dyDescent="0.25">
      <c r="A3" s="43" t="s">
        <v>2</v>
      </c>
      <c r="B3" s="41"/>
      <c r="C3" s="42"/>
      <c r="D3" s="40">
        <v>270824</v>
      </c>
      <c r="E3" s="41"/>
      <c r="F3" s="41"/>
      <c r="G3" s="41"/>
      <c r="H3" s="41"/>
      <c r="I3" s="42"/>
    </row>
    <row r="4" spans="1:9" x14ac:dyDescent="0.25">
      <c r="A4" s="43" t="s">
        <v>3</v>
      </c>
      <c r="B4" s="41"/>
      <c r="C4" s="42"/>
      <c r="D4" s="40" t="s">
        <v>40</v>
      </c>
      <c r="E4" s="41"/>
      <c r="F4" s="41"/>
      <c r="G4" s="41"/>
      <c r="H4" s="41"/>
      <c r="I4" s="42"/>
    </row>
    <row r="5" spans="1:9" x14ac:dyDescent="0.25">
      <c r="A5" s="43" t="s">
        <v>4</v>
      </c>
      <c r="B5" s="41"/>
      <c r="C5" s="42"/>
      <c r="D5" s="40" t="s">
        <v>34</v>
      </c>
      <c r="E5" s="41"/>
      <c r="F5" s="41"/>
      <c r="G5" s="41"/>
      <c r="H5" s="41"/>
      <c r="I5" s="42"/>
    </row>
    <row r="6" spans="1:9" x14ac:dyDescent="0.25">
      <c r="A6" s="33" t="s">
        <v>5</v>
      </c>
      <c r="B6" s="41"/>
      <c r="C6" s="41"/>
      <c r="D6" s="41"/>
      <c r="E6" s="42"/>
      <c r="F6" s="60" t="s">
        <v>35</v>
      </c>
      <c r="G6" s="61"/>
      <c r="H6" s="62"/>
      <c r="I6" s="1" t="s">
        <v>6</v>
      </c>
    </row>
    <row r="7" spans="1:9" ht="45" customHeight="1" x14ac:dyDescent="0.25">
      <c r="A7" s="2"/>
      <c r="B7" s="3" t="s">
        <v>7</v>
      </c>
      <c r="C7" s="4" t="s">
        <v>8</v>
      </c>
      <c r="D7" s="4" t="s">
        <v>9</v>
      </c>
      <c r="E7" s="4" t="s">
        <v>10</v>
      </c>
      <c r="F7" s="63" t="s">
        <v>11</v>
      </c>
      <c r="G7" s="49"/>
      <c r="H7" s="50"/>
      <c r="I7" s="5" t="s">
        <v>12</v>
      </c>
    </row>
    <row r="8" spans="1:9" ht="18.75" customHeight="1" x14ac:dyDescent="0.3">
      <c r="A8" s="36" t="s">
        <v>13</v>
      </c>
      <c r="B8" s="70">
        <v>1.5089999999999999</v>
      </c>
      <c r="C8" s="38">
        <v>12.92</v>
      </c>
      <c r="D8" s="38">
        <v>4634.5950000000003</v>
      </c>
      <c r="E8" s="69">
        <f>D8-C8</f>
        <v>4621.6750000000002</v>
      </c>
      <c r="F8" s="27">
        <f>((D8-C8)/1000)/(7.5/B8)</f>
        <v>0.92988101000000001</v>
      </c>
      <c r="G8" s="29" t="s">
        <v>28</v>
      </c>
      <c r="H8" s="68"/>
      <c r="I8" s="22">
        <f>ABS(E8-E10)/AVERAGE(E8,E10)</f>
        <v>2.8683982581502853E-2</v>
      </c>
    </row>
    <row r="9" spans="1:9" ht="18.75" customHeight="1" x14ac:dyDescent="0.3">
      <c r="A9" s="65"/>
      <c r="B9" s="71"/>
      <c r="C9" s="71"/>
      <c r="D9" s="71"/>
      <c r="E9" s="67"/>
      <c r="F9" s="67"/>
      <c r="G9" s="25" t="s">
        <v>29</v>
      </c>
      <c r="H9" s="66"/>
      <c r="I9" s="64"/>
    </row>
    <row r="10" spans="1:9" ht="18.75" customHeight="1" x14ac:dyDescent="0.3">
      <c r="A10" s="36" t="s">
        <v>16</v>
      </c>
      <c r="B10" s="70">
        <v>1.508</v>
      </c>
      <c r="C10" s="38">
        <v>12.92</v>
      </c>
      <c r="D10" s="38">
        <v>4769.0919999999996</v>
      </c>
      <c r="E10" s="69">
        <f>D10-C10</f>
        <v>4756.1719999999996</v>
      </c>
      <c r="F10" s="27">
        <f>((D10-C10)/1000)/(7.5/B10)</f>
        <v>0.95630765013333319</v>
      </c>
      <c r="G10" s="29" t="s">
        <v>30</v>
      </c>
      <c r="H10" s="68"/>
      <c r="I10" s="64"/>
    </row>
    <row r="11" spans="1:9" ht="18.75" customHeight="1" x14ac:dyDescent="0.3">
      <c r="A11" s="65"/>
      <c r="B11" s="71"/>
      <c r="C11" s="71"/>
      <c r="D11" s="71"/>
      <c r="E11" s="67"/>
      <c r="F11" s="67"/>
      <c r="G11" s="25" t="s">
        <v>31</v>
      </c>
      <c r="H11" s="66"/>
      <c r="I11" s="65"/>
    </row>
    <row r="12" spans="1:9" ht="24" customHeight="1" x14ac:dyDescent="0.25">
      <c r="A12" s="33" t="s">
        <v>23</v>
      </c>
      <c r="B12" s="41"/>
      <c r="C12" s="41"/>
      <c r="D12" s="41"/>
      <c r="E12" s="42"/>
      <c r="F12" s="60" t="s">
        <v>36</v>
      </c>
      <c r="G12" s="61"/>
      <c r="H12" s="62"/>
      <c r="I12" s="1" t="s">
        <v>6</v>
      </c>
    </row>
    <row r="13" spans="1:9" ht="45" customHeight="1" x14ac:dyDescent="0.25">
      <c r="A13" s="2"/>
      <c r="B13" s="3" t="s">
        <v>7</v>
      </c>
      <c r="C13" s="4" t="s">
        <v>8</v>
      </c>
      <c r="D13" s="4" t="s">
        <v>9</v>
      </c>
      <c r="E13" s="12" t="s">
        <v>24</v>
      </c>
      <c r="F13" s="63" t="s">
        <v>11</v>
      </c>
      <c r="G13" s="49"/>
      <c r="H13" s="50"/>
      <c r="I13" s="5" t="s">
        <v>25</v>
      </c>
    </row>
    <row r="14" spans="1:9" ht="18.75" customHeight="1" x14ac:dyDescent="0.3">
      <c r="A14" s="36" t="s">
        <v>13</v>
      </c>
      <c r="B14" s="70">
        <v>1.5089999999999999</v>
      </c>
      <c r="C14" s="38">
        <v>12.866</v>
      </c>
      <c r="D14" s="38">
        <v>297.87</v>
      </c>
      <c r="E14" s="69">
        <f>D14-C14</f>
        <v>285.00400000000002</v>
      </c>
      <c r="F14" s="27">
        <f>((D14-C14)/1000)/(0.45/B14)</f>
        <v>0.95571341333333337</v>
      </c>
      <c r="G14" s="29" t="s">
        <v>14</v>
      </c>
      <c r="H14" s="68"/>
      <c r="I14" s="22">
        <f>ABS(E14-E16)/AVERAGE(E14,E16)</f>
        <v>1.5907764672596383E-2</v>
      </c>
    </row>
    <row r="15" spans="1:9" ht="15.75" x14ac:dyDescent="0.3">
      <c r="A15" s="65"/>
      <c r="B15" s="71"/>
      <c r="C15" s="71"/>
      <c r="D15" s="71"/>
      <c r="E15" s="67"/>
      <c r="F15" s="67"/>
      <c r="G15" s="25" t="s">
        <v>15</v>
      </c>
      <c r="H15" s="66"/>
      <c r="I15" s="64"/>
    </row>
    <row r="16" spans="1:9" ht="18.75" customHeight="1" x14ac:dyDescent="0.3">
      <c r="A16" s="36" t="s">
        <v>16</v>
      </c>
      <c r="B16" s="70">
        <v>1.508</v>
      </c>
      <c r="C16" s="38">
        <v>12.866</v>
      </c>
      <c r="D16" s="38">
        <v>293.37200000000001</v>
      </c>
      <c r="E16" s="69">
        <f>D16-C16</f>
        <v>280.50600000000003</v>
      </c>
      <c r="F16" s="27">
        <f>((D16-C16)/1000)/(0.45/B16)</f>
        <v>0.94000677333333338</v>
      </c>
      <c r="G16" s="29" t="s">
        <v>14</v>
      </c>
      <c r="H16" s="68"/>
      <c r="I16" s="64"/>
    </row>
    <row r="17" spans="1:9" ht="18.75" customHeight="1" x14ac:dyDescent="0.3">
      <c r="A17" s="65"/>
      <c r="B17" s="71"/>
      <c r="C17" s="71"/>
      <c r="D17" s="71"/>
      <c r="E17" s="67"/>
      <c r="F17" s="67"/>
      <c r="G17" s="25" t="s">
        <v>15</v>
      </c>
      <c r="H17" s="66"/>
      <c r="I17" s="65"/>
    </row>
    <row r="18" spans="1:9" ht="15.75" customHeight="1" x14ac:dyDescent="0.25">
      <c r="A18" s="33" t="s">
        <v>17</v>
      </c>
      <c r="B18" s="41"/>
      <c r="C18" s="41"/>
      <c r="D18" s="41"/>
      <c r="E18" s="42"/>
      <c r="F18" s="60" t="s">
        <v>37</v>
      </c>
      <c r="G18" s="61"/>
      <c r="H18" s="62"/>
      <c r="I18" s="1" t="s">
        <v>6</v>
      </c>
    </row>
    <row r="19" spans="1:9" ht="45" customHeight="1" x14ac:dyDescent="0.25">
      <c r="A19" s="2"/>
      <c r="B19" s="3" t="s">
        <v>7</v>
      </c>
      <c r="C19" s="4" t="s">
        <v>8</v>
      </c>
      <c r="D19" s="4" t="s">
        <v>9</v>
      </c>
      <c r="E19" s="4" t="s">
        <v>18</v>
      </c>
      <c r="F19" s="63" t="s">
        <v>11</v>
      </c>
      <c r="G19" s="49"/>
      <c r="H19" s="50"/>
      <c r="I19" s="5" t="s">
        <v>19</v>
      </c>
    </row>
    <row r="20" spans="1:9" ht="18.75" customHeight="1" x14ac:dyDescent="0.3">
      <c r="A20" s="36" t="s">
        <v>13</v>
      </c>
      <c r="B20" s="70">
        <v>1.5089999999999999</v>
      </c>
      <c r="C20" s="38">
        <v>2.4009999999999998</v>
      </c>
      <c r="D20" s="38">
        <v>469.69099999999997</v>
      </c>
      <c r="E20" s="31">
        <f>D20-C20</f>
        <v>467.28999999999996</v>
      </c>
      <c r="F20" s="27">
        <f>((D20-C20)/1000)/(0.75/B20)</f>
        <v>0.94018747999999996</v>
      </c>
      <c r="G20" s="29" t="s">
        <v>14</v>
      </c>
      <c r="H20" s="68"/>
      <c r="I20" s="22">
        <f>ABS(E20-E22)/AVERAGE(E20,E22)</f>
        <v>2.2507001037856921E-2</v>
      </c>
    </row>
    <row r="21" spans="1:9" ht="18.75" customHeight="1" x14ac:dyDescent="0.3">
      <c r="A21" s="65"/>
      <c r="B21" s="71"/>
      <c r="C21" s="71"/>
      <c r="D21" s="71"/>
      <c r="E21" s="65"/>
      <c r="F21" s="67"/>
      <c r="G21" s="25" t="s">
        <v>15</v>
      </c>
      <c r="H21" s="66"/>
      <c r="I21" s="64"/>
    </row>
    <row r="22" spans="1:9" ht="18.75" customHeight="1" x14ac:dyDescent="0.3">
      <c r="A22" s="36" t="s">
        <v>16</v>
      </c>
      <c r="B22" s="70">
        <v>1.508</v>
      </c>
      <c r="C22" s="38">
        <v>2.4009999999999998</v>
      </c>
      <c r="D22" s="38">
        <v>480.32799999999997</v>
      </c>
      <c r="E22" s="31">
        <f>D22-C22</f>
        <v>477.92699999999996</v>
      </c>
      <c r="F22" s="27">
        <f>((D22-C22)/1000)/(0.75/B22)</f>
        <v>0.96095188799999998</v>
      </c>
      <c r="G22" s="29" t="s">
        <v>14</v>
      </c>
      <c r="H22" s="68"/>
      <c r="I22" s="64"/>
    </row>
    <row r="23" spans="1:9" ht="18.75" customHeight="1" x14ac:dyDescent="0.3">
      <c r="A23" s="65"/>
      <c r="B23" s="71"/>
      <c r="C23" s="71"/>
      <c r="D23" s="71"/>
      <c r="E23" s="65"/>
      <c r="F23" s="67"/>
      <c r="G23" s="25" t="s">
        <v>15</v>
      </c>
      <c r="H23" s="66"/>
      <c r="I23" s="65"/>
    </row>
    <row r="24" spans="1:9" ht="15.75" customHeight="1" x14ac:dyDescent="0.25">
      <c r="A24" s="33" t="s">
        <v>20</v>
      </c>
      <c r="B24" s="41"/>
      <c r="C24" s="41"/>
      <c r="D24" s="41"/>
      <c r="E24" s="42"/>
      <c r="F24" s="60" t="s">
        <v>38</v>
      </c>
      <c r="G24" s="61"/>
      <c r="H24" s="62"/>
      <c r="I24" s="1" t="s">
        <v>6</v>
      </c>
    </row>
    <row r="25" spans="1:9" ht="45" customHeight="1" x14ac:dyDescent="0.25">
      <c r="A25" s="2"/>
      <c r="B25" s="3" t="s">
        <v>7</v>
      </c>
      <c r="C25" s="4" t="s">
        <v>8</v>
      </c>
      <c r="D25" s="4" t="s">
        <v>9</v>
      </c>
      <c r="E25" s="4" t="s">
        <v>21</v>
      </c>
      <c r="F25" s="63" t="s">
        <v>11</v>
      </c>
      <c r="G25" s="49"/>
      <c r="H25" s="50"/>
      <c r="I25" s="5" t="s">
        <v>22</v>
      </c>
    </row>
    <row r="26" spans="1:9" ht="18.75" customHeight="1" x14ac:dyDescent="0.3">
      <c r="A26" s="36" t="s">
        <v>13</v>
      </c>
      <c r="B26" s="70">
        <v>1.5089999999999999</v>
      </c>
      <c r="C26" s="38">
        <v>60.470999999999997</v>
      </c>
      <c r="D26" s="38">
        <v>9391.4459999999999</v>
      </c>
      <c r="E26" s="31">
        <f>D26-C26</f>
        <v>9330.9750000000004</v>
      </c>
      <c r="F26" s="27">
        <f>((D26-C26)/1000)/(15/B26)</f>
        <v>0.93869608500000001</v>
      </c>
      <c r="G26" s="29" t="s">
        <v>14</v>
      </c>
      <c r="H26" s="68"/>
      <c r="I26" s="22">
        <f>ABS(E26-E28)/AVERAGE(E26,E28)</f>
        <v>3.8358500896175261E-3</v>
      </c>
    </row>
    <row r="27" spans="1:9" ht="18.75" customHeight="1" x14ac:dyDescent="0.3">
      <c r="A27" s="65"/>
      <c r="B27" s="71"/>
      <c r="C27" s="71"/>
      <c r="D27" s="71"/>
      <c r="E27" s="65"/>
      <c r="F27" s="67"/>
      <c r="G27" s="25" t="s">
        <v>15</v>
      </c>
      <c r="H27" s="66"/>
      <c r="I27" s="64"/>
    </row>
    <row r="28" spans="1:9" ht="18.75" customHeight="1" x14ac:dyDescent="0.3">
      <c r="A28" s="36" t="s">
        <v>16</v>
      </c>
      <c r="B28" s="70">
        <v>1.508</v>
      </c>
      <c r="C28" s="38">
        <v>60.470999999999997</v>
      </c>
      <c r="D28" s="38">
        <v>9427.3070000000007</v>
      </c>
      <c r="E28" s="31">
        <f>D28-C28</f>
        <v>9366.8360000000011</v>
      </c>
      <c r="F28" s="27">
        <f>((D28-C28)/1000)/(15/B28)</f>
        <v>0.94167924586666674</v>
      </c>
      <c r="G28" s="29" t="s">
        <v>14</v>
      </c>
      <c r="H28" s="68"/>
      <c r="I28" s="64"/>
    </row>
    <row r="29" spans="1:9" ht="18.75" customHeight="1" x14ac:dyDescent="0.3">
      <c r="A29" s="65"/>
      <c r="B29" s="71"/>
      <c r="C29" s="71"/>
      <c r="D29" s="71"/>
      <c r="E29" s="65"/>
      <c r="F29" s="67"/>
      <c r="G29" s="25" t="s">
        <v>15</v>
      </c>
      <c r="H29" s="66"/>
      <c r="I29" s="65"/>
    </row>
    <row r="30" spans="1:9" ht="15.75" customHeight="1" x14ac:dyDescent="0.25">
      <c r="A30" s="56" t="s">
        <v>26</v>
      </c>
      <c r="B30" s="49"/>
      <c r="C30" s="49"/>
      <c r="D30" s="50"/>
      <c r="E30" s="72" t="s">
        <v>39</v>
      </c>
      <c r="F30" s="49"/>
      <c r="G30" s="49"/>
      <c r="H30" s="49"/>
      <c r="I30" s="50"/>
    </row>
    <row r="31" spans="1:9" ht="15.75" customHeight="1" x14ac:dyDescent="0.25">
      <c r="A31" s="57"/>
      <c r="B31" s="52"/>
      <c r="C31" s="52"/>
      <c r="D31" s="53"/>
      <c r="E31" s="57"/>
      <c r="F31" s="52"/>
      <c r="G31" s="52"/>
      <c r="H31" s="52"/>
      <c r="I31" s="53"/>
    </row>
    <row r="32" spans="1:9" ht="15.75" customHeight="1" x14ac:dyDescent="0.25">
      <c r="A32" s="58" t="s">
        <v>27</v>
      </c>
      <c r="B32" s="49"/>
      <c r="C32" s="49"/>
      <c r="D32" s="50"/>
      <c r="E32" s="59"/>
      <c r="F32" s="49"/>
      <c r="G32" s="49"/>
      <c r="H32" s="49"/>
      <c r="I32" s="50"/>
    </row>
    <row r="33" spans="1:9" ht="15.75" customHeight="1" x14ac:dyDescent="0.25">
      <c r="A33" s="57"/>
      <c r="B33" s="52"/>
      <c r="C33" s="52"/>
      <c r="D33" s="53"/>
      <c r="E33" s="52"/>
      <c r="F33" s="52"/>
      <c r="G33" s="52"/>
      <c r="H33" s="52"/>
      <c r="I33" s="53"/>
    </row>
    <row r="34" spans="1:9" ht="15.75" customHeight="1" x14ac:dyDescent="0.25">
      <c r="A34" s="6"/>
      <c r="B34" s="7"/>
      <c r="C34" s="8"/>
      <c r="D34" s="8"/>
      <c r="E34" s="8"/>
      <c r="F34" s="9"/>
      <c r="G34" s="10"/>
      <c r="H34" s="11"/>
      <c r="I34" s="6"/>
    </row>
    <row r="35" spans="1:9" ht="15.75" customHeight="1" x14ac:dyDescent="0.25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 x14ac:dyDescent="0.25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 x14ac:dyDescent="0.25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 x14ac:dyDescent="0.25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 x14ac:dyDescent="0.25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 x14ac:dyDescent="0.25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 x14ac:dyDescent="0.25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 x14ac:dyDescent="0.25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 x14ac:dyDescent="0.25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 x14ac:dyDescent="0.25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 x14ac:dyDescent="0.25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 x14ac:dyDescent="0.25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 x14ac:dyDescent="0.25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 x14ac:dyDescent="0.25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 x14ac:dyDescent="0.25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 x14ac:dyDescent="0.25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 x14ac:dyDescent="0.25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 x14ac:dyDescent="0.25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 x14ac:dyDescent="0.25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 x14ac:dyDescent="0.25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 x14ac:dyDescent="0.25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 x14ac:dyDescent="0.25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 x14ac:dyDescent="0.25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 x14ac:dyDescent="0.25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 x14ac:dyDescent="0.25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 x14ac:dyDescent="0.25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 x14ac:dyDescent="0.25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 x14ac:dyDescent="0.25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 x14ac:dyDescent="0.25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 x14ac:dyDescent="0.25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 x14ac:dyDescent="0.25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 x14ac:dyDescent="0.25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 x14ac:dyDescent="0.25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 x14ac:dyDescent="0.25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 x14ac:dyDescent="0.25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 x14ac:dyDescent="0.25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 x14ac:dyDescent="0.25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 x14ac:dyDescent="0.25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 x14ac:dyDescent="0.25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 x14ac:dyDescent="0.25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 x14ac:dyDescent="0.25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 x14ac:dyDescent="0.25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 x14ac:dyDescent="0.25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 x14ac:dyDescent="0.25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 x14ac:dyDescent="0.25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 x14ac:dyDescent="0.25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 x14ac:dyDescent="0.25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 x14ac:dyDescent="0.25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 x14ac:dyDescent="0.25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 x14ac:dyDescent="0.25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 x14ac:dyDescent="0.25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 x14ac:dyDescent="0.25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 x14ac:dyDescent="0.25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 x14ac:dyDescent="0.25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 x14ac:dyDescent="0.25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 x14ac:dyDescent="0.25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 x14ac:dyDescent="0.25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 x14ac:dyDescent="0.25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 x14ac:dyDescent="0.25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 x14ac:dyDescent="0.25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 x14ac:dyDescent="0.25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 x14ac:dyDescent="0.25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 x14ac:dyDescent="0.25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 x14ac:dyDescent="0.25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 x14ac:dyDescent="0.25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 x14ac:dyDescent="0.25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 x14ac:dyDescent="0.25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 x14ac:dyDescent="0.25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 x14ac:dyDescent="0.25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 x14ac:dyDescent="0.25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 x14ac:dyDescent="0.25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 x14ac:dyDescent="0.25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 x14ac:dyDescent="0.25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 x14ac:dyDescent="0.25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 x14ac:dyDescent="0.25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 x14ac:dyDescent="0.25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 x14ac:dyDescent="0.25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 x14ac:dyDescent="0.25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 x14ac:dyDescent="0.25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 x14ac:dyDescent="0.25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 x14ac:dyDescent="0.25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 x14ac:dyDescent="0.25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 x14ac:dyDescent="0.25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 x14ac:dyDescent="0.25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 x14ac:dyDescent="0.25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 x14ac:dyDescent="0.25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 x14ac:dyDescent="0.25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 x14ac:dyDescent="0.25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 x14ac:dyDescent="0.25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 x14ac:dyDescent="0.25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 x14ac:dyDescent="0.25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 x14ac:dyDescent="0.25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 x14ac:dyDescent="0.25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 x14ac:dyDescent="0.25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 x14ac:dyDescent="0.25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 x14ac:dyDescent="0.25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 x14ac:dyDescent="0.25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 x14ac:dyDescent="0.25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 x14ac:dyDescent="0.25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 x14ac:dyDescent="0.25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 x14ac:dyDescent="0.25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 x14ac:dyDescent="0.25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 x14ac:dyDescent="0.25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 x14ac:dyDescent="0.25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 x14ac:dyDescent="0.25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 x14ac:dyDescent="0.25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 x14ac:dyDescent="0.25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 x14ac:dyDescent="0.25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 x14ac:dyDescent="0.25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 x14ac:dyDescent="0.25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 x14ac:dyDescent="0.25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 x14ac:dyDescent="0.25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 x14ac:dyDescent="0.25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 x14ac:dyDescent="0.25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 x14ac:dyDescent="0.25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 x14ac:dyDescent="0.25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 x14ac:dyDescent="0.25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 x14ac:dyDescent="0.25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 x14ac:dyDescent="0.25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 x14ac:dyDescent="0.25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 x14ac:dyDescent="0.25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 x14ac:dyDescent="0.25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 x14ac:dyDescent="0.25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 x14ac:dyDescent="0.25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 x14ac:dyDescent="0.25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 x14ac:dyDescent="0.25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 x14ac:dyDescent="0.25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 x14ac:dyDescent="0.25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 x14ac:dyDescent="0.25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 x14ac:dyDescent="0.25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 x14ac:dyDescent="0.25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 x14ac:dyDescent="0.25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 x14ac:dyDescent="0.25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 x14ac:dyDescent="0.25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 x14ac:dyDescent="0.25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 x14ac:dyDescent="0.25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 x14ac:dyDescent="0.25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 x14ac:dyDescent="0.25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 x14ac:dyDescent="0.25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 x14ac:dyDescent="0.25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 x14ac:dyDescent="0.25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 x14ac:dyDescent="0.25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 x14ac:dyDescent="0.25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 x14ac:dyDescent="0.25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 x14ac:dyDescent="0.25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 x14ac:dyDescent="0.25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 x14ac:dyDescent="0.25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 x14ac:dyDescent="0.25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 x14ac:dyDescent="0.25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 x14ac:dyDescent="0.25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 x14ac:dyDescent="0.25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 x14ac:dyDescent="0.25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 x14ac:dyDescent="0.25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 x14ac:dyDescent="0.25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 x14ac:dyDescent="0.25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 x14ac:dyDescent="0.25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 x14ac:dyDescent="0.25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 x14ac:dyDescent="0.25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 x14ac:dyDescent="0.25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 x14ac:dyDescent="0.25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 x14ac:dyDescent="0.25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 x14ac:dyDescent="0.25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 x14ac:dyDescent="0.25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 x14ac:dyDescent="0.25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 x14ac:dyDescent="0.25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 x14ac:dyDescent="0.25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 x14ac:dyDescent="0.25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 x14ac:dyDescent="0.25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 x14ac:dyDescent="0.25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 x14ac:dyDescent="0.25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 x14ac:dyDescent="0.25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 x14ac:dyDescent="0.25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 x14ac:dyDescent="0.25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 x14ac:dyDescent="0.25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 x14ac:dyDescent="0.25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 x14ac:dyDescent="0.25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 x14ac:dyDescent="0.25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 x14ac:dyDescent="0.25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 x14ac:dyDescent="0.25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 x14ac:dyDescent="0.25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 x14ac:dyDescent="0.25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 x14ac:dyDescent="0.25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 x14ac:dyDescent="0.25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 x14ac:dyDescent="0.25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 x14ac:dyDescent="0.25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 x14ac:dyDescent="0.25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 x14ac:dyDescent="0.25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 x14ac:dyDescent="0.25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 x14ac:dyDescent="0.25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 x14ac:dyDescent="0.25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 x14ac:dyDescent="0.25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 x14ac:dyDescent="0.25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 x14ac:dyDescent="0.25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 x14ac:dyDescent="0.25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 x14ac:dyDescent="0.25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 x14ac:dyDescent="0.25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 x14ac:dyDescent="0.25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 x14ac:dyDescent="0.25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 x14ac:dyDescent="0.25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 x14ac:dyDescent="0.25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 x14ac:dyDescent="0.25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 x14ac:dyDescent="0.25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 x14ac:dyDescent="0.25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 x14ac:dyDescent="0.25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 x14ac:dyDescent="0.25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 x14ac:dyDescent="0.25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 x14ac:dyDescent="0.25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 x14ac:dyDescent="0.25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 x14ac:dyDescent="0.25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 x14ac:dyDescent="0.25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 x14ac:dyDescent="0.25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 x14ac:dyDescent="0.25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 x14ac:dyDescent="0.25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 x14ac:dyDescent="0.25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 x14ac:dyDescent="0.25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 x14ac:dyDescent="0.25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 x14ac:dyDescent="0.25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 x14ac:dyDescent="0.25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 x14ac:dyDescent="0.25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 x14ac:dyDescent="0.25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 x14ac:dyDescent="0.25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 x14ac:dyDescent="0.25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 x14ac:dyDescent="0.25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 x14ac:dyDescent="0.25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 x14ac:dyDescent="0.25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 x14ac:dyDescent="0.25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 x14ac:dyDescent="0.25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 x14ac:dyDescent="0.25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 x14ac:dyDescent="0.25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 x14ac:dyDescent="0.25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 x14ac:dyDescent="0.25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 x14ac:dyDescent="0.25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 x14ac:dyDescent="0.25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 x14ac:dyDescent="0.25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 x14ac:dyDescent="0.25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 x14ac:dyDescent="0.25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 x14ac:dyDescent="0.25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 x14ac:dyDescent="0.25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 x14ac:dyDescent="0.25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 x14ac:dyDescent="0.25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 x14ac:dyDescent="0.25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 x14ac:dyDescent="0.25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 x14ac:dyDescent="0.25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 x14ac:dyDescent="0.25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 x14ac:dyDescent="0.25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 x14ac:dyDescent="0.25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 x14ac:dyDescent="0.25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 x14ac:dyDescent="0.25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 x14ac:dyDescent="0.25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 x14ac:dyDescent="0.25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 x14ac:dyDescent="0.25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 x14ac:dyDescent="0.25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 x14ac:dyDescent="0.25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 x14ac:dyDescent="0.25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 x14ac:dyDescent="0.25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 x14ac:dyDescent="0.25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 x14ac:dyDescent="0.25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 x14ac:dyDescent="0.25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 x14ac:dyDescent="0.25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 x14ac:dyDescent="0.25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 x14ac:dyDescent="0.25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 x14ac:dyDescent="0.25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 x14ac:dyDescent="0.25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 x14ac:dyDescent="0.25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 x14ac:dyDescent="0.25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 x14ac:dyDescent="0.25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 x14ac:dyDescent="0.25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 x14ac:dyDescent="0.25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 x14ac:dyDescent="0.25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 x14ac:dyDescent="0.25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 x14ac:dyDescent="0.25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 x14ac:dyDescent="0.25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 x14ac:dyDescent="0.25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 x14ac:dyDescent="0.25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 x14ac:dyDescent="0.25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 x14ac:dyDescent="0.25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 x14ac:dyDescent="0.25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 x14ac:dyDescent="0.25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 x14ac:dyDescent="0.25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 x14ac:dyDescent="0.25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 x14ac:dyDescent="0.25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 x14ac:dyDescent="0.25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 x14ac:dyDescent="0.25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 x14ac:dyDescent="0.25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 x14ac:dyDescent="0.25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 x14ac:dyDescent="0.25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 x14ac:dyDescent="0.25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 x14ac:dyDescent="0.25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 x14ac:dyDescent="0.25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 x14ac:dyDescent="0.25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 x14ac:dyDescent="0.25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 x14ac:dyDescent="0.25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 x14ac:dyDescent="0.25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 x14ac:dyDescent="0.25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 x14ac:dyDescent="0.25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 x14ac:dyDescent="0.25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 x14ac:dyDescent="0.25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 x14ac:dyDescent="0.25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 x14ac:dyDescent="0.25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 x14ac:dyDescent="0.25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 x14ac:dyDescent="0.25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 x14ac:dyDescent="0.25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 x14ac:dyDescent="0.25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 x14ac:dyDescent="0.25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 x14ac:dyDescent="0.25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 x14ac:dyDescent="0.25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 x14ac:dyDescent="0.25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 x14ac:dyDescent="0.25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 x14ac:dyDescent="0.25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 x14ac:dyDescent="0.25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 x14ac:dyDescent="0.25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 x14ac:dyDescent="0.25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 x14ac:dyDescent="0.25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 x14ac:dyDescent="0.25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 x14ac:dyDescent="0.25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 x14ac:dyDescent="0.25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 x14ac:dyDescent="0.25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 x14ac:dyDescent="0.25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 x14ac:dyDescent="0.25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 x14ac:dyDescent="0.25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 x14ac:dyDescent="0.25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 x14ac:dyDescent="0.25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 x14ac:dyDescent="0.25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 x14ac:dyDescent="0.25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 x14ac:dyDescent="0.25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 x14ac:dyDescent="0.25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 x14ac:dyDescent="0.25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 x14ac:dyDescent="0.25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 x14ac:dyDescent="0.25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 x14ac:dyDescent="0.25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 x14ac:dyDescent="0.25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 x14ac:dyDescent="0.25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 x14ac:dyDescent="0.25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 x14ac:dyDescent="0.25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 x14ac:dyDescent="0.25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 x14ac:dyDescent="0.25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 x14ac:dyDescent="0.25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 x14ac:dyDescent="0.25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 x14ac:dyDescent="0.25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 x14ac:dyDescent="0.25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 x14ac:dyDescent="0.25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 x14ac:dyDescent="0.25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 x14ac:dyDescent="0.25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 x14ac:dyDescent="0.25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 x14ac:dyDescent="0.25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 x14ac:dyDescent="0.25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 x14ac:dyDescent="0.25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 x14ac:dyDescent="0.25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 x14ac:dyDescent="0.25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 x14ac:dyDescent="0.25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 x14ac:dyDescent="0.25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 x14ac:dyDescent="0.25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 x14ac:dyDescent="0.25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 x14ac:dyDescent="0.25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 x14ac:dyDescent="0.25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 x14ac:dyDescent="0.25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 x14ac:dyDescent="0.25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 x14ac:dyDescent="0.25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 x14ac:dyDescent="0.25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 x14ac:dyDescent="0.25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 x14ac:dyDescent="0.25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 x14ac:dyDescent="0.25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 x14ac:dyDescent="0.25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 x14ac:dyDescent="0.25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 x14ac:dyDescent="0.25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 x14ac:dyDescent="0.25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 x14ac:dyDescent="0.25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 x14ac:dyDescent="0.25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 x14ac:dyDescent="0.25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 x14ac:dyDescent="0.25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 x14ac:dyDescent="0.25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 x14ac:dyDescent="0.25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 x14ac:dyDescent="0.25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 x14ac:dyDescent="0.25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 x14ac:dyDescent="0.25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 x14ac:dyDescent="0.25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 x14ac:dyDescent="0.25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 x14ac:dyDescent="0.25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 x14ac:dyDescent="0.25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 x14ac:dyDescent="0.25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 x14ac:dyDescent="0.25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 x14ac:dyDescent="0.25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 x14ac:dyDescent="0.25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 x14ac:dyDescent="0.25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 x14ac:dyDescent="0.25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 x14ac:dyDescent="0.25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 x14ac:dyDescent="0.25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 x14ac:dyDescent="0.25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 x14ac:dyDescent="0.25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 x14ac:dyDescent="0.25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 x14ac:dyDescent="0.25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 x14ac:dyDescent="0.25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 x14ac:dyDescent="0.25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 x14ac:dyDescent="0.25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 x14ac:dyDescent="0.25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 x14ac:dyDescent="0.25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 x14ac:dyDescent="0.25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 x14ac:dyDescent="0.25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 x14ac:dyDescent="0.25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 x14ac:dyDescent="0.25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 x14ac:dyDescent="0.25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 x14ac:dyDescent="0.25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 x14ac:dyDescent="0.25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 x14ac:dyDescent="0.25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 x14ac:dyDescent="0.25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 x14ac:dyDescent="0.25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 x14ac:dyDescent="0.25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 x14ac:dyDescent="0.25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 x14ac:dyDescent="0.25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 x14ac:dyDescent="0.25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 x14ac:dyDescent="0.25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 x14ac:dyDescent="0.25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 x14ac:dyDescent="0.25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 x14ac:dyDescent="0.25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 x14ac:dyDescent="0.25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 x14ac:dyDescent="0.25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 x14ac:dyDescent="0.25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 x14ac:dyDescent="0.25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 x14ac:dyDescent="0.25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 x14ac:dyDescent="0.25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 x14ac:dyDescent="0.25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 x14ac:dyDescent="0.25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 x14ac:dyDescent="0.25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 x14ac:dyDescent="0.25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 x14ac:dyDescent="0.25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 x14ac:dyDescent="0.25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 x14ac:dyDescent="0.25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 x14ac:dyDescent="0.25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 x14ac:dyDescent="0.25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 x14ac:dyDescent="0.25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 x14ac:dyDescent="0.25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 x14ac:dyDescent="0.25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 x14ac:dyDescent="0.25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 x14ac:dyDescent="0.25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 x14ac:dyDescent="0.25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 x14ac:dyDescent="0.25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 x14ac:dyDescent="0.25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 x14ac:dyDescent="0.25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 x14ac:dyDescent="0.25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 x14ac:dyDescent="0.25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 x14ac:dyDescent="0.25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 x14ac:dyDescent="0.25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 x14ac:dyDescent="0.25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 x14ac:dyDescent="0.25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 x14ac:dyDescent="0.25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 x14ac:dyDescent="0.25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 x14ac:dyDescent="0.25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 x14ac:dyDescent="0.25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 x14ac:dyDescent="0.25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 x14ac:dyDescent="0.25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 x14ac:dyDescent="0.25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 x14ac:dyDescent="0.25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 x14ac:dyDescent="0.25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 x14ac:dyDescent="0.25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 x14ac:dyDescent="0.25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 x14ac:dyDescent="0.25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 x14ac:dyDescent="0.25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 x14ac:dyDescent="0.25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 x14ac:dyDescent="0.25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 x14ac:dyDescent="0.25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 x14ac:dyDescent="0.25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 x14ac:dyDescent="0.25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 x14ac:dyDescent="0.25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 x14ac:dyDescent="0.25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 x14ac:dyDescent="0.25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 x14ac:dyDescent="0.25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 x14ac:dyDescent="0.25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 x14ac:dyDescent="0.25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 x14ac:dyDescent="0.25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 x14ac:dyDescent="0.25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 x14ac:dyDescent="0.25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 x14ac:dyDescent="0.25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 x14ac:dyDescent="0.25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 x14ac:dyDescent="0.25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 x14ac:dyDescent="0.25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 x14ac:dyDescent="0.25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 x14ac:dyDescent="0.25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 x14ac:dyDescent="0.25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 x14ac:dyDescent="0.25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 x14ac:dyDescent="0.25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 x14ac:dyDescent="0.25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 x14ac:dyDescent="0.25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 x14ac:dyDescent="0.25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 x14ac:dyDescent="0.25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 x14ac:dyDescent="0.25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 x14ac:dyDescent="0.25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 x14ac:dyDescent="0.25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 x14ac:dyDescent="0.25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 x14ac:dyDescent="0.25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 x14ac:dyDescent="0.25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 x14ac:dyDescent="0.25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 x14ac:dyDescent="0.25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 x14ac:dyDescent="0.25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 x14ac:dyDescent="0.25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 x14ac:dyDescent="0.25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 x14ac:dyDescent="0.25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 x14ac:dyDescent="0.25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 x14ac:dyDescent="0.25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 x14ac:dyDescent="0.25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 x14ac:dyDescent="0.25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 x14ac:dyDescent="0.25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 x14ac:dyDescent="0.25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 x14ac:dyDescent="0.25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 x14ac:dyDescent="0.25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 x14ac:dyDescent="0.25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 x14ac:dyDescent="0.25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 x14ac:dyDescent="0.25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 x14ac:dyDescent="0.25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 x14ac:dyDescent="0.25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 x14ac:dyDescent="0.25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 x14ac:dyDescent="0.25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 x14ac:dyDescent="0.25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 x14ac:dyDescent="0.25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 x14ac:dyDescent="0.25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 x14ac:dyDescent="0.25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 x14ac:dyDescent="0.25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 x14ac:dyDescent="0.25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 x14ac:dyDescent="0.25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 x14ac:dyDescent="0.25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 x14ac:dyDescent="0.25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 x14ac:dyDescent="0.25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 x14ac:dyDescent="0.25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 x14ac:dyDescent="0.25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 x14ac:dyDescent="0.25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 x14ac:dyDescent="0.25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 x14ac:dyDescent="0.25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 x14ac:dyDescent="0.25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 x14ac:dyDescent="0.25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 x14ac:dyDescent="0.25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 x14ac:dyDescent="0.25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 x14ac:dyDescent="0.25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 x14ac:dyDescent="0.25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 x14ac:dyDescent="0.25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 x14ac:dyDescent="0.25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 x14ac:dyDescent="0.25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 x14ac:dyDescent="0.25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 x14ac:dyDescent="0.25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 x14ac:dyDescent="0.25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 x14ac:dyDescent="0.25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 x14ac:dyDescent="0.25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 x14ac:dyDescent="0.25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 x14ac:dyDescent="0.25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 x14ac:dyDescent="0.25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 x14ac:dyDescent="0.25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 x14ac:dyDescent="0.25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 x14ac:dyDescent="0.25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 x14ac:dyDescent="0.25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 x14ac:dyDescent="0.25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 x14ac:dyDescent="0.25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 x14ac:dyDescent="0.25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 x14ac:dyDescent="0.25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 x14ac:dyDescent="0.25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 x14ac:dyDescent="0.25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 x14ac:dyDescent="0.25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 x14ac:dyDescent="0.25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 x14ac:dyDescent="0.25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 x14ac:dyDescent="0.25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 x14ac:dyDescent="0.25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 x14ac:dyDescent="0.25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 x14ac:dyDescent="0.25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 x14ac:dyDescent="0.25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 x14ac:dyDescent="0.25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 x14ac:dyDescent="0.25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 x14ac:dyDescent="0.25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 x14ac:dyDescent="0.25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 x14ac:dyDescent="0.25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 x14ac:dyDescent="0.25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 x14ac:dyDescent="0.25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 x14ac:dyDescent="0.25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 x14ac:dyDescent="0.25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 x14ac:dyDescent="0.25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 x14ac:dyDescent="0.25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 x14ac:dyDescent="0.25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 x14ac:dyDescent="0.25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 x14ac:dyDescent="0.25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 x14ac:dyDescent="0.25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 x14ac:dyDescent="0.25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 x14ac:dyDescent="0.25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 x14ac:dyDescent="0.25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 x14ac:dyDescent="0.25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 x14ac:dyDescent="0.25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 x14ac:dyDescent="0.25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 x14ac:dyDescent="0.25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 x14ac:dyDescent="0.25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 x14ac:dyDescent="0.25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 x14ac:dyDescent="0.25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 x14ac:dyDescent="0.25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 x14ac:dyDescent="0.25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 x14ac:dyDescent="0.25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 x14ac:dyDescent="0.25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 x14ac:dyDescent="0.25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 x14ac:dyDescent="0.25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 x14ac:dyDescent="0.25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 x14ac:dyDescent="0.25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 x14ac:dyDescent="0.25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 x14ac:dyDescent="0.25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 x14ac:dyDescent="0.25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 x14ac:dyDescent="0.25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 x14ac:dyDescent="0.25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 x14ac:dyDescent="0.25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 x14ac:dyDescent="0.25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 x14ac:dyDescent="0.25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 x14ac:dyDescent="0.25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 x14ac:dyDescent="0.25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 x14ac:dyDescent="0.25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 x14ac:dyDescent="0.25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 x14ac:dyDescent="0.25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 x14ac:dyDescent="0.25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 x14ac:dyDescent="0.25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 x14ac:dyDescent="0.25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 x14ac:dyDescent="0.25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 x14ac:dyDescent="0.25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 x14ac:dyDescent="0.25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 x14ac:dyDescent="0.25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 x14ac:dyDescent="0.25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 x14ac:dyDescent="0.25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 x14ac:dyDescent="0.25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 x14ac:dyDescent="0.25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 x14ac:dyDescent="0.25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 x14ac:dyDescent="0.25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 x14ac:dyDescent="0.25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 x14ac:dyDescent="0.25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 x14ac:dyDescent="0.25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 x14ac:dyDescent="0.25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 x14ac:dyDescent="0.25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 x14ac:dyDescent="0.25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 x14ac:dyDescent="0.25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 x14ac:dyDescent="0.25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 x14ac:dyDescent="0.25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 x14ac:dyDescent="0.25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 x14ac:dyDescent="0.25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 x14ac:dyDescent="0.25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 x14ac:dyDescent="0.25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 x14ac:dyDescent="0.25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 x14ac:dyDescent="0.25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 x14ac:dyDescent="0.25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 x14ac:dyDescent="0.25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 x14ac:dyDescent="0.25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 x14ac:dyDescent="0.25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 x14ac:dyDescent="0.25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 x14ac:dyDescent="0.25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 x14ac:dyDescent="0.25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 x14ac:dyDescent="0.25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 x14ac:dyDescent="0.25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 x14ac:dyDescent="0.25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 x14ac:dyDescent="0.25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 x14ac:dyDescent="0.25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 x14ac:dyDescent="0.25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 x14ac:dyDescent="0.25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 x14ac:dyDescent="0.25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 x14ac:dyDescent="0.25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 x14ac:dyDescent="0.25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 x14ac:dyDescent="0.25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 x14ac:dyDescent="0.25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 x14ac:dyDescent="0.25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 x14ac:dyDescent="0.25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 x14ac:dyDescent="0.25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 x14ac:dyDescent="0.25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 x14ac:dyDescent="0.25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 x14ac:dyDescent="0.25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 x14ac:dyDescent="0.25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 x14ac:dyDescent="0.25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 x14ac:dyDescent="0.25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 x14ac:dyDescent="0.25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 x14ac:dyDescent="0.25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 x14ac:dyDescent="0.25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 x14ac:dyDescent="0.25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 x14ac:dyDescent="0.25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 x14ac:dyDescent="0.25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 x14ac:dyDescent="0.25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 x14ac:dyDescent="0.25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 x14ac:dyDescent="0.25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 x14ac:dyDescent="0.25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 x14ac:dyDescent="0.25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 x14ac:dyDescent="0.25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 x14ac:dyDescent="0.25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 x14ac:dyDescent="0.25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 x14ac:dyDescent="0.25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 x14ac:dyDescent="0.25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 x14ac:dyDescent="0.25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 x14ac:dyDescent="0.25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 x14ac:dyDescent="0.25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 x14ac:dyDescent="0.25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 x14ac:dyDescent="0.25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 x14ac:dyDescent="0.25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 x14ac:dyDescent="0.25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 x14ac:dyDescent="0.25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 x14ac:dyDescent="0.25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 x14ac:dyDescent="0.25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 x14ac:dyDescent="0.25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 x14ac:dyDescent="0.25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 x14ac:dyDescent="0.25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 x14ac:dyDescent="0.25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 x14ac:dyDescent="0.25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 x14ac:dyDescent="0.25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 x14ac:dyDescent="0.25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 x14ac:dyDescent="0.25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 x14ac:dyDescent="0.25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 x14ac:dyDescent="0.25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 x14ac:dyDescent="0.25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 x14ac:dyDescent="0.25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 x14ac:dyDescent="0.25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 x14ac:dyDescent="0.25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 x14ac:dyDescent="0.25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 x14ac:dyDescent="0.25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 x14ac:dyDescent="0.25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 x14ac:dyDescent="0.25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 x14ac:dyDescent="0.25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 x14ac:dyDescent="0.25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 x14ac:dyDescent="0.25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 x14ac:dyDescent="0.25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 x14ac:dyDescent="0.25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 x14ac:dyDescent="0.25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 x14ac:dyDescent="0.25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 x14ac:dyDescent="0.25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 x14ac:dyDescent="0.25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 x14ac:dyDescent="0.25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 x14ac:dyDescent="0.25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 x14ac:dyDescent="0.25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 x14ac:dyDescent="0.25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 x14ac:dyDescent="0.25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 x14ac:dyDescent="0.25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 x14ac:dyDescent="0.25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 x14ac:dyDescent="0.25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 x14ac:dyDescent="0.25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 x14ac:dyDescent="0.25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 x14ac:dyDescent="0.25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 x14ac:dyDescent="0.25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 x14ac:dyDescent="0.25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 x14ac:dyDescent="0.25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 x14ac:dyDescent="0.25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 x14ac:dyDescent="0.25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 x14ac:dyDescent="0.25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 x14ac:dyDescent="0.25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 x14ac:dyDescent="0.25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 x14ac:dyDescent="0.25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 x14ac:dyDescent="0.25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 x14ac:dyDescent="0.25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 x14ac:dyDescent="0.25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 x14ac:dyDescent="0.25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 x14ac:dyDescent="0.25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 x14ac:dyDescent="0.25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 x14ac:dyDescent="0.25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 x14ac:dyDescent="0.25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 x14ac:dyDescent="0.25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 x14ac:dyDescent="0.25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 x14ac:dyDescent="0.25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 x14ac:dyDescent="0.25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 x14ac:dyDescent="0.25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 x14ac:dyDescent="0.25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 x14ac:dyDescent="0.25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 x14ac:dyDescent="0.25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 x14ac:dyDescent="0.25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 x14ac:dyDescent="0.25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 x14ac:dyDescent="0.25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 x14ac:dyDescent="0.25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 x14ac:dyDescent="0.25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 x14ac:dyDescent="0.25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 x14ac:dyDescent="0.25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 x14ac:dyDescent="0.25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 x14ac:dyDescent="0.25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 x14ac:dyDescent="0.25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 x14ac:dyDescent="0.25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 x14ac:dyDescent="0.25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 x14ac:dyDescent="0.25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 x14ac:dyDescent="0.25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 x14ac:dyDescent="0.25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 x14ac:dyDescent="0.25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 x14ac:dyDescent="0.25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 x14ac:dyDescent="0.25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 x14ac:dyDescent="0.25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 x14ac:dyDescent="0.25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 x14ac:dyDescent="0.25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 x14ac:dyDescent="0.25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 x14ac:dyDescent="0.25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 x14ac:dyDescent="0.25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 x14ac:dyDescent="0.25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 x14ac:dyDescent="0.25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 x14ac:dyDescent="0.25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 x14ac:dyDescent="0.25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 x14ac:dyDescent="0.25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 x14ac:dyDescent="0.25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 x14ac:dyDescent="0.25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 x14ac:dyDescent="0.25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 x14ac:dyDescent="0.25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 x14ac:dyDescent="0.25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 x14ac:dyDescent="0.25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 x14ac:dyDescent="0.25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 x14ac:dyDescent="0.25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 x14ac:dyDescent="0.25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 x14ac:dyDescent="0.25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 x14ac:dyDescent="0.25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 x14ac:dyDescent="0.25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 x14ac:dyDescent="0.25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 x14ac:dyDescent="0.25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 x14ac:dyDescent="0.25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 x14ac:dyDescent="0.25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 x14ac:dyDescent="0.25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 x14ac:dyDescent="0.25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 x14ac:dyDescent="0.25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 x14ac:dyDescent="0.25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 x14ac:dyDescent="0.25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 x14ac:dyDescent="0.25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 x14ac:dyDescent="0.25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 x14ac:dyDescent="0.25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 x14ac:dyDescent="0.25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 x14ac:dyDescent="0.25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 x14ac:dyDescent="0.25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 x14ac:dyDescent="0.25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 x14ac:dyDescent="0.25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 x14ac:dyDescent="0.25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 x14ac:dyDescent="0.25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 x14ac:dyDescent="0.25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 x14ac:dyDescent="0.25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 x14ac:dyDescent="0.25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 x14ac:dyDescent="0.25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 x14ac:dyDescent="0.25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 x14ac:dyDescent="0.25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 x14ac:dyDescent="0.25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 x14ac:dyDescent="0.25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 x14ac:dyDescent="0.25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 x14ac:dyDescent="0.25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 x14ac:dyDescent="0.25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 x14ac:dyDescent="0.25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 x14ac:dyDescent="0.25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 x14ac:dyDescent="0.25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 x14ac:dyDescent="0.25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 x14ac:dyDescent="0.25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 x14ac:dyDescent="0.25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 x14ac:dyDescent="0.25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 x14ac:dyDescent="0.25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 x14ac:dyDescent="0.25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 x14ac:dyDescent="0.25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 x14ac:dyDescent="0.25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 x14ac:dyDescent="0.25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 x14ac:dyDescent="0.25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 x14ac:dyDescent="0.25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 x14ac:dyDescent="0.25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 x14ac:dyDescent="0.25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 x14ac:dyDescent="0.25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 x14ac:dyDescent="0.25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 x14ac:dyDescent="0.25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 x14ac:dyDescent="0.25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 x14ac:dyDescent="0.25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 x14ac:dyDescent="0.25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 x14ac:dyDescent="0.25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 x14ac:dyDescent="0.25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 x14ac:dyDescent="0.25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 x14ac:dyDescent="0.25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 x14ac:dyDescent="0.25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 x14ac:dyDescent="0.25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 x14ac:dyDescent="0.25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 x14ac:dyDescent="0.25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 x14ac:dyDescent="0.25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 x14ac:dyDescent="0.25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 x14ac:dyDescent="0.25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 x14ac:dyDescent="0.25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 x14ac:dyDescent="0.25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 x14ac:dyDescent="0.25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 x14ac:dyDescent="0.25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 x14ac:dyDescent="0.25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 x14ac:dyDescent="0.25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 x14ac:dyDescent="0.25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 x14ac:dyDescent="0.25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 x14ac:dyDescent="0.25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 x14ac:dyDescent="0.25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 x14ac:dyDescent="0.25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 x14ac:dyDescent="0.25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 x14ac:dyDescent="0.25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 x14ac:dyDescent="0.25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 x14ac:dyDescent="0.25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 x14ac:dyDescent="0.25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 x14ac:dyDescent="0.25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 x14ac:dyDescent="0.25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 x14ac:dyDescent="0.25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 x14ac:dyDescent="0.25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 x14ac:dyDescent="0.25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 x14ac:dyDescent="0.25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 x14ac:dyDescent="0.25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 x14ac:dyDescent="0.25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 x14ac:dyDescent="0.25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 x14ac:dyDescent="0.25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 x14ac:dyDescent="0.25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 x14ac:dyDescent="0.25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 x14ac:dyDescent="0.25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 x14ac:dyDescent="0.25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 x14ac:dyDescent="0.25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 x14ac:dyDescent="0.25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 x14ac:dyDescent="0.25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 x14ac:dyDescent="0.25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 x14ac:dyDescent="0.25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 x14ac:dyDescent="0.25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 x14ac:dyDescent="0.25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 x14ac:dyDescent="0.25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 x14ac:dyDescent="0.25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 x14ac:dyDescent="0.25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 x14ac:dyDescent="0.25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 x14ac:dyDescent="0.25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 x14ac:dyDescent="0.25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 x14ac:dyDescent="0.25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 x14ac:dyDescent="0.25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 x14ac:dyDescent="0.25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 x14ac:dyDescent="0.25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 x14ac:dyDescent="0.25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 x14ac:dyDescent="0.25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 x14ac:dyDescent="0.25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 x14ac:dyDescent="0.25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 x14ac:dyDescent="0.25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 x14ac:dyDescent="0.25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 x14ac:dyDescent="0.25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 x14ac:dyDescent="0.25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 x14ac:dyDescent="0.25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 x14ac:dyDescent="0.25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 x14ac:dyDescent="0.25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 x14ac:dyDescent="0.25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 x14ac:dyDescent="0.25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 x14ac:dyDescent="0.25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 x14ac:dyDescent="0.25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 x14ac:dyDescent="0.25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 x14ac:dyDescent="0.25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 x14ac:dyDescent="0.25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 x14ac:dyDescent="0.25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 x14ac:dyDescent="0.25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 x14ac:dyDescent="0.25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 x14ac:dyDescent="0.25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 x14ac:dyDescent="0.25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 x14ac:dyDescent="0.25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 x14ac:dyDescent="0.25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 x14ac:dyDescent="0.25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 x14ac:dyDescent="0.25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 x14ac:dyDescent="0.25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 x14ac:dyDescent="0.25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 x14ac:dyDescent="0.25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 x14ac:dyDescent="0.25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 x14ac:dyDescent="0.25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 x14ac:dyDescent="0.25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 x14ac:dyDescent="0.25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 x14ac:dyDescent="0.25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 x14ac:dyDescent="0.25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 x14ac:dyDescent="0.25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 x14ac:dyDescent="0.25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 x14ac:dyDescent="0.25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 x14ac:dyDescent="0.25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 x14ac:dyDescent="0.25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 x14ac:dyDescent="0.25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 x14ac:dyDescent="0.25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 x14ac:dyDescent="0.25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 x14ac:dyDescent="0.25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 x14ac:dyDescent="0.25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 x14ac:dyDescent="0.25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 x14ac:dyDescent="0.25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 x14ac:dyDescent="0.25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 x14ac:dyDescent="0.25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 x14ac:dyDescent="0.25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 x14ac:dyDescent="0.25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 x14ac:dyDescent="0.25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 x14ac:dyDescent="0.25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 x14ac:dyDescent="0.25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 x14ac:dyDescent="0.25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 x14ac:dyDescent="0.25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 x14ac:dyDescent="0.25">
      <c r="A995" s="6"/>
      <c r="B995" s="7"/>
      <c r="C995" s="8"/>
      <c r="D995" s="8"/>
      <c r="E995" s="8"/>
      <c r="F995" s="9"/>
      <c r="G995" s="10"/>
      <c r="H995" s="11"/>
      <c r="I995" s="6"/>
    </row>
  </sheetData>
  <mergeCells count="92">
    <mergeCell ref="C28:C29"/>
    <mergeCell ref="D28:D29"/>
    <mergeCell ref="A30:D31"/>
    <mergeCell ref="E30:I31"/>
    <mergeCell ref="A32:D33"/>
    <mergeCell ref="E32:I33"/>
    <mergeCell ref="I26:I29"/>
    <mergeCell ref="G27:H27"/>
    <mergeCell ref="A28:A29"/>
    <mergeCell ref="B28:B29"/>
    <mergeCell ref="E28:E29"/>
    <mergeCell ref="F28:F29"/>
    <mergeCell ref="G28:H28"/>
    <mergeCell ref="G29:H29"/>
    <mergeCell ref="G11:H11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2:H12"/>
    <mergeCell ref="F13:H13"/>
    <mergeCell ref="G14:H14"/>
    <mergeCell ref="A1:I1"/>
    <mergeCell ref="A2:I2"/>
    <mergeCell ref="A3:C3"/>
    <mergeCell ref="D3:I3"/>
    <mergeCell ref="A4:C4"/>
    <mergeCell ref="D4:I4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F24:H24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E16:E17"/>
    <mergeCell ref="A18:E18"/>
    <mergeCell ref="A16:A17"/>
    <mergeCell ref="B20:B21"/>
    <mergeCell ref="C20:C21"/>
    <mergeCell ref="D20:D21"/>
    <mergeCell ref="E20:E21"/>
    <mergeCell ref="B16:B17"/>
    <mergeCell ref="C16:C17"/>
    <mergeCell ref="D16:D17"/>
    <mergeCell ref="I14:I17"/>
    <mergeCell ref="G15:H15"/>
    <mergeCell ref="F16:F17"/>
    <mergeCell ref="G16:H16"/>
    <mergeCell ref="G17:H17"/>
    <mergeCell ref="F18:H18"/>
    <mergeCell ref="F19:H19"/>
    <mergeCell ref="I20:I23"/>
    <mergeCell ref="G21:H21"/>
    <mergeCell ref="F22:F23"/>
    <mergeCell ref="G22:H22"/>
    <mergeCell ref="G23:H23"/>
    <mergeCell ref="F20:F21"/>
    <mergeCell ref="G20:H20"/>
  </mergeCells>
  <pageMargins left="0.7" right="0.7" top="0.75" bottom="0.75" header="0" footer="0"/>
  <pageSetup paperSize="9" orientation="portrait" r:id="rId1"/>
  <headerFooter>
    <oddHeader>&amp;LPKKK/UAT/003A/003B/003C/003D&amp;R1-April-2024</oddHeader>
    <oddFooter>&amp;CPage &amp;P of &amp;[2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IQC TITAN</vt:lpstr>
      <vt:lpstr>IQC 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2024-08-28T03:09:26Z</cp:lastPrinted>
  <dcterms:created xsi:type="dcterms:W3CDTF">2006-09-16T00:00:00Z</dcterms:created>
  <dcterms:modified xsi:type="dcterms:W3CDTF">2024-08-28T03:09:59Z</dcterms:modified>
</cp:coreProperties>
</file>