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4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5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6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drawings/drawing7.xml" ContentType="application/vnd.openxmlformats-officedocument.drawing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drawings/drawing8.xml" ContentType="application/vnd.openxmlformats-officedocument.drawing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9.xml" ContentType="application/vnd.openxmlformats-officedocument.drawing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drawings/drawing10.xml" ContentType="application/vnd.openxmlformats-officedocument.drawing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drawings/drawing11.xml" ContentType="application/vnd.openxmlformats-officedocument.drawing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2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drawings/drawing13.xml" ContentType="application/vnd.openxmlformats-officedocument.drawing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\Titan\"/>
    </mc:Choice>
  </mc:AlternateContent>
  <xr:revisionPtr revIDLastSave="0" documentId="13_ncr:1_{AD3D985F-C896-4131-B8E7-86E23822B782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Titan" sheetId="7" r:id="rId1"/>
    <sheet name="FORM RB DAN IQC" sheetId="26" r:id="rId2"/>
    <sheet name="RB IQC" sheetId="25" r:id="rId3"/>
    <sheet name="SAMPEL 1 " sheetId="13" r:id="rId4"/>
    <sheet name="SAMPEL 2" sheetId="14" r:id="rId5"/>
    <sheet name="SAMPEL 3" sheetId="15" r:id="rId6"/>
    <sheet name="SAMPEL 4" sheetId="16" r:id="rId7"/>
    <sheet name="SAMPEL 5" sheetId="17" r:id="rId8"/>
    <sheet name="SAMPEL 6" sheetId="18" r:id="rId9"/>
    <sheet name="SAMPEL 7" sheetId="19" r:id="rId10"/>
    <sheet name="SAMPEL 8" sheetId="20" r:id="rId11"/>
    <sheet name="SAMPEL 9" sheetId="21" r:id="rId12"/>
    <sheet name="SAMPEL 10" sheetId="22" r:id="rId13"/>
    <sheet name="SAMPEL 11" sheetId="23" r:id="rId14"/>
    <sheet name="SAMPEL 12" sheetId="24" r:id="rId15"/>
  </sheets>
  <externalReferences>
    <externalReference r:id="rId16"/>
  </externalReferences>
  <calcPr calcId="191029"/>
</workbook>
</file>

<file path=xl/calcChain.xml><?xml version="1.0" encoding="utf-8"?>
<calcChain xmlns="http://schemas.openxmlformats.org/spreadsheetml/2006/main">
  <c r="B14" i="25" l="1"/>
  <c r="B12" i="25" l="1"/>
  <c r="B11" i="25"/>
  <c r="H3" i="7"/>
  <c r="B19" i="26"/>
  <c r="B16" i="26"/>
  <c r="B14" i="26"/>
  <c r="B13" i="26"/>
  <c r="E11" i="26"/>
  <c r="B5" i="26"/>
  <c r="E4" i="26"/>
  <c r="D4" i="26"/>
  <c r="A19" i="25" l="1"/>
  <c r="F3" i="7" l="1"/>
  <c r="J6" i="7" l="1"/>
  <c r="J5" i="7" l="1"/>
  <c r="C29" i="7"/>
  <c r="H17" i="7" l="1"/>
  <c r="H16" i="7"/>
  <c r="H15" i="7"/>
  <c r="H14" i="7"/>
  <c r="H13" i="7"/>
  <c r="H12" i="7"/>
  <c r="H11" i="7"/>
  <c r="H10" i="7"/>
  <c r="H9" i="7"/>
  <c r="H8" i="7"/>
  <c r="H7" i="7"/>
  <c r="H6" i="7"/>
  <c r="J4" i="7" s="1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5" i="24"/>
  <c r="C8" i="24" s="1"/>
  <c r="E4" i="24"/>
  <c r="D2" i="13"/>
  <c r="G12" i="24" l="1"/>
  <c r="G13" i="24"/>
  <c r="G15" i="24"/>
  <c r="F13" i="24"/>
  <c r="F14" i="24"/>
  <c r="F12" i="24"/>
  <c r="J8" i="7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G14" i="23" s="1"/>
  <c r="F8" i="23"/>
  <c r="F15" i="23" s="1"/>
  <c r="F7" i="23"/>
  <c r="E5" i="23"/>
  <c r="C8" i="23" s="1"/>
  <c r="E4" i="23"/>
  <c r="D29" i="22"/>
  <c r="A29" i="22"/>
  <c r="F9" i="22"/>
  <c r="G14" i="22" s="1"/>
  <c r="F8" i="22"/>
  <c r="F15" i="22" s="1"/>
  <c r="F7" i="22"/>
  <c r="E5" i="22"/>
  <c r="C8" i="22" s="1"/>
  <c r="E4" i="22"/>
  <c r="D29" i="21"/>
  <c r="A29" i="21"/>
  <c r="F9" i="21"/>
  <c r="G14" i="21" s="1"/>
  <c r="F8" i="21"/>
  <c r="F15" i="21" s="1"/>
  <c r="F7" i="21"/>
  <c r="E5" i="21"/>
  <c r="C8" i="21" s="1"/>
  <c r="E4" i="21"/>
  <c r="D29" i="20"/>
  <c r="A29" i="20"/>
  <c r="F9" i="20"/>
  <c r="G14" i="20" s="1"/>
  <c r="F8" i="20"/>
  <c r="F15" i="20" s="1"/>
  <c r="F7" i="20"/>
  <c r="E5" i="20"/>
  <c r="C8" i="20" s="1"/>
  <c r="E4" i="20"/>
  <c r="D29" i="19"/>
  <c r="A29" i="19"/>
  <c r="F9" i="19"/>
  <c r="G14" i="19" s="1"/>
  <c r="F8" i="19"/>
  <c r="F15" i="19" s="1"/>
  <c r="F7" i="19"/>
  <c r="E5" i="19"/>
  <c r="C8" i="19" s="1"/>
  <c r="E4" i="19"/>
  <c r="D29" i="18"/>
  <c r="A29" i="18"/>
  <c r="F9" i="18"/>
  <c r="G14" i="18" s="1"/>
  <c r="F8" i="18"/>
  <c r="F15" i="18" s="1"/>
  <c r="F7" i="18"/>
  <c r="E5" i="18"/>
  <c r="C8" i="18" s="1"/>
  <c r="E4" i="18"/>
  <c r="D29" i="17"/>
  <c r="A29" i="17"/>
  <c r="F9" i="17"/>
  <c r="G14" i="17" s="1"/>
  <c r="F8" i="17"/>
  <c r="F15" i="17" s="1"/>
  <c r="F7" i="17"/>
  <c r="E5" i="17"/>
  <c r="C8" i="17" s="1"/>
  <c r="E4" i="17"/>
  <c r="D29" i="16"/>
  <c r="A29" i="16"/>
  <c r="F9" i="16"/>
  <c r="G14" i="16" s="1"/>
  <c r="F8" i="16"/>
  <c r="F15" i="16" s="1"/>
  <c r="F7" i="16"/>
  <c r="E5" i="16"/>
  <c r="C8" i="16" s="1"/>
  <c r="E4" i="16"/>
  <c r="D29" i="15"/>
  <c r="A29" i="15"/>
  <c r="F9" i="15"/>
  <c r="G14" i="15" s="1"/>
  <c r="F8" i="15"/>
  <c r="F15" i="15" s="1"/>
  <c r="F7" i="15"/>
  <c r="E5" i="15"/>
  <c r="C8" i="15" s="1"/>
  <c r="E4" i="15"/>
  <c r="D29" i="14"/>
  <c r="A29" i="14"/>
  <c r="F9" i="14"/>
  <c r="G15" i="14" s="1"/>
  <c r="F8" i="14"/>
  <c r="F14" i="14" s="1"/>
  <c r="F7" i="14"/>
  <c r="E5" i="14"/>
  <c r="C8" i="14" s="1"/>
  <c r="E4" i="14"/>
  <c r="D29" i="13"/>
  <c r="A29" i="13"/>
  <c r="F9" i="13"/>
  <c r="G14" i="13" s="1"/>
  <c r="F8" i="13"/>
  <c r="F15" i="13" s="1"/>
  <c r="F7" i="13"/>
  <c r="E5" i="13"/>
  <c r="C8" i="13" s="1"/>
  <c r="E4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D29" i="7"/>
  <c r="F29" i="7"/>
  <c r="D25" i="7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2" i="7"/>
  <c r="B20" i="26" l="1"/>
  <c r="B17" i="26"/>
  <c r="G7" i="24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  <c r="C7" i="25" l="1"/>
  <c r="C4" i="25" l="1"/>
  <c r="C3" i="25"/>
  <c r="F20" i="25"/>
  <c r="F30" i="25"/>
  <c r="F25" i="25"/>
  <c r="B10" i="25"/>
</calcChain>
</file>

<file path=xl/sharedStrings.xml><?xml version="1.0" encoding="utf-8"?>
<sst xmlns="http://schemas.openxmlformats.org/spreadsheetml/2006/main" count="755" uniqueCount="146">
  <si>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</si>
  <si>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</si>
  <si>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</si>
  <si>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</si>
  <si>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</si>
  <si>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</si>
  <si>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</si>
  <si>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</si>
  <si>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</si>
  <si>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</si>
  <si>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</si>
  <si>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</si>
  <si>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</si>
  <si>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</si>
  <si>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</si>
  <si>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</si>
  <si>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</si>
  <si>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</si>
  <si>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</si>
  <si>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</si>
  <si>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</si>
  <si>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</si>
  <si>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</si>
  <si>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</si>
  <si>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</si>
  <si>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</si>
  <si>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</si>
  <si>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</si>
  <si>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</si>
  <si>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</si>
  <si>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</si>
  <si>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</si>
  <si>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</si>
  <si>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</si>
  <si>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</si>
  <si>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</si>
  <si>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</si>
  <si>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</si>
  <si>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</si>
  <si>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</si>
  <si>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</si>
  <si>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</si>
  <si>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</si>
  <si>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</si>
  <si>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</si>
  <si>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</si>
  <si>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</si>
  <si>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</si>
  <si>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</si>
  <si>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</si>
  <si>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</si>
  <si>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</si>
  <si>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</si>
  <si>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</si>
  <si>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</si>
  <si>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</si>
  <si>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</si>
  <si>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</si>
  <si>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</si>
  <si>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</si>
  <si>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</si>
  <si>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</si>
  <si>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</si>
  <si>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</si>
  <si>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</si>
  <si>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</si>
  <si>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</si>
  <si>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</si>
  <si>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</si>
  <si>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</si>
  <si>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</si>
  <si>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</si>
  <si>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</si>
  <si>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</si>
  <si>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</si>
  <si>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</si>
  <si>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</si>
  <si>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</si>
  <si>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</si>
  <si>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Pilih Titan di sini &gt;&gt;</t>
  </si>
  <si>
    <t>IQC BLK POW</t>
  </si>
  <si>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</si>
  <si>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</si>
  <si>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</si>
  <si>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</si>
  <si>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</si>
  <si>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</si>
  <si>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</si>
  <si>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</si>
  <si>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RB ID:</t>
  </si>
  <si>
    <t xml:space="preserve">HNO  B/N:        </t>
  </si>
  <si>
    <t xml:space="preserve">  Berat botol plastik:</t>
  </si>
  <si>
    <t xml:space="preserve">  Berat akhir:</t>
  </si>
  <si>
    <t xml:space="preserve">  (Selepas pencairan sampel)</t>
  </si>
  <si>
    <t>HCl B/N:</t>
  </si>
  <si>
    <t xml:space="preserve">  Berat bersih larutan sampel: </t>
  </si>
  <si>
    <t xml:space="preserve">(Berat akhir - Berat botol plastik)               </t>
  </si>
  <si>
    <t xml:space="preserve">____________________ </t>
  </si>
  <si>
    <t xml:space="preserve">INTERNAL QUALITY CONTROL (IQC) </t>
  </si>
  <si>
    <t xml:space="preserve">  IQC Blank ID :           </t>
  </si>
  <si>
    <t xml:space="preserve"> Berat botol plastik:</t>
  </si>
  <si>
    <t>Berat sampel</t>
  </si>
  <si>
    <t xml:space="preserve"> Berat akhir:</t>
  </si>
  <si>
    <t>Berat bersih larutan sampel</t>
  </si>
  <si>
    <t>(Selepas pencairan sampel)</t>
  </si>
  <si>
    <t xml:space="preserve">(Berat akhir - Berat botol plastik):   </t>
  </si>
  <si>
    <t xml:space="preserve">                        </t>
  </si>
  <si>
    <t xml:space="preserve">  IQC A ID        :     </t>
  </si>
  <si>
    <t xml:space="preserve">  IQC B ID        :      </t>
  </si>
  <si>
    <r>
      <t xml:space="preserve">     Microwave   </t>
    </r>
    <r>
      <rPr>
        <u/>
        <sz val="10"/>
        <color rgb="FF000000"/>
        <rFont val="Book Antiqua"/>
        <family val="1"/>
      </rPr>
      <t xml:space="preserve">         </t>
    </r>
    <r>
      <rPr>
        <sz val="10"/>
        <color rgb="FF000000"/>
        <rFont val="Book Antiqua"/>
        <family val="1"/>
      </rPr>
      <t xml:space="preserve"> ( Kaedah   A / B / C / D )</t>
    </r>
  </si>
  <si>
    <r>
      <t>(</t>
    </r>
    <r>
      <rPr>
        <b/>
        <sz val="11"/>
        <color rgb="FF000000"/>
        <rFont val="Times New Roman"/>
        <family val="1"/>
      </rPr>
      <t xml:space="preserve"> PKKK/200/HMS/003;  PKKK/200/HMS/004</t>
    </r>
    <r>
      <rPr>
        <b/>
        <sz val="10"/>
        <color rgb="FF000000"/>
        <rFont val="Book Antiqua"/>
        <family val="1"/>
      </rPr>
      <t>)</t>
    </r>
  </si>
  <si>
    <r>
      <t xml:space="preserve">     Gerhardt Trace Metal Digestor </t>
    </r>
    <r>
      <rPr>
        <u/>
        <sz val="10"/>
        <color rgb="FF000000"/>
        <rFont val="Book Antiqua"/>
        <family val="1"/>
      </rPr>
      <t xml:space="preserve">             </t>
    </r>
    <r>
      <rPr>
        <sz val="10"/>
        <color rgb="FF000000"/>
        <rFont val="Book Antiqua"/>
        <family val="1"/>
      </rPr>
      <t xml:space="preserve">    ( Kaedah F )</t>
    </r>
  </si>
  <si>
    <r>
      <t>H</t>
    </r>
    <r>
      <rPr>
        <vertAlign val="subscript"/>
        <sz val="10"/>
        <color rgb="FF000000"/>
        <rFont val="Book Antiqua"/>
        <family val="1"/>
      </rPr>
      <t>2</t>
    </r>
    <r>
      <rPr>
        <sz val="10"/>
        <color rgb="FF000000"/>
        <rFont val="Book Antiqua"/>
        <family val="1"/>
      </rPr>
      <t>O</t>
    </r>
    <r>
      <rPr>
        <vertAlign val="subscript"/>
        <sz val="10"/>
        <color rgb="FF000000"/>
        <rFont val="Book Antiqua"/>
        <family val="1"/>
      </rPr>
      <t xml:space="preserve">2 </t>
    </r>
    <r>
      <rPr>
        <sz val="10"/>
        <color rgb="FF000000"/>
        <rFont val="Book Antiqua"/>
        <family val="1"/>
      </rPr>
      <t xml:space="preserve">B/N: </t>
    </r>
  </si>
  <si>
    <r>
      <t xml:space="preserve">Mix standard ID:   TRAD  </t>
    </r>
    <r>
      <rPr>
        <u/>
        <sz val="10"/>
        <color rgb="FF000000"/>
        <rFont val="Book Antiqua"/>
        <family val="1"/>
      </rPr>
      <t xml:space="preserve">   </t>
    </r>
  </si>
  <si>
    <t>YA</t>
  </si>
  <si>
    <t>(16/11/2025)</t>
  </si>
  <si>
    <t xml:space="preserve">H2O2 B/N: </t>
  </si>
  <si>
    <t>K55266610321</t>
  </si>
  <si>
    <t xml:space="preserve"> (31/05/2028)</t>
  </si>
  <si>
    <t xml:space="preserve"> (03/11/2025)</t>
  </si>
  <si>
    <t>Mix standard ID TRAD</t>
  </si>
  <si>
    <t>serbuk</t>
  </si>
  <si>
    <t>cecair</t>
  </si>
  <si>
    <t>Sampel IQC</t>
  </si>
  <si>
    <t>IQC Blank</t>
  </si>
  <si>
    <t>IQC Blank ID</t>
  </si>
  <si>
    <t>Berat bersih</t>
  </si>
  <si>
    <t>IQC A</t>
  </si>
  <si>
    <t>IQC A ID</t>
  </si>
  <si>
    <t>IQC B ID</t>
  </si>
  <si>
    <t>AI</t>
  </si>
  <si>
    <t>RB POW</t>
  </si>
  <si>
    <t>TRAD</t>
  </si>
  <si>
    <t>Cecair</t>
  </si>
  <si>
    <t>T2</t>
  </si>
  <si>
    <t>T4</t>
  </si>
  <si>
    <t>SERBUK</t>
  </si>
  <si>
    <t>CECAIR</t>
  </si>
  <si>
    <t>PIL</t>
  </si>
  <si>
    <t>KAPSUL LEMBUT</t>
  </si>
  <si>
    <t>KAPSUL KERAS</t>
  </si>
  <si>
    <t>PASTE</t>
  </si>
  <si>
    <t>IQC POW</t>
  </si>
  <si>
    <t>TRAD 12</t>
  </si>
  <si>
    <t xml:space="preserve">IQC OW </t>
  </si>
  <si>
    <t>k552666610631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</si>
</sst>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u/>
      <sz val="10"/>
      <color rgb="FF000000"/>
      <name val="Book Antiqua"/>
      <family val="1"/>
    </font>
    <font>
      <sz val="10"/>
      <color rgb="FF000000"/>
      <name val="Symbol"/>
      <family val="1"/>
      <charset val="2"/>
    </font>
    <font>
      <b/>
      <sz val="11"/>
      <color rgb="FF000000"/>
      <name val="Times New Roman"/>
      <family val="1"/>
    </font>
    <font>
      <b/>
      <u/>
      <sz val="1"/>
      <color rgb="FF000000"/>
      <name val="Book Antiqua"/>
      <family val="1"/>
    </font>
    <font>
      <b/>
      <u/>
      <sz val="10"/>
      <color rgb="FF000000"/>
      <name val="Book Antiqua"/>
      <family val="1"/>
    </font>
    <font>
      <vertAlign val="subscript"/>
      <sz val="10"/>
      <color rgb="FF000000"/>
      <name val="Book Antiqua"/>
      <family val="1"/>
    </font>
    <font>
      <u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CCFF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40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36" xfId="0" applyFont="1" applyBorder="1" applyAlignment="1"/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Font="1" applyBorder="1" applyAlignment="1">
      <alignment horizontal="left"/>
    </xf>
    <xf numFmtId="0" fontId="21" fillId="0" borderId="0" xfId="0" applyFont="1" applyAlignment="1">
      <alignment vertical="top"/>
    </xf>
    <xf numFmtId="49" fontId="9" fillId="0" borderId="36" xfId="0" applyNumberFormat="1" applyFont="1" applyBorder="1" applyAlignment="1"/>
    <xf numFmtId="0" fontId="24" fillId="0" borderId="0" xfId="0" applyFont="1" applyAlignment="1">
      <alignment horizontal="left" vertical="top"/>
    </xf>
    <xf numFmtId="0" fontId="17" fillId="3" borderId="9" xfId="0" applyFont="1" applyFill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31" fillId="0" borderId="0" xfId="0" applyFont="1" applyFill="1" applyBorder="1" applyAlignment="1">
      <alignment vertical="center"/>
    </xf>
    <xf numFmtId="0" fontId="25" fillId="0" borderId="0" xfId="0" applyFont="1" applyFill="1" applyBorder="1"/>
    <xf numFmtId="0" fontId="32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left" vertical="center"/>
    </xf>
    <xf numFmtId="0" fontId="27" fillId="0" borderId="23" xfId="0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vertical="center"/>
    </xf>
    <xf numFmtId="0" fontId="25" fillId="0" borderId="0" xfId="0" applyFont="1" applyFill="1" applyBorder="1" applyAlignment="1"/>
    <xf numFmtId="0" fontId="27" fillId="0" borderId="12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left" vertical="center" wrapText="1"/>
    </xf>
    <xf numFmtId="0" fontId="25" fillId="0" borderId="13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left" vertical="center" wrapText="1" indent="2"/>
    </xf>
    <xf numFmtId="0" fontId="0" fillId="0" borderId="0" xfId="0"/>
    <xf numFmtId="0" fontId="36" fillId="0" borderId="0" xfId="0" applyFont="1"/>
    <xf numFmtId="0" fontId="0" fillId="5" borderId="41" xfId="0" applyFill="1" applyBorder="1"/>
    <xf numFmtId="0" fontId="0" fillId="0" borderId="35" xfId="0" applyFont="1" applyBorder="1" applyAlignment="1"/>
    <xf numFmtId="0" fontId="0" fillId="5" borderId="42" xfId="0" applyFill="1" applyBorder="1"/>
    <xf numFmtId="168" fontId="0" fillId="0" borderId="35" xfId="0" applyNumberFormat="1" applyFont="1" applyBorder="1" applyAlignment="1"/>
    <xf numFmtId="0" fontId="22" fillId="0" borderId="0" xfId="0" applyFont="1"/>
    <xf numFmtId="0" fontId="16" fillId="0" borderId="0" xfId="0" applyFont="1" applyAlignment="1">
      <alignment horizontal="left"/>
    </xf>
    <xf numFmtId="0" fontId="16" fillId="0" borderId="0" xfId="0" applyFont="1"/>
    <xf numFmtId="0" fontId="0" fillId="0" borderId="0" xfId="0" applyFont="1" applyAlignment="1">
      <alignment horizontal="left"/>
    </xf>
    <xf numFmtId="0" fontId="0" fillId="5" borderId="43" xfId="0" applyFill="1" applyBorder="1"/>
    <xf numFmtId="167" fontId="0" fillId="0" borderId="35" xfId="0" applyNumberFormat="1" applyFont="1" applyBorder="1" applyAlignment="1"/>
    <xf numFmtId="0" fontId="9" fillId="0" borderId="35" xfId="0" applyFont="1" applyBorder="1" applyAlignment="1"/>
    <xf numFmtId="0" fontId="37" fillId="0" borderId="35" xfId="0" applyFont="1" applyBorder="1" applyAlignment="1"/>
    <xf numFmtId="49" fontId="27" fillId="0" borderId="25" xfId="0" applyNumberFormat="1" applyFont="1" applyFill="1" applyBorder="1" applyAlignment="1">
      <alignment horizontal="left" vertical="center" wrapText="1"/>
    </xf>
    <xf numFmtId="0" fontId="35" fillId="5" borderId="39" xfId="0" applyFont="1" applyFill="1" applyBorder="1" applyAlignment="1">
      <alignment horizontal="center"/>
    </xf>
    <xf numFmtId="0" fontId="35" fillId="5" borderId="40" xfId="0" applyFont="1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26" fillId="0" borderId="23" xfId="0" applyFont="1" applyFill="1" applyBorder="1" applyAlignment="1">
      <alignment horizontal="center" wrapText="1"/>
    </xf>
    <xf numFmtId="0" fontId="26" fillId="0" borderId="24" xfId="0" applyFont="1" applyFill="1" applyBorder="1" applyAlignment="1">
      <alignment horizontal="center" wrapText="1"/>
    </xf>
    <xf numFmtId="0" fontId="26" fillId="0" borderId="25" xfId="0" applyFont="1" applyFill="1" applyBorder="1" applyAlignment="1">
      <alignment horizontal="center" wrapText="1"/>
    </xf>
    <xf numFmtId="0" fontId="26" fillId="0" borderId="26" xfId="0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 wrapText="1"/>
    </xf>
    <xf numFmtId="0" fontId="26" fillId="0" borderId="28" xfId="0" applyFont="1" applyFill="1" applyBorder="1" applyAlignment="1">
      <alignment horizontal="center" vertical="center" wrapText="1"/>
    </xf>
    <xf numFmtId="0" fontId="26" fillId="0" borderId="9" xfId="0" applyFont="1" applyFill="1" applyBorder="1" applyAlignment="1">
      <alignment vertical="center" wrapText="1"/>
    </xf>
    <xf numFmtId="0" fontId="26" fillId="0" borderId="10" xfId="0" applyFont="1" applyFill="1" applyBorder="1" applyAlignment="1">
      <alignment vertical="center" wrapText="1"/>
    </xf>
    <xf numFmtId="0" fontId="27" fillId="0" borderId="36" xfId="0" applyFont="1" applyFill="1" applyBorder="1" applyAlignment="1">
      <alignment horizontal="left" vertical="center" wrapText="1"/>
    </xf>
    <xf numFmtId="0" fontId="27" fillId="0" borderId="37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top"/>
    </xf>
    <xf numFmtId="0" fontId="26" fillId="0" borderId="23" xfId="0" applyFont="1" applyFill="1" applyBorder="1" applyAlignment="1">
      <alignment vertical="center" wrapText="1"/>
    </xf>
    <xf numFmtId="0" fontId="26" fillId="0" borderId="25" xfId="0" applyFont="1" applyFill="1" applyBorder="1" applyAlignment="1">
      <alignment vertical="center" wrapText="1"/>
    </xf>
    <xf numFmtId="0" fontId="27" fillId="0" borderId="23" xfId="0" applyFont="1" applyFill="1" applyBorder="1" applyAlignment="1">
      <alignment horizontal="left" vertical="center" wrapText="1"/>
    </xf>
    <xf numFmtId="0" fontId="29" fillId="0" borderId="24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>
      <alignment horizontal="left" vertical="center" wrapText="1"/>
    </xf>
    <xf numFmtId="0" fontId="26" fillId="0" borderId="26" xfId="0" applyFont="1" applyFill="1" applyBorder="1" applyAlignment="1">
      <alignment vertical="center" wrapText="1"/>
    </xf>
    <xf numFmtId="0" fontId="26" fillId="0" borderId="28" xfId="0" applyFont="1" applyFill="1" applyBorder="1" applyAlignment="1">
      <alignment vertical="center" wrapText="1"/>
    </xf>
    <xf numFmtId="0" fontId="27" fillId="0" borderId="26" xfId="0" applyFont="1" applyFill="1" applyBorder="1" applyAlignment="1">
      <alignment horizontal="left" vertical="center" wrapText="1"/>
    </xf>
    <xf numFmtId="0" fontId="29" fillId="0" borderId="27" xfId="0" applyFont="1" applyFill="1" applyBorder="1" applyAlignment="1">
      <alignment horizontal="left" vertical="center" wrapText="1"/>
    </xf>
    <xf numFmtId="0" fontId="29" fillId="0" borderId="28" xfId="0" applyFont="1" applyFill="1" applyBorder="1" applyAlignment="1">
      <alignment horizontal="left" vertical="center" wrapText="1"/>
    </xf>
    <xf numFmtId="0" fontId="27" fillId="0" borderId="38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49" fontId="27" fillId="0" borderId="25" xfId="0" applyNumberFormat="1" applyFont="1" applyFill="1" applyBorder="1" applyAlignment="1">
      <alignment horizontal="left" vertical="center" wrapText="1"/>
    </xf>
    <xf numFmtId="49" fontId="27" fillId="0" borderId="28" xfId="0" applyNumberFormat="1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center" vertical="top" wrapText="1"/>
    </xf>
    <xf numFmtId="0" fontId="34" fillId="0" borderId="27" xfId="0" applyFont="1" applyFill="1" applyBorder="1" applyAlignment="1">
      <alignment horizontal="center" vertical="center"/>
    </xf>
    <xf numFmtId="0" fontId="25" fillId="0" borderId="28" xfId="0" applyFont="1" applyFill="1" applyBorder="1" applyAlignment="1">
      <alignment horizontal="center" vertical="center"/>
    </xf>
    <xf numFmtId="0" fontId="25" fillId="0" borderId="23" xfId="0" applyFont="1" applyFill="1" applyBorder="1"/>
    <xf numFmtId="0" fontId="25" fillId="0" borderId="24" xfId="0" applyFont="1" applyFill="1" applyBorder="1"/>
    <xf numFmtId="0" fontId="25" fillId="0" borderId="25" xfId="0" applyFont="1" applyFill="1" applyBorder="1"/>
    <xf numFmtId="0" fontId="26" fillId="4" borderId="9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34" xfId="0" applyNumberFormat="1" applyFont="1" applyFill="1" applyBorder="1" applyAlignment="1">
      <alignment horizontal="center" vertical="center" wrapText="1"/>
    </xf>
    <xf numFmtId="0" fontId="26" fillId="4" borderId="10" xfId="0" applyNumberFormat="1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vertical="center" wrapText="1"/>
    </xf>
    <xf numFmtId="0" fontId="27" fillId="0" borderId="13" xfId="0" applyFont="1" applyFill="1" applyBorder="1" applyAlignment="1">
      <alignment vertical="center" wrapText="1"/>
    </xf>
    <xf numFmtId="0" fontId="27" fillId="0" borderId="12" xfId="0" applyFont="1" applyFill="1" applyBorder="1" applyAlignment="1">
      <alignment horizontal="left" vertical="center" wrapText="1"/>
    </xf>
    <xf numFmtId="0" fontId="27" fillId="0" borderId="13" xfId="0" applyFont="1" applyFill="1" applyBorder="1" applyAlignment="1">
      <alignment horizontal="left" vertical="center" wrapText="1"/>
    </xf>
    <xf numFmtId="0" fontId="27" fillId="0" borderId="26" xfId="0" applyFont="1" applyFill="1" applyBorder="1" applyAlignment="1">
      <alignment horizontal="left" vertical="top" wrapText="1"/>
    </xf>
    <xf numFmtId="0" fontId="27" fillId="0" borderId="27" xfId="0" applyFont="1" applyFill="1" applyBorder="1" applyAlignment="1">
      <alignment horizontal="left" vertical="top" wrapText="1"/>
    </xf>
    <xf numFmtId="0" fontId="27" fillId="0" borderId="28" xfId="0" applyFont="1" applyFill="1" applyBorder="1" applyAlignment="1">
      <alignment horizontal="left" vertical="top" wrapText="1"/>
    </xf>
    <xf numFmtId="0" fontId="27" fillId="0" borderId="26" xfId="0" applyFont="1" applyFill="1" applyBorder="1" applyAlignment="1">
      <alignment horizontal="left" wrapText="1"/>
    </xf>
    <xf numFmtId="0" fontId="27" fillId="0" borderId="27" xfId="0" applyFont="1" applyFill="1" applyBorder="1" applyAlignment="1">
      <alignment horizontal="left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27" fillId="0" borderId="28" xfId="0" applyNumberFormat="1" applyFont="1" applyFill="1" applyBorder="1" applyAlignment="1">
      <alignment horizontal="left" vertical="center" wrapText="1"/>
    </xf>
  </cellXfs>
  <cellStyles count="2">
    <cellStyle name="Explanatory Text" xfId="1" builtinId="53"/>
    <cellStyle name="Normal" xfId="0" builtinId="0"/>
  </cellStyles>
  <dxfs count="6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[1]Form!$D$4" lockText="1" noThreeD="1"/>
</file>

<file path=xl/ctrlProps/ctrlProp10.xml><?xml version="1.0" encoding="utf-8"?>
<formControlPr xmlns="http://schemas.microsoft.com/office/spreadsheetml/2009/9/main" objectType="CheckBox" fmlaLink="FormTitan!$C$29" lockText="1" noThreeD="1"/>
</file>

<file path=xl/ctrlProps/ctrlProp11.xml><?xml version="1.0" encoding="utf-8"?>
<formControlPr xmlns="http://schemas.microsoft.com/office/spreadsheetml/2009/9/main" objectType="CheckBox" checked="Checked" fmlaLink="FormTitan!$D$29" lockText="1" noThreeD="1"/>
</file>

<file path=xl/ctrlProps/ctrlProp12.xml><?xml version="1.0" encoding="utf-8"?>
<formControlPr xmlns="http://schemas.microsoft.com/office/spreadsheetml/2009/9/main" objectType="CheckBox" fmlaLink="FormTitan!$F$29" lockText="1" noThreeD="1"/>
</file>

<file path=xl/ctrlProps/ctrlProp13.xml><?xml version="1.0" encoding="utf-8"?>
<formControlPr xmlns="http://schemas.microsoft.com/office/spreadsheetml/2009/9/main" objectType="CheckBox" checked="Checked" fmlaLink="FormTitan!$D$24" lockText="1" noThreeD="1"/>
</file>

<file path=xl/ctrlProps/ctrlProp14.xml><?xml version="1.0" encoding="utf-8"?>
<formControlPr xmlns="http://schemas.microsoft.com/office/spreadsheetml/2009/9/main" objectType="CheckBox" checked="Checked" fmlaLink="FormTitan!$D$23" lockText="1" noThreeD="1"/>
</file>

<file path=xl/ctrlProps/ctrlProp15.xml><?xml version="1.0" encoding="utf-8"?>
<formControlPr xmlns="http://schemas.microsoft.com/office/spreadsheetml/2009/9/main" objectType="CheckBox" checked="Checked" fmlaLink="FormTitan!$D$25" lockText="1" noThreeD="1"/>
</file>

<file path=xl/ctrlProps/ctrlProp16.xml><?xml version="1.0" encoding="utf-8"?>
<formControlPr xmlns="http://schemas.microsoft.com/office/spreadsheetml/2009/9/main" objectType="CheckBox" fmlaLink="FormTitan!$E$29" lockText="1" noThreeD="1"/>
</file>

<file path=xl/ctrlProps/ctrlProp17.xml><?xml version="1.0" encoding="utf-8"?>
<formControlPr xmlns="http://schemas.microsoft.com/office/spreadsheetml/2009/9/main" objectType="CheckBox" fmlaLink="FormTitan!$C$29" lockText="1" noThreeD="1"/>
</file>

<file path=xl/ctrlProps/ctrlProp18.xml><?xml version="1.0" encoding="utf-8"?>
<formControlPr xmlns="http://schemas.microsoft.com/office/spreadsheetml/2009/9/main" objectType="CheckBox" checked="Checked" fmlaLink="FormTitan!$D$29" lockText="1" noThreeD="1"/>
</file>

<file path=xl/ctrlProps/ctrlProp19.xml><?xml version="1.0" encoding="utf-8"?>
<formControlPr xmlns="http://schemas.microsoft.com/office/spreadsheetml/2009/9/main" objectType="CheckBox" fmlaLink="FormTitan!$F$29" lockText="1" noThreeD="1"/>
</file>

<file path=xl/ctrlProps/ctrlProp2.xml><?xml version="1.0" encoding="utf-8"?>
<formControlPr xmlns="http://schemas.microsoft.com/office/spreadsheetml/2009/9/main" objectType="CheckBox" fmlaLink="[1]Form!$J$4" lockText="1" noThreeD="1"/>
</file>

<file path=xl/ctrlProps/ctrlProp20.xml><?xml version="1.0" encoding="utf-8"?>
<formControlPr xmlns="http://schemas.microsoft.com/office/spreadsheetml/2009/9/main" objectType="CheckBox" checked="Checked" fmlaLink="FormTitan!$D$24" lockText="1" noThreeD="1"/>
</file>

<file path=xl/ctrlProps/ctrlProp21.xml><?xml version="1.0" encoding="utf-8"?>
<formControlPr xmlns="http://schemas.microsoft.com/office/spreadsheetml/2009/9/main" objectType="CheckBox" checked="Checked" fmlaLink="FormTitan!$D$23" lockText="1" noThreeD="1"/>
</file>

<file path=xl/ctrlProps/ctrlProp22.xml><?xml version="1.0" encoding="utf-8"?>
<formControlPr xmlns="http://schemas.microsoft.com/office/spreadsheetml/2009/9/main" objectType="CheckBox" checked="Checked" fmlaLink="FormTitan!$D$25" lockText="1" noThreeD="1"/>
</file>

<file path=xl/ctrlProps/ctrlProp23.xml><?xml version="1.0" encoding="utf-8"?>
<formControlPr xmlns="http://schemas.microsoft.com/office/spreadsheetml/2009/9/main" objectType="CheckBox" fmlaLink="FormTitan!$E$29" lockText="1" noThreeD="1"/>
</file>

<file path=xl/ctrlProps/ctrlProp24.xml><?xml version="1.0" encoding="utf-8"?>
<formControlPr xmlns="http://schemas.microsoft.com/office/spreadsheetml/2009/9/main" objectType="CheckBox" fmlaLink="FormTitan!$C$29" lockText="1" noThreeD="1"/>
</file>

<file path=xl/ctrlProps/ctrlProp25.xml><?xml version="1.0" encoding="utf-8"?>
<formControlPr xmlns="http://schemas.microsoft.com/office/spreadsheetml/2009/9/main" objectType="CheckBox" checked="Checked" fmlaLink="FormTitan!$D$29" lockText="1" noThreeD="1"/>
</file>

<file path=xl/ctrlProps/ctrlProp26.xml><?xml version="1.0" encoding="utf-8"?>
<formControlPr xmlns="http://schemas.microsoft.com/office/spreadsheetml/2009/9/main" objectType="CheckBox" fmlaLink="FormTitan!$F$29" lockText="1" noThreeD="1"/>
</file>

<file path=xl/ctrlProps/ctrlProp27.xml><?xml version="1.0" encoding="utf-8"?>
<formControlPr xmlns="http://schemas.microsoft.com/office/spreadsheetml/2009/9/main" objectType="CheckBox" checked="Checked" fmlaLink="FormTitan!$D$24" lockText="1" noThreeD="1"/>
</file>

<file path=xl/ctrlProps/ctrlProp28.xml><?xml version="1.0" encoding="utf-8"?>
<formControlPr xmlns="http://schemas.microsoft.com/office/spreadsheetml/2009/9/main" objectType="CheckBox" checked="Checked" fmlaLink="FormTitan!$D$23" lockText="1" noThreeD="1"/>
</file>

<file path=xl/ctrlProps/ctrlProp29.xml><?xml version="1.0" encoding="utf-8"?>
<formControlPr xmlns="http://schemas.microsoft.com/office/spreadsheetml/2009/9/main" objectType="CheckBox" checked="Checked" fmlaLink="FormTitan!$D$25" lockText="1" noThreeD="1"/>
</file>

<file path=xl/ctrlProps/ctrlProp3.xml><?xml version="1.0" encoding="utf-8"?>
<formControlPr xmlns="http://schemas.microsoft.com/office/spreadsheetml/2009/9/main" objectType="CheckBox" fmlaLink="FormTitan!$C$29" lockText="1" noThreeD="1"/>
</file>

<file path=xl/ctrlProps/ctrlProp30.xml><?xml version="1.0" encoding="utf-8"?>
<formControlPr xmlns="http://schemas.microsoft.com/office/spreadsheetml/2009/9/main" objectType="CheckBox" fmlaLink="FormTitan!$E$29" lockText="1" noThreeD="1"/>
</file>

<file path=xl/ctrlProps/ctrlProp31.xml><?xml version="1.0" encoding="utf-8"?>
<formControlPr xmlns="http://schemas.microsoft.com/office/spreadsheetml/2009/9/main" objectType="CheckBox" fmlaLink="FormTitan!$C$29" lockText="1" noThreeD="1"/>
</file>

<file path=xl/ctrlProps/ctrlProp32.xml><?xml version="1.0" encoding="utf-8"?>
<formControlPr xmlns="http://schemas.microsoft.com/office/spreadsheetml/2009/9/main" objectType="CheckBox" checked="Checked" fmlaLink="FormTitan!$D$29" lockText="1" noThreeD="1"/>
</file>

<file path=xl/ctrlProps/ctrlProp33.xml><?xml version="1.0" encoding="utf-8"?>
<formControlPr xmlns="http://schemas.microsoft.com/office/spreadsheetml/2009/9/main" objectType="CheckBox" fmlaLink="FormTitan!$F$29" lockText="1" noThreeD="1"/>
</file>

<file path=xl/ctrlProps/ctrlProp34.xml><?xml version="1.0" encoding="utf-8"?>
<formControlPr xmlns="http://schemas.microsoft.com/office/spreadsheetml/2009/9/main" objectType="CheckBox" checked="Checked" fmlaLink="FormTitan!$D$24" lockText="1" noThreeD="1"/>
</file>

<file path=xl/ctrlProps/ctrlProp35.xml><?xml version="1.0" encoding="utf-8"?>
<formControlPr xmlns="http://schemas.microsoft.com/office/spreadsheetml/2009/9/main" objectType="CheckBox" checked="Checked" fmlaLink="FormTitan!$D$23" lockText="1" noThreeD="1"/>
</file>

<file path=xl/ctrlProps/ctrlProp36.xml><?xml version="1.0" encoding="utf-8"?>
<formControlPr xmlns="http://schemas.microsoft.com/office/spreadsheetml/2009/9/main" objectType="CheckBox" checked="Checked" fmlaLink="FormTitan!$D$25" lockText="1" noThreeD="1"/>
</file>

<file path=xl/ctrlProps/ctrlProp37.xml><?xml version="1.0" encoding="utf-8"?>
<formControlPr xmlns="http://schemas.microsoft.com/office/spreadsheetml/2009/9/main" objectType="CheckBox" fmlaLink="FormTitan!$E$29" lockText="1" noThreeD="1"/>
</file>

<file path=xl/ctrlProps/ctrlProp38.xml><?xml version="1.0" encoding="utf-8"?>
<formControlPr xmlns="http://schemas.microsoft.com/office/spreadsheetml/2009/9/main" objectType="CheckBox" fmlaLink="FormTitan!$C$29" lockText="1" noThreeD="1"/>
</file>

<file path=xl/ctrlProps/ctrlProp39.xml><?xml version="1.0" encoding="utf-8"?>
<formControlPr xmlns="http://schemas.microsoft.com/office/spreadsheetml/2009/9/main" objectType="CheckBox" checked="Checked" fmlaLink="FormTitan!$D$29" lockText="1" noThreeD="1"/>
</file>

<file path=xl/ctrlProps/ctrlProp4.xml><?xml version="1.0" encoding="utf-8"?>
<formControlPr xmlns="http://schemas.microsoft.com/office/spreadsheetml/2009/9/main" objectType="CheckBox" checked="Checked" fmlaLink="FormTitan!$D$29" lockText="1" noThreeD="1"/>
</file>

<file path=xl/ctrlProps/ctrlProp40.xml><?xml version="1.0" encoding="utf-8"?>
<formControlPr xmlns="http://schemas.microsoft.com/office/spreadsheetml/2009/9/main" objectType="CheckBox" fmlaLink="FormTitan!$F$29" lockText="1" noThreeD="1"/>
</file>

<file path=xl/ctrlProps/ctrlProp41.xml><?xml version="1.0" encoding="utf-8"?>
<formControlPr xmlns="http://schemas.microsoft.com/office/spreadsheetml/2009/9/main" objectType="CheckBox" checked="Checked" fmlaLink="FormTitan!$D$24" lockText="1" noThreeD="1"/>
</file>

<file path=xl/ctrlProps/ctrlProp42.xml><?xml version="1.0" encoding="utf-8"?>
<formControlPr xmlns="http://schemas.microsoft.com/office/spreadsheetml/2009/9/main" objectType="CheckBox" checked="Checked" fmlaLink="FormTitan!$D$23" lockText="1" noThreeD="1"/>
</file>

<file path=xl/ctrlProps/ctrlProp43.xml><?xml version="1.0" encoding="utf-8"?>
<formControlPr xmlns="http://schemas.microsoft.com/office/spreadsheetml/2009/9/main" objectType="CheckBox" checked="Checked" fmlaLink="FormTitan!$D$25" lockText="1" noThreeD="1"/>
</file>

<file path=xl/ctrlProps/ctrlProp44.xml><?xml version="1.0" encoding="utf-8"?>
<formControlPr xmlns="http://schemas.microsoft.com/office/spreadsheetml/2009/9/main" objectType="CheckBox" fmlaLink="FormTitan!$E$29" lockText="1" noThreeD="1"/>
</file>

<file path=xl/ctrlProps/ctrlProp45.xml><?xml version="1.0" encoding="utf-8"?>
<formControlPr xmlns="http://schemas.microsoft.com/office/spreadsheetml/2009/9/main" objectType="CheckBox" fmlaLink="FormTitan!$C$29" lockText="1" noThreeD="1"/>
</file>

<file path=xl/ctrlProps/ctrlProp46.xml><?xml version="1.0" encoding="utf-8"?>
<formControlPr xmlns="http://schemas.microsoft.com/office/spreadsheetml/2009/9/main" objectType="CheckBox" checked="Checked" fmlaLink="FormTitan!$D$29" lockText="1" noThreeD="1"/>
</file>

<file path=xl/ctrlProps/ctrlProp47.xml><?xml version="1.0" encoding="utf-8"?>
<formControlPr xmlns="http://schemas.microsoft.com/office/spreadsheetml/2009/9/main" objectType="CheckBox" fmlaLink="FormTitan!$F$29" lockText="1" noThreeD="1"/>
</file>

<file path=xl/ctrlProps/ctrlProp48.xml><?xml version="1.0" encoding="utf-8"?>
<formControlPr xmlns="http://schemas.microsoft.com/office/spreadsheetml/2009/9/main" objectType="CheckBox" checked="Checked" fmlaLink="FormTitan!$D$24" lockText="1" noThreeD="1"/>
</file>

<file path=xl/ctrlProps/ctrlProp49.xml><?xml version="1.0" encoding="utf-8"?>
<formControlPr xmlns="http://schemas.microsoft.com/office/spreadsheetml/2009/9/main" objectType="CheckBox" checked="Checked" fmlaLink="FormTitan!$D$23" lockText="1" noThreeD="1"/>
</file>

<file path=xl/ctrlProps/ctrlProp5.xml><?xml version="1.0" encoding="utf-8"?>
<formControlPr xmlns="http://schemas.microsoft.com/office/spreadsheetml/2009/9/main" objectType="CheckBox" fmlaLink="FormTitan!$F$29" lockText="1" noThreeD="1"/>
</file>

<file path=xl/ctrlProps/ctrlProp50.xml><?xml version="1.0" encoding="utf-8"?>
<formControlPr xmlns="http://schemas.microsoft.com/office/spreadsheetml/2009/9/main" objectType="CheckBox" checked="Checked" fmlaLink="FormTitan!$D$25" lockText="1" noThreeD="1"/>
</file>

<file path=xl/ctrlProps/ctrlProp51.xml><?xml version="1.0" encoding="utf-8"?>
<formControlPr xmlns="http://schemas.microsoft.com/office/spreadsheetml/2009/9/main" objectType="CheckBox" fmlaLink="FormTitan!$E$29" lockText="1" noThreeD="1"/>
</file>

<file path=xl/ctrlProps/ctrlProp52.xml><?xml version="1.0" encoding="utf-8"?>
<formControlPr xmlns="http://schemas.microsoft.com/office/spreadsheetml/2009/9/main" objectType="CheckBox" fmlaLink="FormTitan!$C$29" lockText="1" noThreeD="1"/>
</file>

<file path=xl/ctrlProps/ctrlProp53.xml><?xml version="1.0" encoding="utf-8"?>
<formControlPr xmlns="http://schemas.microsoft.com/office/spreadsheetml/2009/9/main" objectType="CheckBox" checked="Checked" fmlaLink="FormTitan!$D$29" lockText="1" noThreeD="1"/>
</file>

<file path=xl/ctrlProps/ctrlProp54.xml><?xml version="1.0" encoding="utf-8"?>
<formControlPr xmlns="http://schemas.microsoft.com/office/spreadsheetml/2009/9/main" objectType="CheckBox" fmlaLink="FormTitan!$F$29" lockText="1" noThreeD="1"/>
</file>

<file path=xl/ctrlProps/ctrlProp55.xml><?xml version="1.0" encoding="utf-8"?>
<formControlPr xmlns="http://schemas.microsoft.com/office/spreadsheetml/2009/9/main" objectType="CheckBox" checked="Checked" fmlaLink="FormTitan!$D$24" lockText="1" noThreeD="1"/>
</file>

<file path=xl/ctrlProps/ctrlProp56.xml><?xml version="1.0" encoding="utf-8"?>
<formControlPr xmlns="http://schemas.microsoft.com/office/spreadsheetml/2009/9/main" objectType="CheckBox" checked="Checked" fmlaLink="FormTitan!$D$23" lockText="1" noThreeD="1"/>
</file>

<file path=xl/ctrlProps/ctrlProp57.xml><?xml version="1.0" encoding="utf-8"?>
<formControlPr xmlns="http://schemas.microsoft.com/office/spreadsheetml/2009/9/main" objectType="CheckBox" checked="Checked" fmlaLink="FormTitan!$D$25" lockText="1" noThreeD="1"/>
</file>

<file path=xl/ctrlProps/ctrlProp58.xml><?xml version="1.0" encoding="utf-8"?>
<formControlPr xmlns="http://schemas.microsoft.com/office/spreadsheetml/2009/9/main" objectType="CheckBox" fmlaLink="FormTitan!$E$29" lockText="1" noThreeD="1"/>
</file>

<file path=xl/ctrlProps/ctrlProp59.xml><?xml version="1.0" encoding="utf-8"?>
<formControlPr xmlns="http://schemas.microsoft.com/office/spreadsheetml/2009/9/main" objectType="CheckBox" fmlaLink="FormTitan!$C$29" lockText="1" noThreeD="1"/>
</file>

<file path=xl/ctrlProps/ctrlProp6.xml><?xml version="1.0" encoding="utf-8"?>
<formControlPr xmlns="http://schemas.microsoft.com/office/spreadsheetml/2009/9/main" objectType="CheckBox" checked="Checked" fmlaLink="FormTitan!$D$24" lockText="1" noThreeD="1"/>
</file>

<file path=xl/ctrlProps/ctrlProp60.xml><?xml version="1.0" encoding="utf-8"?>
<formControlPr xmlns="http://schemas.microsoft.com/office/spreadsheetml/2009/9/main" objectType="CheckBox" checked="Checked" fmlaLink="FormTitan!$D$29" lockText="1" noThreeD="1"/>
</file>

<file path=xl/ctrlProps/ctrlProp61.xml><?xml version="1.0" encoding="utf-8"?>
<formControlPr xmlns="http://schemas.microsoft.com/office/spreadsheetml/2009/9/main" objectType="CheckBox" fmlaLink="FormTitan!$F$29" lockText="1" noThreeD="1"/>
</file>

<file path=xl/ctrlProps/ctrlProp62.xml><?xml version="1.0" encoding="utf-8"?>
<formControlPr xmlns="http://schemas.microsoft.com/office/spreadsheetml/2009/9/main" objectType="CheckBox" checked="Checked" fmlaLink="FormTitan!$D$24" lockText="1" noThreeD="1"/>
</file>

<file path=xl/ctrlProps/ctrlProp63.xml><?xml version="1.0" encoding="utf-8"?>
<formControlPr xmlns="http://schemas.microsoft.com/office/spreadsheetml/2009/9/main" objectType="CheckBox" checked="Checked" fmlaLink="FormTitan!$D$23" lockText="1" noThreeD="1"/>
</file>

<file path=xl/ctrlProps/ctrlProp64.xml><?xml version="1.0" encoding="utf-8"?>
<formControlPr xmlns="http://schemas.microsoft.com/office/spreadsheetml/2009/9/main" objectType="CheckBox" checked="Checked" fmlaLink="FormTitan!$D$25" lockText="1" noThreeD="1"/>
</file>

<file path=xl/ctrlProps/ctrlProp65.xml><?xml version="1.0" encoding="utf-8"?>
<formControlPr xmlns="http://schemas.microsoft.com/office/spreadsheetml/2009/9/main" objectType="CheckBox" fmlaLink="FormTitan!$E$29" lockText="1" noThreeD="1"/>
</file>

<file path=xl/ctrlProps/ctrlProp66.xml><?xml version="1.0" encoding="utf-8"?>
<formControlPr xmlns="http://schemas.microsoft.com/office/spreadsheetml/2009/9/main" objectType="CheckBox" fmlaLink="FormTitan!$C$29" lockText="1" noThreeD="1"/>
</file>

<file path=xl/ctrlProps/ctrlProp67.xml><?xml version="1.0" encoding="utf-8"?>
<formControlPr xmlns="http://schemas.microsoft.com/office/spreadsheetml/2009/9/main" objectType="CheckBox" checked="Checked" fmlaLink="FormTitan!$D$29" lockText="1" noThreeD="1"/>
</file>

<file path=xl/ctrlProps/ctrlProp68.xml><?xml version="1.0" encoding="utf-8"?>
<formControlPr xmlns="http://schemas.microsoft.com/office/spreadsheetml/2009/9/main" objectType="CheckBox" fmlaLink="FormTitan!$F$29" lockText="1" noThreeD="1"/>
</file>

<file path=xl/ctrlProps/ctrlProp69.xml><?xml version="1.0" encoding="utf-8"?>
<formControlPr xmlns="http://schemas.microsoft.com/office/spreadsheetml/2009/9/main" objectType="CheckBox" checked="Checked" fmlaLink="FormTitan!$D$24" lockText="1" noThreeD="1"/>
</file>

<file path=xl/ctrlProps/ctrlProp7.xml><?xml version="1.0" encoding="utf-8"?>
<formControlPr xmlns="http://schemas.microsoft.com/office/spreadsheetml/2009/9/main" objectType="CheckBox" checked="Checked" fmlaLink="FormTitan!$D$23" lockText="1" noThreeD="1"/>
</file>

<file path=xl/ctrlProps/ctrlProp70.xml><?xml version="1.0" encoding="utf-8"?>
<formControlPr xmlns="http://schemas.microsoft.com/office/spreadsheetml/2009/9/main" objectType="CheckBox" checked="Checked" fmlaLink="FormTitan!$D$23" lockText="1" noThreeD="1"/>
</file>

<file path=xl/ctrlProps/ctrlProp71.xml><?xml version="1.0" encoding="utf-8"?>
<formControlPr xmlns="http://schemas.microsoft.com/office/spreadsheetml/2009/9/main" objectType="CheckBox" checked="Checked" fmlaLink="FormTitan!$D$25" lockText="1" noThreeD="1"/>
</file>

<file path=xl/ctrlProps/ctrlProp72.xml><?xml version="1.0" encoding="utf-8"?>
<formControlPr xmlns="http://schemas.microsoft.com/office/spreadsheetml/2009/9/main" objectType="CheckBox" fmlaLink="FormTitan!$E$29" lockText="1" noThreeD="1"/>
</file>

<file path=xl/ctrlProps/ctrlProp73.xml><?xml version="1.0" encoding="utf-8"?>
<formControlPr xmlns="http://schemas.microsoft.com/office/spreadsheetml/2009/9/main" objectType="CheckBox" fmlaLink="FormTitan!$C$29" lockText="1" noThreeD="1"/>
</file>

<file path=xl/ctrlProps/ctrlProp74.xml><?xml version="1.0" encoding="utf-8"?>
<formControlPr xmlns="http://schemas.microsoft.com/office/spreadsheetml/2009/9/main" objectType="CheckBox" checked="Checked" fmlaLink="FormTitan!$D$29" lockText="1" noThreeD="1"/>
</file>

<file path=xl/ctrlProps/ctrlProp75.xml><?xml version="1.0" encoding="utf-8"?>
<formControlPr xmlns="http://schemas.microsoft.com/office/spreadsheetml/2009/9/main" objectType="CheckBox" fmlaLink="FormTitan!$F$29" lockText="1" noThreeD="1"/>
</file>

<file path=xl/ctrlProps/ctrlProp76.xml><?xml version="1.0" encoding="utf-8"?>
<formControlPr xmlns="http://schemas.microsoft.com/office/spreadsheetml/2009/9/main" objectType="CheckBox" checked="Checked" fmlaLink="FormTitan!$D$24" lockText="1" noThreeD="1"/>
</file>

<file path=xl/ctrlProps/ctrlProp77.xml><?xml version="1.0" encoding="utf-8"?>
<formControlPr xmlns="http://schemas.microsoft.com/office/spreadsheetml/2009/9/main" objectType="CheckBox" checked="Checked" fmlaLink="FormTitan!$D$23" lockText="1" noThreeD="1"/>
</file>

<file path=xl/ctrlProps/ctrlProp78.xml><?xml version="1.0" encoding="utf-8"?>
<formControlPr xmlns="http://schemas.microsoft.com/office/spreadsheetml/2009/9/main" objectType="CheckBox" checked="Checked" fmlaLink="FormTitan!$D$25" lockText="1" noThreeD="1"/>
</file>

<file path=xl/ctrlProps/ctrlProp79.xml><?xml version="1.0" encoding="utf-8"?>
<formControlPr xmlns="http://schemas.microsoft.com/office/spreadsheetml/2009/9/main" objectType="CheckBox" fmlaLink="FormTitan!$E$29" lockText="1" noThreeD="1"/>
</file>

<file path=xl/ctrlProps/ctrlProp8.xml><?xml version="1.0" encoding="utf-8"?>
<formControlPr xmlns="http://schemas.microsoft.com/office/spreadsheetml/2009/9/main" objectType="CheckBox" checked="Checked" fmlaLink="FormTitan!$D$25" lockText="1" noThreeD="1"/>
</file>

<file path=xl/ctrlProps/ctrlProp80.xml><?xml version="1.0" encoding="utf-8"?>
<formControlPr xmlns="http://schemas.microsoft.com/office/spreadsheetml/2009/9/main" objectType="CheckBox" fmlaLink="FormTitan!$C$29" lockText="1" noThreeD="1"/>
</file>

<file path=xl/ctrlProps/ctrlProp81.xml><?xml version="1.0" encoding="utf-8"?>
<formControlPr xmlns="http://schemas.microsoft.com/office/spreadsheetml/2009/9/main" objectType="CheckBox" checked="Checked" fmlaLink="FormTitan!$D$29" lockText="1" noThreeD="1"/>
</file>

<file path=xl/ctrlProps/ctrlProp82.xml><?xml version="1.0" encoding="utf-8"?>
<formControlPr xmlns="http://schemas.microsoft.com/office/spreadsheetml/2009/9/main" objectType="CheckBox" fmlaLink="FormTitan!$F$29" lockText="1" noThreeD="1"/>
</file>

<file path=xl/ctrlProps/ctrlProp83.xml><?xml version="1.0" encoding="utf-8"?>
<formControlPr xmlns="http://schemas.microsoft.com/office/spreadsheetml/2009/9/main" objectType="CheckBox" checked="Checked" fmlaLink="FormTitan!$D$24" lockText="1" noThreeD="1"/>
</file>

<file path=xl/ctrlProps/ctrlProp84.xml><?xml version="1.0" encoding="utf-8"?>
<formControlPr xmlns="http://schemas.microsoft.com/office/spreadsheetml/2009/9/main" objectType="CheckBox" checked="Checked" fmlaLink="FormTitan!$D$23" lockText="1" noThreeD="1"/>
</file>

<file path=xl/ctrlProps/ctrlProp85.xml><?xml version="1.0" encoding="utf-8"?>
<formControlPr xmlns="http://schemas.microsoft.com/office/spreadsheetml/2009/9/main" objectType="CheckBox" checked="Checked" fmlaLink="FormTitan!$D$25" lockText="1" noThreeD="1"/>
</file>

<file path=xl/ctrlProps/ctrlProp86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E$29" lockText="1" noThreeD="1"/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19" name="Text Box 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 txBox="1">
          <a:spLocks noChangeArrowheads="1"/>
        </xdr:cNvSpPr>
      </xdr:nvSpPr>
      <xdr:spPr bwMode="auto">
        <a:xfrm>
          <a:off x="4572000" y="3086100"/>
          <a:ext cx="1143000" cy="4381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MY" sz="8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20" name="Text Box 7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 txBox="1">
          <a:spLocks noChangeArrowheads="1"/>
        </xdr:cNvSpPr>
      </xdr:nvSpPr>
      <xdr:spPr bwMode="auto">
        <a:xfrm>
          <a:off x="3676650" y="8534400"/>
          <a:ext cx="110490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MY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21" name="Text Box 8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 txBox="1">
          <a:spLocks noChangeArrowheads="1"/>
        </xdr:cNvSpPr>
      </xdr:nvSpPr>
      <xdr:spPr bwMode="auto">
        <a:xfrm>
          <a:off x="3676650" y="8534400"/>
          <a:ext cx="110490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MY" sz="9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22" name="Text Box 17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 txBox="1">
          <a:spLocks noChangeArrowheads="1"/>
        </xdr:cNvSpPr>
      </xdr:nvSpPr>
      <xdr:spPr bwMode="auto">
        <a:xfrm>
          <a:off x="1846522" y="5603800"/>
          <a:ext cx="1068794" cy="691781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MY" sz="8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23" name="Text Box 16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 txBox="1">
          <a:spLocks noChangeArrowheads="1"/>
        </xdr:cNvSpPr>
      </xdr:nvSpPr>
      <xdr:spPr bwMode="auto">
        <a:xfrm>
          <a:off x="5133975" y="5572125"/>
          <a:ext cx="1076325" cy="5810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MY" sz="8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 txBox="1"/>
      </xdr:nvSpPr>
      <xdr:spPr>
        <a:xfrm>
          <a:off x="6077170" y="6121253"/>
          <a:ext cx="160155" cy="276224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MY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125" name="Text Box 17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 txBox="1">
          <a:spLocks noChangeArrowheads="1"/>
        </xdr:cNvSpPr>
      </xdr:nvSpPr>
      <xdr:spPr bwMode="auto">
        <a:xfrm>
          <a:off x="1840318" y="6824108"/>
          <a:ext cx="1019619" cy="7936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MY" sz="8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126" name="Text Box 16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 txBox="1">
          <a:spLocks noChangeArrowheads="1"/>
        </xdr:cNvSpPr>
      </xdr:nvSpPr>
      <xdr:spPr bwMode="auto">
        <a:xfrm>
          <a:off x="5133975" y="6838950"/>
          <a:ext cx="1076325" cy="5810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MY" sz="8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 txBox="1"/>
      </xdr:nvSpPr>
      <xdr:spPr>
        <a:xfrm>
          <a:off x="6066097" y="7434594"/>
          <a:ext cx="204456" cy="288409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MY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128" name="Text Box 1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 txBox="1">
          <a:spLocks noChangeArrowheads="1"/>
        </xdr:cNvSpPr>
      </xdr:nvSpPr>
      <xdr:spPr bwMode="auto">
        <a:xfrm>
          <a:off x="1854717" y="8221404"/>
          <a:ext cx="1082748" cy="55488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MY" sz="8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129" name="Text Box 16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 txBox="1">
          <a:spLocks noChangeArrowheads="1"/>
        </xdr:cNvSpPr>
      </xdr:nvSpPr>
      <xdr:spPr bwMode="auto">
        <a:xfrm>
          <a:off x="5133975" y="8134350"/>
          <a:ext cx="1076325" cy="5810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MY" sz="8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 txBox="1"/>
      </xdr:nvSpPr>
      <xdr:spPr>
        <a:xfrm>
          <a:off x="6055022" y="8726451"/>
          <a:ext cx="226606" cy="212872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MY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 txBox="1"/>
      </xdr:nvSpPr>
      <xdr:spPr>
        <a:xfrm>
          <a:off x="232587" y="2816077"/>
          <a:ext cx="276889" cy="265814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MY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 txBox="1"/>
      </xdr:nvSpPr>
      <xdr:spPr>
        <a:xfrm>
          <a:off x="5684432" y="4092206"/>
          <a:ext cx="198474" cy="210436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MY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3</xdr:row>
          <xdr:rowOff>171450</xdr:rowOff>
        </xdr:from>
        <xdr:to>
          <xdr:col>2</xdr:col>
          <xdr:colOff>533400</xdr:colOff>
          <xdr:row>5</xdr:row>
          <xdr:rowOff>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2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4</xdr:row>
          <xdr:rowOff>171450</xdr:rowOff>
        </xdr:from>
        <xdr:to>
          <xdr:col>2</xdr:col>
          <xdr:colOff>552450</xdr:colOff>
          <xdr:row>6</xdr:row>
          <xdr:rowOff>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2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[1]Form!G4">
      <xdr:nvSpPr>
        <xdr:cNvPr id="135" name="TextBox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 txBox="1"/>
      </xdr:nvSpPr>
      <xdr:spPr>
        <a:xfrm>
          <a:off x="4013689" y="1145930"/>
          <a:ext cx="542192" cy="264560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EA4FE585-880B-4659-995A-56EC957A4FE6}" type="TxLink"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</a:t>
          </a:fld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381000</xdr:colOff>
      <xdr:row>5</xdr:row>
      <xdr:rowOff>0</xdr:rowOff>
    </xdr:from>
    <xdr:ext cx="593481" cy="264560"/>
    <xdr:sp macro="" textlink="[1]Form!H4">
      <xdr:nvSpPr>
        <xdr:cNvPr id="136" name="TextBox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 txBox="1"/>
      </xdr:nvSpPr>
      <xdr:spPr>
        <a:xfrm>
          <a:off x="4057650" y="1123950"/>
          <a:ext cx="593481" cy="264560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359FEC7A-B14E-4140-8703-78636822F70D}" type="TxLink"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</a:t>
          </a:fld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[1]Form!#REF!">
      <xdr:nvSpPr>
        <xdr:cNvPr id="137" name="TextBox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 txBox="1"/>
      </xdr:nvSpPr>
      <xdr:spPr>
        <a:xfrm>
          <a:off x="4670914" y="3981450"/>
          <a:ext cx="827942" cy="264560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70BBC66C-E065-497E-8CC1-0C7A9D657AC1}" type="TxLink"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</a:t>
          </a:fld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CxnSpPr/>
      </xdr:nvCxnSpPr>
      <xdr:spPr>
        <a:xfrm>
          <a:off x="1411164" y="4733192"/>
          <a:ext cx="666750" cy="0"/>
        </a:xfrm>
        <a:prstGeom prst="line">
          <a:avLst/>
        </a:prstGeom>
        <a:noFill/>
        <a:ln w="6350" cap="flat" cmpd="sng" algn="ctr">
          <a:solidFill>
            <a:sysClr val="windowText" lastClr="000000"/>
          </a:solidFill>
          <a:prstDash val="solid"/>
          <a:miter lim="800000"/>
        </a:ln>
        <a:effectLst/>
      </xdr:spPr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[1]Form!B10">
      <xdr:nvSpPr>
        <xdr:cNvPr id="139" name="TextBox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 txBox="1"/>
      </xdr:nvSpPr>
      <xdr:spPr>
        <a:xfrm>
          <a:off x="1418493" y="4542692"/>
          <a:ext cx="930519" cy="191290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18349AAF-FB4C-4B62-893F-7473864884A6}" type="TxLink"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TRAD 12</a:t>
          </a:fld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6</xdr:col>
      <xdr:colOff>102577</xdr:colOff>
      <xdr:row>22</xdr:row>
      <xdr:rowOff>65943</xdr:rowOff>
    </xdr:from>
    <xdr:ext cx="930519" cy="248851"/>
    <xdr:sp macro="" textlink="FormTitan!$F$3">
      <xdr:nvSpPr>
        <xdr:cNvPr id="140" name="TextBox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 txBox="1"/>
      </xdr:nvSpPr>
      <xdr:spPr>
        <a:xfrm>
          <a:off x="5188927" y="6038118"/>
          <a:ext cx="930519" cy="248851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14BB5BB8-34F0-45A3-92B6-6A49DE053400}" type="TxLink"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51.000</a:t>
          </a:fld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FormTitan!$F$4">
      <xdr:nvSpPr>
        <xdr:cNvPr id="141" name="TextBox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 txBox="1"/>
      </xdr:nvSpPr>
      <xdr:spPr>
        <a:xfrm>
          <a:off x="5232889" y="7356231"/>
          <a:ext cx="893884" cy="248851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5881B1ED-F6D7-44E4-99EE-D4ECD342491B}" type="TxLink"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51.000</a:t>
          </a:fld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FormTitan!$F$5">
      <xdr:nvSpPr>
        <xdr:cNvPr id="142" name="TextBox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 txBox="1"/>
      </xdr:nvSpPr>
      <xdr:spPr>
        <a:xfrm>
          <a:off x="5210908" y="8607670"/>
          <a:ext cx="849923" cy="248851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C8AB0B10-3E95-40EA-B5CC-F43149CDF143}" type="TxLink"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50.000</a:t>
          </a:fld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FormTitan!$C$3">
      <xdr:nvSpPr>
        <xdr:cNvPr id="143" name="TextBox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 txBox="1"/>
      </xdr:nvSpPr>
      <xdr:spPr>
        <a:xfrm>
          <a:off x="4182208" y="5449766"/>
          <a:ext cx="1245577" cy="248851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33D2EC90-27CA-4478-9B92-C5EDE56D7BA9}" type="TxLink"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" lastClr="FFFFFF">
                  <a:lumMod val="75000"/>
                </a:sysClr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0.500</a:t>
          </a:fld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" lastClr="FFFFFF">
                <a:lumMod val="75000"/>
              </a:sysClr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FormTitan!$C$4">
      <xdr:nvSpPr>
        <xdr:cNvPr id="144" name="TextBox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 txBox="1"/>
      </xdr:nvSpPr>
      <xdr:spPr>
        <a:xfrm>
          <a:off x="4196862" y="6709263"/>
          <a:ext cx="1245577" cy="248851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C5518561-09C1-43D0-8AB4-F160A832FABB}" type="TxLink"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" lastClr="FFFFFF">
                  <a:lumMod val="75000"/>
                </a:sysClr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0.501</a:t>
          </a:fld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" lastClr="FFFFFF">
                <a:lumMod val="75000"/>
              </a:sysClr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FormTitan!$C$5">
      <xdr:nvSpPr>
        <xdr:cNvPr id="145" name="TextBox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 txBox="1"/>
      </xdr:nvSpPr>
      <xdr:spPr>
        <a:xfrm>
          <a:off x="4211515" y="8004664"/>
          <a:ext cx="1245577" cy="248851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498468F3-FF58-4D94-AACA-1EEC704D33B2}" type="TxLink"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" lastClr="FFFFFF">
                  <a:lumMod val="75000"/>
                </a:sysClr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0.503</a:t>
          </a:fld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" lastClr="FFFFFF">
                <a:lumMod val="75000"/>
              </a:sysClr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FormTitan!$E$3">
      <xdr:nvSpPr>
        <xdr:cNvPr id="146" name="TextBox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 txBox="1"/>
      </xdr:nvSpPr>
      <xdr:spPr>
        <a:xfrm>
          <a:off x="1367204" y="5889381"/>
          <a:ext cx="1113693" cy="248851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16389476-C616-4071-B1E1-3E98328D1B31}" type="TxLink"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" lastClr="FFFFFF">
                  <a:lumMod val="75000"/>
                </a:sysClr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61.000</a:t>
          </a:fld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" lastClr="FFFFFF">
                <a:lumMod val="75000"/>
              </a:sysClr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FormTitan!$E$4">
      <xdr:nvSpPr>
        <xdr:cNvPr id="147" name="TextBox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 txBox="1"/>
      </xdr:nvSpPr>
      <xdr:spPr>
        <a:xfrm>
          <a:off x="1418493" y="7156206"/>
          <a:ext cx="1113693" cy="248851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65A9E77F-48FF-48FE-980F-DBDDFA37C5CA}" type="TxLink"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" lastClr="FFFFFF">
                  <a:lumMod val="75000"/>
                </a:sysClr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62.000</a:t>
          </a:fld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" lastClr="FFFFFF">
                <a:lumMod val="75000"/>
              </a:sysClr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FormTitan!$E$5">
      <xdr:nvSpPr>
        <xdr:cNvPr id="148" name="TextBox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 txBox="1"/>
      </xdr:nvSpPr>
      <xdr:spPr>
        <a:xfrm>
          <a:off x="1409701" y="8479449"/>
          <a:ext cx="1113693" cy="248851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E1510DBC-DBF0-4BFD-AC13-E0AB5D54D5F1}" type="TxLink"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" lastClr="FFFFFF">
                  <a:lumMod val="75000"/>
                </a:sysClr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62.000</a:t>
          </a:fld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" lastClr="FFFFFF">
                <a:lumMod val="75000"/>
              </a:sysClr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FormTitan!$D$3">
      <xdr:nvSpPr>
        <xdr:cNvPr id="149" name="TextBox 14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 txBox="1"/>
      </xdr:nvSpPr>
      <xdr:spPr>
        <a:xfrm>
          <a:off x="1381858" y="5391150"/>
          <a:ext cx="813288" cy="248851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EF22D51B-2A1B-4B9C-9351-B37EB9AB6BB0}" type="TxLink"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" lastClr="FFFFFF">
                  <a:lumMod val="75000"/>
                </a:sysClr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10.000</a:t>
          </a:fld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" lastClr="FFFFFF">
                <a:lumMod val="75000"/>
              </a:sysClr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FormTitan!$D$4">
      <xdr:nvSpPr>
        <xdr:cNvPr id="150" name="TextBox 149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 txBox="1"/>
      </xdr:nvSpPr>
      <xdr:spPr>
        <a:xfrm>
          <a:off x="1409701" y="6644786"/>
          <a:ext cx="813288" cy="248851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3624017C-19EF-4121-B1B9-04546B3ED680}" type="TxLink"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" lastClr="FFFFFF">
                  <a:lumMod val="75000"/>
                </a:sysClr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11.000</a:t>
          </a:fld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" lastClr="FFFFFF">
                <a:lumMod val="75000"/>
              </a:sysClr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FormTitan!$D$5">
      <xdr:nvSpPr>
        <xdr:cNvPr id="151" name="TextBox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 txBox="1"/>
      </xdr:nvSpPr>
      <xdr:spPr>
        <a:xfrm>
          <a:off x="1408236" y="7928463"/>
          <a:ext cx="813288" cy="248851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8B3B7056-6A2D-429E-BB4C-41D997B7BD0B}" type="TxLink"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" lastClr="FFFFFF">
                  <a:lumMod val="75000"/>
                </a:sysClr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12.000</a:t>
          </a:fld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" lastClr="FFFFFF">
                <a:lumMod val="75000"/>
              </a:sysClr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388327</xdr:colOff>
      <xdr:row>14</xdr:row>
      <xdr:rowOff>219807</xdr:rowOff>
    </xdr:from>
    <xdr:ext cx="1260231" cy="367137"/>
    <xdr:sp macro="" textlink="FormTitan!$F$2">
      <xdr:nvSpPr>
        <xdr:cNvPr id="152" name="TextBox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 txBox="1"/>
      </xdr:nvSpPr>
      <xdr:spPr>
        <a:xfrm>
          <a:off x="4722202" y="3963132"/>
          <a:ext cx="1260231" cy="367137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9BAEA6B8-722F-4372-BBA4-CD6D94737793}" type="TxLink"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0.000</a:t>
          </a:fld>
          <a:endParaRPr kumimoji="0" lang="en-MY" sz="12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FormTitan!$D$2">
      <xdr:nvSpPr>
        <xdr:cNvPr id="153" name="TextBox 15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 txBox="1"/>
      </xdr:nvSpPr>
      <xdr:spPr>
        <a:xfrm>
          <a:off x="4590318" y="2759319"/>
          <a:ext cx="886557" cy="248851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32D32104-95F8-4385-B3FF-D708C9C3D305}" type="TxLink"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" lastClr="FFFFFF">
                  <a:lumMod val="75000"/>
                </a:sysClr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</a:t>
          </a:fld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" lastClr="FFFFFF">
                <a:lumMod val="75000"/>
              </a:sysClr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FormTitan!$E$2">
      <xdr:nvSpPr>
        <xdr:cNvPr id="154" name="TextBox 15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 txBox="1"/>
      </xdr:nvSpPr>
      <xdr:spPr>
        <a:xfrm>
          <a:off x="4544891" y="3380642"/>
          <a:ext cx="886557" cy="248851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5ABDCE63-2BAE-4546-AB8D-E9C86FDB6020}" type="TxLink"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ysClr val="window" lastClr="FFFFFF">
                  <a:lumMod val="75000"/>
                </a:sysClr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</a:t>
          </a:fld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" lastClr="FFFFFF">
                <a:lumMod val="75000"/>
              </a:sysClr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twoCellAnchor>
    <xdr:from>
      <xdr:col>5</xdr:col>
      <xdr:colOff>0</xdr:colOff>
      <xdr:row>3</xdr:row>
      <xdr:rowOff>234461</xdr:rowOff>
    </xdr:from>
    <xdr:to>
      <xdr:col>5</xdr:col>
      <xdr:colOff>227135</xdr:colOff>
      <xdr:row>5</xdr:row>
      <xdr:rowOff>21981</xdr:rowOff>
    </xdr:to>
    <xdr:sp macro="" textlink="">
      <xdr:nvSpPr>
        <xdr:cNvPr id="155" name="Oval 15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/>
      </xdr:nvSpPr>
      <xdr:spPr>
        <a:xfrm>
          <a:off x="4333875" y="920261"/>
          <a:ext cx="227135" cy="22567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oneCellAnchor>
    <xdr:from>
      <xdr:col>2</xdr:col>
      <xdr:colOff>732693</xdr:colOff>
      <xdr:row>3</xdr:row>
      <xdr:rowOff>205154</xdr:rowOff>
    </xdr:from>
    <xdr:ext cx="337038" cy="248851"/>
    <xdr:sp macro="" textlink="FormTitan!$J$4">
      <xdr:nvSpPr>
        <xdr:cNvPr id="156" name="TextBox 155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 txBox="1"/>
      </xdr:nvSpPr>
      <xdr:spPr>
        <a:xfrm>
          <a:off x="2894868" y="890954"/>
          <a:ext cx="337038" cy="248851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686136C1-CA8D-4174-949D-AAD002D6A6CA}" type="TxLink"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T2</a:t>
          </a:fld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886559</xdr:colOff>
      <xdr:row>3</xdr:row>
      <xdr:rowOff>205154</xdr:rowOff>
    </xdr:from>
    <xdr:ext cx="615461" cy="248851"/>
    <xdr:sp macro="" textlink="FormTitan!$J$5">
      <xdr:nvSpPr>
        <xdr:cNvPr id="157" name="TextBox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 txBox="1"/>
      </xdr:nvSpPr>
      <xdr:spPr>
        <a:xfrm>
          <a:off x="3048734" y="890954"/>
          <a:ext cx="615461" cy="248851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E216BCB2-3A59-41B5-9D30-BD7E93A24A05}" type="TxLink"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/ T4</a:t>
          </a:fld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B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B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B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4" y="897178"/>
              <a:ext cx="1840540" cy="346787"/>
              <a:chOff x="5019290" y="923328"/>
              <a:chExt cx="2078190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B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B00-00000538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B00-0000063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B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TRAD 12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62.000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52.000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C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C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C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4" y="897178"/>
              <a:ext cx="1840540" cy="346787"/>
              <a:chOff x="5019290" y="923328"/>
              <a:chExt cx="2078190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C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C00-0000053C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C00-0000063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C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TRAD 12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D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D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D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1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D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D00-0000054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D00-00000640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D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TRAD 12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62.000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E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E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E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1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E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E00-0000054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E00-00000644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E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TRAD 12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13.000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62.000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49.000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9" y="923328"/>
              <a:chExt cx="2078189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3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300-000005180000}"/>
                  </a:ext>
                </a:extLst>
              </xdr:cNvPr>
              <xdr:cNvSpPr/>
            </xdr:nvSpPr>
            <xdr:spPr bwMode="auto">
              <a:xfrm>
                <a:off x="5019289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300-00000618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3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42672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4267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TRAD 12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10.000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51.000</a:t>
          </a:fld>
          <a:endParaRPr lang="en-MY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4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28"/>
              <a:chExt cx="2078187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400-0000041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400-0000051C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400-0000061C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4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TRAD 12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62.000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51.000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5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4" y="897178"/>
              <a:ext cx="1840540" cy="346787"/>
              <a:chOff x="5019290" y="923328"/>
              <a:chExt cx="2078190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5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500-0000052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500-0000062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5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TRAD 12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62.000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6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4" y="897178"/>
              <a:ext cx="1840540" cy="346787"/>
              <a:chOff x="5019290" y="923328"/>
              <a:chExt cx="2078190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6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600-0000052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600-0000062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6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TRAD 12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13.000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48.000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7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4" y="897178"/>
              <a:ext cx="1840540" cy="346787"/>
              <a:chOff x="5019290" y="923328"/>
              <a:chExt cx="2078190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7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700-00000528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700-0000062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7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TRAD 12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62.000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51.000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8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8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8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4" y="897178"/>
              <a:ext cx="1840540" cy="346787"/>
              <a:chOff x="5019290" y="923328"/>
              <a:chExt cx="2078190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8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800-0000052C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800-0000062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8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TRAD 12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62.000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51.000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9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9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9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4" y="897178"/>
              <a:ext cx="1840540" cy="346787"/>
              <a:chOff x="5019290" y="923328"/>
              <a:chExt cx="2078190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9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900-00000530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900-0000063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9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TRAD 12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12.000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49.000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A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A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A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4" y="897178"/>
              <a:ext cx="1840540" cy="346787"/>
              <a:chOff x="5019290" y="923328"/>
              <a:chExt cx="2078190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A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A00-000005340000}"/>
                  </a:ext>
                </a:extLst>
              </xdr:cNvPr>
              <xdr:cNvSpPr/>
            </xdr:nvSpPr>
            <xdr:spPr bwMode="auto">
              <a:xfrm>
                <a:off x="501929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A00-0000063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A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TRAD 12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13.000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62.000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49.000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B%20&amp;%20IQ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"/>
      <sheetName val="Sheet1"/>
    </sheetNames>
    <sheetDataSet>
      <sheetData sheetId="0">
        <row r="2">
          <cell r="B2" t="str">
            <v>AI</v>
          </cell>
        </row>
        <row r="3">
          <cell r="B3">
            <v>45526</v>
          </cell>
        </row>
        <row r="5">
          <cell r="B5" t="str">
            <v>MSA 225S-100-DA</v>
          </cell>
        </row>
        <row r="6">
          <cell r="B6" t="str">
            <v>RB POW</v>
          </cell>
        </row>
        <row r="13">
          <cell r="B13" t="str">
            <v>IQC BLK POW</v>
          </cell>
        </row>
        <row r="16">
          <cell r="B16" t="str">
            <v xml:space="preserve">IQC OW </v>
          </cell>
        </row>
        <row r="19">
          <cell r="B19" t="str">
            <v>IQC BLK POW</v>
          </cell>
        </row>
        <row r="27">
          <cell r="G27" t="str">
            <v>Sampel IQC :     ☐ Serbuk       ☐ Cecair       ☐ Pil       ☐ Kapsul lembut       ☐ Krim/Salap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9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4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47.xml"/><Relationship Id="rId5" Type="http://schemas.openxmlformats.org/officeDocument/2006/relationships/ctrlProp" Target="../ctrlProps/ctrlProp46.xml"/><Relationship Id="rId10" Type="http://schemas.openxmlformats.org/officeDocument/2006/relationships/ctrlProp" Target="../ctrlProps/ctrlProp51.xml"/><Relationship Id="rId4" Type="http://schemas.openxmlformats.org/officeDocument/2006/relationships/ctrlProp" Target="../ctrlProps/ctrlProp45.xml"/><Relationship Id="rId9" Type="http://schemas.openxmlformats.org/officeDocument/2006/relationships/ctrlProp" Target="../ctrlProps/ctrlProp5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5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4.xml"/><Relationship Id="rId5" Type="http://schemas.openxmlformats.org/officeDocument/2006/relationships/ctrlProp" Target="../ctrlProps/ctrlProp53.xml"/><Relationship Id="rId10" Type="http://schemas.openxmlformats.org/officeDocument/2006/relationships/ctrlProp" Target="../ctrlProps/ctrlProp58.xml"/><Relationship Id="rId4" Type="http://schemas.openxmlformats.org/officeDocument/2006/relationships/ctrlProp" Target="../ctrlProps/ctrlProp52.xml"/><Relationship Id="rId9" Type="http://schemas.openxmlformats.org/officeDocument/2006/relationships/ctrlProp" Target="../ctrlProps/ctrlProp57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3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2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1.xml"/><Relationship Id="rId5" Type="http://schemas.openxmlformats.org/officeDocument/2006/relationships/ctrlProp" Target="../ctrlProps/ctrlProp60.xml"/><Relationship Id="rId10" Type="http://schemas.openxmlformats.org/officeDocument/2006/relationships/ctrlProp" Target="../ctrlProps/ctrlProp65.xml"/><Relationship Id="rId4" Type="http://schemas.openxmlformats.org/officeDocument/2006/relationships/ctrlProp" Target="../ctrlProps/ctrlProp59.xml"/><Relationship Id="rId9" Type="http://schemas.openxmlformats.org/officeDocument/2006/relationships/ctrlProp" Target="../ctrlProps/ctrlProp64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0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69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68.xml"/><Relationship Id="rId5" Type="http://schemas.openxmlformats.org/officeDocument/2006/relationships/ctrlProp" Target="../ctrlProps/ctrlProp67.xml"/><Relationship Id="rId10" Type="http://schemas.openxmlformats.org/officeDocument/2006/relationships/ctrlProp" Target="../ctrlProps/ctrlProp72.xml"/><Relationship Id="rId4" Type="http://schemas.openxmlformats.org/officeDocument/2006/relationships/ctrlProp" Target="../ctrlProps/ctrlProp66.xml"/><Relationship Id="rId9" Type="http://schemas.openxmlformats.org/officeDocument/2006/relationships/ctrlProp" Target="../ctrlProps/ctrlProp71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76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75.xml"/><Relationship Id="rId5" Type="http://schemas.openxmlformats.org/officeDocument/2006/relationships/ctrlProp" Target="../ctrlProps/ctrlProp7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4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8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2.xml"/><Relationship Id="rId5" Type="http://schemas.openxmlformats.org/officeDocument/2006/relationships/ctrlProp" Target="../ctrlProps/ctrlProp81.xml"/><Relationship Id="rId10" Type="http://schemas.openxmlformats.org/officeDocument/2006/relationships/ctrlProp" Target="../ctrlProps/ctrlProp86.xml"/><Relationship Id="rId4" Type="http://schemas.openxmlformats.org/officeDocument/2006/relationships/ctrlProp" Target="../ctrlProps/ctrlProp80.xml"/><Relationship Id="rId9" Type="http://schemas.openxmlformats.org/officeDocument/2006/relationships/ctrlProp" Target="../ctrlProps/ctrlProp8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10" Type="http://schemas.openxmlformats.org/officeDocument/2006/relationships/ctrlProp" Target="../ctrlProps/ctrlProp9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10" Type="http://schemas.openxmlformats.org/officeDocument/2006/relationships/ctrlProp" Target="../ctrlProps/ctrlProp16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9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6.xml"/><Relationship Id="rId5" Type="http://schemas.openxmlformats.org/officeDocument/2006/relationships/ctrlProp" Target="../ctrlProps/ctrlProp25.xml"/><Relationship Id="rId10" Type="http://schemas.openxmlformats.org/officeDocument/2006/relationships/ctrlProp" Target="../ctrlProps/ctrlProp30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3.xml"/><Relationship Id="rId5" Type="http://schemas.openxmlformats.org/officeDocument/2006/relationships/ctrlProp" Target="../ctrlProps/ctrlProp32.xml"/><Relationship Id="rId10" Type="http://schemas.openxmlformats.org/officeDocument/2006/relationships/ctrlProp" Target="../ctrlProps/ctrlProp37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2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0.xml"/><Relationship Id="rId5" Type="http://schemas.openxmlformats.org/officeDocument/2006/relationships/ctrlProp" Target="../ctrlProps/ctrlProp39.xml"/><Relationship Id="rId10" Type="http://schemas.openxmlformats.org/officeDocument/2006/relationships/ctrlProp" Target="../ctrlProps/ctrlProp44.xml"/><Relationship Id="rId4" Type="http://schemas.openxmlformats.org/officeDocument/2006/relationships/ctrlProp" Target="../ctrlProps/ctrlProp38.xml"/><Relationship Id="rId9" Type="http://schemas.openxmlformats.org/officeDocument/2006/relationships/ctrlProp" Target="../ctrlProps/ctrlProp4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36"/>
  <sheetViews>
    <sheetView tabSelected="1" zoomScale="115" zoomScaleNormal="115" workbookViewId="0">
      <selection activeCell="G18" sqref="G18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4" bestFit="1" customWidth="1"/>
    <col min="4" max="4" width="12.6640625" style="34" customWidth="1"/>
    <col min="5" max="5" width="12.83203125" style="34" bestFit="1" customWidth="1"/>
    <col min="6" max="6" width="13.5" bestFit="1" customWidth="1"/>
    <col min="7" max="7" width="21.6640625" style="38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18" ht="25.5" x14ac:dyDescent="0.2">
      <c r="B1" s="55" t="s">
        <v>48</v>
      </c>
      <c r="C1" s="56" t="s">
        <v>68</v>
      </c>
      <c r="D1" s="57" t="s">
        <v>49</v>
      </c>
      <c r="E1" s="57" t="s">
        <v>50</v>
      </c>
      <c r="F1" s="25" t="s">
        <v>51</v>
      </c>
      <c r="G1" s="59" t="s">
        <v>43</v>
      </c>
      <c r="H1" s="64" t="s">
        <v>78</v>
      </c>
      <c r="I1" s="48" t="s">
        <v>77</v>
      </c>
      <c r="J1" s="68"/>
      <c r="K1" s="68"/>
      <c r="L1" s="68"/>
      <c r="M1" s="68"/>
      <c r="N1" s="68"/>
      <c r="O1" s="68"/>
      <c r="P1" s="68"/>
      <c r="Q1" s="68"/>
    </row>
    <row r="2" spans="1:18" x14ac:dyDescent="0.2">
      <c r="A2" s="30" t="s">
        <v>52</v>
      </c>
      <c r="B2" s="51" t="s">
        <v>131</v>
      </c>
      <c r="C2" s="35"/>
      <c r="D2" s="33"/>
      <c r="E2" s="33"/>
      <c r="F2" s="58">
        <f>E2-D2</f>
        <v>0</v>
      </c>
      <c r="G2" s="60"/>
      <c r="H2" s="65" t="str">
        <f>H4</f>
        <v>T2</v>
      </c>
      <c r="I2" s="50"/>
      <c r="J2" s="52"/>
      <c r="K2" s="52"/>
      <c r="L2" s="52"/>
      <c r="M2" s="52"/>
      <c r="N2" s="68"/>
      <c r="O2" s="68"/>
      <c r="P2" s="68"/>
      <c r="Q2" s="68"/>
    </row>
    <row r="3" spans="1:18" ht="13.5" thickBot="1" x14ac:dyDescent="0.25">
      <c r="A3" s="30" t="s">
        <v>53</v>
      </c>
      <c r="B3" s="51" t="s">
        <v>80</v>
      </c>
      <c r="C3" s="33">
        <v>0.5</v>
      </c>
      <c r="D3" s="33">
        <v>10</v>
      </c>
      <c r="E3" s="33">
        <v>61</v>
      </c>
      <c r="F3" s="58">
        <f t="shared" ref="F3:F17" si="0">E3-D3</f>
        <v>51</v>
      </c>
      <c r="G3" s="60"/>
      <c r="H3" s="65" t="str">
        <f>H5</f>
        <v>T4</v>
      </c>
      <c r="I3" s="50"/>
      <c r="J3" s="52" t="str">
        <f>IF(I6=1,"(1)/ 2 / 3 / 4 / NA",IF(I6=2,"1 /(2)/ 3 / 4 / NA",IF(I6=3,"1 / 2 /(3)/ 4 / NA",IF(I6=4,"1 / 2 / 3 /(4)/ NA",IF(I6="NA","1 / 2 / 3 / 4 /(NA)")))))</f>
        <v>(1)/ 2 / 3 / 4 / NA</v>
      </c>
      <c r="K3" s="66"/>
      <c r="L3" s="66"/>
      <c r="M3" s="66"/>
      <c r="N3" s="68"/>
      <c r="O3" s="68"/>
      <c r="P3" s="68"/>
      <c r="Q3" s="68"/>
    </row>
    <row r="4" spans="1:18" ht="15.75" thickBot="1" x14ac:dyDescent="0.3">
      <c r="A4" s="30" t="s">
        <v>54</v>
      </c>
      <c r="B4" s="51" t="s">
        <v>144</v>
      </c>
      <c r="C4" s="33">
        <v>0.501</v>
      </c>
      <c r="D4" s="33">
        <v>11</v>
      </c>
      <c r="E4" s="33">
        <v>62</v>
      </c>
      <c r="F4" s="58">
        <f t="shared" si="0"/>
        <v>51</v>
      </c>
      <c r="G4" s="69" t="s">
        <v>79</v>
      </c>
      <c r="H4" s="24" t="s">
        <v>134</v>
      </c>
      <c r="I4" s="50"/>
      <c r="J4" s="52" t="str">
        <f>IF(H6="T1","T1",IF(H6="T2","T2",IF(H6="T3","T3",IF(H6="T4","T4",""))))</f>
        <v>T2</v>
      </c>
      <c r="K4" s="52"/>
      <c r="L4" s="52"/>
      <c r="M4" s="52"/>
      <c r="N4" s="68"/>
      <c r="O4" s="68"/>
      <c r="P4" s="68"/>
      <c r="Q4" s="68"/>
    </row>
    <row r="5" spans="1:18" ht="15.75" thickBot="1" x14ac:dyDescent="0.3">
      <c r="A5" s="30" t="s">
        <v>55</v>
      </c>
      <c r="B5" s="51" t="s">
        <v>80</v>
      </c>
      <c r="C5" s="33">
        <v>0.503</v>
      </c>
      <c r="D5" s="33">
        <v>12</v>
      </c>
      <c r="E5" s="33">
        <v>62</v>
      </c>
      <c r="F5" s="58">
        <f t="shared" si="0"/>
        <v>50</v>
      </c>
      <c r="G5" s="69" t="s">
        <v>79</v>
      </c>
      <c r="H5" s="24" t="s">
        <v>135</v>
      </c>
      <c r="I5" s="50"/>
      <c r="J5" s="52" t="str">
        <f>IF(H5="T1","/ T1",IF(H5="T2","/ T2",IF(H5="T3","/ T3",IF(H5="T4","/ T4",""))))</f>
        <v>/ T4</v>
      </c>
      <c r="K5" s="52"/>
      <c r="L5" s="52"/>
      <c r="M5" s="52"/>
      <c r="N5" s="68"/>
      <c r="O5" s="68"/>
      <c r="P5" s="68"/>
      <c r="Q5" s="68"/>
    </row>
    <row r="6" spans="1:18" ht="15" x14ac:dyDescent="0.25">
      <c r="A6" s="30" t="s">
        <v>56</v>
      </c>
      <c r="B6" s="51"/>
      <c r="C6" s="33">
        <v>0.50800000000000001</v>
      </c>
      <c r="D6" s="33">
        <v>10</v>
      </c>
      <c r="E6" s="33">
        <v>61</v>
      </c>
      <c r="F6" s="58">
        <f t="shared" si="0"/>
        <v>51</v>
      </c>
      <c r="G6" s="61" t="s">
        <v>136</v>
      </c>
      <c r="H6" s="65" t="str">
        <f>H4</f>
        <v>T2</v>
      </c>
      <c r="I6" s="49">
        <v>1</v>
      </c>
      <c r="J6" s="52" t="str">
        <f>IF(I6=1,"(1)/ 2 / 3 / 4 / NA",IF(I6="Sila Pilih"," 1 / 2 / 3 / 4 / NA",IF(I6=2,"1 /(2)/ 3 / 4 / NA",IF(I6=3,"1 / 2 /(3)/ 4 / NA",IF(I6=4,"1 / 2 / 3 /(4)/ NA",IF(I6="NA","1 / 2 / 3 / 4 /(NA)"))))))</f>
        <v>(1)/ 2 / 3 / 4 / NA</v>
      </c>
      <c r="K6" s="52"/>
      <c r="L6" s="52"/>
      <c r="M6" s="52"/>
      <c r="N6" s="68"/>
      <c r="O6" s="68"/>
      <c r="P6" s="68"/>
      <c r="Q6" s="68"/>
      <c r="R6" s="68"/>
    </row>
    <row r="7" spans="1:18" ht="15" x14ac:dyDescent="0.25">
      <c r="A7" s="30" t="s">
        <v>57</v>
      </c>
      <c r="B7" s="31"/>
      <c r="C7" s="33">
        <v>0.50800000000000001</v>
      </c>
      <c r="D7" s="33">
        <v>11</v>
      </c>
      <c r="E7" s="33">
        <v>62</v>
      </c>
      <c r="F7" s="58">
        <f t="shared" si="0"/>
        <v>51</v>
      </c>
      <c r="G7" s="61" t="s">
        <v>136</v>
      </c>
      <c r="H7" s="65" t="str">
        <f>H4</f>
        <v>T2</v>
      </c>
      <c r="I7" s="49">
        <v>2</v>
      </c>
      <c r="J7" s="52" t="str">
        <f>IF(I7=1,"(1)/ 2 / 3 / 4 / NA",IF(I7="Sila Pilih"," 1 / 2 / 3 / 4 / NA",IF(I7=2,"1 /(2)/ 3 / 4 / NA",IF(I7=3,"1 / 2 /(3)/ 4 / NA",IF(I7=4,"1 / 2 / 3 /(4)/ NA",IF(I7="NA","1 / 2 / 3 / 4 /(NA)"))))))</f>
        <v>1 /(2)/ 3 / 4 / NA</v>
      </c>
      <c r="K7" s="52"/>
      <c r="L7" s="52"/>
      <c r="M7" s="52"/>
      <c r="N7" s="68"/>
      <c r="O7" s="68"/>
      <c r="P7" s="68"/>
      <c r="Q7" s="68"/>
      <c r="R7" s="68"/>
    </row>
    <row r="8" spans="1:18" ht="15" x14ac:dyDescent="0.25">
      <c r="A8" s="30" t="s">
        <v>58</v>
      </c>
      <c r="B8" s="31"/>
      <c r="C8" s="33">
        <v>0.50800000000000001</v>
      </c>
      <c r="D8" s="33">
        <v>12</v>
      </c>
      <c r="E8" s="33">
        <v>62</v>
      </c>
      <c r="F8" s="58">
        <f t="shared" si="0"/>
        <v>50</v>
      </c>
      <c r="G8" s="61" t="s">
        <v>137</v>
      </c>
      <c r="H8" s="65" t="str">
        <f>H4</f>
        <v>T2</v>
      </c>
      <c r="I8" s="49">
        <v>3</v>
      </c>
      <c r="J8" s="52" t="str">
        <f t="shared" ref="J8:J17" si="1">IF(I8=1,"(1)/ 2 / 3 / 4 / NA",IF(I8="Sila Pilih"," 1 / 2 / 3 / 4 / NA",IF(I8=2,"1 /(2)/ 3 / 4 / NA",IF(I8=3,"1 / 2 /(3)/ 4 / NA",IF(I8=4,"1 / 2 / 3 /(4)/ NA",IF(I8="NA","1 / 2 / 3 / 4 /(NA)"))))))</f>
        <v>1 / 2 /(3)/ 4 / NA</v>
      </c>
      <c r="K8" s="52"/>
      <c r="L8" s="52"/>
      <c r="M8" s="52"/>
      <c r="N8" s="68"/>
      <c r="O8" s="68"/>
      <c r="P8" s="68"/>
      <c r="Q8" s="68"/>
      <c r="R8" s="68"/>
    </row>
    <row r="9" spans="1:18" ht="15" x14ac:dyDescent="0.25">
      <c r="A9" s="30" t="s">
        <v>59</v>
      </c>
      <c r="B9" s="31"/>
      <c r="C9" s="33">
        <v>0.50800000000000001</v>
      </c>
      <c r="D9" s="33">
        <v>13</v>
      </c>
      <c r="E9" s="33">
        <v>61</v>
      </c>
      <c r="F9" s="58">
        <f t="shared" si="0"/>
        <v>48</v>
      </c>
      <c r="G9" s="61" t="s">
        <v>138</v>
      </c>
      <c r="H9" s="65" t="str">
        <f>H4</f>
        <v>T2</v>
      </c>
      <c r="I9" s="49">
        <v>1</v>
      </c>
      <c r="J9" s="52" t="str">
        <f t="shared" si="1"/>
        <v>(1)/ 2 / 3 / 4 / NA</v>
      </c>
      <c r="K9" s="52"/>
      <c r="L9" s="52"/>
      <c r="M9" s="52"/>
      <c r="N9" s="68"/>
      <c r="O9" s="68"/>
      <c r="P9" s="68"/>
      <c r="Q9" s="68"/>
      <c r="R9" s="68"/>
    </row>
    <row r="10" spans="1:18" ht="15" x14ac:dyDescent="0.25">
      <c r="A10" s="30" t="s">
        <v>60</v>
      </c>
      <c r="B10" s="31"/>
      <c r="C10" s="33">
        <v>0.50800000000000001</v>
      </c>
      <c r="D10" s="33">
        <v>10</v>
      </c>
      <c r="E10" s="33">
        <v>62</v>
      </c>
      <c r="F10" s="58">
        <f t="shared" si="0"/>
        <v>52</v>
      </c>
      <c r="G10" s="61" t="s">
        <v>139</v>
      </c>
      <c r="H10" s="65" t="str">
        <f>H4</f>
        <v>T2</v>
      </c>
      <c r="I10" s="49">
        <v>2</v>
      </c>
      <c r="J10" s="52" t="str">
        <f t="shared" si="1"/>
        <v>1 /(2)/ 3 / 4 / NA</v>
      </c>
      <c r="K10" s="52"/>
      <c r="L10" s="52"/>
      <c r="M10" s="52"/>
      <c r="N10" s="68"/>
      <c r="O10" s="68"/>
      <c r="P10" s="68"/>
      <c r="Q10" s="68"/>
      <c r="R10" s="68"/>
    </row>
    <row r="11" spans="1:18" ht="15" x14ac:dyDescent="0.25">
      <c r="A11" s="30" t="s">
        <v>61</v>
      </c>
      <c r="B11" s="31"/>
      <c r="C11" s="33">
        <v>0.50800000000000001</v>
      </c>
      <c r="D11" s="33">
        <v>11</v>
      </c>
      <c r="E11" s="33">
        <v>62</v>
      </c>
      <c r="F11" s="58">
        <f t="shared" si="0"/>
        <v>51</v>
      </c>
      <c r="G11" s="61" t="s">
        <v>138</v>
      </c>
      <c r="H11" s="65" t="str">
        <f>H4</f>
        <v>T2</v>
      </c>
      <c r="I11" s="49">
        <v>3</v>
      </c>
      <c r="J11" s="52" t="str">
        <f t="shared" si="1"/>
        <v>1 / 2 /(3)/ 4 / NA</v>
      </c>
      <c r="K11" s="52"/>
      <c r="L11" s="52"/>
      <c r="M11" s="52"/>
      <c r="N11" s="68"/>
      <c r="O11" s="68"/>
      <c r="P11" s="68"/>
      <c r="Q11" s="68"/>
      <c r="R11" s="68"/>
    </row>
    <row r="12" spans="1:18" ht="15" x14ac:dyDescent="0.25">
      <c r="A12" s="30" t="s">
        <v>62</v>
      </c>
      <c r="B12" s="31"/>
      <c r="C12" s="33">
        <v>0.50800000000000001</v>
      </c>
      <c r="D12" s="33">
        <v>12</v>
      </c>
      <c r="E12" s="33">
        <v>61</v>
      </c>
      <c r="F12" s="58">
        <f t="shared" si="0"/>
        <v>49</v>
      </c>
      <c r="G12" s="61" t="s">
        <v>138</v>
      </c>
      <c r="H12" s="65" t="str">
        <f>H5</f>
        <v>T4</v>
      </c>
      <c r="I12" s="49">
        <v>1</v>
      </c>
      <c r="J12" s="52" t="str">
        <f t="shared" si="1"/>
        <v>(1)/ 2 / 3 / 4 / NA</v>
      </c>
      <c r="K12" s="52"/>
      <c r="L12" s="52"/>
      <c r="M12" s="52"/>
      <c r="N12" s="68"/>
      <c r="O12" s="68"/>
      <c r="P12" s="68"/>
      <c r="Q12" s="68"/>
      <c r="R12" s="68"/>
    </row>
    <row r="13" spans="1:18" ht="15" x14ac:dyDescent="0.25">
      <c r="A13" s="30" t="s">
        <v>63</v>
      </c>
      <c r="B13" s="31"/>
      <c r="C13" s="33">
        <v>0.50800000000000001</v>
      </c>
      <c r="D13" s="33">
        <v>13</v>
      </c>
      <c r="E13" s="33">
        <v>62</v>
      </c>
      <c r="F13" s="58">
        <f t="shared" si="0"/>
        <v>49</v>
      </c>
      <c r="G13" s="61" t="s">
        <v>140</v>
      </c>
      <c r="H13" s="65" t="str">
        <f>H5</f>
        <v>T4</v>
      </c>
      <c r="I13" s="49">
        <v>2</v>
      </c>
      <c r="J13" s="52" t="str">
        <f t="shared" si="1"/>
        <v>1 /(2)/ 3 / 4 / NA</v>
      </c>
      <c r="K13" s="52"/>
      <c r="L13" s="52"/>
      <c r="M13" s="52"/>
      <c r="N13" s="68"/>
      <c r="O13" s="68"/>
      <c r="P13" s="68"/>
      <c r="Q13" s="68"/>
      <c r="R13" s="68"/>
    </row>
    <row r="14" spans="1:18" ht="15" x14ac:dyDescent="0.25">
      <c r="A14" s="30" t="s">
        <v>64</v>
      </c>
      <c r="B14" s="31"/>
      <c r="C14" s="33">
        <v>0.50800000000000001</v>
      </c>
      <c r="D14" s="33">
        <v>10</v>
      </c>
      <c r="E14" s="33">
        <v>62</v>
      </c>
      <c r="F14" s="58">
        <f t="shared" si="0"/>
        <v>52</v>
      </c>
      <c r="G14" s="61" t="s">
        <v>140</v>
      </c>
      <c r="H14" s="65" t="str">
        <f>H5</f>
        <v>T4</v>
      </c>
      <c r="I14" s="49">
        <v>3</v>
      </c>
      <c r="J14" s="52" t="str">
        <f t="shared" si="1"/>
        <v>1 / 2 /(3)/ 4 / NA</v>
      </c>
      <c r="K14" s="52"/>
      <c r="L14" s="52"/>
      <c r="M14" s="52"/>
      <c r="N14" s="68"/>
      <c r="O14" s="68"/>
      <c r="P14" s="68"/>
      <c r="Q14" s="68"/>
      <c r="R14" s="68"/>
    </row>
    <row r="15" spans="1:18" ht="15" x14ac:dyDescent="0.25">
      <c r="A15" s="30" t="s">
        <v>65</v>
      </c>
      <c r="B15" s="31"/>
      <c r="C15" s="33">
        <v>0.50800000000000001</v>
      </c>
      <c r="D15" s="33">
        <v>11</v>
      </c>
      <c r="E15" s="33">
        <v>61</v>
      </c>
      <c r="F15" s="58">
        <f t="shared" si="0"/>
        <v>50</v>
      </c>
      <c r="G15" s="61" t="s">
        <v>136</v>
      </c>
      <c r="H15" s="65" t="str">
        <f>H5</f>
        <v>T4</v>
      </c>
      <c r="I15" s="49">
        <v>1</v>
      </c>
      <c r="J15" s="52" t="str">
        <f t="shared" si="1"/>
        <v>(1)/ 2 / 3 / 4 / NA</v>
      </c>
      <c r="K15" s="52"/>
      <c r="L15" s="52"/>
      <c r="M15" s="52"/>
      <c r="N15" s="68"/>
      <c r="O15" s="68"/>
      <c r="P15" s="68"/>
      <c r="Q15" s="68"/>
      <c r="R15" s="68"/>
    </row>
    <row r="16" spans="1:18" ht="15" x14ac:dyDescent="0.25">
      <c r="A16" s="30" t="s">
        <v>66</v>
      </c>
      <c r="B16" s="31"/>
      <c r="C16" s="33">
        <v>0.50800000000000001</v>
      </c>
      <c r="D16" s="33">
        <v>12</v>
      </c>
      <c r="E16" s="33">
        <v>62</v>
      </c>
      <c r="F16" s="58">
        <f t="shared" si="0"/>
        <v>50</v>
      </c>
      <c r="G16" s="61" t="s">
        <v>137</v>
      </c>
      <c r="H16" s="65" t="str">
        <f>H5</f>
        <v>T4</v>
      </c>
      <c r="I16" s="49">
        <v>2</v>
      </c>
      <c r="J16" s="52" t="str">
        <f t="shared" si="1"/>
        <v>1 /(2)/ 3 / 4 / NA</v>
      </c>
      <c r="K16" s="52"/>
      <c r="L16" s="52"/>
      <c r="M16" s="52"/>
      <c r="N16" s="68"/>
      <c r="O16" s="68"/>
      <c r="P16" s="68"/>
      <c r="Q16" s="68"/>
      <c r="R16" s="68"/>
    </row>
    <row r="17" spans="1:18" ht="15" x14ac:dyDescent="0.25">
      <c r="A17" s="30" t="s">
        <v>67</v>
      </c>
      <c r="B17" s="31"/>
      <c r="C17" s="33">
        <v>0.50800000000000001</v>
      </c>
      <c r="D17" s="33">
        <v>13</v>
      </c>
      <c r="E17" s="33">
        <v>62</v>
      </c>
      <c r="F17" s="58">
        <f t="shared" si="0"/>
        <v>49</v>
      </c>
      <c r="G17" s="61" t="s">
        <v>141</v>
      </c>
      <c r="H17" s="65" t="str">
        <f>H5</f>
        <v>T4</v>
      </c>
      <c r="I17" s="49">
        <v>3</v>
      </c>
      <c r="J17" s="52" t="str">
        <f t="shared" si="1"/>
        <v>1 / 2 /(3)/ 4 / NA</v>
      </c>
      <c r="K17" s="52"/>
      <c r="L17" s="52"/>
      <c r="M17" s="52"/>
      <c r="N17" s="68"/>
      <c r="O17" s="68"/>
      <c r="P17" s="68"/>
      <c r="Q17" s="68"/>
      <c r="R17" s="68"/>
    </row>
    <row r="18" spans="1:18" x14ac:dyDescent="0.2">
      <c r="J18" s="52"/>
      <c r="K18" s="52"/>
      <c r="L18" s="52"/>
      <c r="M18" s="52"/>
      <c r="N18" s="68"/>
      <c r="O18" s="68"/>
      <c r="P18" s="68"/>
      <c r="Q18" s="68"/>
      <c r="R18" s="68"/>
    </row>
    <row r="19" spans="1:18" x14ac:dyDescent="0.2">
      <c r="A19" s="23" t="s">
        <v>76</v>
      </c>
      <c r="B19" s="32" t="s">
        <v>130</v>
      </c>
      <c r="J19" s="52"/>
      <c r="K19" s="52"/>
      <c r="L19" s="52"/>
      <c r="M19" s="52"/>
      <c r="N19" s="68"/>
      <c r="O19" s="68"/>
      <c r="P19" s="68"/>
      <c r="Q19" s="68"/>
      <c r="R19" s="68"/>
    </row>
    <row r="20" spans="1:18" x14ac:dyDescent="0.2">
      <c r="A20" s="23" t="s">
        <v>75</v>
      </c>
      <c r="B20" s="46">
        <v>45526</v>
      </c>
      <c r="J20" s="52"/>
      <c r="K20" s="52"/>
      <c r="L20" s="52"/>
      <c r="M20" s="52"/>
    </row>
    <row r="21" spans="1:18" x14ac:dyDescent="0.2">
      <c r="A21" s="23" t="s">
        <v>69</v>
      </c>
      <c r="B21" s="32" t="s">
        <v>142</v>
      </c>
      <c r="C21" s="37" t="s">
        <v>70</v>
      </c>
      <c r="J21" s="52"/>
      <c r="K21" s="52"/>
    </row>
    <row r="22" spans="1:18" ht="13.5" thickBot="1" x14ac:dyDescent="0.25">
      <c r="A22" t="s">
        <v>71</v>
      </c>
      <c r="B22" s="67" t="s">
        <v>143</v>
      </c>
      <c r="C22" s="54"/>
      <c r="D22" s="54"/>
      <c r="E22" s="54"/>
      <c r="F22" s="52"/>
      <c r="G22" s="53"/>
      <c r="H22" s="52"/>
      <c r="J22" s="52"/>
      <c r="K22" s="52"/>
    </row>
    <row r="23" spans="1:18" ht="15.75" thickBot="1" x14ac:dyDescent="0.3">
      <c r="A23" s="23" t="s">
        <v>45</v>
      </c>
      <c r="B23" s="24" t="s">
        <v>114</v>
      </c>
      <c r="C23" s="52"/>
      <c r="D23" s="52" t="b">
        <f>IF(B23="YA", TRUE)</f>
        <v>1</v>
      </c>
      <c r="E23" s="52"/>
      <c r="F23" s="62"/>
      <c r="G23" s="53"/>
      <c r="H23" s="52"/>
      <c r="I23" s="52"/>
      <c r="J23" s="52"/>
      <c r="K23" s="52"/>
    </row>
    <row r="24" spans="1:18" ht="15.75" thickBot="1" x14ac:dyDescent="0.3">
      <c r="A24" s="23" t="s">
        <v>46</v>
      </c>
      <c r="B24" s="24" t="s">
        <v>114</v>
      </c>
      <c r="C24" s="52"/>
      <c r="D24" s="52" t="b">
        <f>IF(B24="YA", TRUE)</f>
        <v>1</v>
      </c>
      <c r="E24" s="52"/>
      <c r="F24" s="62"/>
      <c r="G24" s="53"/>
      <c r="H24" s="52"/>
      <c r="I24" s="52"/>
    </row>
    <row r="25" spans="1:18" ht="15.75" thickBot="1" x14ac:dyDescent="0.3">
      <c r="A25" s="23" t="s">
        <v>47</v>
      </c>
      <c r="B25" s="24" t="s">
        <v>114</v>
      </c>
      <c r="C25" s="52"/>
      <c r="D25" s="52" t="b">
        <f>IF(B25="YA", TRUE)</f>
        <v>1</v>
      </c>
      <c r="E25" s="52"/>
      <c r="F25" s="62"/>
      <c r="G25" s="53"/>
      <c r="H25" s="52"/>
      <c r="I25" s="52"/>
    </row>
    <row r="26" spans="1:18" ht="14.25" customHeight="1" x14ac:dyDescent="0.2">
      <c r="C26" s="52"/>
      <c r="D26" s="52"/>
      <c r="E26" s="52"/>
      <c r="F26" s="52"/>
      <c r="G26" s="53"/>
      <c r="H26" s="52"/>
      <c r="I26" s="52"/>
    </row>
    <row r="27" spans="1:18" ht="15" x14ac:dyDescent="0.25">
      <c r="A27" s="52" t="s">
        <v>72</v>
      </c>
      <c r="B27" s="70"/>
      <c r="C27" s="54"/>
      <c r="D27" s="54"/>
      <c r="E27" s="54"/>
      <c r="F27" s="52"/>
      <c r="G27" s="53"/>
      <c r="H27" s="52"/>
      <c r="I27" s="52"/>
    </row>
    <row r="28" spans="1:18" s="52" customFormat="1" ht="15.75" thickBot="1" x14ac:dyDescent="0.3">
      <c r="A28" s="52" t="s">
        <v>74</v>
      </c>
      <c r="B28" s="62" t="s">
        <v>44</v>
      </c>
      <c r="C28" s="54" t="b">
        <f>IF(B28=1,TRUE)</f>
        <v>0</v>
      </c>
      <c r="D28" s="54"/>
      <c r="E28" s="54"/>
      <c r="F28" s="53"/>
      <c r="G28" s="53"/>
    </row>
    <row r="29" spans="1:18" ht="15.75" thickBot="1" x14ac:dyDescent="0.3">
      <c r="A29" t="s">
        <v>22</v>
      </c>
      <c r="B29" s="24" t="s">
        <v>24</v>
      </c>
      <c r="C29" s="54" t="b">
        <f>IF(B29="XP 205DR",TRUE)</f>
        <v>0</v>
      </c>
      <c r="D29" s="54" t="b">
        <f>IF(B29="MSA 225S-100-DA",TRUE)</f>
        <v>1</v>
      </c>
      <c r="E29" s="54" t="b">
        <f>IF(B29="MSE 225S-100-DU ",TRUE)</f>
        <v>0</v>
      </c>
      <c r="F29" s="52" t="b">
        <f>IF(B29="PG 603S",TRUE)</f>
        <v>0</v>
      </c>
      <c r="G29" s="53" t="b">
        <f>IF(B29="Lain-lain",TRUE)</f>
        <v>0</v>
      </c>
      <c r="H29" s="52"/>
      <c r="I29" s="52"/>
    </row>
    <row r="30" spans="1:18" x14ac:dyDescent="0.2">
      <c r="C30" s="54"/>
      <c r="D30" s="54"/>
      <c r="E30" s="54"/>
      <c r="F30" s="52"/>
      <c r="G30" s="53"/>
      <c r="H30" s="52"/>
      <c r="I30" s="52"/>
    </row>
    <row r="31" spans="1:18" x14ac:dyDescent="0.2">
      <c r="C31" s="54"/>
      <c r="D31" s="54"/>
      <c r="E31" s="54"/>
      <c r="F31" s="52"/>
      <c r="G31" s="53"/>
      <c r="H31" s="52"/>
      <c r="I31" s="52"/>
    </row>
    <row r="32" spans="1:18" ht="14.25" x14ac:dyDescent="0.2">
      <c r="C32" s="54"/>
      <c r="D32" s="54"/>
      <c r="E32" s="63"/>
      <c r="F32" s="52"/>
      <c r="G32" s="53"/>
      <c r="H32" s="52"/>
      <c r="I32" s="52"/>
    </row>
    <row r="33" spans="3:9" x14ac:dyDescent="0.2">
      <c r="C33" s="54"/>
      <c r="D33" s="54"/>
      <c r="E33" s="54"/>
      <c r="F33" s="52"/>
      <c r="G33" s="53"/>
      <c r="H33" s="52"/>
      <c r="I33" s="52"/>
    </row>
    <row r="34" spans="3:9" x14ac:dyDescent="0.2">
      <c r="C34" s="54"/>
      <c r="D34" s="54"/>
      <c r="E34" s="54"/>
      <c r="F34" s="52"/>
      <c r="G34" s="53"/>
      <c r="H34" s="52"/>
      <c r="I34" s="52"/>
    </row>
    <row r="35" spans="3:9" x14ac:dyDescent="0.2">
      <c r="C35" s="54"/>
      <c r="D35" s="54"/>
      <c r="E35" s="54"/>
      <c r="F35" s="52"/>
      <c r="G35" s="53"/>
      <c r="H35" s="52"/>
      <c r="I35" s="52"/>
    </row>
    <row r="36" spans="3:9" x14ac:dyDescent="0.2">
      <c r="C36" s="54"/>
      <c r="D36" s="54"/>
      <c r="E36" s="54"/>
      <c r="F36" s="52"/>
      <c r="G36" s="53"/>
      <c r="H36" s="52"/>
      <c r="I36" s="52"/>
    </row>
  </sheetData>
  <conditionalFormatting sqref="B3:E17 B2 D2:E2">
    <cfRule type="expression" dxfId="66" priority="54">
      <formula>LEN(B2)=0</formula>
    </cfRule>
  </conditionalFormatting>
  <conditionalFormatting sqref="G6">
    <cfRule type="cellIs" dxfId="65" priority="53" operator="equal">
      <formula>"Sila Pilih"</formula>
    </cfRule>
  </conditionalFormatting>
  <conditionalFormatting sqref="B21">
    <cfRule type="expression" dxfId="64" priority="52">
      <formula>LEN(B21)=0</formula>
    </cfRule>
  </conditionalFormatting>
  <conditionalFormatting sqref="B22">
    <cfRule type="expression" dxfId="63" priority="51">
      <formula>LEN(B22)=0</formula>
    </cfRule>
  </conditionalFormatting>
  <conditionalFormatting sqref="B29">
    <cfRule type="cellIs" dxfId="62" priority="46" operator="equal">
      <formula>"Sila Pilih"</formula>
    </cfRule>
  </conditionalFormatting>
  <conditionalFormatting sqref="B19">
    <cfRule type="expression" dxfId="61" priority="45">
      <formula>LEN(B19)=0</formula>
    </cfRule>
  </conditionalFormatting>
  <conditionalFormatting sqref="B20">
    <cfRule type="expression" dxfId="60" priority="44">
      <formula>LEN(B20)=0</formula>
    </cfRule>
  </conditionalFormatting>
  <conditionalFormatting sqref="B23 F23">
    <cfRule type="cellIs" dxfId="59" priority="41" operator="equal">
      <formula>"TIDAK"</formula>
    </cfRule>
    <cfRule type="cellIs" dxfId="58" priority="42" operator="equal">
      <formula>"ya"</formula>
    </cfRule>
    <cfRule type="cellIs" dxfId="57" priority="43" operator="equal">
      <formula>"Sila Pilih"</formula>
    </cfRule>
  </conditionalFormatting>
  <conditionalFormatting sqref="B24 F24">
    <cfRule type="cellIs" dxfId="56" priority="38" operator="equal">
      <formula>"TIDAK"</formula>
    </cfRule>
    <cfRule type="cellIs" dxfId="55" priority="39" operator="equal">
      <formula>"ya"</formula>
    </cfRule>
    <cfRule type="cellIs" dxfId="54" priority="40" operator="equal">
      <formula>"Sila Pilih"</formula>
    </cfRule>
  </conditionalFormatting>
  <conditionalFormatting sqref="B25 F25">
    <cfRule type="cellIs" dxfId="53" priority="35" operator="equal">
      <formula>"TIDAK"</formula>
    </cfRule>
    <cfRule type="cellIs" dxfId="52" priority="36" operator="equal">
      <formula>"ya"</formula>
    </cfRule>
    <cfRule type="cellIs" dxfId="51" priority="37" operator="equal">
      <formula>"Sila Pilih"</formula>
    </cfRule>
  </conditionalFormatting>
  <conditionalFormatting sqref="F7">
    <cfRule type="cellIs" dxfId="50" priority="32" operator="equal">
      <formula>0</formula>
    </cfRule>
  </conditionalFormatting>
  <conditionalFormatting sqref="F8">
    <cfRule type="cellIs" dxfId="49" priority="31" operator="equal">
      <formula>0</formula>
    </cfRule>
  </conditionalFormatting>
  <conditionalFormatting sqref="F9">
    <cfRule type="cellIs" dxfId="48" priority="30" operator="equal">
      <formula>0</formula>
    </cfRule>
  </conditionalFormatting>
  <conditionalFormatting sqref="F10">
    <cfRule type="cellIs" dxfId="47" priority="29" operator="equal">
      <formula>0</formula>
    </cfRule>
  </conditionalFormatting>
  <conditionalFormatting sqref="F11">
    <cfRule type="cellIs" dxfId="46" priority="28" operator="equal">
      <formula>0</formula>
    </cfRule>
  </conditionalFormatting>
  <conditionalFormatting sqref="F12">
    <cfRule type="cellIs" dxfId="45" priority="27" operator="equal">
      <formula>0</formula>
    </cfRule>
  </conditionalFormatting>
  <conditionalFormatting sqref="F13">
    <cfRule type="cellIs" dxfId="44" priority="26" operator="equal">
      <formula>0</formula>
    </cfRule>
  </conditionalFormatting>
  <conditionalFormatting sqref="F14">
    <cfRule type="cellIs" dxfId="43" priority="25" operator="equal">
      <formula>0</formula>
    </cfRule>
  </conditionalFormatting>
  <conditionalFormatting sqref="F15">
    <cfRule type="cellIs" dxfId="42" priority="24" operator="equal">
      <formula>0</formula>
    </cfRule>
  </conditionalFormatting>
  <conditionalFormatting sqref="F16">
    <cfRule type="cellIs" dxfId="41" priority="23" operator="equal">
      <formula>0</formula>
    </cfRule>
  </conditionalFormatting>
  <conditionalFormatting sqref="F17">
    <cfRule type="cellIs" dxfId="40" priority="22" operator="equal">
      <formula>0</formula>
    </cfRule>
  </conditionalFormatting>
  <conditionalFormatting sqref="I6">
    <cfRule type="cellIs" dxfId="39" priority="21" operator="equal">
      <formula>"Sila Pilih"</formula>
    </cfRule>
  </conditionalFormatting>
  <conditionalFormatting sqref="I7:I17">
    <cfRule type="cellIs" dxfId="38" priority="20" operator="equal">
      <formula>"Sila Pilih"</formula>
    </cfRule>
  </conditionalFormatting>
  <conditionalFormatting sqref="F6">
    <cfRule type="cellIs" dxfId="37" priority="19" operator="equal">
      <formula>0</formula>
    </cfRule>
  </conditionalFormatting>
  <conditionalFormatting sqref="F5">
    <cfRule type="cellIs" dxfId="36" priority="17" operator="equal">
      <formula>0</formula>
    </cfRule>
    <cfRule type="cellIs" priority="18" operator="equal">
      <formula>0</formula>
    </cfRule>
  </conditionalFormatting>
  <conditionalFormatting sqref="F4">
    <cfRule type="cellIs" dxfId="35" priority="16" operator="equal">
      <formula>0</formula>
    </cfRule>
  </conditionalFormatting>
  <conditionalFormatting sqref="F3">
    <cfRule type="cellIs" dxfId="34" priority="15" operator="equal">
      <formula>0</formula>
    </cfRule>
  </conditionalFormatting>
  <conditionalFormatting sqref="F2">
    <cfRule type="cellIs" dxfId="33" priority="14" operator="equal">
      <formula>0</formula>
    </cfRule>
  </conditionalFormatting>
  <conditionalFormatting sqref="H4">
    <cfRule type="cellIs" dxfId="32" priority="13" operator="equal">
      <formula>"Sila Pilih"</formula>
    </cfRule>
  </conditionalFormatting>
  <conditionalFormatting sqref="H5">
    <cfRule type="cellIs" dxfId="31" priority="12" operator="equal">
      <formula>"Sila Pilih"</formula>
    </cfRule>
  </conditionalFormatting>
  <conditionalFormatting sqref="H6:H17">
    <cfRule type="expression" dxfId="30" priority="11">
      <formula>LEN(H6)=0</formula>
    </cfRule>
  </conditionalFormatting>
  <conditionalFormatting sqref="H6">
    <cfRule type="cellIs" dxfId="29" priority="10" operator="equal">
      <formula>"Sila Pilih"</formula>
    </cfRule>
  </conditionalFormatting>
  <conditionalFormatting sqref="H7">
    <cfRule type="cellIs" dxfId="28" priority="9" operator="equal">
      <formula>"Sila Pilih"</formula>
    </cfRule>
  </conditionalFormatting>
  <conditionalFormatting sqref="H8:H17">
    <cfRule type="cellIs" dxfId="27" priority="8" operator="equal">
      <formula>"Sila Pilih"</formula>
    </cfRule>
  </conditionalFormatting>
  <conditionalFormatting sqref="H2">
    <cfRule type="expression" dxfId="26" priority="7">
      <formula>LEN(H2)=0</formula>
    </cfRule>
  </conditionalFormatting>
  <conditionalFormatting sqref="H2">
    <cfRule type="cellIs" dxfId="25" priority="6" operator="equal">
      <formula>"Sila Pilih"</formula>
    </cfRule>
  </conditionalFormatting>
  <conditionalFormatting sqref="H3">
    <cfRule type="expression" dxfId="24" priority="5">
      <formula>LEN(H3)=0</formula>
    </cfRule>
  </conditionalFormatting>
  <conditionalFormatting sqref="H3">
    <cfRule type="cellIs" dxfId="23" priority="4" operator="equal">
      <formula>"Sila Pilih"</formula>
    </cfRule>
  </conditionalFormatting>
  <conditionalFormatting sqref="H7:H11">
    <cfRule type="cellIs" dxfId="22" priority="3" operator="equal">
      <formula>"Sila Pilih"</formula>
    </cfRule>
  </conditionalFormatting>
  <conditionalFormatting sqref="G7:G17">
    <cfRule type="cellIs" dxfId="21" priority="1" operator="equal">
      <formula>"Sila Pilih"</formula>
    </cfRule>
  </conditionalFormatting>
  <dataValidations count="5">
    <dataValidation type="list" allowBlank="1" showInputMessage="1" showErrorMessage="1" sqref="B27 H4:H5" xr:uid="{04F0A5AE-0448-4A04-9F76-CFBB4A024510}">
      <formula1>"Sila Pilih, T1, T2, T3, T4"</formula1>
    </dataValidation>
    <dataValidation type="list" allowBlank="1" showInputMessage="1" showErrorMessage="1" sqref="B28 I6:I17" xr:uid="{263620C9-1EE6-4ACD-8AD4-6A652221EEEA}">
      <formula1>"Sila Pilih, 1, 2, 3, 4, NA"</formula1>
    </dataValidation>
    <dataValidation type="list" allowBlank="1" showInputMessage="1" showErrorMessage="1" sqref="B29" xr:uid="{46D1D5E6-C29D-449B-892B-C832B6F0FBF9}">
      <formula1>"Sila Pilih, XP 205DR, MSA 225S-100-DA, PG 603S, MSE 225S-100-DU , Lain-lain"</formula1>
    </dataValidation>
    <dataValidation type="list" allowBlank="1" showInputMessage="1" showErrorMessage="1" sqref="B23:B25 F23:F25" xr:uid="{CB7666A4-4141-46ED-955D-EEB485C41400}">
      <formula1>"Sila Pilih, YA, TIDAK"</formula1>
    </dataValidation>
    <dataValidation type="list" allowBlank="1" showInputMessage="1" showErrorMessage="1" sqref="G6:G17" xr:uid="{414E0C26-9607-4E56-8402-5D2C30812F07}">
      <formula1>"Sila Pilih, KAPSUL KERAS, SERBUK, CECAIR, PIL, KAPSUL LEMBUT, KRIM,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225" t="s">
        <v>0</v>
      </c>
      <c r="B1" s="226"/>
      <c r="C1" s="226"/>
      <c r="D1" s="226"/>
      <c r="E1" s="226"/>
      <c r="F1" s="226"/>
      <c r="G1" s="226"/>
      <c r="H1" s="227"/>
    </row>
    <row r="2" spans="1:8" ht="18.95" customHeight="1" x14ac:dyDescent="0.2">
      <c r="A2" s="228" t="s">
        <v>42</v>
      </c>
      <c r="B2" s="229"/>
      <c r="C2" s="230"/>
      <c r="D2" s="231">
        <f>FormTitan!B12</f>
        <v>0</v>
      </c>
      <c r="E2" s="231"/>
      <c r="F2" s="231"/>
      <c r="G2" s="231"/>
      <c r="H2" s="232"/>
    </row>
    <row r="3" spans="1:8" ht="24" customHeight="1" x14ac:dyDescent="0.2">
      <c r="A3" s="233" t="s">
        <v>43</v>
      </c>
      <c r="B3" s="234"/>
      <c r="C3" s="235"/>
      <c r="D3" s="236" t="str">
        <f>FormTitan!G12</f>
        <v>PIL</v>
      </c>
      <c r="E3" s="237"/>
      <c r="F3" s="237"/>
      <c r="G3" s="237"/>
      <c r="H3" s="238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</v>
      </c>
      <c r="F4" s="223" t="s">
        <v>38</v>
      </c>
      <c r="G4" s="223"/>
      <c r="H4" s="224"/>
    </row>
    <row r="5" spans="1:8" ht="19.899999999999999" customHeight="1" x14ac:dyDescent="0.2">
      <c r="A5" s="36" t="s">
        <v>21</v>
      </c>
      <c r="B5" s="8"/>
      <c r="C5" s="8"/>
      <c r="D5" s="8"/>
      <c r="E5" s="217" t="str">
        <f>FormTitan!B21</f>
        <v>IQC POW</v>
      </c>
      <c r="F5" s="217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29" t="s">
        <v>8</v>
      </c>
      <c r="G6" s="200" t="s">
        <v>9</v>
      </c>
      <c r="H6" s="203"/>
    </row>
    <row r="7" spans="1:8" ht="21" customHeight="1" x14ac:dyDescent="0.2">
      <c r="A7" s="207" t="s">
        <v>2</v>
      </c>
      <c r="B7" s="208"/>
      <c r="C7" s="214"/>
      <c r="D7" s="215"/>
      <c r="E7" s="216"/>
      <c r="F7" s="19">
        <f>FormTitan!C3</f>
        <v>0.5</v>
      </c>
      <c r="G7" s="212">
        <f>FormTitan!F3</f>
        <v>51</v>
      </c>
      <c r="H7" s="213"/>
    </row>
    <row r="8" spans="1:8" ht="21" customHeight="1" x14ac:dyDescent="0.2">
      <c r="A8" s="207" t="s">
        <v>3</v>
      </c>
      <c r="B8" s="208"/>
      <c r="C8" s="209" t="str">
        <f>E5</f>
        <v>IQC POW</v>
      </c>
      <c r="D8" s="210"/>
      <c r="E8" s="211"/>
      <c r="F8" s="19">
        <f>FormTitan!C4</f>
        <v>0.501</v>
      </c>
      <c r="G8" s="212">
        <f>FormTitan!F4</f>
        <v>51</v>
      </c>
      <c r="H8" s="213"/>
    </row>
    <row r="9" spans="1:8" ht="20.100000000000001" customHeight="1" x14ac:dyDescent="0.2">
      <c r="A9" s="207" t="s">
        <v>4</v>
      </c>
      <c r="B9" s="208"/>
      <c r="C9" s="214"/>
      <c r="D9" s="215"/>
      <c r="E9" s="216"/>
      <c r="F9" s="19">
        <f>FormTitan!C5</f>
        <v>0.503</v>
      </c>
      <c r="G9" s="212">
        <f>FormTitan!F5</f>
        <v>50</v>
      </c>
      <c r="H9" s="213"/>
    </row>
    <row r="10" spans="1:8" ht="48.75" customHeight="1" x14ac:dyDescent="0.2">
      <c r="A10" s="192"/>
      <c r="B10" s="194" t="s">
        <v>5</v>
      </c>
      <c r="C10" s="195"/>
      <c r="D10" s="195"/>
      <c r="E10" s="196"/>
      <c r="F10" s="200" t="s">
        <v>39</v>
      </c>
      <c r="G10" s="201"/>
      <c r="H10" s="202"/>
    </row>
    <row r="11" spans="1:8" ht="20.25" customHeight="1" x14ac:dyDescent="0.2">
      <c r="A11" s="193"/>
      <c r="B11" s="197"/>
      <c r="C11" s="198"/>
      <c r="D11" s="198"/>
      <c r="E11" s="199"/>
      <c r="F11" s="6" t="s">
        <v>3</v>
      </c>
      <c r="G11" s="200" t="s">
        <v>18</v>
      </c>
      <c r="H11" s="203"/>
    </row>
    <row r="12" spans="1:8" ht="21.75" customHeight="1" x14ac:dyDescent="0.2">
      <c r="A12" s="7" t="s">
        <v>10</v>
      </c>
      <c r="B12" s="204">
        <v>2.5</v>
      </c>
      <c r="C12" s="205"/>
      <c r="D12" s="205"/>
      <c r="E12" s="206"/>
      <c r="F12" s="5">
        <f>B12/F8</f>
        <v>4.9900199600798407</v>
      </c>
      <c r="G12" s="187">
        <f>B12/F9</f>
        <v>4.9701789264413518</v>
      </c>
      <c r="H12" s="188"/>
    </row>
    <row r="13" spans="1:8" ht="21.95" customHeight="1" x14ac:dyDescent="0.2">
      <c r="A13" s="7" t="s">
        <v>11</v>
      </c>
      <c r="B13" s="184">
        <v>0.25</v>
      </c>
      <c r="C13" s="185"/>
      <c r="D13" s="185"/>
      <c r="E13" s="186"/>
      <c r="F13" s="5">
        <f>B13/F8</f>
        <v>0.49900199600798401</v>
      </c>
      <c r="G13" s="187">
        <f>B13/F9</f>
        <v>0.49701789264413521</v>
      </c>
      <c r="H13" s="188"/>
    </row>
    <row r="14" spans="1:8" ht="21.95" customHeight="1" x14ac:dyDescent="0.2">
      <c r="A14" s="7" t="s">
        <v>12</v>
      </c>
      <c r="B14" s="189">
        <v>5</v>
      </c>
      <c r="C14" s="190"/>
      <c r="D14" s="190"/>
      <c r="E14" s="191"/>
      <c r="F14" s="5">
        <f>B14/F8</f>
        <v>9.9800399201596814</v>
      </c>
      <c r="G14" s="187">
        <f>B14/F9</f>
        <v>9.9403578528827037</v>
      </c>
      <c r="H14" s="188"/>
    </row>
    <row r="15" spans="1:8" ht="21.95" customHeight="1" x14ac:dyDescent="0.2">
      <c r="A15" s="7" t="s">
        <v>13</v>
      </c>
      <c r="B15" s="184">
        <v>0.15</v>
      </c>
      <c r="C15" s="185"/>
      <c r="D15" s="185"/>
      <c r="E15" s="186"/>
      <c r="F15" s="5">
        <f>B15/F8</f>
        <v>0.29940119760479039</v>
      </c>
      <c r="G15" s="187">
        <f>B15/F9</f>
        <v>0.29821073558648109</v>
      </c>
      <c r="H15" s="18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80" t="s">
        <v>31</v>
      </c>
      <c r="B17" s="181"/>
      <c r="C17" s="181"/>
      <c r="D17" s="181"/>
      <c r="E17" s="182" t="s">
        <v>29</v>
      </c>
      <c r="F17" s="183"/>
      <c r="G17" s="28" t="s">
        <v>74</v>
      </c>
      <c r="H17" s="16" t="str">
        <f>FormTitan!J12</f>
        <v>(1)/ 2 / 3 / 4 / NA</v>
      </c>
    </row>
    <row r="18" spans="1:8" ht="18.75" customHeight="1" x14ac:dyDescent="0.25">
      <c r="A18" s="173" t="s">
        <v>32</v>
      </c>
      <c r="B18" s="174"/>
      <c r="C18" s="174"/>
      <c r="D18" s="174"/>
      <c r="E18" s="175" t="s">
        <v>29</v>
      </c>
      <c r="F18" s="175"/>
      <c r="G18" s="26"/>
      <c r="H18" s="17"/>
    </row>
    <row r="19" spans="1:8" ht="18.75" customHeight="1" x14ac:dyDescent="0.25">
      <c r="A19" s="173" t="s">
        <v>33</v>
      </c>
      <c r="B19" s="174"/>
      <c r="C19" s="174"/>
      <c r="D19" s="174"/>
      <c r="E19" s="175" t="s">
        <v>73</v>
      </c>
      <c r="F19" s="175"/>
      <c r="G19" s="26"/>
      <c r="H19" s="17"/>
    </row>
    <row r="20" spans="1:8" ht="18.75" customHeight="1" x14ac:dyDescent="0.25">
      <c r="A20" s="173" t="s">
        <v>34</v>
      </c>
      <c r="B20" s="174"/>
      <c r="C20" s="174"/>
      <c r="D20" s="174"/>
      <c r="E20" s="175" t="s">
        <v>29</v>
      </c>
      <c r="F20" s="175"/>
      <c r="G20" s="26"/>
      <c r="H20" s="17"/>
    </row>
    <row r="21" spans="1:8" ht="18.75" customHeight="1" x14ac:dyDescent="0.25">
      <c r="A21" s="173" t="s">
        <v>35</v>
      </c>
      <c r="B21" s="174"/>
      <c r="C21" s="174"/>
      <c r="D21" s="174"/>
      <c r="E21" s="175"/>
      <c r="F21" s="175"/>
      <c r="G21" s="26"/>
      <c r="H21" s="17"/>
    </row>
    <row r="22" spans="1:8" ht="18.75" customHeight="1" x14ac:dyDescent="0.25">
      <c r="A22" s="176" t="s">
        <v>36</v>
      </c>
      <c r="B22" s="177"/>
      <c r="C22" s="177"/>
      <c r="D22" s="177"/>
      <c r="E22" s="178" t="s">
        <v>30</v>
      </c>
      <c r="F22" s="179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64" t="s">
        <v>19</v>
      </c>
      <c r="B26" s="165"/>
      <c r="C26" s="165"/>
      <c r="D26" s="166" t="s">
        <v>15</v>
      </c>
      <c r="E26" s="166"/>
      <c r="F26" s="14" t="s">
        <v>27</v>
      </c>
      <c r="G26" s="166" t="s">
        <v>15</v>
      </c>
      <c r="H26" s="167"/>
    </row>
    <row r="27" spans="1:8" ht="60.75" customHeight="1" x14ac:dyDescent="0.2">
      <c r="A27" s="168" t="s">
        <v>20</v>
      </c>
      <c r="B27" s="169"/>
      <c r="C27" s="169"/>
      <c r="D27" s="170" t="s">
        <v>15</v>
      </c>
      <c r="E27" s="170"/>
      <c r="F27" s="15" t="s">
        <v>16</v>
      </c>
      <c r="G27" s="171" t="s">
        <v>37</v>
      </c>
      <c r="H27" s="172"/>
    </row>
    <row r="28" spans="1:8" ht="42.75" customHeight="1" x14ac:dyDescent="0.2">
      <c r="A28" s="152" t="s">
        <v>14</v>
      </c>
      <c r="B28" s="153"/>
      <c r="C28" s="153"/>
      <c r="D28" s="153"/>
      <c r="E28" s="154"/>
      <c r="F28" s="155" t="s">
        <v>7</v>
      </c>
      <c r="G28" s="156"/>
      <c r="H28" s="157"/>
    </row>
    <row r="29" spans="1:8" ht="18" customHeight="1" x14ac:dyDescent="0.2">
      <c r="A29" s="158" t="str">
        <f>FormTitan!B19</f>
        <v>AI</v>
      </c>
      <c r="B29" s="159"/>
      <c r="C29" s="159"/>
      <c r="D29" s="160">
        <f>FormTitan!B20</f>
        <v>45526</v>
      </c>
      <c r="E29" s="161"/>
      <c r="F29" s="3"/>
      <c r="G29" s="162"/>
      <c r="H29" s="16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225" t="s">
        <v>0</v>
      </c>
      <c r="B1" s="226"/>
      <c r="C1" s="226"/>
      <c r="D1" s="226"/>
      <c r="E1" s="226"/>
      <c r="F1" s="226"/>
      <c r="G1" s="226"/>
      <c r="H1" s="227"/>
    </row>
    <row r="2" spans="1:8" ht="18.95" customHeight="1" x14ac:dyDescent="0.2">
      <c r="A2" s="228" t="s">
        <v>42</v>
      </c>
      <c r="B2" s="229"/>
      <c r="C2" s="230"/>
      <c r="D2" s="231">
        <f>FormTitan!B13</f>
        <v>0</v>
      </c>
      <c r="E2" s="231"/>
      <c r="F2" s="231"/>
      <c r="G2" s="231"/>
      <c r="H2" s="232"/>
    </row>
    <row r="3" spans="1:8" ht="24" customHeight="1" x14ac:dyDescent="0.2">
      <c r="A3" s="233" t="s">
        <v>43</v>
      </c>
      <c r="B3" s="234"/>
      <c r="C3" s="235"/>
      <c r="D3" s="236" t="str">
        <f>FormTitan!G13</f>
        <v>KAPSUL KERAS</v>
      </c>
      <c r="E3" s="237"/>
      <c r="F3" s="237"/>
      <c r="G3" s="237"/>
      <c r="H3" s="238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</v>
      </c>
      <c r="F4" s="223" t="s">
        <v>38</v>
      </c>
      <c r="G4" s="223"/>
      <c r="H4" s="224"/>
    </row>
    <row r="5" spans="1:8" ht="19.899999999999999" customHeight="1" x14ac:dyDescent="0.2">
      <c r="A5" s="36" t="s">
        <v>21</v>
      </c>
      <c r="B5" s="8"/>
      <c r="C5" s="8"/>
      <c r="D5" s="8"/>
      <c r="E5" s="217" t="str">
        <f>FormTitan!B21</f>
        <v>IQC POW</v>
      </c>
      <c r="F5" s="217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29" t="s">
        <v>8</v>
      </c>
      <c r="G6" s="200" t="s">
        <v>9</v>
      </c>
      <c r="H6" s="203"/>
    </row>
    <row r="7" spans="1:8" ht="21" customHeight="1" x14ac:dyDescent="0.2">
      <c r="A7" s="207" t="s">
        <v>2</v>
      </c>
      <c r="B7" s="208"/>
      <c r="C7" s="214"/>
      <c r="D7" s="215"/>
      <c r="E7" s="216"/>
      <c r="F7" s="19">
        <f>FormTitan!C3</f>
        <v>0.5</v>
      </c>
      <c r="G7" s="212">
        <f>FormTitan!F3</f>
        <v>51</v>
      </c>
      <c r="H7" s="213"/>
    </row>
    <row r="8" spans="1:8" ht="21" customHeight="1" x14ac:dyDescent="0.2">
      <c r="A8" s="207" t="s">
        <v>3</v>
      </c>
      <c r="B8" s="208"/>
      <c r="C8" s="209" t="str">
        <f>E5</f>
        <v>IQC POW</v>
      </c>
      <c r="D8" s="210"/>
      <c r="E8" s="211"/>
      <c r="F8" s="19">
        <f>FormTitan!C4</f>
        <v>0.501</v>
      </c>
      <c r="G8" s="212">
        <f>FormTitan!F4</f>
        <v>51</v>
      </c>
      <c r="H8" s="213"/>
    </row>
    <row r="9" spans="1:8" ht="20.100000000000001" customHeight="1" x14ac:dyDescent="0.2">
      <c r="A9" s="207" t="s">
        <v>4</v>
      </c>
      <c r="B9" s="208"/>
      <c r="C9" s="214"/>
      <c r="D9" s="215"/>
      <c r="E9" s="216"/>
      <c r="F9" s="19">
        <f>FormTitan!C5</f>
        <v>0.503</v>
      </c>
      <c r="G9" s="212">
        <f>FormTitan!F5</f>
        <v>50</v>
      </c>
      <c r="H9" s="213"/>
    </row>
    <row r="10" spans="1:8" ht="48.75" customHeight="1" x14ac:dyDescent="0.2">
      <c r="A10" s="192"/>
      <c r="B10" s="194" t="s">
        <v>5</v>
      </c>
      <c r="C10" s="195"/>
      <c r="D10" s="195"/>
      <c r="E10" s="196"/>
      <c r="F10" s="200" t="s">
        <v>39</v>
      </c>
      <c r="G10" s="201"/>
      <c r="H10" s="202"/>
    </row>
    <row r="11" spans="1:8" ht="20.25" customHeight="1" x14ac:dyDescent="0.2">
      <c r="A11" s="193"/>
      <c r="B11" s="197"/>
      <c r="C11" s="198"/>
      <c r="D11" s="198"/>
      <c r="E11" s="199"/>
      <c r="F11" s="6" t="s">
        <v>3</v>
      </c>
      <c r="G11" s="200" t="s">
        <v>18</v>
      </c>
      <c r="H11" s="203"/>
    </row>
    <row r="12" spans="1:8" ht="21.75" customHeight="1" x14ac:dyDescent="0.2">
      <c r="A12" s="7" t="s">
        <v>10</v>
      </c>
      <c r="B12" s="204">
        <v>2.5</v>
      </c>
      <c r="C12" s="205"/>
      <c r="D12" s="205"/>
      <c r="E12" s="206"/>
      <c r="F12" s="5">
        <f>B12/F8</f>
        <v>4.9900199600798407</v>
      </c>
      <c r="G12" s="187">
        <f>B12/F9</f>
        <v>4.9701789264413518</v>
      </c>
      <c r="H12" s="188"/>
    </row>
    <row r="13" spans="1:8" ht="21.95" customHeight="1" x14ac:dyDescent="0.2">
      <c r="A13" s="7" t="s">
        <v>11</v>
      </c>
      <c r="B13" s="184">
        <v>0.25</v>
      </c>
      <c r="C13" s="185"/>
      <c r="D13" s="185"/>
      <c r="E13" s="186"/>
      <c r="F13" s="5">
        <f>B13/F8</f>
        <v>0.49900199600798401</v>
      </c>
      <c r="G13" s="187">
        <f>B13/F9</f>
        <v>0.49701789264413521</v>
      </c>
      <c r="H13" s="188"/>
    </row>
    <row r="14" spans="1:8" ht="21.95" customHeight="1" x14ac:dyDescent="0.2">
      <c r="A14" s="7" t="s">
        <v>12</v>
      </c>
      <c r="B14" s="189">
        <v>5</v>
      </c>
      <c r="C14" s="190"/>
      <c r="D14" s="190"/>
      <c r="E14" s="191"/>
      <c r="F14" s="5">
        <f>B14/F8</f>
        <v>9.9800399201596814</v>
      </c>
      <c r="G14" s="187">
        <f>B14/F9</f>
        <v>9.9403578528827037</v>
      </c>
      <c r="H14" s="188"/>
    </row>
    <row r="15" spans="1:8" ht="21.95" customHeight="1" x14ac:dyDescent="0.2">
      <c r="A15" s="7" t="s">
        <v>13</v>
      </c>
      <c r="B15" s="184">
        <v>0.15</v>
      </c>
      <c r="C15" s="185"/>
      <c r="D15" s="185"/>
      <c r="E15" s="186"/>
      <c r="F15" s="5">
        <f>B15/F8</f>
        <v>0.29940119760479039</v>
      </c>
      <c r="G15" s="187">
        <f>B15/F9</f>
        <v>0.29821073558648109</v>
      </c>
      <c r="H15" s="18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80" t="s">
        <v>31</v>
      </c>
      <c r="B17" s="181"/>
      <c r="C17" s="181"/>
      <c r="D17" s="181"/>
      <c r="E17" s="182" t="s">
        <v>29</v>
      </c>
      <c r="F17" s="183"/>
      <c r="G17" s="28" t="s">
        <v>74</v>
      </c>
      <c r="H17" s="16" t="str">
        <f>FormTitan!J13</f>
        <v>1 /(2)/ 3 / 4 / NA</v>
      </c>
    </row>
    <row r="18" spans="1:8" ht="18.75" customHeight="1" x14ac:dyDescent="0.25">
      <c r="A18" s="173" t="s">
        <v>32</v>
      </c>
      <c r="B18" s="174"/>
      <c r="C18" s="174"/>
      <c r="D18" s="174"/>
      <c r="E18" s="175" t="s">
        <v>29</v>
      </c>
      <c r="F18" s="175"/>
      <c r="G18" s="26"/>
      <c r="H18" s="17"/>
    </row>
    <row r="19" spans="1:8" ht="18.75" customHeight="1" x14ac:dyDescent="0.25">
      <c r="A19" s="173" t="s">
        <v>33</v>
      </c>
      <c r="B19" s="174"/>
      <c r="C19" s="174"/>
      <c r="D19" s="174"/>
      <c r="E19" s="175" t="s">
        <v>73</v>
      </c>
      <c r="F19" s="175"/>
      <c r="G19" s="26"/>
      <c r="H19" s="17"/>
    </row>
    <row r="20" spans="1:8" ht="18.75" customHeight="1" x14ac:dyDescent="0.25">
      <c r="A20" s="173" t="s">
        <v>34</v>
      </c>
      <c r="B20" s="174"/>
      <c r="C20" s="174"/>
      <c r="D20" s="174"/>
      <c r="E20" s="175" t="s">
        <v>29</v>
      </c>
      <c r="F20" s="175"/>
      <c r="G20" s="26"/>
      <c r="H20" s="17"/>
    </row>
    <row r="21" spans="1:8" ht="18.75" customHeight="1" x14ac:dyDescent="0.25">
      <c r="A21" s="173" t="s">
        <v>35</v>
      </c>
      <c r="B21" s="174"/>
      <c r="C21" s="174"/>
      <c r="D21" s="174"/>
      <c r="E21" s="175"/>
      <c r="F21" s="175"/>
      <c r="G21" s="26"/>
      <c r="H21" s="17"/>
    </row>
    <row r="22" spans="1:8" ht="18.75" customHeight="1" x14ac:dyDescent="0.25">
      <c r="A22" s="176" t="s">
        <v>36</v>
      </c>
      <c r="B22" s="177"/>
      <c r="C22" s="177"/>
      <c r="D22" s="177"/>
      <c r="E22" s="178" t="s">
        <v>30</v>
      </c>
      <c r="F22" s="179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64" t="s">
        <v>19</v>
      </c>
      <c r="B26" s="165"/>
      <c r="C26" s="165"/>
      <c r="D26" s="166" t="s">
        <v>15</v>
      </c>
      <c r="E26" s="166"/>
      <c r="F26" s="14" t="s">
        <v>27</v>
      </c>
      <c r="G26" s="166" t="s">
        <v>15</v>
      </c>
      <c r="H26" s="167"/>
    </row>
    <row r="27" spans="1:8" ht="60.75" customHeight="1" x14ac:dyDescent="0.2">
      <c r="A27" s="168" t="s">
        <v>20</v>
      </c>
      <c r="B27" s="169"/>
      <c r="C27" s="169"/>
      <c r="D27" s="170" t="s">
        <v>15</v>
      </c>
      <c r="E27" s="170"/>
      <c r="F27" s="15" t="s">
        <v>16</v>
      </c>
      <c r="G27" s="171" t="s">
        <v>37</v>
      </c>
      <c r="H27" s="172"/>
    </row>
    <row r="28" spans="1:8" ht="42.75" customHeight="1" x14ac:dyDescent="0.2">
      <c r="A28" s="152" t="s">
        <v>14</v>
      </c>
      <c r="B28" s="153"/>
      <c r="C28" s="153"/>
      <c r="D28" s="153"/>
      <c r="E28" s="154"/>
      <c r="F28" s="155" t="s">
        <v>7</v>
      </c>
      <c r="G28" s="156"/>
      <c r="H28" s="157"/>
    </row>
    <row r="29" spans="1:8" ht="18" customHeight="1" x14ac:dyDescent="0.2">
      <c r="A29" s="158" t="str">
        <f>FormTitan!B19</f>
        <v>AI</v>
      </c>
      <c r="B29" s="159"/>
      <c r="C29" s="159"/>
      <c r="D29" s="160">
        <f>FormTitan!B20</f>
        <v>45526</v>
      </c>
      <c r="E29" s="161"/>
      <c r="F29" s="3"/>
      <c r="G29" s="162"/>
      <c r="H29" s="16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225" t="s">
        <v>0</v>
      </c>
      <c r="B1" s="226"/>
      <c r="C1" s="226"/>
      <c r="D1" s="226"/>
      <c r="E1" s="226"/>
      <c r="F1" s="226"/>
      <c r="G1" s="226"/>
      <c r="H1" s="227"/>
    </row>
    <row r="2" spans="1:8" ht="18.95" customHeight="1" x14ac:dyDescent="0.2">
      <c r="A2" s="228" t="s">
        <v>42</v>
      </c>
      <c r="B2" s="229"/>
      <c r="C2" s="230"/>
      <c r="D2" s="231">
        <f>FormTitan!B14</f>
        <v>0</v>
      </c>
      <c r="E2" s="231"/>
      <c r="F2" s="231"/>
      <c r="G2" s="231"/>
      <c r="H2" s="232"/>
    </row>
    <row r="3" spans="1:8" ht="24" customHeight="1" x14ac:dyDescent="0.2">
      <c r="A3" s="233" t="s">
        <v>43</v>
      </c>
      <c r="B3" s="234"/>
      <c r="C3" s="235"/>
      <c r="D3" s="236" t="str">
        <f>FormTitan!G14</f>
        <v>KAPSUL KERAS</v>
      </c>
      <c r="E3" s="237"/>
      <c r="F3" s="237"/>
      <c r="G3" s="237"/>
      <c r="H3" s="238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</v>
      </c>
      <c r="F4" s="223" t="s">
        <v>38</v>
      </c>
      <c r="G4" s="223"/>
      <c r="H4" s="224"/>
    </row>
    <row r="5" spans="1:8" ht="19.899999999999999" customHeight="1" x14ac:dyDescent="0.2">
      <c r="A5" s="36" t="s">
        <v>21</v>
      </c>
      <c r="B5" s="8"/>
      <c r="C5" s="8"/>
      <c r="D5" s="8"/>
      <c r="E5" s="217" t="str">
        <f>FormTitan!B21</f>
        <v>IQC POW</v>
      </c>
      <c r="F5" s="217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29" t="s">
        <v>8</v>
      </c>
      <c r="G6" s="200" t="s">
        <v>9</v>
      </c>
      <c r="H6" s="203"/>
    </row>
    <row r="7" spans="1:8" ht="21" customHeight="1" x14ac:dyDescent="0.2">
      <c r="A7" s="207" t="s">
        <v>2</v>
      </c>
      <c r="B7" s="208"/>
      <c r="C7" s="214"/>
      <c r="D7" s="215"/>
      <c r="E7" s="216"/>
      <c r="F7" s="19">
        <f>FormTitan!C3</f>
        <v>0.5</v>
      </c>
      <c r="G7" s="212">
        <f>FormTitan!F3</f>
        <v>51</v>
      </c>
      <c r="H7" s="213"/>
    </row>
    <row r="8" spans="1:8" ht="21" customHeight="1" x14ac:dyDescent="0.2">
      <c r="A8" s="207" t="s">
        <v>3</v>
      </c>
      <c r="B8" s="208"/>
      <c r="C8" s="209" t="str">
        <f>E5</f>
        <v>IQC POW</v>
      </c>
      <c r="D8" s="210"/>
      <c r="E8" s="211"/>
      <c r="F8" s="19">
        <f>FormTitan!C4</f>
        <v>0.501</v>
      </c>
      <c r="G8" s="212">
        <f>FormTitan!F4</f>
        <v>51</v>
      </c>
      <c r="H8" s="213"/>
    </row>
    <row r="9" spans="1:8" ht="20.100000000000001" customHeight="1" x14ac:dyDescent="0.2">
      <c r="A9" s="207" t="s">
        <v>4</v>
      </c>
      <c r="B9" s="208"/>
      <c r="C9" s="214"/>
      <c r="D9" s="215"/>
      <c r="E9" s="216"/>
      <c r="F9" s="19">
        <f>FormTitan!C5</f>
        <v>0.503</v>
      </c>
      <c r="G9" s="212">
        <f>FormTitan!F5</f>
        <v>50</v>
      </c>
      <c r="H9" s="213"/>
    </row>
    <row r="10" spans="1:8" ht="48.75" customHeight="1" x14ac:dyDescent="0.2">
      <c r="A10" s="192"/>
      <c r="B10" s="194" t="s">
        <v>5</v>
      </c>
      <c r="C10" s="195"/>
      <c r="D10" s="195"/>
      <c r="E10" s="196"/>
      <c r="F10" s="200" t="s">
        <v>39</v>
      </c>
      <c r="G10" s="201"/>
      <c r="H10" s="202"/>
    </row>
    <row r="11" spans="1:8" ht="20.25" customHeight="1" x14ac:dyDescent="0.2">
      <c r="A11" s="193"/>
      <c r="B11" s="197"/>
      <c r="C11" s="198"/>
      <c r="D11" s="198"/>
      <c r="E11" s="199"/>
      <c r="F11" s="6" t="s">
        <v>3</v>
      </c>
      <c r="G11" s="200" t="s">
        <v>18</v>
      </c>
      <c r="H11" s="203"/>
    </row>
    <row r="12" spans="1:8" ht="21.75" customHeight="1" x14ac:dyDescent="0.2">
      <c r="A12" s="7" t="s">
        <v>10</v>
      </c>
      <c r="B12" s="204">
        <v>2.5</v>
      </c>
      <c r="C12" s="205"/>
      <c r="D12" s="205"/>
      <c r="E12" s="206"/>
      <c r="F12" s="5">
        <f>B12/F8</f>
        <v>4.9900199600798407</v>
      </c>
      <c r="G12" s="187">
        <f>B12/F9</f>
        <v>4.9701789264413518</v>
      </c>
      <c r="H12" s="188"/>
    </row>
    <row r="13" spans="1:8" ht="21.95" customHeight="1" x14ac:dyDescent="0.2">
      <c r="A13" s="7" t="s">
        <v>11</v>
      </c>
      <c r="B13" s="184">
        <v>0.25</v>
      </c>
      <c r="C13" s="185"/>
      <c r="D13" s="185"/>
      <c r="E13" s="186"/>
      <c r="F13" s="5">
        <f>B13/F8</f>
        <v>0.49900199600798401</v>
      </c>
      <c r="G13" s="187">
        <f>B13/F9</f>
        <v>0.49701789264413521</v>
      </c>
      <c r="H13" s="188"/>
    </row>
    <row r="14" spans="1:8" ht="21.95" customHeight="1" x14ac:dyDescent="0.2">
      <c r="A14" s="7" t="s">
        <v>12</v>
      </c>
      <c r="B14" s="189">
        <v>5</v>
      </c>
      <c r="C14" s="190"/>
      <c r="D14" s="190"/>
      <c r="E14" s="191"/>
      <c r="F14" s="5">
        <f>B14/F8</f>
        <v>9.9800399201596814</v>
      </c>
      <c r="G14" s="187">
        <f>B14/F9</f>
        <v>9.9403578528827037</v>
      </c>
      <c r="H14" s="188"/>
    </row>
    <row r="15" spans="1:8" ht="21.95" customHeight="1" x14ac:dyDescent="0.2">
      <c r="A15" s="7" t="s">
        <v>13</v>
      </c>
      <c r="B15" s="184">
        <v>0.15</v>
      </c>
      <c r="C15" s="185"/>
      <c r="D15" s="185"/>
      <c r="E15" s="186"/>
      <c r="F15" s="5">
        <f>B15/F8</f>
        <v>0.29940119760479039</v>
      </c>
      <c r="G15" s="187">
        <f>B15/F9</f>
        <v>0.29821073558648109</v>
      </c>
      <c r="H15" s="18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80" t="s">
        <v>31</v>
      </c>
      <c r="B17" s="181"/>
      <c r="C17" s="181"/>
      <c r="D17" s="181"/>
      <c r="E17" s="182" t="s">
        <v>29</v>
      </c>
      <c r="F17" s="183"/>
      <c r="G17" s="28" t="s">
        <v>74</v>
      </c>
      <c r="H17" s="16" t="str">
        <f>FormTitan!J14</f>
        <v>1 / 2 /(3)/ 4 / NA</v>
      </c>
    </row>
    <row r="18" spans="1:8" ht="18.75" customHeight="1" x14ac:dyDescent="0.25">
      <c r="A18" s="173" t="s">
        <v>32</v>
      </c>
      <c r="B18" s="174"/>
      <c r="C18" s="174"/>
      <c r="D18" s="174"/>
      <c r="E18" s="175" t="s">
        <v>29</v>
      </c>
      <c r="F18" s="175"/>
      <c r="G18" s="26"/>
      <c r="H18" s="17"/>
    </row>
    <row r="19" spans="1:8" ht="18.75" customHeight="1" x14ac:dyDescent="0.25">
      <c r="A19" s="173" t="s">
        <v>33</v>
      </c>
      <c r="B19" s="174"/>
      <c r="C19" s="174"/>
      <c r="D19" s="174"/>
      <c r="E19" s="175" t="s">
        <v>73</v>
      </c>
      <c r="F19" s="175"/>
      <c r="G19" s="26"/>
      <c r="H19" s="17"/>
    </row>
    <row r="20" spans="1:8" ht="18.75" customHeight="1" x14ac:dyDescent="0.25">
      <c r="A20" s="173" t="s">
        <v>34</v>
      </c>
      <c r="B20" s="174"/>
      <c r="C20" s="174"/>
      <c r="D20" s="174"/>
      <c r="E20" s="175" t="s">
        <v>29</v>
      </c>
      <c r="F20" s="175"/>
      <c r="G20" s="26"/>
      <c r="H20" s="17"/>
    </row>
    <row r="21" spans="1:8" ht="18.75" customHeight="1" x14ac:dyDescent="0.25">
      <c r="A21" s="173" t="s">
        <v>35</v>
      </c>
      <c r="B21" s="174"/>
      <c r="C21" s="174"/>
      <c r="D21" s="174"/>
      <c r="E21" s="175"/>
      <c r="F21" s="175"/>
      <c r="G21" s="26"/>
      <c r="H21" s="17"/>
    </row>
    <row r="22" spans="1:8" ht="18.75" customHeight="1" x14ac:dyDescent="0.25">
      <c r="A22" s="176" t="s">
        <v>36</v>
      </c>
      <c r="B22" s="177"/>
      <c r="C22" s="177"/>
      <c r="D22" s="177"/>
      <c r="E22" s="178" t="s">
        <v>30</v>
      </c>
      <c r="F22" s="179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64" t="s">
        <v>19</v>
      </c>
      <c r="B26" s="165"/>
      <c r="C26" s="165"/>
      <c r="D26" s="166" t="s">
        <v>15</v>
      </c>
      <c r="E26" s="166"/>
      <c r="F26" s="14" t="s">
        <v>27</v>
      </c>
      <c r="G26" s="166" t="s">
        <v>15</v>
      </c>
      <c r="H26" s="167"/>
    </row>
    <row r="27" spans="1:8" ht="60.75" customHeight="1" x14ac:dyDescent="0.2">
      <c r="A27" s="168" t="s">
        <v>20</v>
      </c>
      <c r="B27" s="169"/>
      <c r="C27" s="169"/>
      <c r="D27" s="170" t="s">
        <v>15</v>
      </c>
      <c r="E27" s="170"/>
      <c r="F27" s="15" t="s">
        <v>16</v>
      </c>
      <c r="G27" s="171" t="s">
        <v>37</v>
      </c>
      <c r="H27" s="172"/>
    </row>
    <row r="28" spans="1:8" ht="42.75" customHeight="1" x14ac:dyDescent="0.2">
      <c r="A28" s="152" t="s">
        <v>14</v>
      </c>
      <c r="B28" s="153"/>
      <c r="C28" s="153"/>
      <c r="D28" s="153"/>
      <c r="E28" s="154"/>
      <c r="F28" s="155" t="s">
        <v>7</v>
      </c>
      <c r="G28" s="156"/>
      <c r="H28" s="157"/>
    </row>
    <row r="29" spans="1:8" ht="18" customHeight="1" x14ac:dyDescent="0.2">
      <c r="A29" s="158" t="str">
        <f>FormTitan!B19</f>
        <v>AI</v>
      </c>
      <c r="B29" s="159"/>
      <c r="C29" s="159"/>
      <c r="D29" s="160">
        <f>FormTitan!B20</f>
        <v>45526</v>
      </c>
      <c r="E29" s="161"/>
      <c r="F29" s="3"/>
      <c r="G29" s="162"/>
      <c r="H29" s="16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225" t="s">
        <v>0</v>
      </c>
      <c r="B1" s="226"/>
      <c r="C1" s="226"/>
      <c r="D1" s="226"/>
      <c r="E1" s="226"/>
      <c r="F1" s="226"/>
      <c r="G1" s="226"/>
      <c r="H1" s="227"/>
    </row>
    <row r="2" spans="1:8" ht="18.95" customHeight="1" x14ac:dyDescent="0.2">
      <c r="A2" s="228" t="s">
        <v>42</v>
      </c>
      <c r="B2" s="229"/>
      <c r="C2" s="230"/>
      <c r="D2" s="231">
        <f>FormTitan!B15</f>
        <v>0</v>
      </c>
      <c r="E2" s="231"/>
      <c r="F2" s="231"/>
      <c r="G2" s="231"/>
      <c r="H2" s="232"/>
    </row>
    <row r="3" spans="1:8" ht="24" customHeight="1" x14ac:dyDescent="0.2">
      <c r="A3" s="233" t="s">
        <v>43</v>
      </c>
      <c r="B3" s="234"/>
      <c r="C3" s="235"/>
      <c r="D3" s="236" t="str">
        <f>FormTitan!G15</f>
        <v>SERBUK</v>
      </c>
      <c r="E3" s="237"/>
      <c r="F3" s="237"/>
      <c r="G3" s="237"/>
      <c r="H3" s="238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</v>
      </c>
      <c r="F4" s="223" t="s">
        <v>38</v>
      </c>
      <c r="G4" s="223"/>
      <c r="H4" s="224"/>
    </row>
    <row r="5" spans="1:8" ht="19.899999999999999" customHeight="1" x14ac:dyDescent="0.2">
      <c r="A5" s="36" t="s">
        <v>21</v>
      </c>
      <c r="B5" s="8"/>
      <c r="C5" s="8"/>
      <c r="D5" s="8"/>
      <c r="E5" s="217" t="str">
        <f>FormTitan!B21</f>
        <v>IQC POW</v>
      </c>
      <c r="F5" s="217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29" t="s">
        <v>8</v>
      </c>
      <c r="G6" s="200" t="s">
        <v>9</v>
      </c>
      <c r="H6" s="203"/>
    </row>
    <row r="7" spans="1:8" ht="21" customHeight="1" x14ac:dyDescent="0.2">
      <c r="A7" s="207" t="s">
        <v>2</v>
      </c>
      <c r="B7" s="208"/>
      <c r="C7" s="214"/>
      <c r="D7" s="215"/>
      <c r="E7" s="216"/>
      <c r="F7" s="19">
        <f>FormTitan!C3</f>
        <v>0.5</v>
      </c>
      <c r="G7" s="212">
        <f>FormTitan!F3</f>
        <v>51</v>
      </c>
      <c r="H7" s="213"/>
    </row>
    <row r="8" spans="1:8" ht="21" customHeight="1" x14ac:dyDescent="0.2">
      <c r="A8" s="207" t="s">
        <v>3</v>
      </c>
      <c r="B8" s="208"/>
      <c r="C8" s="209" t="str">
        <f>E5</f>
        <v>IQC POW</v>
      </c>
      <c r="D8" s="210"/>
      <c r="E8" s="211"/>
      <c r="F8" s="19">
        <f>FormTitan!C4</f>
        <v>0.501</v>
      </c>
      <c r="G8" s="212">
        <f>FormTitan!F4</f>
        <v>51</v>
      </c>
      <c r="H8" s="213"/>
    </row>
    <row r="9" spans="1:8" ht="20.100000000000001" customHeight="1" x14ac:dyDescent="0.2">
      <c r="A9" s="207" t="s">
        <v>4</v>
      </c>
      <c r="B9" s="208"/>
      <c r="C9" s="214"/>
      <c r="D9" s="215"/>
      <c r="E9" s="216"/>
      <c r="F9" s="19">
        <f>FormTitan!C5</f>
        <v>0.503</v>
      </c>
      <c r="G9" s="212">
        <f>FormTitan!F5</f>
        <v>50</v>
      </c>
      <c r="H9" s="213"/>
    </row>
    <row r="10" spans="1:8" ht="48.75" customHeight="1" x14ac:dyDescent="0.2">
      <c r="A10" s="192"/>
      <c r="B10" s="194" t="s">
        <v>5</v>
      </c>
      <c r="C10" s="195"/>
      <c r="D10" s="195"/>
      <c r="E10" s="196"/>
      <c r="F10" s="200" t="s">
        <v>39</v>
      </c>
      <c r="G10" s="201"/>
      <c r="H10" s="202"/>
    </row>
    <row r="11" spans="1:8" ht="20.25" customHeight="1" x14ac:dyDescent="0.2">
      <c r="A11" s="193"/>
      <c r="B11" s="197"/>
      <c r="C11" s="198"/>
      <c r="D11" s="198"/>
      <c r="E11" s="199"/>
      <c r="F11" s="6" t="s">
        <v>3</v>
      </c>
      <c r="G11" s="200" t="s">
        <v>18</v>
      </c>
      <c r="H11" s="203"/>
    </row>
    <row r="12" spans="1:8" ht="21.75" customHeight="1" x14ac:dyDescent="0.2">
      <c r="A12" s="7" t="s">
        <v>10</v>
      </c>
      <c r="B12" s="204">
        <v>2.5</v>
      </c>
      <c r="C12" s="205"/>
      <c r="D12" s="205"/>
      <c r="E12" s="206"/>
      <c r="F12" s="5">
        <f>B12/F8</f>
        <v>4.9900199600798407</v>
      </c>
      <c r="G12" s="187">
        <f>B12/F9</f>
        <v>4.9701789264413518</v>
      </c>
      <c r="H12" s="188"/>
    </row>
    <row r="13" spans="1:8" ht="21.95" customHeight="1" x14ac:dyDescent="0.2">
      <c r="A13" s="7" t="s">
        <v>11</v>
      </c>
      <c r="B13" s="184">
        <v>0.25</v>
      </c>
      <c r="C13" s="185"/>
      <c r="D13" s="185"/>
      <c r="E13" s="186"/>
      <c r="F13" s="5">
        <f>B13/F8</f>
        <v>0.49900199600798401</v>
      </c>
      <c r="G13" s="187">
        <f>B13/F9</f>
        <v>0.49701789264413521</v>
      </c>
      <c r="H13" s="188"/>
    </row>
    <row r="14" spans="1:8" ht="21.95" customHeight="1" x14ac:dyDescent="0.2">
      <c r="A14" s="7" t="s">
        <v>12</v>
      </c>
      <c r="B14" s="189">
        <v>5</v>
      </c>
      <c r="C14" s="190"/>
      <c r="D14" s="190"/>
      <c r="E14" s="191"/>
      <c r="F14" s="5">
        <f>B14/F8</f>
        <v>9.9800399201596814</v>
      </c>
      <c r="G14" s="187">
        <f>B14/F9</f>
        <v>9.9403578528827037</v>
      </c>
      <c r="H14" s="188"/>
    </row>
    <row r="15" spans="1:8" ht="21.95" customHeight="1" x14ac:dyDescent="0.2">
      <c r="A15" s="7" t="s">
        <v>13</v>
      </c>
      <c r="B15" s="184">
        <v>0.15</v>
      </c>
      <c r="C15" s="185"/>
      <c r="D15" s="185"/>
      <c r="E15" s="186"/>
      <c r="F15" s="5">
        <f>B15/F8</f>
        <v>0.29940119760479039</v>
      </c>
      <c r="G15" s="187">
        <f>B15/F9</f>
        <v>0.29821073558648109</v>
      </c>
      <c r="H15" s="18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80" t="s">
        <v>31</v>
      </c>
      <c r="B17" s="181"/>
      <c r="C17" s="181"/>
      <c r="D17" s="181"/>
      <c r="E17" s="182" t="s">
        <v>29</v>
      </c>
      <c r="F17" s="183"/>
      <c r="G17" s="28" t="s">
        <v>74</v>
      </c>
      <c r="H17" s="16" t="str">
        <f>FormTitan!J15</f>
        <v>(1)/ 2 / 3 / 4 / NA</v>
      </c>
    </row>
    <row r="18" spans="1:8" ht="18.75" customHeight="1" x14ac:dyDescent="0.25">
      <c r="A18" s="173" t="s">
        <v>32</v>
      </c>
      <c r="B18" s="174"/>
      <c r="C18" s="174"/>
      <c r="D18" s="174"/>
      <c r="E18" s="175" t="s">
        <v>29</v>
      </c>
      <c r="F18" s="175"/>
      <c r="G18" s="26"/>
      <c r="H18" s="17"/>
    </row>
    <row r="19" spans="1:8" ht="18.75" customHeight="1" x14ac:dyDescent="0.25">
      <c r="A19" s="173" t="s">
        <v>33</v>
      </c>
      <c r="B19" s="174"/>
      <c r="C19" s="174"/>
      <c r="D19" s="174"/>
      <c r="E19" s="175" t="s">
        <v>73</v>
      </c>
      <c r="F19" s="175"/>
      <c r="G19" s="26"/>
      <c r="H19" s="17"/>
    </row>
    <row r="20" spans="1:8" ht="18.75" customHeight="1" x14ac:dyDescent="0.25">
      <c r="A20" s="173" t="s">
        <v>34</v>
      </c>
      <c r="B20" s="174"/>
      <c r="C20" s="174"/>
      <c r="D20" s="174"/>
      <c r="E20" s="175" t="s">
        <v>29</v>
      </c>
      <c r="F20" s="175"/>
      <c r="G20" s="26"/>
      <c r="H20" s="17"/>
    </row>
    <row r="21" spans="1:8" ht="18.75" customHeight="1" x14ac:dyDescent="0.25">
      <c r="A21" s="173" t="s">
        <v>35</v>
      </c>
      <c r="B21" s="174"/>
      <c r="C21" s="174"/>
      <c r="D21" s="174"/>
      <c r="E21" s="175"/>
      <c r="F21" s="175"/>
      <c r="G21" s="26"/>
      <c r="H21" s="17"/>
    </row>
    <row r="22" spans="1:8" ht="18.75" customHeight="1" x14ac:dyDescent="0.25">
      <c r="A22" s="176" t="s">
        <v>36</v>
      </c>
      <c r="B22" s="177"/>
      <c r="C22" s="177"/>
      <c r="D22" s="177"/>
      <c r="E22" s="178" t="s">
        <v>30</v>
      </c>
      <c r="F22" s="179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64" t="s">
        <v>19</v>
      </c>
      <c r="B26" s="165"/>
      <c r="C26" s="165"/>
      <c r="D26" s="166" t="s">
        <v>15</v>
      </c>
      <c r="E26" s="166"/>
      <c r="F26" s="14" t="s">
        <v>27</v>
      </c>
      <c r="G26" s="166" t="s">
        <v>15</v>
      </c>
      <c r="H26" s="167"/>
    </row>
    <row r="27" spans="1:8" ht="60.75" customHeight="1" x14ac:dyDescent="0.2">
      <c r="A27" s="168" t="s">
        <v>20</v>
      </c>
      <c r="B27" s="169"/>
      <c r="C27" s="169"/>
      <c r="D27" s="170" t="s">
        <v>15</v>
      </c>
      <c r="E27" s="170"/>
      <c r="F27" s="15" t="s">
        <v>16</v>
      </c>
      <c r="G27" s="171" t="s">
        <v>37</v>
      </c>
      <c r="H27" s="172"/>
    </row>
    <row r="28" spans="1:8" ht="42.75" customHeight="1" x14ac:dyDescent="0.2">
      <c r="A28" s="152" t="s">
        <v>14</v>
      </c>
      <c r="B28" s="153"/>
      <c r="C28" s="153"/>
      <c r="D28" s="153"/>
      <c r="E28" s="154"/>
      <c r="F28" s="155" t="s">
        <v>7</v>
      </c>
      <c r="G28" s="156"/>
      <c r="H28" s="157"/>
    </row>
    <row r="29" spans="1:8" ht="18" customHeight="1" x14ac:dyDescent="0.2">
      <c r="A29" s="158" t="str">
        <f>FormTitan!B19</f>
        <v>AI</v>
      </c>
      <c r="B29" s="159"/>
      <c r="C29" s="159"/>
      <c r="D29" s="160">
        <f>FormTitan!B20</f>
        <v>45526</v>
      </c>
      <c r="E29" s="161"/>
      <c r="F29" s="3"/>
      <c r="G29" s="162"/>
      <c r="H29" s="16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225" t="s">
        <v>0</v>
      </c>
      <c r="B1" s="226"/>
      <c r="C1" s="226"/>
      <c r="D1" s="226"/>
      <c r="E1" s="226"/>
      <c r="F1" s="226"/>
      <c r="G1" s="226"/>
      <c r="H1" s="227"/>
    </row>
    <row r="2" spans="1:8" ht="18.95" customHeight="1" x14ac:dyDescent="0.2">
      <c r="A2" s="228" t="s">
        <v>42</v>
      </c>
      <c r="B2" s="229"/>
      <c r="C2" s="230"/>
      <c r="D2" s="231">
        <f>FormTitan!B16</f>
        <v>0</v>
      </c>
      <c r="E2" s="231"/>
      <c r="F2" s="231"/>
      <c r="G2" s="231"/>
      <c r="H2" s="232"/>
    </row>
    <row r="3" spans="1:8" ht="24" customHeight="1" x14ac:dyDescent="0.2">
      <c r="A3" s="233" t="s">
        <v>43</v>
      </c>
      <c r="B3" s="234"/>
      <c r="C3" s="235"/>
      <c r="D3" s="236" t="str">
        <f>FormTitan!G16</f>
        <v>CECAIR</v>
      </c>
      <c r="E3" s="237"/>
      <c r="F3" s="237"/>
      <c r="G3" s="237"/>
      <c r="H3" s="238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</v>
      </c>
      <c r="F4" s="223" t="s">
        <v>38</v>
      </c>
      <c r="G4" s="223"/>
      <c r="H4" s="224"/>
    </row>
    <row r="5" spans="1:8" ht="19.899999999999999" customHeight="1" x14ac:dyDescent="0.2">
      <c r="A5" s="36" t="s">
        <v>21</v>
      </c>
      <c r="B5" s="8"/>
      <c r="C5" s="8"/>
      <c r="D5" s="8"/>
      <c r="E5" s="217" t="str">
        <f>FormTitan!B21</f>
        <v>IQC POW</v>
      </c>
      <c r="F5" s="217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29" t="s">
        <v>8</v>
      </c>
      <c r="G6" s="200" t="s">
        <v>9</v>
      </c>
      <c r="H6" s="203"/>
    </row>
    <row r="7" spans="1:8" ht="21" customHeight="1" x14ac:dyDescent="0.2">
      <c r="A7" s="207" t="s">
        <v>2</v>
      </c>
      <c r="B7" s="208"/>
      <c r="C7" s="214"/>
      <c r="D7" s="215"/>
      <c r="E7" s="216"/>
      <c r="F7" s="19">
        <f>FormTitan!C3</f>
        <v>0.5</v>
      </c>
      <c r="G7" s="212">
        <f>FormTitan!F3</f>
        <v>51</v>
      </c>
      <c r="H7" s="213"/>
    </row>
    <row r="8" spans="1:8" ht="21" customHeight="1" x14ac:dyDescent="0.2">
      <c r="A8" s="207" t="s">
        <v>3</v>
      </c>
      <c r="B8" s="208"/>
      <c r="C8" s="209" t="str">
        <f>E5</f>
        <v>IQC POW</v>
      </c>
      <c r="D8" s="210"/>
      <c r="E8" s="211"/>
      <c r="F8" s="19">
        <f>FormTitan!C4</f>
        <v>0.501</v>
      </c>
      <c r="G8" s="212">
        <f>FormTitan!F4</f>
        <v>51</v>
      </c>
      <c r="H8" s="213"/>
    </row>
    <row r="9" spans="1:8" ht="20.100000000000001" customHeight="1" x14ac:dyDescent="0.2">
      <c r="A9" s="207" t="s">
        <v>4</v>
      </c>
      <c r="B9" s="208"/>
      <c r="C9" s="214"/>
      <c r="D9" s="215"/>
      <c r="E9" s="216"/>
      <c r="F9" s="19">
        <f>FormTitan!C5</f>
        <v>0.503</v>
      </c>
      <c r="G9" s="212">
        <f>FormTitan!F5</f>
        <v>50</v>
      </c>
      <c r="H9" s="213"/>
    </row>
    <row r="10" spans="1:8" ht="48.75" customHeight="1" x14ac:dyDescent="0.2">
      <c r="A10" s="192"/>
      <c r="B10" s="194" t="s">
        <v>5</v>
      </c>
      <c r="C10" s="195"/>
      <c r="D10" s="195"/>
      <c r="E10" s="196"/>
      <c r="F10" s="200" t="s">
        <v>39</v>
      </c>
      <c r="G10" s="201"/>
      <c r="H10" s="202"/>
    </row>
    <row r="11" spans="1:8" ht="20.25" customHeight="1" x14ac:dyDescent="0.2">
      <c r="A11" s="193"/>
      <c r="B11" s="197"/>
      <c r="C11" s="198"/>
      <c r="D11" s="198"/>
      <c r="E11" s="199"/>
      <c r="F11" s="6" t="s">
        <v>3</v>
      </c>
      <c r="G11" s="200" t="s">
        <v>18</v>
      </c>
      <c r="H11" s="203"/>
    </row>
    <row r="12" spans="1:8" ht="21.75" customHeight="1" x14ac:dyDescent="0.2">
      <c r="A12" s="7" t="s">
        <v>10</v>
      </c>
      <c r="B12" s="204">
        <v>2.5</v>
      </c>
      <c r="C12" s="205"/>
      <c r="D12" s="205"/>
      <c r="E12" s="206"/>
      <c r="F12" s="5">
        <f>B12/F8</f>
        <v>4.9900199600798407</v>
      </c>
      <c r="G12" s="187">
        <f>B12/F9</f>
        <v>4.9701789264413518</v>
      </c>
      <c r="H12" s="188"/>
    </row>
    <row r="13" spans="1:8" ht="21.95" customHeight="1" x14ac:dyDescent="0.2">
      <c r="A13" s="7" t="s">
        <v>11</v>
      </c>
      <c r="B13" s="184">
        <v>0.25</v>
      </c>
      <c r="C13" s="185"/>
      <c r="D13" s="185"/>
      <c r="E13" s="186"/>
      <c r="F13" s="5">
        <f>B13/F8</f>
        <v>0.49900199600798401</v>
      </c>
      <c r="G13" s="187">
        <f>B13/F9</f>
        <v>0.49701789264413521</v>
      </c>
      <c r="H13" s="188"/>
    </row>
    <row r="14" spans="1:8" ht="21.95" customHeight="1" x14ac:dyDescent="0.2">
      <c r="A14" s="7" t="s">
        <v>12</v>
      </c>
      <c r="B14" s="189">
        <v>5</v>
      </c>
      <c r="C14" s="190"/>
      <c r="D14" s="190"/>
      <c r="E14" s="191"/>
      <c r="F14" s="5">
        <f>B14/F8</f>
        <v>9.9800399201596814</v>
      </c>
      <c r="G14" s="187">
        <f>B14/F9</f>
        <v>9.9403578528827037</v>
      </c>
      <c r="H14" s="188"/>
    </row>
    <row r="15" spans="1:8" ht="21.95" customHeight="1" x14ac:dyDescent="0.2">
      <c r="A15" s="7" t="s">
        <v>13</v>
      </c>
      <c r="B15" s="184">
        <v>0.15</v>
      </c>
      <c r="C15" s="185"/>
      <c r="D15" s="185"/>
      <c r="E15" s="186"/>
      <c r="F15" s="5">
        <f>B15/F8</f>
        <v>0.29940119760479039</v>
      </c>
      <c r="G15" s="187">
        <f>B15/F9</f>
        <v>0.29821073558648109</v>
      </c>
      <c r="H15" s="18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80" t="s">
        <v>31</v>
      </c>
      <c r="B17" s="181"/>
      <c r="C17" s="181"/>
      <c r="D17" s="181"/>
      <c r="E17" s="182" t="s">
        <v>29</v>
      </c>
      <c r="F17" s="183"/>
      <c r="G17" s="28" t="s">
        <v>74</v>
      </c>
      <c r="H17" s="16" t="str">
        <f>FormTitan!J16</f>
        <v>1 /(2)/ 3 / 4 / NA</v>
      </c>
    </row>
    <row r="18" spans="1:8" ht="18.75" customHeight="1" x14ac:dyDescent="0.25">
      <c r="A18" s="173" t="s">
        <v>32</v>
      </c>
      <c r="B18" s="174"/>
      <c r="C18" s="174"/>
      <c r="D18" s="174"/>
      <c r="E18" s="175" t="s">
        <v>29</v>
      </c>
      <c r="F18" s="175"/>
      <c r="G18" s="26"/>
      <c r="H18" s="17"/>
    </row>
    <row r="19" spans="1:8" ht="18.75" customHeight="1" x14ac:dyDescent="0.25">
      <c r="A19" s="173" t="s">
        <v>33</v>
      </c>
      <c r="B19" s="174"/>
      <c r="C19" s="174"/>
      <c r="D19" s="174"/>
      <c r="E19" s="175" t="s">
        <v>73</v>
      </c>
      <c r="F19" s="175"/>
      <c r="G19" s="26"/>
      <c r="H19" s="17"/>
    </row>
    <row r="20" spans="1:8" ht="18.75" customHeight="1" x14ac:dyDescent="0.25">
      <c r="A20" s="173" t="s">
        <v>34</v>
      </c>
      <c r="B20" s="174"/>
      <c r="C20" s="174"/>
      <c r="D20" s="174"/>
      <c r="E20" s="175" t="s">
        <v>29</v>
      </c>
      <c r="F20" s="175"/>
      <c r="G20" s="26"/>
      <c r="H20" s="17"/>
    </row>
    <row r="21" spans="1:8" ht="18.75" customHeight="1" x14ac:dyDescent="0.25">
      <c r="A21" s="173" t="s">
        <v>35</v>
      </c>
      <c r="B21" s="174"/>
      <c r="C21" s="174"/>
      <c r="D21" s="174"/>
      <c r="E21" s="175"/>
      <c r="F21" s="175"/>
      <c r="G21" s="26"/>
      <c r="H21" s="17"/>
    </row>
    <row r="22" spans="1:8" ht="18.75" customHeight="1" x14ac:dyDescent="0.25">
      <c r="A22" s="176" t="s">
        <v>36</v>
      </c>
      <c r="B22" s="177"/>
      <c r="C22" s="177"/>
      <c r="D22" s="177"/>
      <c r="E22" s="178" t="s">
        <v>30</v>
      </c>
      <c r="F22" s="179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64" t="s">
        <v>19</v>
      </c>
      <c r="B26" s="165"/>
      <c r="C26" s="165"/>
      <c r="D26" s="166" t="s">
        <v>15</v>
      </c>
      <c r="E26" s="166"/>
      <c r="F26" s="14" t="s">
        <v>27</v>
      </c>
      <c r="G26" s="166" t="s">
        <v>15</v>
      </c>
      <c r="H26" s="167"/>
    </row>
    <row r="27" spans="1:8" ht="60.75" customHeight="1" x14ac:dyDescent="0.2">
      <c r="A27" s="168" t="s">
        <v>20</v>
      </c>
      <c r="B27" s="169"/>
      <c r="C27" s="169"/>
      <c r="D27" s="170" t="s">
        <v>15</v>
      </c>
      <c r="E27" s="170"/>
      <c r="F27" s="15" t="s">
        <v>16</v>
      </c>
      <c r="G27" s="171" t="s">
        <v>37</v>
      </c>
      <c r="H27" s="172"/>
    </row>
    <row r="28" spans="1:8" ht="42.75" customHeight="1" x14ac:dyDescent="0.2">
      <c r="A28" s="152" t="s">
        <v>14</v>
      </c>
      <c r="B28" s="153"/>
      <c r="C28" s="153"/>
      <c r="D28" s="153"/>
      <c r="E28" s="154"/>
      <c r="F28" s="155" t="s">
        <v>7</v>
      </c>
      <c r="G28" s="156"/>
      <c r="H28" s="157"/>
    </row>
    <row r="29" spans="1:8" ht="18" customHeight="1" x14ac:dyDescent="0.2">
      <c r="A29" s="158" t="str">
        <f>FormTitan!B19</f>
        <v>AI</v>
      </c>
      <c r="B29" s="159"/>
      <c r="C29" s="159"/>
      <c r="D29" s="160">
        <f>FormTitan!B20</f>
        <v>45526</v>
      </c>
      <c r="E29" s="161"/>
      <c r="F29" s="3"/>
      <c r="G29" s="162"/>
      <c r="H29" s="16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topLeftCell="A22" zoomScaleNormal="100" workbookViewId="0">
      <selection activeCell="F8" sqref="F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225" t="s">
        <v>0</v>
      </c>
      <c r="B1" s="226"/>
      <c r="C1" s="226"/>
      <c r="D1" s="226"/>
      <c r="E1" s="226"/>
      <c r="F1" s="226"/>
      <c r="G1" s="226"/>
      <c r="H1" s="227"/>
    </row>
    <row r="2" spans="1:8" ht="18.95" customHeight="1" x14ac:dyDescent="0.2">
      <c r="A2" s="228" t="s">
        <v>42</v>
      </c>
      <c r="B2" s="229"/>
      <c r="C2" s="230"/>
      <c r="D2" s="231">
        <f>FormTitan!B17</f>
        <v>0</v>
      </c>
      <c r="E2" s="231"/>
      <c r="F2" s="231"/>
      <c r="G2" s="231"/>
      <c r="H2" s="232"/>
    </row>
    <row r="3" spans="1:8" ht="24" customHeight="1" x14ac:dyDescent="0.2">
      <c r="A3" s="233" t="s">
        <v>43</v>
      </c>
      <c r="B3" s="234"/>
      <c r="C3" s="235"/>
      <c r="D3" s="236" t="str">
        <f>FormTitan!G17</f>
        <v>PASTE</v>
      </c>
      <c r="E3" s="237"/>
      <c r="F3" s="237"/>
      <c r="G3" s="237"/>
      <c r="H3" s="238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</v>
      </c>
      <c r="F4" s="223" t="s">
        <v>38</v>
      </c>
      <c r="G4" s="223"/>
      <c r="H4" s="224"/>
    </row>
    <row r="5" spans="1:8" ht="19.899999999999999" customHeight="1" x14ac:dyDescent="0.2">
      <c r="A5" s="36" t="s">
        <v>21</v>
      </c>
      <c r="B5" s="8"/>
      <c r="C5" s="8"/>
      <c r="D5" s="8"/>
      <c r="E5" s="217" t="str">
        <f>FormTitan!B21</f>
        <v>IQC POW</v>
      </c>
      <c r="F5" s="217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42" t="s">
        <v>8</v>
      </c>
      <c r="G6" s="200" t="s">
        <v>9</v>
      </c>
      <c r="H6" s="203"/>
    </row>
    <row r="7" spans="1:8" ht="21" customHeight="1" x14ac:dyDescent="0.2">
      <c r="A7" s="207" t="s">
        <v>2</v>
      </c>
      <c r="B7" s="208"/>
      <c r="C7" s="214"/>
      <c r="D7" s="215"/>
      <c r="E7" s="216"/>
      <c r="F7" s="19">
        <f>FormTitan!C3</f>
        <v>0.5</v>
      </c>
      <c r="G7" s="212">
        <f>FormTitan!F3</f>
        <v>51</v>
      </c>
      <c r="H7" s="213"/>
    </row>
    <row r="8" spans="1:8" ht="21" customHeight="1" x14ac:dyDescent="0.2">
      <c r="A8" s="207" t="s">
        <v>3</v>
      </c>
      <c r="B8" s="208"/>
      <c r="C8" s="209" t="str">
        <f>E5</f>
        <v>IQC POW</v>
      </c>
      <c r="D8" s="210"/>
      <c r="E8" s="211"/>
      <c r="F8" s="19">
        <f>FormTitan!C4</f>
        <v>0.501</v>
      </c>
      <c r="G8" s="212">
        <f>FormTitan!F4</f>
        <v>51</v>
      </c>
      <c r="H8" s="213"/>
    </row>
    <row r="9" spans="1:8" ht="20.100000000000001" customHeight="1" x14ac:dyDescent="0.2">
      <c r="A9" s="207" t="s">
        <v>4</v>
      </c>
      <c r="B9" s="208"/>
      <c r="C9" s="214"/>
      <c r="D9" s="215"/>
      <c r="E9" s="216"/>
      <c r="F9" s="19">
        <f>FormTitan!C5</f>
        <v>0.503</v>
      </c>
      <c r="G9" s="212">
        <f>FormTitan!F5</f>
        <v>50</v>
      </c>
      <c r="H9" s="213"/>
    </row>
    <row r="10" spans="1:8" ht="48.75" customHeight="1" x14ac:dyDescent="0.2">
      <c r="A10" s="192"/>
      <c r="B10" s="194" t="s">
        <v>5</v>
      </c>
      <c r="C10" s="195"/>
      <c r="D10" s="195"/>
      <c r="E10" s="196"/>
      <c r="F10" s="200" t="s">
        <v>39</v>
      </c>
      <c r="G10" s="201"/>
      <c r="H10" s="202"/>
    </row>
    <row r="11" spans="1:8" ht="20.25" customHeight="1" x14ac:dyDescent="0.2">
      <c r="A11" s="193"/>
      <c r="B11" s="197"/>
      <c r="C11" s="198"/>
      <c r="D11" s="198"/>
      <c r="E11" s="199"/>
      <c r="F11" s="6" t="s">
        <v>3</v>
      </c>
      <c r="G11" s="200" t="s">
        <v>18</v>
      </c>
      <c r="H11" s="203"/>
    </row>
    <row r="12" spans="1:8" ht="21.75" customHeight="1" x14ac:dyDescent="0.2">
      <c r="A12" s="7" t="s">
        <v>10</v>
      </c>
      <c r="B12" s="204">
        <v>2.5</v>
      </c>
      <c r="C12" s="205"/>
      <c r="D12" s="205"/>
      <c r="E12" s="206"/>
      <c r="F12" s="5">
        <f>B12/F8</f>
        <v>4.9900199600798407</v>
      </c>
      <c r="G12" s="187">
        <f>B12/F9</f>
        <v>4.9701789264413518</v>
      </c>
      <c r="H12" s="188"/>
    </row>
    <row r="13" spans="1:8" ht="21.95" customHeight="1" x14ac:dyDescent="0.2">
      <c r="A13" s="7" t="s">
        <v>11</v>
      </c>
      <c r="B13" s="184">
        <v>0.25</v>
      </c>
      <c r="C13" s="185"/>
      <c r="D13" s="185"/>
      <c r="E13" s="186"/>
      <c r="F13" s="5">
        <f>B13/F8</f>
        <v>0.49900199600798401</v>
      </c>
      <c r="G13" s="187">
        <f>B13/F9</f>
        <v>0.49701789264413521</v>
      </c>
      <c r="H13" s="188"/>
    </row>
    <row r="14" spans="1:8" ht="21.95" customHeight="1" x14ac:dyDescent="0.2">
      <c r="A14" s="7" t="s">
        <v>12</v>
      </c>
      <c r="B14" s="189">
        <v>5</v>
      </c>
      <c r="C14" s="190"/>
      <c r="D14" s="190"/>
      <c r="E14" s="191"/>
      <c r="F14" s="5">
        <f>B14/F8</f>
        <v>9.9800399201596814</v>
      </c>
      <c r="G14" s="187">
        <f>B14/F9</f>
        <v>9.9403578528827037</v>
      </c>
      <c r="H14" s="188"/>
    </row>
    <row r="15" spans="1:8" ht="21.95" customHeight="1" x14ac:dyDescent="0.2">
      <c r="A15" s="7" t="s">
        <v>13</v>
      </c>
      <c r="B15" s="184">
        <v>0.15</v>
      </c>
      <c r="C15" s="185"/>
      <c r="D15" s="185"/>
      <c r="E15" s="186"/>
      <c r="F15" s="5">
        <f>B15/F8</f>
        <v>0.29940119760479039</v>
      </c>
      <c r="G15" s="187">
        <f>B15/F9</f>
        <v>0.29821073558648109</v>
      </c>
      <c r="H15" s="18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80" t="s">
        <v>31</v>
      </c>
      <c r="B17" s="181"/>
      <c r="C17" s="181"/>
      <c r="D17" s="181"/>
      <c r="E17" s="182" t="s">
        <v>29</v>
      </c>
      <c r="F17" s="183"/>
      <c r="G17" s="44" t="s">
        <v>74</v>
      </c>
      <c r="H17" s="16" t="str">
        <f>FormTitan!J17</f>
        <v>1 / 2 /(3)/ 4 / NA</v>
      </c>
    </row>
    <row r="18" spans="1:8" ht="18.75" customHeight="1" x14ac:dyDescent="0.25">
      <c r="A18" s="173" t="s">
        <v>32</v>
      </c>
      <c r="B18" s="174"/>
      <c r="C18" s="174"/>
      <c r="D18" s="174"/>
      <c r="E18" s="175" t="s">
        <v>29</v>
      </c>
      <c r="F18" s="175"/>
      <c r="G18" s="43"/>
      <c r="H18" s="17"/>
    </row>
    <row r="19" spans="1:8" ht="18.75" customHeight="1" x14ac:dyDescent="0.25">
      <c r="A19" s="173" t="s">
        <v>33</v>
      </c>
      <c r="B19" s="174"/>
      <c r="C19" s="174"/>
      <c r="D19" s="174"/>
      <c r="E19" s="175" t="s">
        <v>73</v>
      </c>
      <c r="F19" s="175"/>
      <c r="G19" s="43"/>
      <c r="H19" s="17"/>
    </row>
    <row r="20" spans="1:8" ht="18.75" customHeight="1" x14ac:dyDescent="0.25">
      <c r="A20" s="173" t="s">
        <v>34</v>
      </c>
      <c r="B20" s="174"/>
      <c r="C20" s="174"/>
      <c r="D20" s="174"/>
      <c r="E20" s="175" t="s">
        <v>29</v>
      </c>
      <c r="F20" s="175"/>
      <c r="G20" s="43"/>
      <c r="H20" s="17"/>
    </row>
    <row r="21" spans="1:8" ht="18.75" customHeight="1" x14ac:dyDescent="0.25">
      <c r="A21" s="173" t="s">
        <v>35</v>
      </c>
      <c r="B21" s="174"/>
      <c r="C21" s="174"/>
      <c r="D21" s="174"/>
      <c r="E21" s="175"/>
      <c r="F21" s="175"/>
      <c r="G21" s="43"/>
      <c r="H21" s="17"/>
    </row>
    <row r="22" spans="1:8" ht="18.75" customHeight="1" x14ac:dyDescent="0.25">
      <c r="A22" s="176" t="s">
        <v>36</v>
      </c>
      <c r="B22" s="177"/>
      <c r="C22" s="177"/>
      <c r="D22" s="177"/>
      <c r="E22" s="178" t="s">
        <v>30</v>
      </c>
      <c r="F22" s="179"/>
      <c r="G22" s="45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64" t="s">
        <v>19</v>
      </c>
      <c r="B26" s="165"/>
      <c r="C26" s="165"/>
      <c r="D26" s="166" t="s">
        <v>15</v>
      </c>
      <c r="E26" s="166"/>
      <c r="F26" s="14" t="s">
        <v>27</v>
      </c>
      <c r="G26" s="166" t="s">
        <v>15</v>
      </c>
      <c r="H26" s="167"/>
    </row>
    <row r="27" spans="1:8" ht="60.75" customHeight="1" x14ac:dyDescent="0.2">
      <c r="A27" s="168" t="s">
        <v>20</v>
      </c>
      <c r="B27" s="169"/>
      <c r="C27" s="169"/>
      <c r="D27" s="170" t="s">
        <v>15</v>
      </c>
      <c r="E27" s="170"/>
      <c r="F27" s="15" t="s">
        <v>16</v>
      </c>
      <c r="G27" s="171" t="s">
        <v>37</v>
      </c>
      <c r="H27" s="172"/>
    </row>
    <row r="28" spans="1:8" ht="42.75" customHeight="1" x14ac:dyDescent="0.2">
      <c r="A28" s="152" t="s">
        <v>14</v>
      </c>
      <c r="B28" s="153"/>
      <c r="C28" s="153"/>
      <c r="D28" s="153"/>
      <c r="E28" s="154"/>
      <c r="F28" s="155" t="s">
        <v>7</v>
      </c>
      <c r="G28" s="156"/>
      <c r="H28" s="157"/>
    </row>
    <row r="29" spans="1:8" ht="18" customHeight="1" x14ac:dyDescent="0.2">
      <c r="A29" s="158" t="str">
        <f>FormTitan!B19</f>
        <v>AI</v>
      </c>
      <c r="B29" s="159"/>
      <c r="C29" s="159"/>
      <c r="D29" s="160">
        <f>FormTitan!B20</f>
        <v>45526</v>
      </c>
      <c r="E29" s="161"/>
      <c r="F29" s="3"/>
      <c r="G29" s="162"/>
      <c r="H29" s="16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A4E5-B7EA-4C18-8784-83F7C9816847}">
  <dimension ref="A1:E20"/>
  <sheetViews>
    <sheetView workbookViewId="0">
      <selection activeCell="D18" sqref="D18"/>
    </sheetView>
  </sheetViews>
  <sheetFormatPr defaultRowHeight="12.75" x14ac:dyDescent="0.2"/>
  <cols>
    <col min="1" max="1" width="24.1640625" style="86" bestFit="1" customWidth="1"/>
    <col min="2" max="2" width="23.33203125" style="86" customWidth="1"/>
    <col min="3" max="3" width="9.33203125" style="86"/>
    <col min="4" max="4" width="15.5" style="86" bestFit="1" customWidth="1"/>
    <col min="5" max="5" width="14.6640625" style="86" bestFit="1" customWidth="1"/>
  </cols>
  <sheetData>
    <row r="1" spans="1:5" ht="15.75" thickBot="1" x14ac:dyDescent="0.3">
      <c r="A1" s="101" t="s">
        <v>82</v>
      </c>
      <c r="B1" s="102"/>
      <c r="D1" s="87"/>
      <c r="E1" s="87"/>
    </row>
    <row r="2" spans="1:5" ht="15.75" thickBot="1" x14ac:dyDescent="0.3">
      <c r="A2" s="88" t="s">
        <v>83</v>
      </c>
      <c r="B2" s="98" t="s">
        <v>130</v>
      </c>
      <c r="D2" s="87"/>
      <c r="E2" s="87"/>
    </row>
    <row r="3" spans="1:5" ht="15.75" thickBot="1" x14ac:dyDescent="0.3">
      <c r="A3" s="90" t="s">
        <v>84</v>
      </c>
      <c r="B3" s="91">
        <v>45526</v>
      </c>
      <c r="D3" s="92"/>
      <c r="E3" s="92"/>
    </row>
    <row r="4" spans="1:5" ht="15.75" thickBot="1" x14ac:dyDescent="0.3">
      <c r="A4" s="90" t="s">
        <v>85</v>
      </c>
      <c r="B4" s="24" t="s">
        <v>72</v>
      </c>
      <c r="D4" s="92" t="b">
        <f>IF(B4="Microwave", TRUE)</f>
        <v>1</v>
      </c>
      <c r="E4" s="92" t="b">
        <f>IF(B4="Gerhadt 1", TRUE)</f>
        <v>0</v>
      </c>
    </row>
    <row r="5" spans="1:5" ht="15.75" thickBot="1" x14ac:dyDescent="0.3">
      <c r="A5" s="90" t="s">
        <v>86</v>
      </c>
      <c r="B5" s="24" t="str">
        <f>FormTitan!$B$29</f>
        <v>MSA 225S-100-DA</v>
      </c>
      <c r="D5" s="92"/>
      <c r="E5" s="92"/>
    </row>
    <row r="6" spans="1:5" ht="15.75" thickBot="1" x14ac:dyDescent="0.3">
      <c r="A6" s="90" t="s">
        <v>89</v>
      </c>
      <c r="B6" s="99" t="s">
        <v>131</v>
      </c>
      <c r="D6" s="92"/>
      <c r="E6" s="92"/>
    </row>
    <row r="7" spans="1:5" ht="15.75" thickBot="1" x14ac:dyDescent="0.3">
      <c r="A7" s="90" t="s">
        <v>90</v>
      </c>
      <c r="B7" s="89">
        <v>1123090</v>
      </c>
      <c r="D7" s="93">
        <v>1123090</v>
      </c>
      <c r="E7" s="94" t="s">
        <v>115</v>
      </c>
    </row>
    <row r="8" spans="1:5" ht="15.75" thickBot="1" x14ac:dyDescent="0.3">
      <c r="A8" s="90" t="s">
        <v>116</v>
      </c>
      <c r="B8" s="98" t="s">
        <v>145</v>
      </c>
      <c r="D8" s="95" t="s">
        <v>117</v>
      </c>
      <c r="E8" s="94" t="s">
        <v>118</v>
      </c>
    </row>
    <row r="9" spans="1:5" ht="15.75" thickBot="1" x14ac:dyDescent="0.3">
      <c r="A9" s="90" t="s">
        <v>94</v>
      </c>
      <c r="B9" s="89">
        <v>4122020</v>
      </c>
      <c r="D9" s="95">
        <v>4122020</v>
      </c>
      <c r="E9" s="94" t="s">
        <v>119</v>
      </c>
    </row>
    <row r="10" spans="1:5" ht="15.75" thickBot="1" x14ac:dyDescent="0.3">
      <c r="A10" s="90" t="s">
        <v>120</v>
      </c>
      <c r="B10" s="98" t="s">
        <v>132</v>
      </c>
      <c r="D10" s="92" t="s">
        <v>121</v>
      </c>
      <c r="E10" s="92" t="s">
        <v>122</v>
      </c>
    </row>
    <row r="11" spans="1:5" ht="15.75" thickBot="1" x14ac:dyDescent="0.3">
      <c r="A11" s="96" t="s">
        <v>123</v>
      </c>
      <c r="B11" s="24" t="s">
        <v>133</v>
      </c>
      <c r="D11" s="92" t="b">
        <v>0</v>
      </c>
      <c r="E11" s="92" t="b">
        <f>IF(B11="cecair", TRUE)</f>
        <v>1</v>
      </c>
    </row>
    <row r="12" spans="1:5" ht="15.75" thickBot="1" x14ac:dyDescent="0.3">
      <c r="A12" s="103" t="s">
        <v>124</v>
      </c>
      <c r="B12" s="104"/>
      <c r="D12" s="92"/>
      <c r="E12" s="92"/>
    </row>
    <row r="13" spans="1:5" ht="15.75" thickBot="1" x14ac:dyDescent="0.3">
      <c r="A13" s="88" t="s">
        <v>125</v>
      </c>
      <c r="B13" s="89" t="str">
        <f>IF(FormTitan!B3="", "", FormTitan!B3)</f>
        <v>IQC BLK POW</v>
      </c>
      <c r="D13" s="92"/>
      <c r="E13" s="92"/>
    </row>
    <row r="14" spans="1:5" ht="15.75" thickBot="1" x14ac:dyDescent="0.3">
      <c r="A14" s="96" t="s">
        <v>126</v>
      </c>
      <c r="B14" s="97">
        <f>IF(FormTitan!F3="", "", FormTitan!F3)</f>
        <v>51</v>
      </c>
      <c r="D14" s="92"/>
      <c r="E14" s="92"/>
    </row>
    <row r="15" spans="1:5" ht="15.75" thickBot="1" x14ac:dyDescent="0.3">
      <c r="A15" s="103" t="s">
        <v>127</v>
      </c>
      <c r="B15" s="104"/>
      <c r="D15" s="92"/>
      <c r="E15" s="92"/>
    </row>
    <row r="16" spans="1:5" ht="15.75" thickBot="1" x14ac:dyDescent="0.3">
      <c r="A16" s="88" t="s">
        <v>128</v>
      </c>
      <c r="B16" s="89" t="str">
        <f>IF(FormTitan!B4="", "", FormTitan!B4)</f>
        <v xml:space="preserve">IQC OW </v>
      </c>
      <c r="D16" s="92"/>
      <c r="E16" s="92"/>
    </row>
    <row r="17" spans="1:5" ht="15.75" thickBot="1" x14ac:dyDescent="0.3">
      <c r="A17" s="96" t="s">
        <v>126</v>
      </c>
      <c r="B17" s="97">
        <f>IF(FormTitan!F4="", "", FormTitan!F4)</f>
        <v>51</v>
      </c>
      <c r="D17" s="92"/>
      <c r="E17" s="92"/>
    </row>
    <row r="18" spans="1:5" ht="15.75" thickBot="1" x14ac:dyDescent="0.3">
      <c r="A18" s="103" t="s">
        <v>18</v>
      </c>
      <c r="B18" s="104"/>
      <c r="D18" s="92"/>
      <c r="E18" s="92"/>
    </row>
    <row r="19" spans="1:5" ht="15.75" thickBot="1" x14ac:dyDescent="0.3">
      <c r="A19" s="88" t="s">
        <v>129</v>
      </c>
      <c r="B19" s="89" t="str">
        <f>IF(FormTitan!B5="", "", FormTitan!B5)</f>
        <v>IQC BLK POW</v>
      </c>
      <c r="D19" s="92" t="s">
        <v>117</v>
      </c>
      <c r="E19" s="92"/>
    </row>
    <row r="20" spans="1:5" ht="15.75" thickBot="1" x14ac:dyDescent="0.3">
      <c r="A20" s="96" t="s">
        <v>126</v>
      </c>
      <c r="B20" s="97">
        <f>IF(FormTitan!F5="", "", FormTitan!F5)</f>
        <v>50</v>
      </c>
      <c r="D20" s="87"/>
      <c r="E20" s="87"/>
    </row>
  </sheetData>
  <mergeCells count="4">
    <mergeCell ref="A1:B1"/>
    <mergeCell ref="A12:B12"/>
    <mergeCell ref="A15:B15"/>
    <mergeCell ref="A18:B18"/>
  </mergeCells>
  <conditionalFormatting sqref="B2">
    <cfRule type="cellIs" dxfId="20" priority="3" operator="equal">
      <formula>0</formula>
    </cfRule>
    <cfRule type="expression" dxfId="19" priority="21">
      <formula>LEN(B2)=0</formula>
    </cfRule>
  </conditionalFormatting>
  <conditionalFormatting sqref="B3">
    <cfRule type="cellIs" dxfId="18" priority="2" operator="equal">
      <formula>0</formula>
    </cfRule>
    <cfRule type="expression" dxfId="17" priority="20">
      <formula>LEN(B3)=0</formula>
    </cfRule>
  </conditionalFormatting>
  <conditionalFormatting sqref="B4">
    <cfRule type="cellIs" dxfId="16" priority="19" operator="equal">
      <formula>"Sila Pilih"</formula>
    </cfRule>
  </conditionalFormatting>
  <conditionalFormatting sqref="B5">
    <cfRule type="cellIs" dxfId="15" priority="18" operator="equal">
      <formula>"Sila Pilih"</formula>
    </cfRule>
  </conditionalFormatting>
  <conditionalFormatting sqref="B6">
    <cfRule type="cellIs" dxfId="14" priority="4" operator="equal">
      <formula>0</formula>
    </cfRule>
    <cfRule type="expression" dxfId="13" priority="17">
      <formula>LEN(B6)=0</formula>
    </cfRule>
  </conditionalFormatting>
  <conditionalFormatting sqref="B7">
    <cfRule type="expression" dxfId="12" priority="16">
      <formula>LEN(B7)=0</formula>
    </cfRule>
  </conditionalFormatting>
  <conditionalFormatting sqref="B8">
    <cfRule type="expression" dxfId="11" priority="15">
      <formula>LEN(B8)=0</formula>
    </cfRule>
  </conditionalFormatting>
  <conditionalFormatting sqref="B9">
    <cfRule type="expression" dxfId="10" priority="14">
      <formula>LEN(B9)=0</formula>
    </cfRule>
  </conditionalFormatting>
  <conditionalFormatting sqref="B10">
    <cfRule type="cellIs" dxfId="9" priority="1" operator="equal">
      <formula>0</formula>
    </cfRule>
    <cfRule type="expression" dxfId="8" priority="13">
      <formula>LEN(B10)=0</formula>
    </cfRule>
  </conditionalFormatting>
  <conditionalFormatting sqref="B11">
    <cfRule type="cellIs" dxfId="7" priority="12" operator="equal">
      <formula>"Sila Pilih"</formula>
    </cfRule>
  </conditionalFormatting>
  <conditionalFormatting sqref="B13">
    <cfRule type="cellIs" dxfId="6" priority="5" operator="equal">
      <formula>0</formula>
    </cfRule>
    <cfRule type="expression" dxfId="5" priority="11">
      <formula>LEN(B13)=0</formula>
    </cfRule>
  </conditionalFormatting>
  <conditionalFormatting sqref="B16">
    <cfRule type="expression" dxfId="4" priority="10">
      <formula>LEN(B16)=0</formula>
    </cfRule>
  </conditionalFormatting>
  <conditionalFormatting sqref="B19">
    <cfRule type="expression" dxfId="3" priority="9">
      <formula>LEN(B19)=0</formula>
    </cfRule>
  </conditionalFormatting>
  <conditionalFormatting sqref="B14">
    <cfRule type="cellIs" dxfId="2" priority="8" operator="equal">
      <formula>0</formula>
    </cfRule>
  </conditionalFormatting>
  <conditionalFormatting sqref="B17">
    <cfRule type="cellIs" dxfId="1" priority="7" operator="equal">
      <formula>0</formula>
    </cfRule>
  </conditionalFormatting>
  <conditionalFormatting sqref="B20">
    <cfRule type="cellIs" dxfId="0" priority="6" operator="equal">
      <formula>0</formula>
    </cfRule>
  </conditionalFormatting>
  <dataValidations count="3">
    <dataValidation type="list" allowBlank="1" showInputMessage="1" showErrorMessage="1" sqref="B11" xr:uid="{B0533293-1245-4CBE-806B-F531BC36DF94}">
      <formula1>"Sila Pilih, Serbuk, Cecair, Pil, Kapsul lembut, Krim/salap"</formula1>
    </dataValidation>
    <dataValidation type="list" allowBlank="1" showInputMessage="1" showErrorMessage="1" sqref="B5" xr:uid="{4B7E4522-30CF-4305-B9D0-1CEACE9A6C39}">
      <formula1>"Sila Pilih, XP 205DR, MSA 225S-100-DA, PG 603S, MSE 225S-100-DU"</formula1>
    </dataValidation>
    <dataValidation type="list" allowBlank="1" showInputMessage="1" showErrorMessage="1" sqref="B4" xr:uid="{3A3052B0-2E3D-4D08-8DE0-36F1E1A094EB}">
      <formula1>"Sila Pilih, Microwave, Gerhadt 1, gerhadt 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3725-7727-4BE8-B9CF-028FAAC31987}">
  <dimension ref="A1:H36"/>
  <sheetViews>
    <sheetView view="pageLayout" zoomScaleNormal="100" workbookViewId="0">
      <selection activeCell="C38" sqref="C38"/>
    </sheetView>
  </sheetViews>
  <sheetFormatPr defaultRowHeight="15" x14ac:dyDescent="0.25"/>
  <cols>
    <col min="1" max="1" width="15.83203125" style="72" customWidth="1"/>
    <col min="2" max="2" width="16" style="72" customWidth="1"/>
    <col min="3" max="3" width="15.33203125" style="72" customWidth="1"/>
    <col min="4" max="5" width="9.33203125" style="72"/>
    <col min="6" max="6" width="12.33203125" style="72" customWidth="1"/>
    <col min="7" max="7" width="11.1640625" style="72" customWidth="1"/>
    <col min="8" max="8" width="9.5" style="72" customWidth="1"/>
  </cols>
  <sheetData>
    <row r="1" spans="1:8" x14ac:dyDescent="0.3">
      <c r="A1" s="105" t="s">
        <v>81</v>
      </c>
      <c r="B1" s="106"/>
      <c r="C1" s="106"/>
      <c r="D1" s="106"/>
      <c r="E1" s="106"/>
      <c r="F1" s="106"/>
      <c r="G1" s="106"/>
      <c r="H1" s="107"/>
    </row>
    <row r="2" spans="1:8" x14ac:dyDescent="0.2">
      <c r="A2" s="108" t="s">
        <v>82</v>
      </c>
      <c r="B2" s="109"/>
      <c r="C2" s="109"/>
      <c r="D2" s="109"/>
      <c r="E2" s="109"/>
      <c r="F2" s="109"/>
      <c r="G2" s="109"/>
      <c r="H2" s="110"/>
    </row>
    <row r="3" spans="1:8" x14ac:dyDescent="0.2">
      <c r="A3" s="111" t="s">
        <v>83</v>
      </c>
      <c r="B3" s="112"/>
      <c r="C3" s="113" t="str">
        <f>[1]Form!B2</f>
        <v>AI</v>
      </c>
      <c r="D3" s="113"/>
      <c r="E3" s="113"/>
      <c r="F3" s="113"/>
      <c r="G3" s="113"/>
      <c r="H3" s="113"/>
    </row>
    <row r="4" spans="1:8" x14ac:dyDescent="0.2">
      <c r="A4" s="111" t="s">
        <v>84</v>
      </c>
      <c r="B4" s="112"/>
      <c r="C4" s="114">
        <f>[1]Form!B3</f>
        <v>45526</v>
      </c>
      <c r="D4" s="114"/>
      <c r="E4" s="114"/>
      <c r="F4" s="114"/>
      <c r="G4" s="114"/>
      <c r="H4" s="114"/>
    </row>
    <row r="5" spans="1:8" x14ac:dyDescent="0.2">
      <c r="A5" s="118" t="s">
        <v>85</v>
      </c>
      <c r="B5" s="119"/>
      <c r="C5" s="120" t="s">
        <v>109</v>
      </c>
      <c r="D5" s="121"/>
      <c r="E5" s="121"/>
      <c r="F5" s="121"/>
      <c r="G5" s="121"/>
      <c r="H5" s="122"/>
    </row>
    <row r="6" spans="1:8" x14ac:dyDescent="0.2">
      <c r="A6" s="123" t="s">
        <v>110</v>
      </c>
      <c r="B6" s="124"/>
      <c r="C6" s="125" t="s">
        <v>111</v>
      </c>
      <c r="D6" s="126"/>
      <c r="E6" s="126"/>
      <c r="F6" s="126"/>
      <c r="G6" s="126"/>
      <c r="H6" s="127"/>
    </row>
    <row r="7" spans="1:8" x14ac:dyDescent="0.2">
      <c r="A7" s="111" t="s">
        <v>86</v>
      </c>
      <c r="B7" s="112"/>
      <c r="C7" s="128" t="str">
        <f>[1]Form!B5</f>
        <v>MSA 225S-100-DA</v>
      </c>
      <c r="D7" s="128"/>
      <c r="E7" s="128"/>
      <c r="F7" s="128"/>
      <c r="G7" s="128"/>
      <c r="H7" s="128"/>
    </row>
    <row r="8" spans="1:8" x14ac:dyDescent="0.25">
      <c r="A8" s="71" t="s">
        <v>87</v>
      </c>
      <c r="B8" s="71"/>
    </row>
    <row r="9" spans="1:8" x14ac:dyDescent="0.25">
      <c r="A9" s="73" t="s">
        <v>88</v>
      </c>
      <c r="B9" s="73"/>
    </row>
    <row r="10" spans="1:8" x14ac:dyDescent="0.25">
      <c r="A10" s="74" t="s">
        <v>89</v>
      </c>
      <c r="B10" s="75" t="str">
        <f>[1]Form!B6</f>
        <v>RB POW</v>
      </c>
    </row>
    <row r="11" spans="1:8" x14ac:dyDescent="0.25">
      <c r="A11" s="76" t="s">
        <v>90</v>
      </c>
      <c r="B11" s="100">
        <f>'FORM RB DAN IQC'!B7</f>
        <v>1123090</v>
      </c>
      <c r="C11" s="116" t="s">
        <v>91</v>
      </c>
      <c r="D11" s="116"/>
    </row>
    <row r="12" spans="1:8" x14ac:dyDescent="0.25">
      <c r="A12" s="129" t="s">
        <v>112</v>
      </c>
      <c r="B12" s="131" t="str">
        <f>'FORM RB DAN IQC'!B8</f>
        <v>k552666610631</v>
      </c>
      <c r="C12" s="116" t="s">
        <v>92</v>
      </c>
      <c r="D12" s="116"/>
    </row>
    <row r="13" spans="1:8" x14ac:dyDescent="0.25">
      <c r="A13" s="130"/>
      <c r="B13" s="132"/>
      <c r="C13" s="133" t="s">
        <v>93</v>
      </c>
      <c r="D13" s="133"/>
    </row>
    <row r="14" spans="1:8" x14ac:dyDescent="0.25">
      <c r="A14" s="77" t="s">
        <v>94</v>
      </c>
      <c r="B14" s="239">
        <f>'FORM RB DAN IQC'!B9</f>
        <v>4122020</v>
      </c>
      <c r="C14" s="133"/>
      <c r="D14" s="133"/>
    </row>
    <row r="15" spans="1:8" x14ac:dyDescent="0.25">
      <c r="A15" s="115"/>
      <c r="B15" s="78"/>
      <c r="C15" s="116" t="s">
        <v>95</v>
      </c>
      <c r="D15" s="116"/>
      <c r="E15" s="116"/>
    </row>
    <row r="16" spans="1:8" x14ac:dyDescent="0.25">
      <c r="A16" s="115"/>
      <c r="B16" s="78"/>
      <c r="C16" s="117" t="s">
        <v>96</v>
      </c>
      <c r="D16" s="117"/>
      <c r="E16" s="117"/>
      <c r="F16" s="79" t="s">
        <v>97</v>
      </c>
      <c r="G16" s="80"/>
      <c r="H16" s="80"/>
    </row>
    <row r="17" spans="1:8" x14ac:dyDescent="0.2">
      <c r="A17" s="73" t="s">
        <v>98</v>
      </c>
      <c r="B17" s="73"/>
      <c r="C17" s="79"/>
      <c r="D17" s="79"/>
      <c r="E17" s="79"/>
      <c r="F17" s="79"/>
      <c r="G17" s="79"/>
      <c r="H17" s="79"/>
    </row>
    <row r="18" spans="1:8" x14ac:dyDescent="0.2">
      <c r="A18" s="115" t="s">
        <v>113</v>
      </c>
      <c r="B18" s="115"/>
      <c r="C18" s="115"/>
      <c r="D18" s="79"/>
      <c r="E18" s="79"/>
      <c r="F18" s="79"/>
      <c r="G18" s="79"/>
      <c r="H18" s="79"/>
    </row>
    <row r="19" spans="1:8" ht="13.5" x14ac:dyDescent="0.2">
      <c r="A19" s="116" t="str">
        <f>[1]Form!G27</f>
        <v>Sampel IQC :     ☐ Serbuk       ☐ Cecair       ☐ Pil       ☐ Kapsul lembut       ☐ Krim/Salap</v>
      </c>
      <c r="B19" s="116"/>
      <c r="C19" s="116"/>
      <c r="D19" s="116"/>
      <c r="E19" s="116"/>
      <c r="F19" s="116"/>
      <c r="G19" s="116"/>
      <c r="H19" s="116"/>
    </row>
    <row r="20" spans="1:8" x14ac:dyDescent="0.25">
      <c r="A20" s="136"/>
      <c r="B20" s="137"/>
      <c r="C20" s="138"/>
      <c r="D20" s="139" t="s">
        <v>99</v>
      </c>
      <c r="E20" s="140"/>
      <c r="F20" s="141" t="str">
        <f>[1]Form!B13</f>
        <v>IQC BLK POW</v>
      </c>
      <c r="G20" s="141"/>
      <c r="H20" s="142"/>
    </row>
    <row r="21" spans="1:8" x14ac:dyDescent="0.2">
      <c r="A21" s="143" t="s">
        <v>100</v>
      </c>
      <c r="B21" s="115"/>
      <c r="C21" s="144"/>
      <c r="D21" s="81" t="s">
        <v>101</v>
      </c>
      <c r="E21" s="82"/>
      <c r="F21" s="79"/>
      <c r="G21" s="79"/>
      <c r="H21" s="83"/>
    </row>
    <row r="22" spans="1:8" x14ac:dyDescent="0.2">
      <c r="A22" s="145"/>
      <c r="B22" s="116"/>
      <c r="C22" s="146"/>
      <c r="D22" s="84"/>
      <c r="E22" s="82"/>
      <c r="F22" s="79"/>
      <c r="G22" s="79"/>
      <c r="H22" s="83"/>
    </row>
    <row r="23" spans="1:8" x14ac:dyDescent="0.2">
      <c r="A23" s="145" t="s">
        <v>102</v>
      </c>
      <c r="B23" s="116"/>
      <c r="C23" s="146"/>
      <c r="D23" s="145" t="s">
        <v>103</v>
      </c>
      <c r="E23" s="116"/>
      <c r="F23" s="116"/>
      <c r="G23" s="79"/>
      <c r="H23" s="83"/>
    </row>
    <row r="24" spans="1:8" x14ac:dyDescent="0.25">
      <c r="A24" s="147" t="s">
        <v>104</v>
      </c>
      <c r="B24" s="148"/>
      <c r="C24" s="149"/>
      <c r="D24" s="150" t="s">
        <v>105</v>
      </c>
      <c r="E24" s="151"/>
      <c r="F24" s="151"/>
      <c r="G24" s="134" t="s">
        <v>106</v>
      </c>
      <c r="H24" s="135"/>
    </row>
    <row r="25" spans="1:8" x14ac:dyDescent="0.25">
      <c r="A25" s="136"/>
      <c r="B25" s="137"/>
      <c r="C25" s="138"/>
      <c r="D25" s="139" t="s">
        <v>107</v>
      </c>
      <c r="E25" s="140"/>
      <c r="F25" s="141" t="str">
        <f>[1]Form!B16</f>
        <v xml:space="preserve">IQC OW </v>
      </c>
      <c r="G25" s="141"/>
      <c r="H25" s="142"/>
    </row>
    <row r="26" spans="1:8" x14ac:dyDescent="0.2">
      <c r="A26" s="143" t="s">
        <v>100</v>
      </c>
      <c r="B26" s="115"/>
      <c r="C26" s="144"/>
      <c r="D26" s="81" t="s">
        <v>101</v>
      </c>
      <c r="E26" s="82"/>
      <c r="F26" s="79"/>
      <c r="G26" s="79"/>
      <c r="H26" s="83"/>
    </row>
    <row r="27" spans="1:8" x14ac:dyDescent="0.2">
      <c r="A27" s="145"/>
      <c r="B27" s="116"/>
      <c r="C27" s="146"/>
      <c r="D27" s="84"/>
      <c r="E27" s="82"/>
      <c r="F27" s="79"/>
      <c r="G27" s="79"/>
      <c r="H27" s="83"/>
    </row>
    <row r="28" spans="1:8" x14ac:dyDescent="0.2">
      <c r="A28" s="145" t="s">
        <v>102</v>
      </c>
      <c r="B28" s="116"/>
      <c r="C28" s="146"/>
      <c r="D28" s="145" t="s">
        <v>103</v>
      </c>
      <c r="E28" s="116"/>
      <c r="F28" s="116"/>
      <c r="G28" s="79"/>
      <c r="H28" s="83"/>
    </row>
    <row r="29" spans="1:8" x14ac:dyDescent="0.2">
      <c r="A29" s="147" t="s">
        <v>104</v>
      </c>
      <c r="B29" s="148"/>
      <c r="C29" s="149"/>
      <c r="D29" s="147" t="s">
        <v>105</v>
      </c>
      <c r="E29" s="148"/>
      <c r="F29" s="148"/>
      <c r="G29" s="134" t="s">
        <v>106</v>
      </c>
      <c r="H29" s="135"/>
    </row>
    <row r="30" spans="1:8" x14ac:dyDescent="0.25">
      <c r="A30" s="136"/>
      <c r="B30" s="137"/>
      <c r="C30" s="138"/>
      <c r="D30" s="139" t="s">
        <v>108</v>
      </c>
      <c r="E30" s="140"/>
      <c r="F30" s="141" t="str">
        <f>[1]Form!B19</f>
        <v>IQC BLK POW</v>
      </c>
      <c r="G30" s="141"/>
      <c r="H30" s="142"/>
    </row>
    <row r="31" spans="1:8" x14ac:dyDescent="0.2">
      <c r="A31" s="143" t="s">
        <v>100</v>
      </c>
      <c r="B31" s="115"/>
      <c r="C31" s="144"/>
      <c r="D31" s="81" t="s">
        <v>101</v>
      </c>
      <c r="E31" s="82"/>
      <c r="F31" s="79"/>
      <c r="G31" s="79"/>
      <c r="H31" s="83"/>
    </row>
    <row r="32" spans="1:8" x14ac:dyDescent="0.2">
      <c r="A32" s="145"/>
      <c r="B32" s="116"/>
      <c r="C32" s="146"/>
      <c r="D32" s="84"/>
      <c r="E32" s="82"/>
      <c r="F32" s="79"/>
      <c r="G32" s="79"/>
      <c r="H32" s="83"/>
    </row>
    <row r="33" spans="1:8" x14ac:dyDescent="0.2">
      <c r="A33" s="145" t="s">
        <v>102</v>
      </c>
      <c r="B33" s="116"/>
      <c r="C33" s="146"/>
      <c r="D33" s="145" t="s">
        <v>103</v>
      </c>
      <c r="E33" s="116"/>
      <c r="F33" s="116"/>
      <c r="G33" s="79"/>
      <c r="H33" s="83"/>
    </row>
    <row r="34" spans="1:8" x14ac:dyDescent="0.2">
      <c r="A34" s="147" t="s">
        <v>104</v>
      </c>
      <c r="B34" s="148"/>
      <c r="C34" s="149"/>
      <c r="D34" s="147" t="s">
        <v>105</v>
      </c>
      <c r="E34" s="148"/>
      <c r="F34" s="148"/>
      <c r="G34" s="134" t="s">
        <v>106</v>
      </c>
      <c r="H34" s="135"/>
    </row>
    <row r="35" spans="1:8" x14ac:dyDescent="0.25">
      <c r="A35" s="78"/>
      <c r="B35" s="78"/>
      <c r="C35" s="78"/>
      <c r="D35" s="80"/>
      <c r="E35" s="80"/>
      <c r="F35" s="80"/>
      <c r="G35" s="80"/>
      <c r="H35" s="80"/>
    </row>
    <row r="36" spans="1:8" x14ac:dyDescent="0.25">
      <c r="A36" s="85"/>
      <c r="B36" s="85"/>
      <c r="C36" s="78"/>
    </row>
  </sheetData>
  <mergeCells count="52">
    <mergeCell ref="G34:H34"/>
    <mergeCell ref="A31:C31"/>
    <mergeCell ref="A32:C32"/>
    <mergeCell ref="A33:C33"/>
    <mergeCell ref="D33:F33"/>
    <mergeCell ref="A34:C34"/>
    <mergeCell ref="D34:F34"/>
    <mergeCell ref="A29:C29"/>
    <mergeCell ref="D29:F29"/>
    <mergeCell ref="G29:H29"/>
    <mergeCell ref="A30:C30"/>
    <mergeCell ref="D30:E30"/>
    <mergeCell ref="F30:H30"/>
    <mergeCell ref="A28:C28"/>
    <mergeCell ref="D28:F28"/>
    <mergeCell ref="A22:C22"/>
    <mergeCell ref="A23:C23"/>
    <mergeCell ref="D23:F23"/>
    <mergeCell ref="A24:C24"/>
    <mergeCell ref="D24:F24"/>
    <mergeCell ref="A25:C25"/>
    <mergeCell ref="D25:E25"/>
    <mergeCell ref="F25:H25"/>
    <mergeCell ref="A26:C26"/>
    <mergeCell ref="A27:C27"/>
    <mergeCell ref="G24:H24"/>
    <mergeCell ref="A18:C18"/>
    <mergeCell ref="A19:H19"/>
    <mergeCell ref="A20:C20"/>
    <mergeCell ref="D20:E20"/>
    <mergeCell ref="F20:H20"/>
    <mergeCell ref="A21:C21"/>
    <mergeCell ref="A15:A16"/>
    <mergeCell ref="C15:E15"/>
    <mergeCell ref="C16:E16"/>
    <mergeCell ref="A5:B5"/>
    <mergeCell ref="C5:H5"/>
    <mergeCell ref="A6:B6"/>
    <mergeCell ref="C6:H6"/>
    <mergeCell ref="A7:B7"/>
    <mergeCell ref="C7:H7"/>
    <mergeCell ref="C11:D11"/>
    <mergeCell ref="A12:A13"/>
    <mergeCell ref="B12:B13"/>
    <mergeCell ref="C12:D12"/>
    <mergeCell ref="C13:D14"/>
    <mergeCell ref="A1:H1"/>
    <mergeCell ref="A2:H2"/>
    <mergeCell ref="A3:B3"/>
    <mergeCell ref="C3:H3"/>
    <mergeCell ref="A4:B4"/>
    <mergeCell ref="C4:H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9" r:id="rId4" name="Check Box 7">
              <controlPr defaultSize="0" autoFill="0" autoLine="0" autoPict="0">
                <anchor moveWithCells="1">
                  <from>
                    <xdr:col>1</xdr:col>
                    <xdr:colOff>1152525</xdr:colOff>
                    <xdr:row>3</xdr:row>
                    <xdr:rowOff>171450</xdr:rowOff>
                  </from>
                  <to>
                    <xdr:col>2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5" name="Check Box 8">
              <controlPr defaultSize="0" autoFill="0" autoLine="0" autoPict="0">
                <anchor moveWithCells="1">
                  <from>
                    <xdr:col>1</xdr:col>
                    <xdr:colOff>1152525</xdr:colOff>
                    <xdr:row>4</xdr:row>
                    <xdr:rowOff>171450</xdr:rowOff>
                  </from>
                  <to>
                    <xdr:col>2</xdr:col>
                    <xdr:colOff>552450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view="pageLayout" topLeftCell="A10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225" t="s">
        <v>0</v>
      </c>
      <c r="B1" s="226"/>
      <c r="C1" s="226"/>
      <c r="D1" s="226"/>
      <c r="E1" s="226"/>
      <c r="F1" s="226"/>
      <c r="G1" s="226"/>
      <c r="H1" s="227"/>
    </row>
    <row r="2" spans="1:8" ht="18.95" customHeight="1" x14ac:dyDescent="0.2">
      <c r="A2" s="228" t="s">
        <v>42</v>
      </c>
      <c r="B2" s="229"/>
      <c r="C2" s="230"/>
      <c r="D2" s="231">
        <f>FormTitan!B6</f>
        <v>0</v>
      </c>
      <c r="E2" s="231"/>
      <c r="F2" s="231"/>
      <c r="G2" s="231"/>
      <c r="H2" s="232"/>
    </row>
    <row r="3" spans="1:8" ht="24" customHeight="1" x14ac:dyDescent="0.2">
      <c r="A3" s="233" t="s">
        <v>43</v>
      </c>
      <c r="B3" s="234"/>
      <c r="C3" s="235"/>
      <c r="D3" s="236" t="str">
        <f>FormTitan!G6</f>
        <v>SERBUK</v>
      </c>
      <c r="E3" s="237"/>
      <c r="F3" s="237"/>
      <c r="G3" s="237"/>
      <c r="H3" s="238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</v>
      </c>
      <c r="F4" s="223" t="s">
        <v>38</v>
      </c>
      <c r="G4" s="223"/>
      <c r="H4" s="224"/>
    </row>
    <row r="5" spans="1:8" ht="19.899999999999999" customHeight="1" x14ac:dyDescent="0.2">
      <c r="A5" s="36" t="s">
        <v>21</v>
      </c>
      <c r="B5" s="8"/>
      <c r="C5" s="8"/>
      <c r="D5" s="8"/>
      <c r="E5" s="217" t="str">
        <f>FormTitan!B21</f>
        <v>IQC POW</v>
      </c>
      <c r="F5" s="217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29" t="s">
        <v>8</v>
      </c>
      <c r="G6" s="200" t="s">
        <v>9</v>
      </c>
      <c r="H6" s="203"/>
    </row>
    <row r="7" spans="1:8" ht="21" customHeight="1" x14ac:dyDescent="0.2">
      <c r="A7" s="207" t="s">
        <v>2</v>
      </c>
      <c r="B7" s="208"/>
      <c r="C7" s="214"/>
      <c r="D7" s="215"/>
      <c r="E7" s="216"/>
      <c r="F7" s="19">
        <f>FormTitan!C3</f>
        <v>0.5</v>
      </c>
      <c r="G7" s="212">
        <f>FormTitan!F3</f>
        <v>51</v>
      </c>
      <c r="H7" s="213"/>
    </row>
    <row r="8" spans="1:8" ht="21" customHeight="1" x14ac:dyDescent="0.2">
      <c r="A8" s="207" t="s">
        <v>3</v>
      </c>
      <c r="B8" s="208"/>
      <c r="C8" s="209" t="str">
        <f>E5</f>
        <v>IQC POW</v>
      </c>
      <c r="D8" s="210"/>
      <c r="E8" s="211"/>
      <c r="F8" s="19">
        <f>FormTitan!C4</f>
        <v>0.501</v>
      </c>
      <c r="G8" s="212">
        <f>FormTitan!F4</f>
        <v>51</v>
      </c>
      <c r="H8" s="213"/>
    </row>
    <row r="9" spans="1:8" ht="20.100000000000001" customHeight="1" x14ac:dyDescent="0.2">
      <c r="A9" s="207" t="s">
        <v>4</v>
      </c>
      <c r="B9" s="208"/>
      <c r="C9" s="214"/>
      <c r="D9" s="215"/>
      <c r="E9" s="216"/>
      <c r="F9" s="19">
        <f>FormTitan!C5</f>
        <v>0.503</v>
      </c>
      <c r="G9" s="212">
        <f>FormTitan!F5</f>
        <v>50</v>
      </c>
      <c r="H9" s="213"/>
    </row>
    <row r="10" spans="1:8" ht="48.75" customHeight="1" x14ac:dyDescent="0.2">
      <c r="A10" s="192"/>
      <c r="B10" s="194" t="s">
        <v>5</v>
      </c>
      <c r="C10" s="195"/>
      <c r="D10" s="195"/>
      <c r="E10" s="196"/>
      <c r="F10" s="200" t="s">
        <v>39</v>
      </c>
      <c r="G10" s="201"/>
      <c r="H10" s="202"/>
    </row>
    <row r="11" spans="1:8" ht="20.25" customHeight="1" x14ac:dyDescent="0.2">
      <c r="A11" s="193"/>
      <c r="B11" s="197"/>
      <c r="C11" s="198"/>
      <c r="D11" s="198"/>
      <c r="E11" s="199"/>
      <c r="F11" s="6" t="s">
        <v>3</v>
      </c>
      <c r="G11" s="200" t="s">
        <v>18</v>
      </c>
      <c r="H11" s="203"/>
    </row>
    <row r="12" spans="1:8" ht="21.75" customHeight="1" x14ac:dyDescent="0.2">
      <c r="A12" s="7" t="s">
        <v>10</v>
      </c>
      <c r="B12" s="204">
        <v>2.5</v>
      </c>
      <c r="C12" s="205"/>
      <c r="D12" s="205"/>
      <c r="E12" s="206"/>
      <c r="F12" s="5">
        <f>B12/F8</f>
        <v>4.9900199600798407</v>
      </c>
      <c r="G12" s="187">
        <f>B12/F9</f>
        <v>4.9701789264413518</v>
      </c>
      <c r="H12" s="188"/>
    </row>
    <row r="13" spans="1:8" ht="21.95" customHeight="1" x14ac:dyDescent="0.2">
      <c r="A13" s="7" t="s">
        <v>11</v>
      </c>
      <c r="B13" s="184">
        <v>0.25</v>
      </c>
      <c r="C13" s="185"/>
      <c r="D13" s="185"/>
      <c r="E13" s="186"/>
      <c r="F13" s="5">
        <f>B13/F8</f>
        <v>0.49900199600798401</v>
      </c>
      <c r="G13" s="187">
        <f>B13/F9</f>
        <v>0.49701789264413521</v>
      </c>
      <c r="H13" s="188"/>
    </row>
    <row r="14" spans="1:8" ht="21.95" customHeight="1" x14ac:dyDescent="0.2">
      <c r="A14" s="7" t="s">
        <v>12</v>
      </c>
      <c r="B14" s="189">
        <v>5</v>
      </c>
      <c r="C14" s="190"/>
      <c r="D14" s="190"/>
      <c r="E14" s="191"/>
      <c r="F14" s="5">
        <f>B14/F8</f>
        <v>9.9800399201596814</v>
      </c>
      <c r="G14" s="187">
        <f>B14/F9</f>
        <v>9.9403578528827037</v>
      </c>
      <c r="H14" s="188"/>
    </row>
    <row r="15" spans="1:8" ht="21.95" customHeight="1" x14ac:dyDescent="0.2">
      <c r="A15" s="7" t="s">
        <v>13</v>
      </c>
      <c r="B15" s="184">
        <v>0.15</v>
      </c>
      <c r="C15" s="185"/>
      <c r="D15" s="185"/>
      <c r="E15" s="186"/>
      <c r="F15" s="5">
        <f>B15/F8</f>
        <v>0.29940119760479039</v>
      </c>
      <c r="G15" s="187">
        <f>B15/F9</f>
        <v>0.29821073558648109</v>
      </c>
      <c r="H15" s="18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80" t="s">
        <v>31</v>
      </c>
      <c r="B17" s="181"/>
      <c r="C17" s="181"/>
      <c r="D17" s="181"/>
      <c r="E17" s="182" t="s">
        <v>29</v>
      </c>
      <c r="F17" s="183"/>
      <c r="G17" s="28" t="s">
        <v>74</v>
      </c>
      <c r="H17" s="16" t="str">
        <f>FormTitan!J6</f>
        <v>(1)/ 2 / 3 / 4 / NA</v>
      </c>
    </row>
    <row r="18" spans="1:8" ht="18.75" customHeight="1" x14ac:dyDescent="0.25">
      <c r="A18" s="173" t="s">
        <v>32</v>
      </c>
      <c r="B18" s="174"/>
      <c r="C18" s="174"/>
      <c r="D18" s="174"/>
      <c r="E18" s="175" t="s">
        <v>29</v>
      </c>
      <c r="F18" s="175"/>
      <c r="G18" s="26"/>
      <c r="H18" s="17"/>
    </row>
    <row r="19" spans="1:8" ht="18.75" customHeight="1" x14ac:dyDescent="0.25">
      <c r="A19" s="173" t="s">
        <v>33</v>
      </c>
      <c r="B19" s="174"/>
      <c r="C19" s="174"/>
      <c r="D19" s="174"/>
      <c r="E19" s="175" t="s">
        <v>73</v>
      </c>
      <c r="F19" s="175"/>
      <c r="G19" s="26"/>
      <c r="H19" s="17"/>
    </row>
    <row r="20" spans="1:8" ht="18.75" customHeight="1" x14ac:dyDescent="0.25">
      <c r="A20" s="173" t="s">
        <v>34</v>
      </c>
      <c r="B20" s="174"/>
      <c r="C20" s="174"/>
      <c r="D20" s="174"/>
      <c r="E20" s="175" t="s">
        <v>29</v>
      </c>
      <c r="F20" s="175"/>
      <c r="G20" s="26"/>
      <c r="H20" s="17"/>
    </row>
    <row r="21" spans="1:8" ht="18.75" customHeight="1" x14ac:dyDescent="0.25">
      <c r="A21" s="173" t="s">
        <v>35</v>
      </c>
      <c r="B21" s="174"/>
      <c r="C21" s="174"/>
      <c r="D21" s="174"/>
      <c r="E21" s="175"/>
      <c r="F21" s="175"/>
      <c r="G21" s="26"/>
      <c r="H21" s="17"/>
    </row>
    <row r="22" spans="1:8" ht="18.75" customHeight="1" x14ac:dyDescent="0.25">
      <c r="A22" s="176" t="s">
        <v>36</v>
      </c>
      <c r="B22" s="177"/>
      <c r="C22" s="177"/>
      <c r="D22" s="177"/>
      <c r="E22" s="178" t="s">
        <v>30</v>
      </c>
      <c r="F22" s="179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64" t="s">
        <v>19</v>
      </c>
      <c r="B26" s="165"/>
      <c r="C26" s="165"/>
      <c r="D26" s="166" t="s">
        <v>15</v>
      </c>
      <c r="E26" s="166"/>
      <c r="F26" s="14" t="s">
        <v>27</v>
      </c>
      <c r="G26" s="166" t="s">
        <v>15</v>
      </c>
      <c r="H26" s="167"/>
    </row>
    <row r="27" spans="1:8" ht="60.75" customHeight="1" x14ac:dyDescent="0.2">
      <c r="A27" s="168" t="s">
        <v>20</v>
      </c>
      <c r="B27" s="169"/>
      <c r="C27" s="169"/>
      <c r="D27" s="170" t="s">
        <v>15</v>
      </c>
      <c r="E27" s="170"/>
      <c r="F27" s="15" t="s">
        <v>16</v>
      </c>
      <c r="G27" s="171" t="s">
        <v>37</v>
      </c>
      <c r="H27" s="172"/>
    </row>
    <row r="28" spans="1:8" ht="42.75" customHeight="1" x14ac:dyDescent="0.2">
      <c r="A28" s="152" t="s">
        <v>14</v>
      </c>
      <c r="B28" s="153"/>
      <c r="C28" s="153"/>
      <c r="D28" s="153"/>
      <c r="E28" s="154"/>
      <c r="F28" s="155" t="s">
        <v>7</v>
      </c>
      <c r="G28" s="156"/>
      <c r="H28" s="157"/>
    </row>
    <row r="29" spans="1:8" ht="18" customHeight="1" x14ac:dyDescent="0.2">
      <c r="A29" s="158" t="str">
        <f>FormTitan!B19</f>
        <v>AI</v>
      </c>
      <c r="B29" s="159"/>
      <c r="C29" s="159"/>
      <c r="D29" s="160">
        <f>FormTitan!B20</f>
        <v>45526</v>
      </c>
      <c r="E29" s="161"/>
      <c r="F29" s="3"/>
      <c r="G29" s="162"/>
      <c r="H29" s="16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topLeftCell="A28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225" t="s">
        <v>0</v>
      </c>
      <c r="B1" s="226"/>
      <c r="C1" s="226"/>
      <c r="D1" s="226"/>
      <c r="E1" s="226"/>
      <c r="F1" s="226"/>
      <c r="G1" s="226"/>
      <c r="H1" s="227"/>
    </row>
    <row r="2" spans="1:8" ht="18.95" customHeight="1" x14ac:dyDescent="0.2">
      <c r="A2" s="228" t="s">
        <v>42</v>
      </c>
      <c r="B2" s="229"/>
      <c r="C2" s="230"/>
      <c r="D2" s="231">
        <f>FormTitan!B7</f>
        <v>0</v>
      </c>
      <c r="E2" s="231"/>
      <c r="F2" s="231"/>
      <c r="G2" s="231"/>
      <c r="H2" s="232"/>
    </row>
    <row r="3" spans="1:8" ht="24" customHeight="1" x14ac:dyDescent="0.2">
      <c r="A3" s="233" t="s">
        <v>43</v>
      </c>
      <c r="B3" s="234"/>
      <c r="C3" s="235"/>
      <c r="D3" s="236" t="str">
        <f>FormTitan!G7</f>
        <v>SERBUK</v>
      </c>
      <c r="E3" s="237"/>
      <c r="F3" s="237"/>
      <c r="G3" s="237"/>
      <c r="H3" s="238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</v>
      </c>
      <c r="F4" s="223" t="s">
        <v>38</v>
      </c>
      <c r="G4" s="223"/>
      <c r="H4" s="224"/>
    </row>
    <row r="5" spans="1:8" ht="19.899999999999999" customHeight="1" x14ac:dyDescent="0.2">
      <c r="A5" s="36" t="s">
        <v>21</v>
      </c>
      <c r="B5" s="8"/>
      <c r="C5" s="8"/>
      <c r="D5" s="8"/>
      <c r="E5" s="217" t="str">
        <f>FormTitan!B21</f>
        <v>IQC POW</v>
      </c>
      <c r="F5" s="217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29" t="s">
        <v>8</v>
      </c>
      <c r="G6" s="200" t="s">
        <v>9</v>
      </c>
      <c r="H6" s="203"/>
    </row>
    <row r="7" spans="1:8" ht="21" customHeight="1" x14ac:dyDescent="0.2">
      <c r="A7" s="207" t="s">
        <v>2</v>
      </c>
      <c r="B7" s="208"/>
      <c r="C7" s="214"/>
      <c r="D7" s="215"/>
      <c r="E7" s="216"/>
      <c r="F7" s="19">
        <f>FormTitan!C3</f>
        <v>0.5</v>
      </c>
      <c r="G7" s="212">
        <f>FormTitan!F3</f>
        <v>51</v>
      </c>
      <c r="H7" s="213"/>
    </row>
    <row r="8" spans="1:8" ht="21" customHeight="1" x14ac:dyDescent="0.2">
      <c r="A8" s="207" t="s">
        <v>3</v>
      </c>
      <c r="B8" s="208"/>
      <c r="C8" s="209" t="str">
        <f>E5</f>
        <v>IQC POW</v>
      </c>
      <c r="D8" s="210"/>
      <c r="E8" s="211"/>
      <c r="F8" s="19">
        <f>FormTitan!C4</f>
        <v>0.501</v>
      </c>
      <c r="G8" s="212">
        <f>FormTitan!F4</f>
        <v>51</v>
      </c>
      <c r="H8" s="213"/>
    </row>
    <row r="9" spans="1:8" ht="20.100000000000001" customHeight="1" x14ac:dyDescent="0.2">
      <c r="A9" s="207" t="s">
        <v>4</v>
      </c>
      <c r="B9" s="208"/>
      <c r="C9" s="214"/>
      <c r="D9" s="215"/>
      <c r="E9" s="216"/>
      <c r="F9" s="19">
        <f>FormTitan!C5</f>
        <v>0.503</v>
      </c>
      <c r="G9" s="212">
        <f>FormTitan!F5</f>
        <v>50</v>
      </c>
      <c r="H9" s="213"/>
    </row>
    <row r="10" spans="1:8" ht="48.75" customHeight="1" x14ac:dyDescent="0.2">
      <c r="A10" s="192"/>
      <c r="B10" s="194" t="s">
        <v>5</v>
      </c>
      <c r="C10" s="195"/>
      <c r="D10" s="195"/>
      <c r="E10" s="196"/>
      <c r="F10" s="200" t="s">
        <v>39</v>
      </c>
      <c r="G10" s="201"/>
      <c r="H10" s="202"/>
    </row>
    <row r="11" spans="1:8" ht="20.25" customHeight="1" x14ac:dyDescent="0.2">
      <c r="A11" s="193"/>
      <c r="B11" s="197"/>
      <c r="C11" s="198"/>
      <c r="D11" s="198"/>
      <c r="E11" s="199"/>
      <c r="F11" s="6" t="s">
        <v>3</v>
      </c>
      <c r="G11" s="200" t="s">
        <v>18</v>
      </c>
      <c r="H11" s="203"/>
    </row>
    <row r="12" spans="1:8" ht="21.75" customHeight="1" x14ac:dyDescent="0.2">
      <c r="A12" s="7" t="s">
        <v>10</v>
      </c>
      <c r="B12" s="204">
        <v>2.5</v>
      </c>
      <c r="C12" s="205"/>
      <c r="D12" s="205"/>
      <c r="E12" s="206"/>
      <c r="F12" s="5">
        <f>B12/F8</f>
        <v>4.9900199600798407</v>
      </c>
      <c r="G12" s="187">
        <f>B12/F9</f>
        <v>4.9701789264413518</v>
      </c>
      <c r="H12" s="188"/>
    </row>
    <row r="13" spans="1:8" ht="21.95" customHeight="1" x14ac:dyDescent="0.2">
      <c r="A13" s="7" t="s">
        <v>11</v>
      </c>
      <c r="B13" s="184">
        <v>0.25</v>
      </c>
      <c r="C13" s="185"/>
      <c r="D13" s="185"/>
      <c r="E13" s="186"/>
      <c r="F13" s="5">
        <f>B13/F8</f>
        <v>0.49900199600798401</v>
      </c>
      <c r="G13" s="187">
        <f>B13/F9</f>
        <v>0.49701789264413521</v>
      </c>
      <c r="H13" s="188"/>
    </row>
    <row r="14" spans="1:8" ht="21.95" customHeight="1" x14ac:dyDescent="0.2">
      <c r="A14" s="7" t="s">
        <v>12</v>
      </c>
      <c r="B14" s="189">
        <v>5</v>
      </c>
      <c r="C14" s="190"/>
      <c r="D14" s="190"/>
      <c r="E14" s="191"/>
      <c r="F14" s="5">
        <f>B14/F8</f>
        <v>9.9800399201596814</v>
      </c>
      <c r="G14" s="187">
        <f>B14/F9</f>
        <v>9.9403578528827037</v>
      </c>
      <c r="H14" s="188"/>
    </row>
    <row r="15" spans="1:8" ht="21.95" customHeight="1" x14ac:dyDescent="0.2">
      <c r="A15" s="7" t="s">
        <v>13</v>
      </c>
      <c r="B15" s="184">
        <v>0.15</v>
      </c>
      <c r="C15" s="185"/>
      <c r="D15" s="185"/>
      <c r="E15" s="186"/>
      <c r="F15" s="5">
        <f>B15/F8</f>
        <v>0.29940119760479039</v>
      </c>
      <c r="G15" s="187">
        <f>B15/F9</f>
        <v>0.29821073558648109</v>
      </c>
      <c r="H15" s="18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80" t="s">
        <v>31</v>
      </c>
      <c r="B17" s="181"/>
      <c r="C17" s="181"/>
      <c r="D17" s="181"/>
      <c r="E17" s="182" t="s">
        <v>29</v>
      </c>
      <c r="F17" s="183"/>
      <c r="G17" s="28" t="s">
        <v>74</v>
      </c>
      <c r="H17" s="16" t="str">
        <f>FormTitan!J7</f>
        <v>1 /(2)/ 3 / 4 / NA</v>
      </c>
    </row>
    <row r="18" spans="1:8" ht="18.75" customHeight="1" x14ac:dyDescent="0.25">
      <c r="A18" s="173" t="s">
        <v>32</v>
      </c>
      <c r="B18" s="174"/>
      <c r="C18" s="174"/>
      <c r="D18" s="174"/>
      <c r="E18" s="175" t="s">
        <v>29</v>
      </c>
      <c r="F18" s="175"/>
      <c r="G18" s="26"/>
      <c r="H18" s="17"/>
    </row>
    <row r="19" spans="1:8" ht="18.75" customHeight="1" x14ac:dyDescent="0.25">
      <c r="A19" s="173" t="s">
        <v>33</v>
      </c>
      <c r="B19" s="174"/>
      <c r="C19" s="174"/>
      <c r="D19" s="174"/>
      <c r="E19" s="175" t="s">
        <v>73</v>
      </c>
      <c r="F19" s="175"/>
      <c r="G19" s="26"/>
      <c r="H19" s="17"/>
    </row>
    <row r="20" spans="1:8" ht="18.75" customHeight="1" x14ac:dyDescent="0.25">
      <c r="A20" s="173" t="s">
        <v>34</v>
      </c>
      <c r="B20" s="174"/>
      <c r="C20" s="174"/>
      <c r="D20" s="174"/>
      <c r="E20" s="175" t="s">
        <v>29</v>
      </c>
      <c r="F20" s="175"/>
      <c r="G20" s="26"/>
      <c r="H20" s="17"/>
    </row>
    <row r="21" spans="1:8" ht="18.75" customHeight="1" x14ac:dyDescent="0.25">
      <c r="A21" s="173" t="s">
        <v>35</v>
      </c>
      <c r="B21" s="174"/>
      <c r="C21" s="174"/>
      <c r="D21" s="174"/>
      <c r="E21" s="175"/>
      <c r="F21" s="175"/>
      <c r="G21" s="26"/>
      <c r="H21" s="17"/>
    </row>
    <row r="22" spans="1:8" ht="18.75" customHeight="1" x14ac:dyDescent="0.25">
      <c r="A22" s="176" t="s">
        <v>36</v>
      </c>
      <c r="B22" s="177"/>
      <c r="C22" s="177"/>
      <c r="D22" s="177"/>
      <c r="E22" s="178" t="s">
        <v>30</v>
      </c>
      <c r="F22" s="179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64" t="s">
        <v>19</v>
      </c>
      <c r="B26" s="165"/>
      <c r="C26" s="165"/>
      <c r="D26" s="166" t="s">
        <v>15</v>
      </c>
      <c r="E26" s="166"/>
      <c r="F26" s="14" t="s">
        <v>27</v>
      </c>
      <c r="G26" s="166" t="s">
        <v>15</v>
      </c>
      <c r="H26" s="167"/>
    </row>
    <row r="27" spans="1:8" ht="60.75" customHeight="1" x14ac:dyDescent="0.2">
      <c r="A27" s="168" t="s">
        <v>20</v>
      </c>
      <c r="B27" s="169"/>
      <c r="C27" s="169"/>
      <c r="D27" s="170" t="s">
        <v>15</v>
      </c>
      <c r="E27" s="170"/>
      <c r="F27" s="15" t="s">
        <v>16</v>
      </c>
      <c r="G27" s="171" t="s">
        <v>37</v>
      </c>
      <c r="H27" s="172"/>
    </row>
    <row r="28" spans="1:8" ht="42.75" customHeight="1" x14ac:dyDescent="0.2">
      <c r="A28" s="152" t="s">
        <v>14</v>
      </c>
      <c r="B28" s="153"/>
      <c r="C28" s="153"/>
      <c r="D28" s="153"/>
      <c r="E28" s="154"/>
      <c r="F28" s="155" t="s">
        <v>7</v>
      </c>
      <c r="G28" s="156"/>
      <c r="H28" s="157"/>
    </row>
    <row r="29" spans="1:8" ht="18" customHeight="1" x14ac:dyDescent="0.2">
      <c r="A29" s="158" t="str">
        <f>FormTitan!B19</f>
        <v>AI</v>
      </c>
      <c r="B29" s="159"/>
      <c r="C29" s="159"/>
      <c r="D29" s="160">
        <f>FormTitan!B20</f>
        <v>45526</v>
      </c>
      <c r="E29" s="161"/>
      <c r="F29" s="3"/>
      <c r="G29" s="162"/>
      <c r="H29" s="16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topLeftCell="A17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225" t="s">
        <v>0</v>
      </c>
      <c r="B1" s="226"/>
      <c r="C1" s="226"/>
      <c r="D1" s="226"/>
      <c r="E1" s="226"/>
      <c r="F1" s="226"/>
      <c r="G1" s="226"/>
      <c r="H1" s="227"/>
    </row>
    <row r="2" spans="1:8" ht="18.95" customHeight="1" x14ac:dyDescent="0.2">
      <c r="A2" s="228" t="s">
        <v>42</v>
      </c>
      <c r="B2" s="229"/>
      <c r="C2" s="230"/>
      <c r="D2" s="231">
        <f>FormTitan!B8</f>
        <v>0</v>
      </c>
      <c r="E2" s="231"/>
      <c r="F2" s="231"/>
      <c r="G2" s="231"/>
      <c r="H2" s="232"/>
    </row>
    <row r="3" spans="1:8" ht="24" customHeight="1" x14ac:dyDescent="0.2">
      <c r="A3" s="233" t="s">
        <v>43</v>
      </c>
      <c r="B3" s="234"/>
      <c r="C3" s="235"/>
      <c r="D3" s="236" t="str">
        <f>FormTitan!G8</f>
        <v>CECAIR</v>
      </c>
      <c r="E3" s="237"/>
      <c r="F3" s="237"/>
      <c r="G3" s="237"/>
      <c r="H3" s="238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</v>
      </c>
      <c r="F4" s="223" t="s">
        <v>38</v>
      </c>
      <c r="G4" s="223"/>
      <c r="H4" s="224"/>
    </row>
    <row r="5" spans="1:8" ht="19.899999999999999" customHeight="1" x14ac:dyDescent="0.2">
      <c r="A5" s="36" t="s">
        <v>21</v>
      </c>
      <c r="B5" s="8"/>
      <c r="C5" s="8"/>
      <c r="D5" s="8"/>
      <c r="E5" s="217" t="str">
        <f>FormTitan!B21</f>
        <v>IQC POW</v>
      </c>
      <c r="F5" s="217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29" t="s">
        <v>8</v>
      </c>
      <c r="G6" s="200" t="s">
        <v>9</v>
      </c>
      <c r="H6" s="203"/>
    </row>
    <row r="7" spans="1:8" ht="21" customHeight="1" x14ac:dyDescent="0.2">
      <c r="A7" s="207" t="s">
        <v>2</v>
      </c>
      <c r="B7" s="208"/>
      <c r="C7" s="214"/>
      <c r="D7" s="215"/>
      <c r="E7" s="216"/>
      <c r="F7" s="19">
        <f>FormTitan!C3</f>
        <v>0.5</v>
      </c>
      <c r="G7" s="212">
        <f>FormTitan!F3</f>
        <v>51</v>
      </c>
      <c r="H7" s="213"/>
    </row>
    <row r="8" spans="1:8" ht="21" customHeight="1" x14ac:dyDescent="0.2">
      <c r="A8" s="207" t="s">
        <v>3</v>
      </c>
      <c r="B8" s="208"/>
      <c r="C8" s="209" t="str">
        <f>E5</f>
        <v>IQC POW</v>
      </c>
      <c r="D8" s="210"/>
      <c r="E8" s="211"/>
      <c r="F8" s="19">
        <f>FormTitan!C4</f>
        <v>0.501</v>
      </c>
      <c r="G8" s="212">
        <f>FormTitan!F4</f>
        <v>51</v>
      </c>
      <c r="H8" s="213"/>
    </row>
    <row r="9" spans="1:8" ht="20.100000000000001" customHeight="1" x14ac:dyDescent="0.2">
      <c r="A9" s="207" t="s">
        <v>4</v>
      </c>
      <c r="B9" s="208"/>
      <c r="C9" s="214"/>
      <c r="D9" s="215"/>
      <c r="E9" s="216"/>
      <c r="F9" s="19">
        <f>FormTitan!C5</f>
        <v>0.503</v>
      </c>
      <c r="G9" s="212">
        <f>FormTitan!F5</f>
        <v>50</v>
      </c>
      <c r="H9" s="213"/>
    </row>
    <row r="10" spans="1:8" ht="48.75" customHeight="1" x14ac:dyDescent="0.2">
      <c r="A10" s="192"/>
      <c r="B10" s="194" t="s">
        <v>5</v>
      </c>
      <c r="C10" s="195"/>
      <c r="D10" s="195"/>
      <c r="E10" s="196"/>
      <c r="F10" s="200" t="s">
        <v>39</v>
      </c>
      <c r="G10" s="201"/>
      <c r="H10" s="202"/>
    </row>
    <row r="11" spans="1:8" ht="20.25" customHeight="1" x14ac:dyDescent="0.2">
      <c r="A11" s="193"/>
      <c r="B11" s="197"/>
      <c r="C11" s="198"/>
      <c r="D11" s="198"/>
      <c r="E11" s="199"/>
      <c r="F11" s="6" t="s">
        <v>3</v>
      </c>
      <c r="G11" s="200" t="s">
        <v>18</v>
      </c>
      <c r="H11" s="203"/>
    </row>
    <row r="12" spans="1:8" ht="21.75" customHeight="1" x14ac:dyDescent="0.2">
      <c r="A12" s="7" t="s">
        <v>10</v>
      </c>
      <c r="B12" s="204">
        <v>2.5</v>
      </c>
      <c r="C12" s="205"/>
      <c r="D12" s="205"/>
      <c r="E12" s="206"/>
      <c r="F12" s="5">
        <f>B12/F8</f>
        <v>4.9900199600798407</v>
      </c>
      <c r="G12" s="187">
        <f>B12/F9</f>
        <v>4.9701789264413518</v>
      </c>
      <c r="H12" s="188"/>
    </row>
    <row r="13" spans="1:8" ht="21.95" customHeight="1" x14ac:dyDescent="0.2">
      <c r="A13" s="7" t="s">
        <v>11</v>
      </c>
      <c r="B13" s="184">
        <v>0.25</v>
      </c>
      <c r="C13" s="185"/>
      <c r="D13" s="185"/>
      <c r="E13" s="186"/>
      <c r="F13" s="5">
        <f>B13/F8</f>
        <v>0.49900199600798401</v>
      </c>
      <c r="G13" s="187">
        <f>B13/F9</f>
        <v>0.49701789264413521</v>
      </c>
      <c r="H13" s="188"/>
    </row>
    <row r="14" spans="1:8" ht="21.95" customHeight="1" x14ac:dyDescent="0.2">
      <c r="A14" s="7" t="s">
        <v>12</v>
      </c>
      <c r="B14" s="189">
        <v>5</v>
      </c>
      <c r="C14" s="190"/>
      <c r="D14" s="190"/>
      <c r="E14" s="191"/>
      <c r="F14" s="5">
        <f>B14/F8</f>
        <v>9.9800399201596814</v>
      </c>
      <c r="G14" s="187">
        <f>B14/F9</f>
        <v>9.9403578528827037</v>
      </c>
      <c r="H14" s="188"/>
    </row>
    <row r="15" spans="1:8" ht="21.95" customHeight="1" x14ac:dyDescent="0.2">
      <c r="A15" s="7" t="s">
        <v>13</v>
      </c>
      <c r="B15" s="184">
        <v>0.15</v>
      </c>
      <c r="C15" s="185"/>
      <c r="D15" s="185"/>
      <c r="E15" s="186"/>
      <c r="F15" s="5">
        <f>B15/F8</f>
        <v>0.29940119760479039</v>
      </c>
      <c r="G15" s="187">
        <f>B15/F9</f>
        <v>0.29821073558648109</v>
      </c>
      <c r="H15" s="18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80" t="s">
        <v>31</v>
      </c>
      <c r="B17" s="181"/>
      <c r="C17" s="181"/>
      <c r="D17" s="181"/>
      <c r="E17" s="182" t="s">
        <v>29</v>
      </c>
      <c r="F17" s="183"/>
      <c r="G17" s="28" t="s">
        <v>74</v>
      </c>
      <c r="H17" s="16" t="str">
        <f>FormTitan!J8</f>
        <v>1 / 2 /(3)/ 4 / NA</v>
      </c>
    </row>
    <row r="18" spans="1:8" ht="18.75" customHeight="1" x14ac:dyDescent="0.25">
      <c r="A18" s="173" t="s">
        <v>32</v>
      </c>
      <c r="B18" s="174"/>
      <c r="C18" s="174"/>
      <c r="D18" s="174"/>
      <c r="E18" s="175" t="s">
        <v>29</v>
      </c>
      <c r="F18" s="175"/>
      <c r="G18" s="26"/>
      <c r="H18" s="17"/>
    </row>
    <row r="19" spans="1:8" ht="18.75" customHeight="1" x14ac:dyDescent="0.25">
      <c r="A19" s="173" t="s">
        <v>33</v>
      </c>
      <c r="B19" s="174"/>
      <c r="C19" s="174"/>
      <c r="D19" s="174"/>
      <c r="E19" s="175" t="s">
        <v>73</v>
      </c>
      <c r="F19" s="175"/>
      <c r="G19" s="26"/>
      <c r="H19" s="17"/>
    </row>
    <row r="20" spans="1:8" ht="18.75" customHeight="1" x14ac:dyDescent="0.25">
      <c r="A20" s="173" t="s">
        <v>34</v>
      </c>
      <c r="B20" s="174"/>
      <c r="C20" s="174"/>
      <c r="D20" s="174"/>
      <c r="E20" s="175" t="s">
        <v>29</v>
      </c>
      <c r="F20" s="175"/>
      <c r="G20" s="26"/>
      <c r="H20" s="17"/>
    </row>
    <row r="21" spans="1:8" ht="18.75" customHeight="1" x14ac:dyDescent="0.25">
      <c r="A21" s="173" t="s">
        <v>35</v>
      </c>
      <c r="B21" s="174"/>
      <c r="C21" s="174"/>
      <c r="D21" s="174"/>
      <c r="E21" s="175"/>
      <c r="F21" s="175"/>
      <c r="G21" s="26"/>
      <c r="H21" s="17"/>
    </row>
    <row r="22" spans="1:8" ht="18.75" customHeight="1" x14ac:dyDescent="0.25">
      <c r="A22" s="176" t="s">
        <v>36</v>
      </c>
      <c r="B22" s="177"/>
      <c r="C22" s="177"/>
      <c r="D22" s="177"/>
      <c r="E22" s="178" t="s">
        <v>30</v>
      </c>
      <c r="F22" s="179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64" t="s">
        <v>19</v>
      </c>
      <c r="B26" s="165"/>
      <c r="C26" s="165"/>
      <c r="D26" s="166" t="s">
        <v>15</v>
      </c>
      <c r="E26" s="166"/>
      <c r="F26" s="14" t="s">
        <v>27</v>
      </c>
      <c r="G26" s="166" t="s">
        <v>15</v>
      </c>
      <c r="H26" s="167"/>
    </row>
    <row r="27" spans="1:8" ht="60.75" customHeight="1" x14ac:dyDescent="0.2">
      <c r="A27" s="168" t="s">
        <v>20</v>
      </c>
      <c r="B27" s="169"/>
      <c r="C27" s="169"/>
      <c r="D27" s="170" t="s">
        <v>15</v>
      </c>
      <c r="E27" s="170"/>
      <c r="F27" s="15" t="s">
        <v>16</v>
      </c>
      <c r="G27" s="171" t="s">
        <v>37</v>
      </c>
      <c r="H27" s="172"/>
    </row>
    <row r="28" spans="1:8" ht="42.75" customHeight="1" x14ac:dyDescent="0.2">
      <c r="A28" s="152" t="s">
        <v>14</v>
      </c>
      <c r="B28" s="153"/>
      <c r="C28" s="153"/>
      <c r="D28" s="153"/>
      <c r="E28" s="154"/>
      <c r="F28" s="155" t="s">
        <v>7</v>
      </c>
      <c r="G28" s="156"/>
      <c r="H28" s="157"/>
    </row>
    <row r="29" spans="1:8" ht="18" customHeight="1" x14ac:dyDescent="0.2">
      <c r="A29" s="158" t="str">
        <f>FormTitan!B19</f>
        <v>AI</v>
      </c>
      <c r="B29" s="159"/>
      <c r="C29" s="159"/>
      <c r="D29" s="160">
        <f>FormTitan!B20</f>
        <v>45526</v>
      </c>
      <c r="E29" s="161"/>
      <c r="F29" s="3"/>
      <c r="G29" s="162"/>
      <c r="H29" s="16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225" t="s">
        <v>0</v>
      </c>
      <c r="B1" s="226"/>
      <c r="C1" s="226"/>
      <c r="D1" s="226"/>
      <c r="E1" s="226"/>
      <c r="F1" s="226"/>
      <c r="G1" s="226"/>
      <c r="H1" s="227"/>
    </row>
    <row r="2" spans="1:8" ht="18.95" customHeight="1" x14ac:dyDescent="0.2">
      <c r="A2" s="228" t="s">
        <v>42</v>
      </c>
      <c r="B2" s="229"/>
      <c r="C2" s="230"/>
      <c r="D2" s="231">
        <f>FormTitan!B9</f>
        <v>0</v>
      </c>
      <c r="E2" s="231"/>
      <c r="F2" s="231"/>
      <c r="G2" s="231"/>
      <c r="H2" s="232"/>
    </row>
    <row r="3" spans="1:8" ht="24" customHeight="1" x14ac:dyDescent="0.2">
      <c r="A3" s="233" t="s">
        <v>43</v>
      </c>
      <c r="B3" s="234"/>
      <c r="C3" s="235"/>
      <c r="D3" s="236" t="str">
        <f>FormTitan!G9</f>
        <v>PIL</v>
      </c>
      <c r="E3" s="237"/>
      <c r="F3" s="237"/>
      <c r="G3" s="237"/>
      <c r="H3" s="238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</v>
      </c>
      <c r="F4" s="223" t="s">
        <v>38</v>
      </c>
      <c r="G4" s="223"/>
      <c r="H4" s="224"/>
    </row>
    <row r="5" spans="1:8" ht="19.899999999999999" customHeight="1" x14ac:dyDescent="0.2">
      <c r="A5" s="36" t="s">
        <v>21</v>
      </c>
      <c r="B5" s="8"/>
      <c r="C5" s="8"/>
      <c r="D5" s="8"/>
      <c r="E5" s="217" t="str">
        <f>FormTitan!B21</f>
        <v>IQC POW</v>
      </c>
      <c r="F5" s="217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29" t="s">
        <v>8</v>
      </c>
      <c r="G6" s="200" t="s">
        <v>9</v>
      </c>
      <c r="H6" s="203"/>
    </row>
    <row r="7" spans="1:8" ht="21" customHeight="1" x14ac:dyDescent="0.2">
      <c r="A7" s="207" t="s">
        <v>2</v>
      </c>
      <c r="B7" s="208"/>
      <c r="C7" s="214"/>
      <c r="D7" s="215"/>
      <c r="E7" s="216"/>
      <c r="F7" s="19">
        <f>FormTitan!C3</f>
        <v>0.5</v>
      </c>
      <c r="G7" s="212">
        <f>FormTitan!F3</f>
        <v>51</v>
      </c>
      <c r="H7" s="213"/>
    </row>
    <row r="8" spans="1:8" ht="21" customHeight="1" x14ac:dyDescent="0.2">
      <c r="A8" s="207" t="s">
        <v>3</v>
      </c>
      <c r="B8" s="208"/>
      <c r="C8" s="209" t="str">
        <f>E5</f>
        <v>IQC POW</v>
      </c>
      <c r="D8" s="210"/>
      <c r="E8" s="211"/>
      <c r="F8" s="19">
        <f>FormTitan!C4</f>
        <v>0.501</v>
      </c>
      <c r="G8" s="212">
        <f>FormTitan!F4</f>
        <v>51</v>
      </c>
      <c r="H8" s="213"/>
    </row>
    <row r="9" spans="1:8" ht="20.100000000000001" customHeight="1" x14ac:dyDescent="0.2">
      <c r="A9" s="207" t="s">
        <v>4</v>
      </c>
      <c r="B9" s="208"/>
      <c r="C9" s="214"/>
      <c r="D9" s="215"/>
      <c r="E9" s="216"/>
      <c r="F9" s="19">
        <f>FormTitan!C5</f>
        <v>0.503</v>
      </c>
      <c r="G9" s="212">
        <f>FormTitan!F5</f>
        <v>50</v>
      </c>
      <c r="H9" s="213"/>
    </row>
    <row r="10" spans="1:8" ht="48.75" customHeight="1" x14ac:dyDescent="0.2">
      <c r="A10" s="192"/>
      <c r="B10" s="194" t="s">
        <v>5</v>
      </c>
      <c r="C10" s="195"/>
      <c r="D10" s="195"/>
      <c r="E10" s="196"/>
      <c r="F10" s="200" t="s">
        <v>39</v>
      </c>
      <c r="G10" s="201"/>
      <c r="H10" s="202"/>
    </row>
    <row r="11" spans="1:8" ht="20.25" customHeight="1" x14ac:dyDescent="0.2">
      <c r="A11" s="193"/>
      <c r="B11" s="197"/>
      <c r="C11" s="198"/>
      <c r="D11" s="198"/>
      <c r="E11" s="199"/>
      <c r="F11" s="6" t="s">
        <v>3</v>
      </c>
      <c r="G11" s="200" t="s">
        <v>18</v>
      </c>
      <c r="H11" s="203"/>
    </row>
    <row r="12" spans="1:8" ht="21.75" customHeight="1" x14ac:dyDescent="0.2">
      <c r="A12" s="7" t="s">
        <v>10</v>
      </c>
      <c r="B12" s="204">
        <v>2.5</v>
      </c>
      <c r="C12" s="205"/>
      <c r="D12" s="205"/>
      <c r="E12" s="206"/>
      <c r="F12" s="5">
        <f>B12/F8</f>
        <v>4.9900199600798407</v>
      </c>
      <c r="G12" s="187">
        <f>B12/F9</f>
        <v>4.9701789264413518</v>
      </c>
      <c r="H12" s="188"/>
    </row>
    <row r="13" spans="1:8" ht="21.95" customHeight="1" x14ac:dyDescent="0.2">
      <c r="A13" s="7" t="s">
        <v>11</v>
      </c>
      <c r="B13" s="184">
        <v>0.25</v>
      </c>
      <c r="C13" s="185"/>
      <c r="D13" s="185"/>
      <c r="E13" s="186"/>
      <c r="F13" s="5">
        <f>B13/F8</f>
        <v>0.49900199600798401</v>
      </c>
      <c r="G13" s="187">
        <f>B13/F9</f>
        <v>0.49701789264413521</v>
      </c>
      <c r="H13" s="188"/>
    </row>
    <row r="14" spans="1:8" ht="21.95" customHeight="1" x14ac:dyDescent="0.2">
      <c r="A14" s="7" t="s">
        <v>12</v>
      </c>
      <c r="B14" s="189">
        <v>5</v>
      </c>
      <c r="C14" s="190"/>
      <c r="D14" s="190"/>
      <c r="E14" s="191"/>
      <c r="F14" s="5">
        <f>B14/F8</f>
        <v>9.9800399201596814</v>
      </c>
      <c r="G14" s="187">
        <f>B14/F9</f>
        <v>9.9403578528827037</v>
      </c>
      <c r="H14" s="188"/>
    </row>
    <row r="15" spans="1:8" ht="21.95" customHeight="1" x14ac:dyDescent="0.2">
      <c r="A15" s="7" t="s">
        <v>13</v>
      </c>
      <c r="B15" s="184">
        <v>0.15</v>
      </c>
      <c r="C15" s="185"/>
      <c r="D15" s="185"/>
      <c r="E15" s="186"/>
      <c r="F15" s="5">
        <f>B15/F8</f>
        <v>0.29940119760479039</v>
      </c>
      <c r="G15" s="187">
        <f>B15/F9</f>
        <v>0.29821073558648109</v>
      </c>
      <c r="H15" s="18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80" t="s">
        <v>31</v>
      </c>
      <c r="B17" s="181"/>
      <c r="C17" s="181"/>
      <c r="D17" s="181"/>
      <c r="E17" s="182" t="s">
        <v>29</v>
      </c>
      <c r="F17" s="183"/>
      <c r="G17" s="28" t="s">
        <v>74</v>
      </c>
      <c r="H17" s="16" t="str">
        <f>FormTitan!J9</f>
        <v>(1)/ 2 / 3 / 4 / NA</v>
      </c>
    </row>
    <row r="18" spans="1:8" ht="18.75" customHeight="1" x14ac:dyDescent="0.25">
      <c r="A18" s="173" t="s">
        <v>32</v>
      </c>
      <c r="B18" s="174"/>
      <c r="C18" s="174"/>
      <c r="D18" s="174"/>
      <c r="E18" s="175" t="s">
        <v>29</v>
      </c>
      <c r="F18" s="175"/>
      <c r="G18" s="26"/>
      <c r="H18" s="17"/>
    </row>
    <row r="19" spans="1:8" ht="18.75" customHeight="1" x14ac:dyDescent="0.25">
      <c r="A19" s="173" t="s">
        <v>33</v>
      </c>
      <c r="B19" s="174"/>
      <c r="C19" s="174"/>
      <c r="D19" s="174"/>
      <c r="E19" s="175" t="s">
        <v>73</v>
      </c>
      <c r="F19" s="175"/>
      <c r="G19" s="26"/>
      <c r="H19" s="17"/>
    </row>
    <row r="20" spans="1:8" ht="18.75" customHeight="1" x14ac:dyDescent="0.25">
      <c r="A20" s="173" t="s">
        <v>34</v>
      </c>
      <c r="B20" s="174"/>
      <c r="C20" s="174"/>
      <c r="D20" s="174"/>
      <c r="E20" s="175" t="s">
        <v>29</v>
      </c>
      <c r="F20" s="175"/>
      <c r="G20" s="26"/>
      <c r="H20" s="17"/>
    </row>
    <row r="21" spans="1:8" ht="18.75" customHeight="1" x14ac:dyDescent="0.25">
      <c r="A21" s="173" t="s">
        <v>35</v>
      </c>
      <c r="B21" s="174"/>
      <c r="C21" s="174"/>
      <c r="D21" s="174"/>
      <c r="E21" s="175"/>
      <c r="F21" s="175"/>
      <c r="G21" s="26"/>
      <c r="H21" s="17"/>
    </row>
    <row r="22" spans="1:8" ht="18.75" customHeight="1" x14ac:dyDescent="0.25">
      <c r="A22" s="176" t="s">
        <v>36</v>
      </c>
      <c r="B22" s="177"/>
      <c r="C22" s="177"/>
      <c r="D22" s="177"/>
      <c r="E22" s="178" t="s">
        <v>30</v>
      </c>
      <c r="F22" s="179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64" t="s">
        <v>19</v>
      </c>
      <c r="B26" s="165"/>
      <c r="C26" s="165"/>
      <c r="D26" s="166" t="s">
        <v>15</v>
      </c>
      <c r="E26" s="166"/>
      <c r="F26" s="14" t="s">
        <v>27</v>
      </c>
      <c r="G26" s="166" t="s">
        <v>15</v>
      </c>
      <c r="H26" s="167"/>
    </row>
    <row r="27" spans="1:8" ht="60.75" customHeight="1" x14ac:dyDescent="0.2">
      <c r="A27" s="168" t="s">
        <v>20</v>
      </c>
      <c r="B27" s="169"/>
      <c r="C27" s="169"/>
      <c r="D27" s="170" t="s">
        <v>15</v>
      </c>
      <c r="E27" s="170"/>
      <c r="F27" s="15" t="s">
        <v>16</v>
      </c>
      <c r="G27" s="171" t="s">
        <v>37</v>
      </c>
      <c r="H27" s="172"/>
    </row>
    <row r="28" spans="1:8" ht="42.75" customHeight="1" x14ac:dyDescent="0.2">
      <c r="A28" s="152" t="s">
        <v>14</v>
      </c>
      <c r="B28" s="153"/>
      <c r="C28" s="153"/>
      <c r="D28" s="153"/>
      <c r="E28" s="154"/>
      <c r="F28" s="155" t="s">
        <v>7</v>
      </c>
      <c r="G28" s="156"/>
      <c r="H28" s="157"/>
    </row>
    <row r="29" spans="1:8" ht="18" customHeight="1" x14ac:dyDescent="0.2">
      <c r="A29" s="158" t="str">
        <f>FormTitan!B19</f>
        <v>AI</v>
      </c>
      <c r="B29" s="159"/>
      <c r="C29" s="159"/>
      <c r="D29" s="160">
        <f>FormTitan!B20</f>
        <v>45526</v>
      </c>
      <c r="E29" s="161"/>
      <c r="F29" s="3"/>
      <c r="G29" s="162"/>
      <c r="H29" s="16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225" t="s">
        <v>0</v>
      </c>
      <c r="B1" s="226"/>
      <c r="C1" s="226"/>
      <c r="D1" s="226"/>
      <c r="E1" s="226"/>
      <c r="F1" s="226"/>
      <c r="G1" s="226"/>
      <c r="H1" s="227"/>
    </row>
    <row r="2" spans="1:8" ht="18.95" customHeight="1" x14ac:dyDescent="0.2">
      <c r="A2" s="228" t="s">
        <v>42</v>
      </c>
      <c r="B2" s="229"/>
      <c r="C2" s="230"/>
      <c r="D2" s="231">
        <f>FormTitan!B10</f>
        <v>0</v>
      </c>
      <c r="E2" s="231"/>
      <c r="F2" s="231"/>
      <c r="G2" s="231"/>
      <c r="H2" s="232"/>
    </row>
    <row r="3" spans="1:8" ht="24" customHeight="1" x14ac:dyDescent="0.2">
      <c r="A3" s="233" t="s">
        <v>43</v>
      </c>
      <c r="B3" s="234"/>
      <c r="C3" s="235"/>
      <c r="D3" s="236" t="str">
        <f>FormTitan!G10</f>
        <v>KAPSUL LEMBUT</v>
      </c>
      <c r="E3" s="237"/>
      <c r="F3" s="237"/>
      <c r="G3" s="237"/>
      <c r="H3" s="238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</v>
      </c>
      <c r="F4" s="223" t="s">
        <v>38</v>
      </c>
      <c r="G4" s="223"/>
      <c r="H4" s="224"/>
    </row>
    <row r="5" spans="1:8" ht="19.899999999999999" customHeight="1" x14ac:dyDescent="0.2">
      <c r="A5" s="36" t="s">
        <v>21</v>
      </c>
      <c r="B5" s="8"/>
      <c r="C5" s="8"/>
      <c r="D5" s="8"/>
      <c r="E5" s="217" t="str">
        <f>FormTitan!B21</f>
        <v>IQC POW</v>
      </c>
      <c r="F5" s="217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29" t="s">
        <v>8</v>
      </c>
      <c r="G6" s="200" t="s">
        <v>9</v>
      </c>
      <c r="H6" s="203"/>
    </row>
    <row r="7" spans="1:8" ht="21" customHeight="1" x14ac:dyDescent="0.2">
      <c r="A7" s="207" t="s">
        <v>2</v>
      </c>
      <c r="B7" s="208"/>
      <c r="C7" s="214"/>
      <c r="D7" s="215"/>
      <c r="E7" s="216"/>
      <c r="F7" s="19">
        <f>FormTitan!C3</f>
        <v>0.5</v>
      </c>
      <c r="G7" s="212">
        <f>FormTitan!F3</f>
        <v>51</v>
      </c>
      <c r="H7" s="213"/>
    </row>
    <row r="8" spans="1:8" ht="21" customHeight="1" x14ac:dyDescent="0.2">
      <c r="A8" s="207" t="s">
        <v>3</v>
      </c>
      <c r="B8" s="208"/>
      <c r="C8" s="209" t="str">
        <f>E5</f>
        <v>IQC POW</v>
      </c>
      <c r="D8" s="210"/>
      <c r="E8" s="211"/>
      <c r="F8" s="19">
        <f>FormTitan!C4</f>
        <v>0.501</v>
      </c>
      <c r="G8" s="212">
        <f>FormTitan!F4</f>
        <v>51</v>
      </c>
      <c r="H8" s="213"/>
    </row>
    <row r="9" spans="1:8" ht="20.100000000000001" customHeight="1" x14ac:dyDescent="0.2">
      <c r="A9" s="207" t="s">
        <v>4</v>
      </c>
      <c r="B9" s="208"/>
      <c r="C9" s="214"/>
      <c r="D9" s="215"/>
      <c r="E9" s="216"/>
      <c r="F9" s="19">
        <f>FormTitan!C5</f>
        <v>0.503</v>
      </c>
      <c r="G9" s="212">
        <f>FormTitan!F5</f>
        <v>50</v>
      </c>
      <c r="H9" s="213"/>
    </row>
    <row r="10" spans="1:8" ht="48.75" customHeight="1" x14ac:dyDescent="0.2">
      <c r="A10" s="192"/>
      <c r="B10" s="194" t="s">
        <v>5</v>
      </c>
      <c r="C10" s="195"/>
      <c r="D10" s="195"/>
      <c r="E10" s="196"/>
      <c r="F10" s="200" t="s">
        <v>39</v>
      </c>
      <c r="G10" s="201"/>
      <c r="H10" s="202"/>
    </row>
    <row r="11" spans="1:8" ht="20.25" customHeight="1" x14ac:dyDescent="0.2">
      <c r="A11" s="193"/>
      <c r="B11" s="197"/>
      <c r="C11" s="198"/>
      <c r="D11" s="198"/>
      <c r="E11" s="199"/>
      <c r="F11" s="6" t="s">
        <v>3</v>
      </c>
      <c r="G11" s="200" t="s">
        <v>18</v>
      </c>
      <c r="H11" s="203"/>
    </row>
    <row r="12" spans="1:8" ht="21.75" customHeight="1" x14ac:dyDescent="0.2">
      <c r="A12" s="7" t="s">
        <v>10</v>
      </c>
      <c r="B12" s="204">
        <v>2.5</v>
      </c>
      <c r="C12" s="205"/>
      <c r="D12" s="205"/>
      <c r="E12" s="206"/>
      <c r="F12" s="5">
        <f>B12/F8</f>
        <v>4.9900199600798407</v>
      </c>
      <c r="G12" s="187">
        <f>B12/F9</f>
        <v>4.9701789264413518</v>
      </c>
      <c r="H12" s="188"/>
    </row>
    <row r="13" spans="1:8" ht="21.95" customHeight="1" x14ac:dyDescent="0.2">
      <c r="A13" s="7" t="s">
        <v>11</v>
      </c>
      <c r="B13" s="184">
        <v>0.25</v>
      </c>
      <c r="C13" s="185"/>
      <c r="D13" s="185"/>
      <c r="E13" s="186"/>
      <c r="F13" s="5">
        <f>B13/F8</f>
        <v>0.49900199600798401</v>
      </c>
      <c r="G13" s="187">
        <f>B13/F9</f>
        <v>0.49701789264413521</v>
      </c>
      <c r="H13" s="188"/>
    </row>
    <row r="14" spans="1:8" ht="21.95" customHeight="1" x14ac:dyDescent="0.2">
      <c r="A14" s="7" t="s">
        <v>12</v>
      </c>
      <c r="B14" s="189">
        <v>5</v>
      </c>
      <c r="C14" s="190"/>
      <c r="D14" s="190"/>
      <c r="E14" s="191"/>
      <c r="F14" s="5">
        <f>B14/F8</f>
        <v>9.9800399201596814</v>
      </c>
      <c r="G14" s="187">
        <f>B14/F9</f>
        <v>9.9403578528827037</v>
      </c>
      <c r="H14" s="188"/>
    </row>
    <row r="15" spans="1:8" ht="21.95" customHeight="1" x14ac:dyDescent="0.2">
      <c r="A15" s="7" t="s">
        <v>13</v>
      </c>
      <c r="B15" s="184">
        <v>0.15</v>
      </c>
      <c r="C15" s="185"/>
      <c r="D15" s="185"/>
      <c r="E15" s="186"/>
      <c r="F15" s="5">
        <f>B15/F8</f>
        <v>0.29940119760479039</v>
      </c>
      <c r="G15" s="187">
        <f>B15/F9</f>
        <v>0.29821073558648109</v>
      </c>
      <c r="H15" s="18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80" t="s">
        <v>31</v>
      </c>
      <c r="B17" s="181"/>
      <c r="C17" s="181"/>
      <c r="D17" s="181"/>
      <c r="E17" s="182" t="s">
        <v>29</v>
      </c>
      <c r="F17" s="183"/>
      <c r="G17" s="28" t="s">
        <v>74</v>
      </c>
      <c r="H17" s="16" t="str">
        <f>FormTitan!J10</f>
        <v>1 /(2)/ 3 / 4 / NA</v>
      </c>
    </row>
    <row r="18" spans="1:8" ht="18.75" customHeight="1" x14ac:dyDescent="0.25">
      <c r="A18" s="173" t="s">
        <v>32</v>
      </c>
      <c r="B18" s="174"/>
      <c r="C18" s="174"/>
      <c r="D18" s="174"/>
      <c r="E18" s="175" t="s">
        <v>29</v>
      </c>
      <c r="F18" s="175"/>
      <c r="G18" s="26"/>
      <c r="H18" s="17"/>
    </row>
    <row r="19" spans="1:8" ht="18.75" customHeight="1" x14ac:dyDescent="0.25">
      <c r="A19" s="173" t="s">
        <v>33</v>
      </c>
      <c r="B19" s="174"/>
      <c r="C19" s="174"/>
      <c r="D19" s="174"/>
      <c r="E19" s="175" t="s">
        <v>73</v>
      </c>
      <c r="F19" s="175"/>
      <c r="G19" s="26"/>
      <c r="H19" s="17"/>
    </row>
    <row r="20" spans="1:8" ht="18.75" customHeight="1" x14ac:dyDescent="0.25">
      <c r="A20" s="173" t="s">
        <v>34</v>
      </c>
      <c r="B20" s="174"/>
      <c r="C20" s="174"/>
      <c r="D20" s="174"/>
      <c r="E20" s="175" t="s">
        <v>29</v>
      </c>
      <c r="F20" s="175"/>
      <c r="G20" s="26"/>
      <c r="H20" s="17"/>
    </row>
    <row r="21" spans="1:8" ht="18.75" customHeight="1" x14ac:dyDescent="0.25">
      <c r="A21" s="173" t="s">
        <v>35</v>
      </c>
      <c r="B21" s="174"/>
      <c r="C21" s="174"/>
      <c r="D21" s="174"/>
      <c r="E21" s="175"/>
      <c r="F21" s="175"/>
      <c r="G21" s="26"/>
      <c r="H21" s="17"/>
    </row>
    <row r="22" spans="1:8" ht="18.75" customHeight="1" x14ac:dyDescent="0.25">
      <c r="A22" s="176" t="s">
        <v>36</v>
      </c>
      <c r="B22" s="177"/>
      <c r="C22" s="177"/>
      <c r="D22" s="177"/>
      <c r="E22" s="178" t="s">
        <v>30</v>
      </c>
      <c r="F22" s="179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64" t="s">
        <v>19</v>
      </c>
      <c r="B26" s="165"/>
      <c r="C26" s="165"/>
      <c r="D26" s="166" t="s">
        <v>15</v>
      </c>
      <c r="E26" s="166"/>
      <c r="F26" s="14" t="s">
        <v>27</v>
      </c>
      <c r="G26" s="166" t="s">
        <v>15</v>
      </c>
      <c r="H26" s="167"/>
    </row>
    <row r="27" spans="1:8" ht="60.75" customHeight="1" x14ac:dyDescent="0.2">
      <c r="A27" s="168" t="s">
        <v>20</v>
      </c>
      <c r="B27" s="169"/>
      <c r="C27" s="169"/>
      <c r="D27" s="170" t="s">
        <v>15</v>
      </c>
      <c r="E27" s="170"/>
      <c r="F27" s="15" t="s">
        <v>16</v>
      </c>
      <c r="G27" s="171" t="s">
        <v>37</v>
      </c>
      <c r="H27" s="172"/>
    </row>
    <row r="28" spans="1:8" ht="42.75" customHeight="1" x14ac:dyDescent="0.2">
      <c r="A28" s="152" t="s">
        <v>14</v>
      </c>
      <c r="B28" s="153"/>
      <c r="C28" s="153"/>
      <c r="D28" s="153"/>
      <c r="E28" s="154"/>
      <c r="F28" s="155" t="s">
        <v>7</v>
      </c>
      <c r="G28" s="156"/>
      <c r="H28" s="157"/>
    </row>
    <row r="29" spans="1:8" ht="18" customHeight="1" x14ac:dyDescent="0.2">
      <c r="A29" s="158" t="str">
        <f>FormTitan!B19</f>
        <v>AI</v>
      </c>
      <c r="B29" s="159"/>
      <c r="C29" s="159"/>
      <c r="D29" s="160">
        <f>FormTitan!B20</f>
        <v>45526</v>
      </c>
      <c r="E29" s="161"/>
      <c r="F29" s="3"/>
      <c r="G29" s="162"/>
      <c r="H29" s="16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225" t="s">
        <v>0</v>
      </c>
      <c r="B1" s="226"/>
      <c r="C1" s="226"/>
      <c r="D1" s="226"/>
      <c r="E1" s="226"/>
      <c r="F1" s="226"/>
      <c r="G1" s="226"/>
      <c r="H1" s="227"/>
    </row>
    <row r="2" spans="1:8" ht="18.95" customHeight="1" x14ac:dyDescent="0.2">
      <c r="A2" s="228" t="s">
        <v>42</v>
      </c>
      <c r="B2" s="229"/>
      <c r="C2" s="230"/>
      <c r="D2" s="231">
        <f>FormTitan!B11</f>
        <v>0</v>
      </c>
      <c r="E2" s="231"/>
      <c r="F2" s="231"/>
      <c r="G2" s="231"/>
      <c r="H2" s="232"/>
    </row>
    <row r="3" spans="1:8" ht="24" customHeight="1" x14ac:dyDescent="0.2">
      <c r="A3" s="233" t="s">
        <v>43</v>
      </c>
      <c r="B3" s="234"/>
      <c r="C3" s="235"/>
      <c r="D3" s="236" t="str">
        <f>FormTitan!G11</f>
        <v>PIL</v>
      </c>
      <c r="E3" s="237"/>
      <c r="F3" s="237"/>
      <c r="G3" s="237"/>
      <c r="H3" s="238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</v>
      </c>
      <c r="F4" s="223" t="s">
        <v>38</v>
      </c>
      <c r="G4" s="223"/>
      <c r="H4" s="224"/>
    </row>
    <row r="5" spans="1:8" ht="19.899999999999999" customHeight="1" x14ac:dyDescent="0.2">
      <c r="A5" s="36" t="s">
        <v>21</v>
      </c>
      <c r="B5" s="8"/>
      <c r="C5" s="8"/>
      <c r="D5" s="8"/>
      <c r="E5" s="217" t="str">
        <f>FormTitan!B21</f>
        <v>IQC POW</v>
      </c>
      <c r="F5" s="217"/>
      <c r="G5" s="218" t="s">
        <v>40</v>
      </c>
      <c r="H5" s="219"/>
    </row>
    <row r="6" spans="1:8" ht="25.5" customHeight="1" x14ac:dyDescent="0.2">
      <c r="A6" s="220" t="s">
        <v>1</v>
      </c>
      <c r="B6" s="221"/>
      <c r="C6" s="221"/>
      <c r="D6" s="221"/>
      <c r="E6" s="222"/>
      <c r="F6" s="29" t="s">
        <v>8</v>
      </c>
      <c r="G6" s="200" t="s">
        <v>9</v>
      </c>
      <c r="H6" s="203"/>
    </row>
    <row r="7" spans="1:8" ht="21" customHeight="1" x14ac:dyDescent="0.2">
      <c r="A7" s="207" t="s">
        <v>2</v>
      </c>
      <c r="B7" s="208"/>
      <c r="C7" s="214"/>
      <c r="D7" s="215"/>
      <c r="E7" s="216"/>
      <c r="F7" s="19">
        <f>FormTitan!C3</f>
        <v>0.5</v>
      </c>
      <c r="G7" s="212">
        <f>FormTitan!F3</f>
        <v>51</v>
      </c>
      <c r="H7" s="213"/>
    </row>
    <row r="8" spans="1:8" ht="21" customHeight="1" x14ac:dyDescent="0.2">
      <c r="A8" s="207" t="s">
        <v>3</v>
      </c>
      <c r="B8" s="208"/>
      <c r="C8" s="209" t="str">
        <f>E5</f>
        <v>IQC POW</v>
      </c>
      <c r="D8" s="210"/>
      <c r="E8" s="211"/>
      <c r="F8" s="19">
        <f>FormTitan!C4</f>
        <v>0.501</v>
      </c>
      <c r="G8" s="212">
        <f>FormTitan!F4</f>
        <v>51</v>
      </c>
      <c r="H8" s="213"/>
    </row>
    <row r="9" spans="1:8" ht="20.100000000000001" customHeight="1" x14ac:dyDescent="0.2">
      <c r="A9" s="207" t="s">
        <v>4</v>
      </c>
      <c r="B9" s="208"/>
      <c r="C9" s="214"/>
      <c r="D9" s="215"/>
      <c r="E9" s="216"/>
      <c r="F9" s="19">
        <f>FormTitan!C5</f>
        <v>0.503</v>
      </c>
      <c r="G9" s="212">
        <f>FormTitan!F5</f>
        <v>50</v>
      </c>
      <c r="H9" s="213"/>
    </row>
    <row r="10" spans="1:8" ht="48.75" customHeight="1" x14ac:dyDescent="0.2">
      <c r="A10" s="192"/>
      <c r="B10" s="194" t="s">
        <v>5</v>
      </c>
      <c r="C10" s="195"/>
      <c r="D10" s="195"/>
      <c r="E10" s="196"/>
      <c r="F10" s="200" t="s">
        <v>39</v>
      </c>
      <c r="G10" s="201"/>
      <c r="H10" s="202"/>
    </row>
    <row r="11" spans="1:8" ht="20.25" customHeight="1" x14ac:dyDescent="0.2">
      <c r="A11" s="193"/>
      <c r="B11" s="197"/>
      <c r="C11" s="198"/>
      <c r="D11" s="198"/>
      <c r="E11" s="199"/>
      <c r="F11" s="6" t="s">
        <v>3</v>
      </c>
      <c r="G11" s="200" t="s">
        <v>18</v>
      </c>
      <c r="H11" s="203"/>
    </row>
    <row r="12" spans="1:8" ht="21.75" customHeight="1" x14ac:dyDescent="0.2">
      <c r="A12" s="7" t="s">
        <v>10</v>
      </c>
      <c r="B12" s="204">
        <v>2.5</v>
      </c>
      <c r="C12" s="205"/>
      <c r="D12" s="205"/>
      <c r="E12" s="206"/>
      <c r="F12" s="5">
        <f>B12/F8</f>
        <v>4.9900199600798407</v>
      </c>
      <c r="G12" s="187">
        <f>B12/F9</f>
        <v>4.9701789264413518</v>
      </c>
      <c r="H12" s="188"/>
    </row>
    <row r="13" spans="1:8" ht="21.95" customHeight="1" x14ac:dyDescent="0.2">
      <c r="A13" s="7" t="s">
        <v>11</v>
      </c>
      <c r="B13" s="184">
        <v>0.25</v>
      </c>
      <c r="C13" s="185"/>
      <c r="D13" s="185"/>
      <c r="E13" s="186"/>
      <c r="F13" s="5">
        <f>B13/F8</f>
        <v>0.49900199600798401</v>
      </c>
      <c r="G13" s="187">
        <f>B13/F9</f>
        <v>0.49701789264413521</v>
      </c>
      <c r="H13" s="188"/>
    </row>
    <row r="14" spans="1:8" ht="21.95" customHeight="1" x14ac:dyDescent="0.2">
      <c r="A14" s="7" t="s">
        <v>12</v>
      </c>
      <c r="B14" s="189">
        <v>5</v>
      </c>
      <c r="C14" s="190"/>
      <c r="D14" s="190"/>
      <c r="E14" s="191"/>
      <c r="F14" s="5">
        <f>B14/F8</f>
        <v>9.9800399201596814</v>
      </c>
      <c r="G14" s="187">
        <f>B14/F9</f>
        <v>9.9403578528827037</v>
      </c>
      <c r="H14" s="188"/>
    </row>
    <row r="15" spans="1:8" ht="21.95" customHeight="1" x14ac:dyDescent="0.2">
      <c r="A15" s="7" t="s">
        <v>13</v>
      </c>
      <c r="B15" s="184">
        <v>0.15</v>
      </c>
      <c r="C15" s="185"/>
      <c r="D15" s="185"/>
      <c r="E15" s="186"/>
      <c r="F15" s="5">
        <f>B15/F8</f>
        <v>0.29940119760479039</v>
      </c>
      <c r="G15" s="187">
        <f>B15/F9</f>
        <v>0.29821073558648109</v>
      </c>
      <c r="H15" s="188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80" t="s">
        <v>31</v>
      </c>
      <c r="B17" s="181"/>
      <c r="C17" s="181"/>
      <c r="D17" s="181"/>
      <c r="E17" s="182" t="s">
        <v>29</v>
      </c>
      <c r="F17" s="183"/>
      <c r="G17" s="28" t="s">
        <v>74</v>
      </c>
      <c r="H17" s="16" t="str">
        <f>FormTitan!J11</f>
        <v>1 / 2 /(3)/ 4 / NA</v>
      </c>
    </row>
    <row r="18" spans="1:8" ht="18.75" customHeight="1" x14ac:dyDescent="0.25">
      <c r="A18" s="173" t="s">
        <v>32</v>
      </c>
      <c r="B18" s="174"/>
      <c r="C18" s="174"/>
      <c r="D18" s="174"/>
      <c r="E18" s="175" t="s">
        <v>29</v>
      </c>
      <c r="F18" s="175"/>
      <c r="G18" s="26"/>
      <c r="H18" s="17"/>
    </row>
    <row r="19" spans="1:8" ht="18.75" customHeight="1" x14ac:dyDescent="0.25">
      <c r="A19" s="173" t="s">
        <v>33</v>
      </c>
      <c r="B19" s="174"/>
      <c r="C19" s="174"/>
      <c r="D19" s="174"/>
      <c r="E19" s="175" t="s">
        <v>73</v>
      </c>
      <c r="F19" s="175"/>
      <c r="G19" s="26"/>
      <c r="H19" s="17"/>
    </row>
    <row r="20" spans="1:8" ht="18.75" customHeight="1" x14ac:dyDescent="0.25">
      <c r="A20" s="173" t="s">
        <v>34</v>
      </c>
      <c r="B20" s="174"/>
      <c r="C20" s="174"/>
      <c r="D20" s="174"/>
      <c r="E20" s="175" t="s">
        <v>29</v>
      </c>
      <c r="F20" s="175"/>
      <c r="G20" s="26"/>
      <c r="H20" s="17"/>
    </row>
    <row r="21" spans="1:8" ht="18.75" customHeight="1" x14ac:dyDescent="0.25">
      <c r="A21" s="173" t="s">
        <v>35</v>
      </c>
      <c r="B21" s="174"/>
      <c r="C21" s="174"/>
      <c r="D21" s="174"/>
      <c r="E21" s="175"/>
      <c r="F21" s="175"/>
      <c r="G21" s="26"/>
      <c r="H21" s="17"/>
    </row>
    <row r="22" spans="1:8" ht="18.75" customHeight="1" x14ac:dyDescent="0.25">
      <c r="A22" s="176" t="s">
        <v>36</v>
      </c>
      <c r="B22" s="177"/>
      <c r="C22" s="177"/>
      <c r="D22" s="177"/>
      <c r="E22" s="178" t="s">
        <v>30</v>
      </c>
      <c r="F22" s="179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9" t="s">
        <v>22</v>
      </c>
      <c r="B24" s="9"/>
      <c r="C24" s="9"/>
      <c r="D24" s="9" t="s">
        <v>23</v>
      </c>
      <c r="E24" s="9"/>
      <c r="F24" s="40" t="s">
        <v>24</v>
      </c>
      <c r="G24" s="9"/>
      <c r="H24" s="41" t="s">
        <v>25</v>
      </c>
    </row>
    <row r="25" spans="1:8" s="8" customFormat="1" ht="21.6" customHeight="1" x14ac:dyDescent="0.2">
      <c r="A25" s="10"/>
      <c r="B25" s="11"/>
      <c r="C25" s="11"/>
      <c r="D25" s="47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64" t="s">
        <v>19</v>
      </c>
      <c r="B26" s="165"/>
      <c r="C26" s="165"/>
      <c r="D26" s="166" t="s">
        <v>15</v>
      </c>
      <c r="E26" s="166"/>
      <c r="F26" s="14" t="s">
        <v>27</v>
      </c>
      <c r="G26" s="166" t="s">
        <v>15</v>
      </c>
      <c r="H26" s="167"/>
    </row>
    <row r="27" spans="1:8" ht="60.75" customHeight="1" x14ac:dyDescent="0.2">
      <c r="A27" s="168" t="s">
        <v>20</v>
      </c>
      <c r="B27" s="169"/>
      <c r="C27" s="169"/>
      <c r="D27" s="170" t="s">
        <v>15</v>
      </c>
      <c r="E27" s="170"/>
      <c r="F27" s="15" t="s">
        <v>16</v>
      </c>
      <c r="G27" s="171" t="s">
        <v>37</v>
      </c>
      <c r="H27" s="172"/>
    </row>
    <row r="28" spans="1:8" ht="42.75" customHeight="1" x14ac:dyDescent="0.2">
      <c r="A28" s="152" t="s">
        <v>14</v>
      </c>
      <c r="B28" s="153"/>
      <c r="C28" s="153"/>
      <c r="D28" s="153"/>
      <c r="E28" s="154"/>
      <c r="F28" s="155" t="s">
        <v>7</v>
      </c>
      <c r="G28" s="156"/>
      <c r="H28" s="157"/>
    </row>
    <row r="29" spans="1:8" ht="18" customHeight="1" x14ac:dyDescent="0.2">
      <c r="A29" s="158" t="str">
        <f>FormTitan!B19</f>
        <v>AI</v>
      </c>
      <c r="B29" s="159"/>
      <c r="C29" s="159"/>
      <c r="D29" s="160">
        <f>FormTitan!B20</f>
        <v>45526</v>
      </c>
      <c r="E29" s="161"/>
      <c r="F29" s="3"/>
      <c r="G29" s="162"/>
      <c r="H29" s="16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FormTitan</vt:lpstr>
      <vt:lpstr>FORM RB DAN IQC</vt:lpstr>
      <vt:lpstr>RB IQC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2024-04-22T02:26:22Z</cp:lastPrinted>
  <dcterms:created xsi:type="dcterms:W3CDTF">2024-04-02T02:54:16Z</dcterms:created>
  <dcterms:modified xsi:type="dcterms:W3CDTF">2024-09-12T06:25:42Z</dcterms:modified>
</cp:coreProperties>
</file>