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Edited\ICPMS\"/>
    </mc:Choice>
  </mc:AlternateContent>
  <xr:revisionPtr revIDLastSave="0" documentId="13_ncr:1_{773DFE64-F75B-40BD-AF4E-CB860355D34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H30" i="2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<sst xmlns="http://schemas.openxmlformats.org/spreadsheetml/2006/main" count="209" uniqueCount="61">
  <si>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</si>
  <si>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</si>
  <si>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</si>
  <si>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</si>
  <si>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</si>
  <si>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</si>
  <si>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</si>
  <si>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</si>
  <si>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</si>
  <si>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</si>
  <si>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</si>
  <si>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</si>
  <si>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</si>
  <si>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</si>
  <si>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</si>
  <si>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</si>
  <si>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</si>
  <si>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</si>
  <si>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</si>
  <si>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</si>
  <si>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</si>
  <si>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</si>
  <si>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</si>
  <si>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</si>
  <si>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</si>
  <si>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</si>
  <si>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</si>
  <si>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</si>
  <si>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</si>
  <si>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</si>
  <si>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</si>
  <si>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</si>
  <si>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</si>
  <si>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</si>
  <si>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</si>
  <si>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</si>
  <si>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</si>
  <si>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</si>
  <si>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</si>
  <si>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</si>
  <si>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</si>
  <si>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</si>
  <si>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</si>
  <si>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</si>
  <si>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</si>
  <si>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</si>
  <si>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</si>
  <si>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040924</t>
  </si>
  <si>
    <t>IQC POW 270824</t>
  </si>
  <si>
    <t>RB POW 270824</t>
  </si>
  <si>
    <t>0.003</t>
  </si>
  <si>
    <t>0.021</t>
  </si>
  <si>
    <t>0.068</t>
  </si>
  <si>
    <t>0.789</t>
  </si>
  <si>
    <t>0.504</t>
  </si>
  <si>
    <t>IQBAL         NORDIYANA</t>
  </si>
  <si>
    <t>04/09/2024</t>
  </si>
  <si>
    <t>51.320</t>
  </si>
  <si>
    <t>18.233</t>
  </si>
  <si>
    <t>10.573</t>
  </si>
  <si>
    <t>185.864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</si>
</sst>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49" fontId="2" fillId="0" borderId="25" xfId="0" applyNumberFormat="1" applyFont="1" applyBorder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wrapText="1"/>
    </xf>
    <xf numFmtId="0" fontId="6" fillId="11" borderId="9" xfId="0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0" fontId="12" fillId="11" borderId="8" xfId="0" applyFont="1" applyFill="1" applyBorder="1" applyAlignment="1">
      <alignment horizontal="center" wrapText="1"/>
    </xf>
    <xf numFmtId="0" fontId="12" fillId="11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65" fontId="5" fillId="12" borderId="13" xfId="0" applyNumberFormat="1" applyFont="1" applyFill="1" applyBorder="1"/>
    <xf numFmtId="0" fontId="5" fillId="12" borderId="13" xfId="0" applyFont="1" applyFill="1" applyBorder="1"/>
    <xf numFmtId="49" fontId="12" fillId="0" borderId="1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49" fontId="12" fillId="0" borderId="14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B28"/>
  <sheetViews>
    <sheetView workbookViewId="0">
      <selection activeCell="E30" sqref="E30"/>
    </sheetView>
  </sheetViews>
  <sheetFormatPr defaultRowHeight="15" x14ac:dyDescent="0.25"/>
  <cols>
    <col min="1" max="1" width="30.42578125" bestFit="1" customWidth="1"/>
    <col min="2" max="2" width="20.28515625" style="109" customWidth="1"/>
  </cols>
  <sheetData>
    <row r="1" spans="1:2" ht="15.75" thickBot="1" x14ac:dyDescent="0.3"/>
    <row r="2" spans="1:2" ht="15.75" thickBot="1" x14ac:dyDescent="0.3">
      <c r="A2" s="27" t="s">
        <v>46</v>
      </c>
      <c r="B2" s="28"/>
    </row>
    <row r="3" spans="1:2" ht="15.75" thickBot="1" x14ac:dyDescent="0.3">
      <c r="A3" s="17" t="s">
        <v>36</v>
      </c>
      <c r="B3" s="110" t="s">
        <v>47</v>
      </c>
    </row>
    <row r="4" spans="1:2" ht="15.75" thickBot="1" x14ac:dyDescent="0.3">
      <c r="A4" s="17" t="s">
        <v>3</v>
      </c>
      <c r="B4" s="110" t="s">
        <v>48</v>
      </c>
    </row>
    <row r="5" spans="1:2" ht="15.75" thickBot="1" x14ac:dyDescent="0.3">
      <c r="A5" s="18" t="s">
        <v>4</v>
      </c>
      <c r="B5" s="110" t="s">
        <v>49</v>
      </c>
    </row>
    <row r="6" spans="1:2" ht="15.75" thickBot="1" x14ac:dyDescent="0.3">
      <c r="A6" s="29" t="s">
        <v>37</v>
      </c>
      <c r="B6" s="30"/>
    </row>
    <row r="7" spans="1:2" ht="15.75" thickBot="1" x14ac:dyDescent="0.3">
      <c r="A7" s="19" t="s">
        <v>35</v>
      </c>
      <c r="B7" s="110" t="s">
        <v>50</v>
      </c>
    </row>
    <row r="8" spans="1:2" ht="15.75" thickBot="1" x14ac:dyDescent="0.3">
      <c r="A8" s="19" t="s">
        <v>38</v>
      </c>
      <c r="B8" s="110" t="s">
        <v>54</v>
      </c>
    </row>
    <row r="9" spans="1:2" ht="15.75" thickBot="1" x14ac:dyDescent="0.3">
      <c r="A9" s="19" t="s">
        <v>39</v>
      </c>
      <c r="B9" s="110" t="s">
        <v>54</v>
      </c>
    </row>
    <row r="10" spans="1:2" ht="15.75" thickBot="1" x14ac:dyDescent="0.3">
      <c r="A10" s="20" t="s">
        <v>9</v>
      </c>
      <c r="B10" s="110" t="s">
        <v>57</v>
      </c>
    </row>
    <row r="11" spans="1:2" ht="15.75" thickBot="1" x14ac:dyDescent="0.3">
      <c r="A11" s="31" t="s">
        <v>40</v>
      </c>
      <c r="B11" s="32"/>
    </row>
    <row r="12" spans="1:2" ht="15.75" thickBot="1" x14ac:dyDescent="0.3">
      <c r="A12" s="19" t="s">
        <v>35</v>
      </c>
      <c r="B12" s="110" t="s">
        <v>51</v>
      </c>
    </row>
    <row r="13" spans="1:2" ht="15.75" thickBot="1" x14ac:dyDescent="0.3">
      <c r="A13" s="19" t="s">
        <v>38</v>
      </c>
      <c r="B13" s="110" t="s">
        <v>54</v>
      </c>
    </row>
    <row r="14" spans="1:2" ht="15.75" thickBot="1" x14ac:dyDescent="0.3">
      <c r="A14" s="19" t="s">
        <v>39</v>
      </c>
      <c r="B14" s="110" t="s">
        <v>54</v>
      </c>
    </row>
    <row r="15" spans="1:2" ht="15.75" thickBot="1" x14ac:dyDescent="0.3">
      <c r="A15" s="20" t="s">
        <v>9</v>
      </c>
      <c r="B15" s="110" t="s">
        <v>58</v>
      </c>
    </row>
    <row r="16" spans="1:2" ht="15.75" thickBot="1" x14ac:dyDescent="0.3">
      <c r="A16" s="33" t="s">
        <v>41</v>
      </c>
      <c r="B16" s="34"/>
    </row>
    <row r="17" spans="1:2" ht="15.75" thickBot="1" x14ac:dyDescent="0.3">
      <c r="A17" s="19" t="s">
        <v>35</v>
      </c>
      <c r="B17" s="110" t="s">
        <v>52</v>
      </c>
    </row>
    <row r="18" spans="1:2" ht="15.75" thickBot="1" x14ac:dyDescent="0.3">
      <c r="A18" s="19" t="s">
        <v>38</v>
      </c>
      <c r="B18" s="110" t="s">
        <v>54</v>
      </c>
    </row>
    <row r="19" spans="1:2" ht="15.75" thickBot="1" x14ac:dyDescent="0.3">
      <c r="A19" s="19" t="s">
        <v>39</v>
      </c>
      <c r="B19" s="110" t="s">
        <v>54</v>
      </c>
    </row>
    <row r="20" spans="1:2" ht="15.75" thickBot="1" x14ac:dyDescent="0.3">
      <c r="A20" s="22" t="s">
        <v>9</v>
      </c>
      <c r="B20" s="110" t="s">
        <v>59</v>
      </c>
    </row>
    <row r="21" spans="1:2" ht="15.75" thickBot="1" x14ac:dyDescent="0.3">
      <c r="A21" s="35" t="s">
        <v>42</v>
      </c>
      <c r="B21" s="36"/>
    </row>
    <row r="22" spans="1:2" ht="15.75" thickBot="1" x14ac:dyDescent="0.3">
      <c r="A22" s="19" t="s">
        <v>35</v>
      </c>
      <c r="B22" s="110" t="s">
        <v>53</v>
      </c>
    </row>
    <row r="23" spans="1:2" ht="15.75" thickBot="1" x14ac:dyDescent="0.3">
      <c r="A23" s="19" t="s">
        <v>38</v>
      </c>
      <c r="B23" s="110" t="s">
        <v>54</v>
      </c>
    </row>
    <row r="24" spans="1:2" ht="15.75" thickBot="1" x14ac:dyDescent="0.3">
      <c r="A24" s="19" t="s">
        <v>39</v>
      </c>
      <c r="B24" s="110" t="s">
        <v>54</v>
      </c>
    </row>
    <row r="25" spans="1:2" ht="15.75" thickBot="1" x14ac:dyDescent="0.3">
      <c r="A25" s="20" t="s">
        <v>9</v>
      </c>
      <c r="B25" s="110" t="s">
        <v>60</v>
      </c>
    </row>
    <row r="26" spans="1:2" ht="15.75" thickBot="1" x14ac:dyDescent="0.3">
      <c r="A26" s="27" t="s">
        <v>43</v>
      </c>
      <c r="B26" s="28"/>
    </row>
    <row r="27" spans="1:2" ht="15.75" thickBot="1" x14ac:dyDescent="0.3">
      <c r="A27" s="19" t="s">
        <v>44</v>
      </c>
      <c r="B27" s="110" t="s">
        <v>55</v>
      </c>
    </row>
    <row r="28" spans="1:2" ht="15.75" thickBot="1" x14ac:dyDescent="0.3">
      <c r="A28" s="20" t="s">
        <v>45</v>
      </c>
      <c r="B28" s="110" t="s">
        <v>56</v>
      </c>
    </row>
  </sheetData>
  <mergeCells count="6"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30" stopIfTrue="1">
      <formula>LEN(B3)=0</formula>
    </cfRule>
  </conditionalFormatting>
  <conditionalFormatting sqref="B7:B10">
    <cfRule type="expression" dxfId="0" priority="5" stopIfTrue="1">
      <formula>LEN(B7)=0</formula>
    </cfRule>
  </conditionalFormatting>
  <conditionalFormatting sqref="B12:B15">
    <cfRule type="expression" dxfId="10" priority="4" stopIfTrue="1">
      <formula>LEN(B12)=0</formula>
    </cfRule>
  </conditionalFormatting>
  <conditionalFormatting sqref="B17:B20">
    <cfRule type="expression" dxfId="9" priority="3" stopIfTrue="1">
      <formula>LEN(B17)=0</formula>
    </cfRule>
  </conditionalFormatting>
  <conditionalFormatting sqref="B22:B25">
    <cfRule type="expression" dxfId="8" priority="2" stopIfTrue="1">
      <formula>LEN(B22)=0</formula>
    </cfRule>
  </conditionalFormatting>
  <conditionalFormatting sqref="B27:B28">
    <cfRule type="expression" dxfId="7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H23" sqref="H23"/>
    </sheetView>
  </sheetViews>
  <sheetFormatPr defaultRowHeight="15" x14ac:dyDescent="0.25"/>
  <cols>
    <col min="1" max="1" width="30.42578125" bestFit="1" customWidth="1"/>
    <col min="2" max="2" width="20.28515625" style="23" customWidth="1"/>
  </cols>
  <sheetData>
    <row r="1" spans="1:2" ht="15.75" thickBot="1" x14ac:dyDescent="0.3"/>
    <row r="2" spans="1:2" ht="15.75" thickBot="1" x14ac:dyDescent="0.3">
      <c r="A2" s="27" t="s">
        <v>46</v>
      </c>
      <c r="B2" s="28"/>
    </row>
    <row r="3" spans="1:2" ht="15.75" thickBot="1" x14ac:dyDescent="0.3">
      <c r="A3" s="17" t="s">
        <v>36</v>
      </c>
      <c r="B3" s="24"/>
    </row>
    <row r="4" spans="1:2" ht="15.75" thickBot="1" x14ac:dyDescent="0.3">
      <c r="A4" s="17" t="s">
        <v>3</v>
      </c>
      <c r="B4" s="24"/>
    </row>
    <row r="5" spans="1:2" ht="15.75" thickBot="1" x14ac:dyDescent="0.3">
      <c r="A5" s="18" t="s">
        <v>4</v>
      </c>
      <c r="B5" s="24"/>
    </row>
    <row r="6" spans="1:2" ht="15.75" thickBot="1" x14ac:dyDescent="0.3">
      <c r="A6" s="29" t="s">
        <v>37</v>
      </c>
      <c r="B6" s="30"/>
    </row>
    <row r="7" spans="1:2" ht="15.75" thickBot="1" x14ac:dyDescent="0.3">
      <c r="A7" s="19" t="s">
        <v>35</v>
      </c>
      <c r="B7" s="24"/>
    </row>
    <row r="8" spans="1:2" ht="15.75" thickBot="1" x14ac:dyDescent="0.3">
      <c r="A8" s="19" t="s">
        <v>38</v>
      </c>
      <c r="B8" s="24"/>
    </row>
    <row r="9" spans="1:2" ht="15.75" thickBot="1" x14ac:dyDescent="0.3">
      <c r="A9" s="19" t="s">
        <v>39</v>
      </c>
      <c r="B9" s="24"/>
    </row>
    <row r="10" spans="1:2" ht="15.75" thickBot="1" x14ac:dyDescent="0.3">
      <c r="A10" s="20" t="s">
        <v>9</v>
      </c>
      <c r="B10" s="24"/>
    </row>
    <row r="11" spans="1:2" ht="15.75" thickBot="1" x14ac:dyDescent="0.3">
      <c r="A11" s="31" t="s">
        <v>40</v>
      </c>
      <c r="B11" s="32"/>
    </row>
    <row r="12" spans="1:2" ht="15.75" thickBot="1" x14ac:dyDescent="0.3">
      <c r="A12" s="19" t="s">
        <v>35</v>
      </c>
      <c r="B12" s="24"/>
    </row>
    <row r="13" spans="1:2" ht="15.75" thickBot="1" x14ac:dyDescent="0.3">
      <c r="A13" s="19" t="s">
        <v>38</v>
      </c>
      <c r="B13" s="24"/>
    </row>
    <row r="14" spans="1:2" ht="15.75" thickBot="1" x14ac:dyDescent="0.3">
      <c r="A14" s="19" t="s">
        <v>39</v>
      </c>
      <c r="B14" s="24"/>
    </row>
    <row r="15" spans="1:2" ht="15.75" thickBot="1" x14ac:dyDescent="0.3">
      <c r="A15" s="20" t="s">
        <v>9</v>
      </c>
      <c r="B15" s="24"/>
    </row>
    <row r="16" spans="1:2" ht="15.75" thickBot="1" x14ac:dyDescent="0.3">
      <c r="A16" s="33" t="s">
        <v>41</v>
      </c>
      <c r="B16" s="34"/>
    </row>
    <row r="17" spans="1:2" ht="15.75" thickBot="1" x14ac:dyDescent="0.3">
      <c r="A17" s="19" t="s">
        <v>35</v>
      </c>
      <c r="B17" s="24"/>
    </row>
    <row r="18" spans="1:2" ht="15.75" thickBot="1" x14ac:dyDescent="0.3">
      <c r="A18" s="19" t="s">
        <v>38</v>
      </c>
      <c r="B18" s="24"/>
    </row>
    <row r="19" spans="1:2" ht="15.75" thickBot="1" x14ac:dyDescent="0.3">
      <c r="A19" s="19" t="s">
        <v>39</v>
      </c>
      <c r="B19" s="24"/>
    </row>
    <row r="20" spans="1:2" ht="15.75" thickBot="1" x14ac:dyDescent="0.3">
      <c r="A20" s="22" t="s">
        <v>9</v>
      </c>
      <c r="B20" s="24"/>
    </row>
    <row r="21" spans="1:2" ht="15.75" thickBot="1" x14ac:dyDescent="0.3">
      <c r="A21" s="35" t="s">
        <v>42</v>
      </c>
      <c r="B21" s="36"/>
    </row>
    <row r="22" spans="1:2" ht="15.75" thickBot="1" x14ac:dyDescent="0.3">
      <c r="A22" s="19" t="s">
        <v>35</v>
      </c>
      <c r="B22" s="24"/>
    </row>
    <row r="23" spans="1:2" ht="15.75" thickBot="1" x14ac:dyDescent="0.3">
      <c r="A23" s="19" t="s">
        <v>38</v>
      </c>
      <c r="B23" s="24"/>
    </row>
    <row r="24" spans="1:2" ht="15.75" thickBot="1" x14ac:dyDescent="0.3">
      <c r="A24" s="19" t="s">
        <v>39</v>
      </c>
      <c r="B24" s="24"/>
    </row>
    <row r="25" spans="1:2" ht="15.75" thickBot="1" x14ac:dyDescent="0.3">
      <c r="A25" s="20" t="s">
        <v>9</v>
      </c>
      <c r="B25" s="24"/>
    </row>
    <row r="26" spans="1:2" ht="15.75" thickBot="1" x14ac:dyDescent="0.3">
      <c r="A26" s="27" t="s">
        <v>43</v>
      </c>
      <c r="B26" s="28"/>
    </row>
    <row r="27" spans="1:2" ht="15.75" thickBot="1" x14ac:dyDescent="0.3">
      <c r="A27" s="19" t="s">
        <v>44</v>
      </c>
      <c r="B27" s="24"/>
    </row>
    <row r="28" spans="1:2" ht="15.75" thickBot="1" x14ac:dyDescent="0.3">
      <c r="A28" s="20" t="s">
        <v>45</v>
      </c>
      <c r="B28" s="24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6" priority="6" stopIfTrue="1">
      <formula>LEN(B3)=0</formula>
    </cfRule>
  </conditionalFormatting>
  <conditionalFormatting sqref="B7:B10">
    <cfRule type="expression" dxfId="5" priority="5" stopIfTrue="1">
      <formula>LEN(B7)=0</formula>
    </cfRule>
  </conditionalFormatting>
  <conditionalFormatting sqref="B12:B15">
    <cfRule type="expression" dxfId="4" priority="4" stopIfTrue="1">
      <formula>LEN(B12)=0</formula>
    </cfRule>
  </conditionalFormatting>
  <conditionalFormatting sqref="B17:B20">
    <cfRule type="expression" dxfId="3" priority="3" stopIfTrue="1">
      <formula>LEN(B17)=0</formula>
    </cfRule>
  </conditionalFormatting>
  <conditionalFormatting sqref="B22:B25">
    <cfRule type="expression" dxfId="2" priority="2" stopIfTrue="1">
      <formula>LEN(B22)=0</formula>
    </cfRule>
  </conditionalFormatting>
  <conditionalFormatting sqref="B27:B28">
    <cfRule type="expression" dxfId="1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K29" sqref="K29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78" t="s">
        <v>0</v>
      </c>
      <c r="B1" s="79"/>
      <c r="C1" s="79"/>
      <c r="D1" s="79"/>
      <c r="E1" s="79"/>
      <c r="F1" s="79"/>
      <c r="G1" s="79"/>
      <c r="H1" s="79"/>
      <c r="I1" s="80"/>
    </row>
    <row r="2" spans="1:9" x14ac:dyDescent="0.25">
      <c r="A2" s="81" t="s">
        <v>1</v>
      </c>
      <c r="B2" s="82"/>
      <c r="C2" s="82"/>
      <c r="D2" s="82"/>
      <c r="E2" s="82"/>
      <c r="F2" s="82"/>
      <c r="G2" s="82"/>
      <c r="H2" s="82"/>
      <c r="I2" s="83"/>
    </row>
    <row r="3" spans="1:9" x14ac:dyDescent="0.25">
      <c r="A3" s="69" t="s">
        <v>2</v>
      </c>
      <c r="B3" s="70"/>
      <c r="C3" s="71"/>
      <c r="D3" s="84" t="str">
        <f>FormTitan!B3</f>
        <v>040924</v>
      </c>
      <c r="E3" s="65"/>
      <c r="F3" s="65"/>
      <c r="G3" s="65"/>
      <c r="H3" s="65"/>
      <c r="I3" s="66"/>
    </row>
    <row r="4" spans="1:9" x14ac:dyDescent="0.25">
      <c r="A4" s="85" t="s">
        <v>3</v>
      </c>
      <c r="B4" s="70"/>
      <c r="C4" s="71"/>
      <c r="D4" s="64" t="str">
        <f>FormTitan!B4</f>
        <v>IQC POW 270824</v>
      </c>
      <c r="E4" s="65"/>
      <c r="F4" s="65"/>
      <c r="G4" s="65"/>
      <c r="H4" s="65"/>
      <c r="I4" s="66"/>
    </row>
    <row r="5" spans="1:9" x14ac:dyDescent="0.25">
      <c r="A5" s="69" t="s">
        <v>4</v>
      </c>
      <c r="B5" s="70"/>
      <c r="C5" s="71"/>
      <c r="D5" s="64" t="str">
        <f>FormTitan!B5</f>
        <v>RB POW 270824</v>
      </c>
      <c r="E5" s="65"/>
      <c r="F5" s="65"/>
      <c r="G5" s="65"/>
      <c r="H5" s="65"/>
      <c r="I5" s="66"/>
    </row>
    <row r="6" spans="1:9" ht="14.25" customHeight="1" x14ac:dyDescent="0.25">
      <c r="A6" s="57" t="s">
        <v>5</v>
      </c>
      <c r="B6" s="58"/>
      <c r="C6" s="58"/>
      <c r="D6" s="58"/>
      <c r="E6" s="59"/>
      <c r="F6" s="25" t="s">
        <v>35</v>
      </c>
      <c r="G6" s="37" t="str">
        <f>FormTitan!B7</f>
        <v>0.003</v>
      </c>
      <c r="H6" s="38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43" t="s">
        <v>12</v>
      </c>
      <c r="G7" s="44"/>
      <c r="H7" s="45"/>
      <c r="I7" s="5" t="s">
        <v>13</v>
      </c>
    </row>
    <row r="8" spans="1:9" ht="18.75" customHeight="1" x14ac:dyDescent="0.3">
      <c r="A8" s="60" t="s">
        <v>14</v>
      </c>
      <c r="B8" s="72" t="str">
        <f>FormTitan!B8</f>
        <v>0.504</v>
      </c>
      <c r="C8" s="67" t="str">
        <f>FormTitan!B10</f>
        <v>51.320</v>
      </c>
      <c r="D8" s="67">
        <v>4325.3950000000004</v>
      </c>
      <c r="E8" s="55">
        <f>D8-C8</f>
        <v>4274.0750000000007</v>
      </c>
      <c r="F8" s="51">
        <f>((D8-C8)/1000)/(2.5/B8)</f>
        <v>0.86165352000000017</v>
      </c>
      <c r="G8" s="74" t="s">
        <v>34</v>
      </c>
      <c r="H8" s="75"/>
      <c r="I8" s="46">
        <f>ABS(E8-E10)/AVERAGE(E8,E10)</f>
        <v>4.430236321138302E-2</v>
      </c>
    </row>
    <row r="9" spans="1:9" ht="18.75" customHeight="1" x14ac:dyDescent="0.3">
      <c r="A9" s="61"/>
      <c r="B9" s="73"/>
      <c r="C9" s="68"/>
      <c r="D9" s="68"/>
      <c r="E9" s="56"/>
      <c r="F9" s="52"/>
      <c r="G9" s="76" t="s">
        <v>33</v>
      </c>
      <c r="H9" s="77"/>
      <c r="I9" s="47"/>
    </row>
    <row r="10" spans="1:9" ht="18.75" customHeight="1" x14ac:dyDescent="0.3">
      <c r="A10" s="60" t="s">
        <v>17</v>
      </c>
      <c r="B10" s="67" t="str">
        <f>FormTitan!B9</f>
        <v>0.504</v>
      </c>
      <c r="C10" s="67" t="str">
        <f>C8</f>
        <v>51.320</v>
      </c>
      <c r="D10" s="67">
        <v>4519.0360000000001</v>
      </c>
      <c r="E10" s="55">
        <f>D10-C10</f>
        <v>4467.7160000000003</v>
      </c>
      <c r="F10" s="51">
        <f>((D10-C10)/1000)/(2.5/B10)</f>
        <v>0.90069154559999998</v>
      </c>
      <c r="G10" s="53" t="s">
        <v>15</v>
      </c>
      <c r="H10" s="54"/>
      <c r="I10" s="47"/>
    </row>
    <row r="11" spans="1:9" ht="18.75" customHeight="1" x14ac:dyDescent="0.3">
      <c r="A11" s="61"/>
      <c r="B11" s="68"/>
      <c r="C11" s="68"/>
      <c r="D11" s="68"/>
      <c r="E11" s="56"/>
      <c r="F11" s="52"/>
      <c r="G11" s="49" t="s">
        <v>16</v>
      </c>
      <c r="H11" s="50"/>
      <c r="I11" s="48"/>
    </row>
    <row r="12" spans="1:9" ht="15" customHeight="1" x14ac:dyDescent="0.25">
      <c r="A12" s="57" t="s">
        <v>24</v>
      </c>
      <c r="B12" s="58"/>
      <c r="C12" s="58"/>
      <c r="D12" s="58"/>
      <c r="E12" s="59"/>
      <c r="F12" s="26" t="s">
        <v>35</v>
      </c>
      <c r="G12" s="37" t="str">
        <f>FormTitan!B12</f>
        <v>0.021</v>
      </c>
      <c r="H12" s="38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3" t="s">
        <v>12</v>
      </c>
      <c r="G13" s="44"/>
      <c r="H13" s="45"/>
      <c r="I13" s="5" t="s">
        <v>26</v>
      </c>
    </row>
    <row r="14" spans="1:9" ht="18.75" customHeight="1" x14ac:dyDescent="0.3">
      <c r="A14" s="60" t="s">
        <v>14</v>
      </c>
      <c r="B14" s="62" t="str">
        <f>FormTitan!B13</f>
        <v>0.504</v>
      </c>
      <c r="C14" s="62" t="str">
        <f>FormTitan!B15</f>
        <v>18.233</v>
      </c>
      <c r="D14" s="62">
        <v>284.12299999999999</v>
      </c>
      <c r="E14" s="55">
        <f>D14-C14</f>
        <v>265.89</v>
      </c>
      <c r="F14" s="51">
        <f>((D14-C14)/1000)/(0.15/B14)</f>
        <v>0.89339039999999992</v>
      </c>
      <c r="G14" s="53" t="s">
        <v>15</v>
      </c>
      <c r="H14" s="54"/>
      <c r="I14" s="46">
        <f>ABS(E14-E16)/AVERAGE(E14,E16)</f>
        <v>2.1140138540284719E-2</v>
      </c>
    </row>
    <row r="15" spans="1:9" ht="15.75" x14ac:dyDescent="0.3">
      <c r="A15" s="61"/>
      <c r="B15" s="63"/>
      <c r="C15" s="63"/>
      <c r="D15" s="63"/>
      <c r="E15" s="56"/>
      <c r="F15" s="52"/>
      <c r="G15" s="49" t="s">
        <v>16</v>
      </c>
      <c r="H15" s="50"/>
      <c r="I15" s="47"/>
    </row>
    <row r="16" spans="1:9" ht="18.75" customHeight="1" x14ac:dyDescent="0.3">
      <c r="A16" s="60" t="s">
        <v>17</v>
      </c>
      <c r="B16" s="62" t="str">
        <f>FormTitan!B14</f>
        <v>0.504</v>
      </c>
      <c r="C16" s="62" t="str">
        <f>C14</f>
        <v>18.233</v>
      </c>
      <c r="D16" s="62">
        <v>289.80399999999997</v>
      </c>
      <c r="E16" s="55">
        <f>D16-C16</f>
        <v>271.57099999999997</v>
      </c>
      <c r="F16" s="51">
        <f>((D16-C16)/1000)/(0.15/B16)</f>
        <v>0.91247855999999983</v>
      </c>
      <c r="G16" s="53" t="s">
        <v>15</v>
      </c>
      <c r="H16" s="54"/>
      <c r="I16" s="47"/>
    </row>
    <row r="17" spans="1:9" ht="18.75" customHeight="1" x14ac:dyDescent="0.3">
      <c r="A17" s="61"/>
      <c r="B17" s="63"/>
      <c r="C17" s="63"/>
      <c r="D17" s="63"/>
      <c r="E17" s="56"/>
      <c r="F17" s="52"/>
      <c r="G17" s="49" t="s">
        <v>16</v>
      </c>
      <c r="H17" s="50"/>
      <c r="I17" s="48"/>
    </row>
    <row r="18" spans="1:9" ht="15" customHeight="1" x14ac:dyDescent="0.25">
      <c r="A18" s="57" t="s">
        <v>18</v>
      </c>
      <c r="B18" s="58"/>
      <c r="C18" s="58"/>
      <c r="D18" s="58"/>
      <c r="E18" s="59"/>
      <c r="F18" s="26" t="s">
        <v>35</v>
      </c>
      <c r="G18" s="37" t="str">
        <f>FormTitan!B17</f>
        <v>0.068</v>
      </c>
      <c r="H18" s="38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3" t="s">
        <v>12</v>
      </c>
      <c r="G19" s="44"/>
      <c r="H19" s="45"/>
      <c r="I19" s="5" t="s">
        <v>20</v>
      </c>
    </row>
    <row r="20" spans="1:9" ht="18.75" customHeight="1" x14ac:dyDescent="0.3">
      <c r="A20" s="60" t="s">
        <v>14</v>
      </c>
      <c r="B20" s="62" t="str">
        <f>FormTitan!B18</f>
        <v>0.504</v>
      </c>
      <c r="C20" s="62" t="str">
        <f>FormTitan!B20</f>
        <v>10.573</v>
      </c>
      <c r="D20" s="62">
        <v>454.346</v>
      </c>
      <c r="E20" s="55">
        <f>D20-C20</f>
        <v>443.77300000000002</v>
      </c>
      <c r="F20" s="51">
        <f>((D20-C20)/1000)/(0.25/B20)</f>
        <v>0.89464636800000008</v>
      </c>
      <c r="G20" s="53" t="s">
        <v>15</v>
      </c>
      <c r="H20" s="54"/>
      <c r="I20" s="46">
        <f>ABS(E20-E22)/AVERAGE(E20,E22)</f>
        <v>2.7576934402275651E-2</v>
      </c>
    </row>
    <row r="21" spans="1:9" ht="18.75" customHeight="1" x14ac:dyDescent="0.3">
      <c r="A21" s="61"/>
      <c r="B21" s="63"/>
      <c r="C21" s="63"/>
      <c r="D21" s="63"/>
      <c r="E21" s="56"/>
      <c r="F21" s="52"/>
      <c r="G21" s="49" t="s">
        <v>16</v>
      </c>
      <c r="H21" s="50"/>
      <c r="I21" s="47"/>
    </row>
    <row r="22" spans="1:9" ht="18.75" customHeight="1" x14ac:dyDescent="0.3">
      <c r="A22" s="60" t="s">
        <v>17</v>
      </c>
      <c r="B22" s="62" t="str">
        <f>FormTitan!B19</f>
        <v>0.504</v>
      </c>
      <c r="C22" s="62" t="str">
        <f>C20</f>
        <v>10.573</v>
      </c>
      <c r="D22" s="62">
        <v>466.755</v>
      </c>
      <c r="E22" s="55">
        <f>D22-C22</f>
        <v>456.18200000000002</v>
      </c>
      <c r="F22" s="51">
        <f>((D22-C22)/1000)/(0.25/B22)</f>
        <v>0.91966291200000005</v>
      </c>
      <c r="G22" s="53" t="s">
        <v>15</v>
      </c>
      <c r="H22" s="54"/>
      <c r="I22" s="47"/>
    </row>
    <row r="23" spans="1:9" ht="18.75" customHeight="1" x14ac:dyDescent="0.3">
      <c r="A23" s="61"/>
      <c r="B23" s="63"/>
      <c r="C23" s="63"/>
      <c r="D23" s="63"/>
      <c r="E23" s="56"/>
      <c r="F23" s="52"/>
      <c r="G23" s="49" t="s">
        <v>16</v>
      </c>
      <c r="H23" s="50"/>
      <c r="I23" s="48"/>
    </row>
    <row r="24" spans="1:9" ht="15" customHeight="1" x14ac:dyDescent="0.25">
      <c r="A24" s="57" t="s">
        <v>21</v>
      </c>
      <c r="B24" s="58"/>
      <c r="C24" s="58"/>
      <c r="D24" s="58"/>
      <c r="E24" s="59"/>
      <c r="F24" s="26" t="s">
        <v>6</v>
      </c>
      <c r="G24" s="37" t="str">
        <f>FormTitan!B17</f>
        <v>0.068</v>
      </c>
      <c r="H24" s="38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3" t="s">
        <v>12</v>
      </c>
      <c r="G25" s="44"/>
      <c r="H25" s="45"/>
      <c r="I25" s="5" t="s">
        <v>23</v>
      </c>
    </row>
    <row r="26" spans="1:9" ht="18.75" customHeight="1" x14ac:dyDescent="0.3">
      <c r="A26" s="60" t="s">
        <v>14</v>
      </c>
      <c r="B26" s="62" t="str">
        <f>FormTitan!B18</f>
        <v>0.504</v>
      </c>
      <c r="C26" s="62" t="str">
        <f>FormTitan!B25</f>
        <v>185.864</v>
      </c>
      <c r="D26" s="62">
        <v>9457.3960000000006</v>
      </c>
      <c r="E26" s="55">
        <f>D26-C26</f>
        <v>9271.5320000000011</v>
      </c>
      <c r="F26" s="51">
        <f>((D26-C26)/1000)/(5/B26)</f>
        <v>0.93457042560000003</v>
      </c>
      <c r="G26" s="53" t="s">
        <v>15</v>
      </c>
      <c r="H26" s="54"/>
      <c r="I26" s="46">
        <f>ABS(E26-E28)/AVERAGE(E26,E28)</f>
        <v>9.0701182727230545E-3</v>
      </c>
    </row>
    <row r="27" spans="1:9" ht="18.75" customHeight="1" x14ac:dyDescent="0.3">
      <c r="A27" s="61"/>
      <c r="B27" s="63"/>
      <c r="C27" s="63"/>
      <c r="D27" s="63"/>
      <c r="E27" s="56"/>
      <c r="F27" s="52"/>
      <c r="G27" s="49" t="s">
        <v>16</v>
      </c>
      <c r="H27" s="50"/>
      <c r="I27" s="47"/>
    </row>
    <row r="28" spans="1:9" ht="18.75" customHeight="1" x14ac:dyDescent="0.3">
      <c r="A28" s="60" t="s">
        <v>17</v>
      </c>
      <c r="B28" s="62" t="str">
        <f>FormTitan!B19</f>
        <v>0.504</v>
      </c>
      <c r="C28" s="62" t="str">
        <f>C26</f>
        <v>185.864</v>
      </c>
      <c r="D28" s="62">
        <v>9541.8729999999996</v>
      </c>
      <c r="E28" s="55">
        <f>D28-C28</f>
        <v>9356.009</v>
      </c>
      <c r="F28" s="51">
        <f>((D28-C28)/1000)/(5/B28)</f>
        <v>0.94308570719999996</v>
      </c>
      <c r="G28" s="53" t="s">
        <v>15</v>
      </c>
      <c r="H28" s="54"/>
      <c r="I28" s="47"/>
    </row>
    <row r="29" spans="1:9" ht="18.75" customHeight="1" x14ac:dyDescent="0.3">
      <c r="A29" s="61"/>
      <c r="B29" s="63"/>
      <c r="C29" s="63"/>
      <c r="D29" s="63"/>
      <c r="E29" s="56"/>
      <c r="F29" s="52"/>
      <c r="G29" s="49" t="s">
        <v>16</v>
      </c>
      <c r="H29" s="50"/>
      <c r="I29" s="48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86" t="s">
        <v>27</v>
      </c>
      <c r="B31" s="79"/>
      <c r="C31" s="79"/>
      <c r="D31" s="80"/>
      <c r="E31" s="105" t="str">
        <f>FormTitan!B27</f>
        <v>IQBAL         NORDIYANA</v>
      </c>
      <c r="F31" s="106"/>
      <c r="G31" s="106"/>
      <c r="H31" s="39" t="str">
        <f>FormTitan!B28</f>
        <v>04/09/2024</v>
      </c>
      <c r="I31" s="40"/>
    </row>
    <row r="32" spans="1:9" ht="15.75" customHeight="1" x14ac:dyDescent="0.25">
      <c r="A32" s="87"/>
      <c r="B32" s="82"/>
      <c r="C32" s="82"/>
      <c r="D32" s="83"/>
      <c r="E32" s="107"/>
      <c r="F32" s="108"/>
      <c r="G32" s="108"/>
      <c r="H32" s="41"/>
      <c r="I32" s="42"/>
    </row>
    <row r="33" spans="1:9" ht="15.75" customHeight="1" x14ac:dyDescent="0.25">
      <c r="A33" s="88" t="s">
        <v>28</v>
      </c>
      <c r="B33" s="79"/>
      <c r="C33" s="79"/>
      <c r="D33" s="80"/>
      <c r="E33" s="89"/>
      <c r="F33" s="79"/>
      <c r="G33" s="79"/>
      <c r="H33" s="79"/>
      <c r="I33" s="80"/>
    </row>
    <row r="34" spans="1:9" ht="15.75" customHeight="1" x14ac:dyDescent="0.25">
      <c r="A34" s="87"/>
      <c r="B34" s="82"/>
      <c r="C34" s="82"/>
      <c r="D34" s="83"/>
      <c r="E34" s="82"/>
      <c r="F34" s="82"/>
      <c r="G34" s="82"/>
      <c r="H34" s="82"/>
      <c r="I34" s="83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J13" sqref="J13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8" t="s">
        <v>0</v>
      </c>
      <c r="B1" s="79"/>
      <c r="C1" s="79"/>
      <c r="D1" s="79"/>
      <c r="E1" s="79"/>
      <c r="F1" s="79"/>
      <c r="G1" s="79"/>
      <c r="H1" s="79"/>
      <c r="I1" s="80"/>
    </row>
    <row r="2" spans="1:9" x14ac:dyDescent="0.25">
      <c r="A2" s="81" t="s">
        <v>1</v>
      </c>
      <c r="B2" s="82"/>
      <c r="C2" s="82"/>
      <c r="D2" s="82"/>
      <c r="E2" s="82"/>
      <c r="F2" s="82"/>
      <c r="G2" s="82"/>
      <c r="H2" s="82"/>
      <c r="I2" s="83"/>
    </row>
    <row r="3" spans="1:9" x14ac:dyDescent="0.25">
      <c r="A3" s="69" t="s">
        <v>2</v>
      </c>
      <c r="B3" s="70"/>
      <c r="C3" s="71"/>
      <c r="D3" s="64">
        <f>FormGH!B3</f>
        <v>0</v>
      </c>
      <c r="E3" s="65"/>
      <c r="F3" s="65"/>
      <c r="G3" s="65"/>
      <c r="H3" s="65"/>
      <c r="I3" s="66"/>
    </row>
    <row r="4" spans="1:9" x14ac:dyDescent="0.25">
      <c r="A4" s="69" t="s">
        <v>3</v>
      </c>
      <c r="B4" s="70"/>
      <c r="C4" s="71"/>
      <c r="D4" s="64">
        <f>FormGH!B4</f>
        <v>0</v>
      </c>
      <c r="E4" s="65"/>
      <c r="F4" s="65"/>
      <c r="G4" s="65"/>
      <c r="H4" s="65"/>
      <c r="I4" s="66"/>
    </row>
    <row r="5" spans="1:9" x14ac:dyDescent="0.25">
      <c r="A5" s="69" t="s">
        <v>4</v>
      </c>
      <c r="B5" s="70"/>
      <c r="C5" s="71"/>
      <c r="D5" s="64">
        <f>FormGH!B5</f>
        <v>0</v>
      </c>
      <c r="E5" s="65"/>
      <c r="F5" s="65"/>
      <c r="G5" s="65"/>
      <c r="H5" s="65"/>
      <c r="I5" s="66"/>
    </row>
    <row r="6" spans="1:9" ht="15" customHeight="1" x14ac:dyDescent="0.25">
      <c r="A6" s="57" t="s">
        <v>5</v>
      </c>
      <c r="B6" s="70"/>
      <c r="C6" s="70"/>
      <c r="D6" s="70"/>
      <c r="E6" s="71"/>
      <c r="F6" s="25" t="s">
        <v>6</v>
      </c>
      <c r="G6" s="37">
        <f>FormGH!B7</f>
        <v>0</v>
      </c>
      <c r="H6" s="38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96" t="s">
        <v>12</v>
      </c>
      <c r="G7" s="79"/>
      <c r="H7" s="80"/>
      <c r="I7" s="5" t="s">
        <v>13</v>
      </c>
    </row>
    <row r="8" spans="1:9" ht="18.75" customHeight="1" x14ac:dyDescent="0.3">
      <c r="A8" s="60" t="s">
        <v>14</v>
      </c>
      <c r="B8" s="62">
        <f>FormGH!B8</f>
        <v>0</v>
      </c>
      <c r="C8" s="62">
        <f>FormGH!B10</f>
        <v>0</v>
      </c>
      <c r="D8" s="62"/>
      <c r="E8" s="102">
        <f>D8-C8</f>
        <v>0</v>
      </c>
      <c r="F8" s="51" t="e">
        <f>((D8-C8)/1000)/(7.5/B8)</f>
        <v>#DIV/0!</v>
      </c>
      <c r="G8" s="53" t="s">
        <v>29</v>
      </c>
      <c r="H8" s="101"/>
      <c r="I8" s="46" t="e">
        <f>ABS(E8-E10)/AVERAGE(E8,E10)</f>
        <v>#DIV/0!</v>
      </c>
    </row>
    <row r="9" spans="1:9" ht="18.75" customHeight="1" x14ac:dyDescent="0.3">
      <c r="A9" s="98"/>
      <c r="B9" s="103"/>
      <c r="C9" s="103"/>
      <c r="D9" s="104"/>
      <c r="E9" s="100"/>
      <c r="F9" s="100"/>
      <c r="G9" s="49" t="s">
        <v>30</v>
      </c>
      <c r="H9" s="99"/>
      <c r="I9" s="97"/>
    </row>
    <row r="10" spans="1:9" ht="18.75" customHeight="1" x14ac:dyDescent="0.3">
      <c r="A10" s="60" t="s">
        <v>17</v>
      </c>
      <c r="B10" s="62">
        <f>FormGH!B9</f>
        <v>0</v>
      </c>
      <c r="C10" s="62">
        <f>C8</f>
        <v>0</v>
      </c>
      <c r="D10" s="62"/>
      <c r="E10" s="102">
        <f>D10-C10</f>
        <v>0</v>
      </c>
      <c r="F10" s="51" t="e">
        <f>((D10-C10)/1000)/(7.5/B10)</f>
        <v>#DIV/0!</v>
      </c>
      <c r="G10" s="53" t="s">
        <v>31</v>
      </c>
      <c r="H10" s="101"/>
      <c r="I10" s="97"/>
    </row>
    <row r="11" spans="1:9" ht="18.75" customHeight="1" x14ac:dyDescent="0.3">
      <c r="A11" s="98"/>
      <c r="B11" s="103"/>
      <c r="C11" s="103"/>
      <c r="D11" s="104"/>
      <c r="E11" s="100"/>
      <c r="F11" s="100"/>
      <c r="G11" s="49" t="s">
        <v>32</v>
      </c>
      <c r="H11" s="99"/>
      <c r="I11" s="98"/>
    </row>
    <row r="12" spans="1:9" ht="15" customHeight="1" x14ac:dyDescent="0.25">
      <c r="A12" s="57" t="s">
        <v>24</v>
      </c>
      <c r="B12" s="70"/>
      <c r="C12" s="70"/>
      <c r="D12" s="70"/>
      <c r="E12" s="71"/>
      <c r="F12" s="26" t="s">
        <v>6</v>
      </c>
      <c r="G12" s="37">
        <f>FormGH!B12</f>
        <v>0</v>
      </c>
      <c r="H12" s="38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6" t="s">
        <v>12</v>
      </c>
      <c r="G13" s="79"/>
      <c r="H13" s="80"/>
      <c r="I13" s="5" t="s">
        <v>26</v>
      </c>
    </row>
    <row r="14" spans="1:9" ht="18.75" customHeight="1" x14ac:dyDescent="0.3">
      <c r="A14" s="60" t="s">
        <v>14</v>
      </c>
      <c r="B14" s="62">
        <f>FormGH!B13</f>
        <v>0</v>
      </c>
      <c r="C14" s="62">
        <f>FormGH!B15</f>
        <v>0</v>
      </c>
      <c r="D14" s="62"/>
      <c r="E14" s="102">
        <f>D14-C14</f>
        <v>0</v>
      </c>
      <c r="F14" s="51" t="e">
        <f>((D14-C14)/1000)/(0.45/B14)</f>
        <v>#DIV/0!</v>
      </c>
      <c r="G14" s="53" t="s">
        <v>15</v>
      </c>
      <c r="H14" s="101"/>
      <c r="I14" s="46" t="e">
        <f>ABS(E14-E16)/AVERAGE(E14,E16)</f>
        <v>#DIV/0!</v>
      </c>
    </row>
    <row r="15" spans="1:9" ht="15.75" x14ac:dyDescent="0.3">
      <c r="A15" s="98"/>
      <c r="B15" s="103"/>
      <c r="C15" s="103"/>
      <c r="D15" s="104"/>
      <c r="E15" s="100"/>
      <c r="F15" s="100"/>
      <c r="G15" s="49" t="s">
        <v>16</v>
      </c>
      <c r="H15" s="99"/>
      <c r="I15" s="97"/>
    </row>
    <row r="16" spans="1:9" ht="18.75" customHeight="1" x14ac:dyDescent="0.3">
      <c r="A16" s="60" t="s">
        <v>17</v>
      </c>
      <c r="B16" s="62">
        <f>FormGH!B14</f>
        <v>0</v>
      </c>
      <c r="C16" s="62">
        <f>C14</f>
        <v>0</v>
      </c>
      <c r="D16" s="62"/>
      <c r="E16" s="102">
        <f>D16-C16</f>
        <v>0</v>
      </c>
      <c r="F16" s="51" t="e">
        <f>((D16-C16)/1000)/(0.45/B16)</f>
        <v>#DIV/0!</v>
      </c>
      <c r="G16" s="53" t="s">
        <v>15</v>
      </c>
      <c r="H16" s="101"/>
      <c r="I16" s="97"/>
    </row>
    <row r="17" spans="1:9" ht="18.75" customHeight="1" x14ac:dyDescent="0.3">
      <c r="A17" s="98"/>
      <c r="B17" s="103"/>
      <c r="C17" s="103"/>
      <c r="D17" s="104"/>
      <c r="E17" s="100"/>
      <c r="F17" s="100"/>
      <c r="G17" s="49" t="s">
        <v>16</v>
      </c>
      <c r="H17" s="99"/>
      <c r="I17" s="98"/>
    </row>
    <row r="18" spans="1:9" ht="15.75" customHeight="1" x14ac:dyDescent="0.25">
      <c r="A18" s="57" t="s">
        <v>18</v>
      </c>
      <c r="B18" s="70"/>
      <c r="C18" s="70"/>
      <c r="D18" s="70"/>
      <c r="E18" s="71"/>
      <c r="F18" s="26" t="s">
        <v>6</v>
      </c>
      <c r="G18" s="90">
        <f>FormGH!B17</f>
        <v>0</v>
      </c>
      <c r="H18" s="91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6" t="s">
        <v>12</v>
      </c>
      <c r="G19" s="79"/>
      <c r="H19" s="80"/>
      <c r="I19" s="5" t="s">
        <v>20</v>
      </c>
    </row>
    <row r="20" spans="1:9" ht="18.75" customHeight="1" x14ac:dyDescent="0.3">
      <c r="A20" s="60" t="s">
        <v>14</v>
      </c>
      <c r="B20" s="62">
        <f>FormGH!B18</f>
        <v>0</v>
      </c>
      <c r="C20" s="62">
        <f>FormGH!B20</f>
        <v>0</v>
      </c>
      <c r="D20" s="62"/>
      <c r="E20" s="55">
        <f>D20-C20</f>
        <v>0</v>
      </c>
      <c r="F20" s="51" t="e">
        <f>((D20-C20)/1000)/(0.75/B20)</f>
        <v>#DIV/0!</v>
      </c>
      <c r="G20" s="53" t="s">
        <v>15</v>
      </c>
      <c r="H20" s="101"/>
      <c r="I20" s="46" t="e">
        <f>ABS(E20-E22)/AVERAGE(E20,E22)</f>
        <v>#DIV/0!</v>
      </c>
    </row>
    <row r="21" spans="1:9" ht="18.75" customHeight="1" x14ac:dyDescent="0.3">
      <c r="A21" s="98"/>
      <c r="B21" s="103"/>
      <c r="C21" s="103"/>
      <c r="D21" s="104"/>
      <c r="E21" s="98"/>
      <c r="F21" s="100"/>
      <c r="G21" s="49" t="s">
        <v>16</v>
      </c>
      <c r="H21" s="99"/>
      <c r="I21" s="97"/>
    </row>
    <row r="22" spans="1:9" ht="18.75" customHeight="1" x14ac:dyDescent="0.3">
      <c r="A22" s="60" t="s">
        <v>17</v>
      </c>
      <c r="B22" s="62">
        <f>FormGH!B19</f>
        <v>0</v>
      </c>
      <c r="C22" s="62">
        <f>C20</f>
        <v>0</v>
      </c>
      <c r="D22" s="62"/>
      <c r="E22" s="55">
        <f>D22-C22</f>
        <v>0</v>
      </c>
      <c r="F22" s="51" t="e">
        <f>((D22-C22)/1000)/(0.75/B22)</f>
        <v>#DIV/0!</v>
      </c>
      <c r="G22" s="53" t="s">
        <v>15</v>
      </c>
      <c r="H22" s="101"/>
      <c r="I22" s="97"/>
    </row>
    <row r="23" spans="1:9" ht="18.75" customHeight="1" x14ac:dyDescent="0.3">
      <c r="A23" s="98"/>
      <c r="B23" s="103"/>
      <c r="C23" s="103"/>
      <c r="D23" s="104"/>
      <c r="E23" s="98"/>
      <c r="F23" s="100"/>
      <c r="G23" s="49" t="s">
        <v>16</v>
      </c>
      <c r="H23" s="99"/>
      <c r="I23" s="98"/>
    </row>
    <row r="24" spans="1:9" ht="15.75" customHeight="1" x14ac:dyDescent="0.25">
      <c r="A24" s="57" t="s">
        <v>21</v>
      </c>
      <c r="B24" s="70"/>
      <c r="C24" s="70"/>
      <c r="D24" s="70"/>
      <c r="E24" s="71"/>
      <c r="F24" s="26" t="s">
        <v>6</v>
      </c>
      <c r="G24" s="37">
        <f>FormGH!B22</f>
        <v>0</v>
      </c>
      <c r="H24" s="38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6" t="s">
        <v>12</v>
      </c>
      <c r="G25" s="79"/>
      <c r="H25" s="80"/>
      <c r="I25" s="5" t="s">
        <v>23</v>
      </c>
    </row>
    <row r="26" spans="1:9" ht="18.75" customHeight="1" x14ac:dyDescent="0.3">
      <c r="A26" s="60" t="s">
        <v>14</v>
      </c>
      <c r="B26" s="62">
        <f>FormGH!B23</f>
        <v>0</v>
      </c>
      <c r="C26" s="62">
        <f>FormGH!B25</f>
        <v>0</v>
      </c>
      <c r="D26" s="62"/>
      <c r="E26" s="55">
        <f>D26-C26</f>
        <v>0</v>
      </c>
      <c r="F26" s="51" t="e">
        <f>((D26-C26)/1000)/(15/B26)</f>
        <v>#DIV/0!</v>
      </c>
      <c r="G26" s="53" t="s">
        <v>15</v>
      </c>
      <c r="H26" s="101"/>
      <c r="I26" s="46" t="e">
        <f>ABS(E26-E28)/AVERAGE(E26,E28)</f>
        <v>#DIV/0!</v>
      </c>
    </row>
    <row r="27" spans="1:9" ht="18.75" customHeight="1" x14ac:dyDescent="0.3">
      <c r="A27" s="98"/>
      <c r="B27" s="103"/>
      <c r="C27" s="103"/>
      <c r="D27" s="104"/>
      <c r="E27" s="98"/>
      <c r="F27" s="100"/>
      <c r="G27" s="49" t="s">
        <v>16</v>
      </c>
      <c r="H27" s="99"/>
      <c r="I27" s="97"/>
    </row>
    <row r="28" spans="1:9" ht="18.75" customHeight="1" x14ac:dyDescent="0.3">
      <c r="A28" s="60" t="s">
        <v>17</v>
      </c>
      <c r="B28" s="62">
        <f>FormGH!B24</f>
        <v>0</v>
      </c>
      <c r="C28" s="62">
        <f>C26</f>
        <v>0</v>
      </c>
      <c r="D28" s="62"/>
      <c r="E28" s="55">
        <f>D28-C28</f>
        <v>0</v>
      </c>
      <c r="F28" s="51" t="e">
        <f>((D28-C28)/1000)/(15/B28)</f>
        <v>#DIV/0!</v>
      </c>
      <c r="G28" s="53" t="s">
        <v>15</v>
      </c>
      <c r="H28" s="101"/>
      <c r="I28" s="97"/>
    </row>
    <row r="29" spans="1:9" ht="18.75" customHeight="1" x14ac:dyDescent="0.3">
      <c r="A29" s="98"/>
      <c r="B29" s="103"/>
      <c r="C29" s="103"/>
      <c r="D29" s="104"/>
      <c r="E29" s="98"/>
      <c r="F29" s="100"/>
      <c r="G29" s="49" t="s">
        <v>16</v>
      </c>
      <c r="H29" s="99"/>
      <c r="I29" s="98"/>
    </row>
    <row r="30" spans="1:9" ht="15.75" customHeight="1" x14ac:dyDescent="0.25">
      <c r="A30" s="86" t="s">
        <v>27</v>
      </c>
      <c r="B30" s="79"/>
      <c r="C30" s="79"/>
      <c r="D30" s="80"/>
      <c r="E30" s="92">
        <f>FormGH!B27</f>
        <v>0</v>
      </c>
      <c r="F30" s="93"/>
      <c r="G30" s="93"/>
      <c r="H30" s="39">
        <f>FormGH!B28</f>
        <v>0</v>
      </c>
      <c r="I30" s="40"/>
    </row>
    <row r="31" spans="1:9" ht="15.75" customHeight="1" x14ac:dyDescent="0.25">
      <c r="A31" s="87"/>
      <c r="B31" s="82"/>
      <c r="C31" s="82"/>
      <c r="D31" s="83"/>
      <c r="E31" s="94"/>
      <c r="F31" s="95"/>
      <c r="G31" s="95"/>
      <c r="H31" s="41"/>
      <c r="I31" s="42"/>
    </row>
    <row r="32" spans="1:9" ht="15.75" customHeight="1" x14ac:dyDescent="0.25">
      <c r="A32" s="88" t="s">
        <v>28</v>
      </c>
      <c r="B32" s="79"/>
      <c r="C32" s="79"/>
      <c r="D32" s="80"/>
      <c r="E32" s="89"/>
      <c r="F32" s="79"/>
      <c r="G32" s="79"/>
      <c r="H32" s="79"/>
      <c r="I32" s="80"/>
    </row>
    <row r="33" spans="1:9" ht="15.75" customHeight="1" x14ac:dyDescent="0.25">
      <c r="A33" s="87"/>
      <c r="B33" s="82"/>
      <c r="C33" s="82"/>
      <c r="D33" s="83"/>
      <c r="E33" s="82"/>
      <c r="F33" s="82"/>
      <c r="G33" s="82"/>
      <c r="H33" s="82"/>
      <c r="I33" s="83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2024-05-20T02:41:02Z</cp:lastPrinted>
  <dcterms:created xsi:type="dcterms:W3CDTF">2006-09-16T00:00:00Z</dcterms:created>
  <dcterms:modified xsi:type="dcterms:W3CDTF">2024-09-06T05:36:55Z</dcterms:modified>
</cp:coreProperties>
</file>