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DIGEST 2024\PT 1006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22" i="1" l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<sst xmlns="http://schemas.openxmlformats.org/spreadsheetml/2006/main" count="138" uniqueCount="43">
  <si>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</si>
  <si>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</si>
  <si>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</si>
  <si>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</si>
  <si>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</si>
  <si>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</si>
  <si>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</si>
  <si>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</si>
  <si>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</si>
  <si>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</si>
  <si>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</si>
  <si>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</si>
  <si>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</si>
  <si>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</si>
  <si>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</si>
  <si>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</si>
  <si>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</si>
  <si>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</si>
  <si>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</si>
  <si>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</si>
  <si>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</si>
  <si>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</si>
  <si>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</si>
  <si>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</si>
  <si>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</si>
  <si>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</si>
  <si>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</si>
  <si>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</si>
  <si>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</si>
  <si>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</si>
  <si>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</si>
  <si>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</si>
  <si>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</si>
  <si>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</si>
  <si>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 xml:space="preserve">RB (ppb): </t>
  </si>
  <si>
    <t>110624A</t>
  </si>
  <si>
    <t>IQC POW BLK 100624 MIT</t>
  </si>
  <si>
    <t>RB POW A &amp; B 100624 MIT</t>
  </si>
  <si>
    <t>RB (ppb): 0.041</t>
  </si>
  <si>
    <t>RB (ppb): 0.012</t>
  </si>
  <si>
    <t>RB (ppb): 0.208</t>
  </si>
  <si>
    <t>RB (ppb): 1.513</t>
  </si>
  <si>
    <t>PERMIT                      110624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</si>
</sst>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3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1" sqref="E31:I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1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28"/>
    </row>
    <row r="3" spans="1:9">
      <c r="A3" s="50" t="s">
        <v>2</v>
      </c>
      <c r="B3" s="40"/>
      <c r="C3" s="41"/>
      <c r="D3" s="48" t="s">
        <v>35</v>
      </c>
      <c r="E3" s="40"/>
      <c r="F3" s="40"/>
      <c r="G3" s="40"/>
      <c r="H3" s="40"/>
      <c r="I3" s="41"/>
    </row>
    <row r="4" spans="1:9">
      <c r="A4" s="50" t="s">
        <v>3</v>
      </c>
      <c r="B4" s="40"/>
      <c r="C4" s="41"/>
      <c r="D4" s="48" t="s">
        <v>36</v>
      </c>
      <c r="E4" s="40"/>
      <c r="F4" s="40"/>
      <c r="G4" s="40"/>
      <c r="H4" s="40"/>
      <c r="I4" s="41"/>
    </row>
    <row r="5" spans="1:9">
      <c r="A5" s="50" t="s">
        <v>4</v>
      </c>
      <c r="B5" s="40"/>
      <c r="C5" s="41"/>
      <c r="D5" s="48" t="s">
        <v>37</v>
      </c>
      <c r="E5" s="40"/>
      <c r="F5" s="40"/>
      <c r="G5" s="40"/>
      <c r="H5" s="40"/>
      <c r="I5" s="41"/>
    </row>
    <row r="6" spans="1:9" ht="14.25" customHeight="1">
      <c r="A6" s="39" t="s">
        <v>5</v>
      </c>
      <c r="B6" s="40"/>
      <c r="C6" s="40"/>
      <c r="D6" s="40"/>
      <c r="E6" s="41"/>
      <c r="F6" s="18" t="s">
        <v>34</v>
      </c>
      <c r="G6" s="19"/>
      <c r="H6" s="20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5" t="s">
        <v>10</v>
      </c>
      <c r="F7" s="21" t="s">
        <v>11</v>
      </c>
      <c r="G7" s="22"/>
      <c r="H7" s="23"/>
      <c r="I7" s="6" t="s">
        <v>12</v>
      </c>
    </row>
    <row r="8" spans="1:9" ht="18.75" customHeight="1">
      <c r="A8" s="42" t="s">
        <v>13</v>
      </c>
      <c r="B8" s="44">
        <v>0.503</v>
      </c>
      <c r="C8" s="44">
        <v>71.08</v>
      </c>
      <c r="D8" s="44">
        <v>4303.12</v>
      </c>
      <c r="E8" s="49">
        <f>D8-C8</f>
        <v>4232.04</v>
      </c>
      <c r="F8" s="29">
        <f>((D8-C8)/1000)/(2.5/B8)</f>
        <v>0.85148644799999995</v>
      </c>
      <c r="G8" s="31" t="s">
        <v>14</v>
      </c>
      <c r="H8" s="23"/>
      <c r="I8" s="24">
        <f>ABS(E8-E10)/AVERAGE(E8,E10)</f>
        <v>1.4666093402228235E-2</v>
      </c>
    </row>
    <row r="9" spans="1:9" ht="18.75" customHeight="1">
      <c r="A9" s="26"/>
      <c r="B9" s="45"/>
      <c r="C9" s="45"/>
      <c r="D9" s="46"/>
      <c r="E9" s="30"/>
      <c r="F9" s="30"/>
      <c r="G9" s="27" t="s">
        <v>15</v>
      </c>
      <c r="H9" s="28"/>
      <c r="I9" s="25"/>
    </row>
    <row r="10" spans="1:9" ht="18.75" customHeight="1">
      <c r="A10" s="42" t="s">
        <v>16</v>
      </c>
      <c r="B10" s="44">
        <v>0.504</v>
      </c>
      <c r="C10" s="44">
        <v>71.08</v>
      </c>
      <c r="D10" s="44">
        <v>4365.6459999999997</v>
      </c>
      <c r="E10" s="49">
        <f>D10-C10</f>
        <v>4294.5659999999998</v>
      </c>
      <c r="F10" s="29">
        <f>((D10-C10)/1000)/(2.5/B10)</f>
        <v>0.86578450559999987</v>
      </c>
      <c r="G10" s="31" t="s">
        <v>17</v>
      </c>
      <c r="H10" s="23"/>
      <c r="I10" s="25"/>
    </row>
    <row r="11" spans="1:9" ht="18.75" customHeight="1">
      <c r="A11" s="26"/>
      <c r="B11" s="45"/>
      <c r="C11" s="46"/>
      <c r="D11" s="46"/>
      <c r="E11" s="30"/>
      <c r="F11" s="30"/>
      <c r="G11" s="27" t="s">
        <v>18</v>
      </c>
      <c r="H11" s="28"/>
      <c r="I11" s="26"/>
    </row>
    <row r="12" spans="1:9" ht="15" customHeight="1">
      <c r="A12" s="39" t="s">
        <v>25</v>
      </c>
      <c r="B12" s="54"/>
      <c r="C12" s="54"/>
      <c r="D12" s="54"/>
      <c r="E12" s="55"/>
      <c r="F12" s="18" t="s">
        <v>34</v>
      </c>
      <c r="G12" s="56"/>
      <c r="H12" s="57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5" t="s">
        <v>26</v>
      </c>
      <c r="F13" s="58" t="s">
        <v>11</v>
      </c>
      <c r="G13" s="59"/>
      <c r="H13" s="60"/>
      <c r="I13" s="6" t="s">
        <v>27</v>
      </c>
    </row>
    <row r="14" spans="1:9" ht="18.75" customHeight="1">
      <c r="A14" s="42" t="s">
        <v>13</v>
      </c>
      <c r="B14" s="44">
        <v>0.503</v>
      </c>
      <c r="C14" s="44">
        <v>22.53</v>
      </c>
      <c r="D14" s="44">
        <v>286.392</v>
      </c>
      <c r="E14" s="37">
        <f>D14-C14</f>
        <v>263.86199999999997</v>
      </c>
      <c r="F14" s="29">
        <f>((D14-C14)/1000)/(0.15/B14)</f>
        <v>0.88481724000000006</v>
      </c>
      <c r="G14" s="31" t="s">
        <v>14</v>
      </c>
      <c r="H14" s="36"/>
      <c r="I14" s="24">
        <f>ABS(E14-E16)/AVERAGE(E14,E16)</f>
        <v>1.888723323265503E-2</v>
      </c>
    </row>
    <row r="15" spans="1:9" ht="18.75">
      <c r="A15" s="43"/>
      <c r="B15" s="47"/>
      <c r="C15" s="47"/>
      <c r="D15" s="47"/>
      <c r="E15" s="38"/>
      <c r="F15" s="35"/>
      <c r="G15" s="27" t="s">
        <v>15</v>
      </c>
      <c r="H15" s="34"/>
      <c r="I15" s="32"/>
    </row>
    <row r="16" spans="1:9" ht="18.75" customHeight="1">
      <c r="A16" s="42" t="s">
        <v>16</v>
      </c>
      <c r="B16" s="44">
        <v>0.504</v>
      </c>
      <c r="C16" s="44">
        <v>22.53</v>
      </c>
      <c r="D16" s="44">
        <v>281.45499999999998</v>
      </c>
      <c r="E16" s="37">
        <f>D16-C16</f>
        <v>258.92499999999995</v>
      </c>
      <c r="F16" s="29">
        <f>((D16-C16)/1000)/(0.15/B16)</f>
        <v>0.86998799999999987</v>
      </c>
      <c r="G16" s="31" t="s">
        <v>14</v>
      </c>
      <c r="H16" s="36"/>
      <c r="I16" s="32"/>
    </row>
    <row r="17" spans="1:9" ht="18.75" customHeight="1">
      <c r="A17" s="43"/>
      <c r="B17" s="47"/>
      <c r="C17" s="47"/>
      <c r="D17" s="47"/>
      <c r="E17" s="38"/>
      <c r="F17" s="35"/>
      <c r="G17" s="27" t="s">
        <v>15</v>
      </c>
      <c r="H17" s="34"/>
      <c r="I17" s="33"/>
    </row>
    <row r="18" spans="1:9" ht="15" customHeight="1">
      <c r="A18" s="39" t="s">
        <v>19</v>
      </c>
      <c r="B18" s="40"/>
      <c r="C18" s="40"/>
      <c r="D18" s="40"/>
      <c r="E18" s="41"/>
      <c r="F18" s="18" t="s">
        <v>34</v>
      </c>
      <c r="G18" s="19"/>
      <c r="H18" s="20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20</v>
      </c>
      <c r="F19" s="21" t="s">
        <v>11</v>
      </c>
      <c r="G19" s="22"/>
      <c r="H19" s="23"/>
      <c r="I19" s="6" t="s">
        <v>21</v>
      </c>
    </row>
    <row r="20" spans="1:9" ht="18.75" customHeight="1">
      <c r="A20" s="42" t="s">
        <v>13</v>
      </c>
      <c r="B20" s="44">
        <v>0.503</v>
      </c>
      <c r="C20" s="44">
        <v>21.483000000000001</v>
      </c>
      <c r="D20" s="44">
        <v>470.40899999999999</v>
      </c>
      <c r="E20" s="37">
        <f>D20-C20</f>
        <v>448.92599999999999</v>
      </c>
      <c r="F20" s="29">
        <f>((D20-C20)/1000)/(0.25/B20)</f>
        <v>0.90323911199999996</v>
      </c>
      <c r="G20" s="31" t="s">
        <v>14</v>
      </c>
      <c r="H20" s="23"/>
      <c r="I20" s="24">
        <f>ABS(E20-E22)/AVERAGE(E20,E22)</f>
        <v>4.0642635486363037E-2</v>
      </c>
    </row>
    <row r="21" spans="1:9" ht="18.75" customHeight="1">
      <c r="A21" s="26"/>
      <c r="B21" s="45"/>
      <c r="C21" s="46"/>
      <c r="D21" s="46"/>
      <c r="E21" s="26"/>
      <c r="F21" s="30"/>
      <c r="G21" s="27" t="s">
        <v>15</v>
      </c>
      <c r="H21" s="28"/>
      <c r="I21" s="25"/>
    </row>
    <row r="22" spans="1:9" ht="18.75" customHeight="1">
      <c r="A22" s="42" t="s">
        <v>16</v>
      </c>
      <c r="B22" s="44">
        <v>0.504</v>
      </c>
      <c r="C22" s="44">
        <v>21.483000000000001</v>
      </c>
      <c r="D22" s="44">
        <v>489.03300000000002</v>
      </c>
      <c r="E22" s="37">
        <f>D22-C22</f>
        <v>467.55</v>
      </c>
      <c r="F22" s="29">
        <f>((D22-C22)/1000)/(0.25/B22)</f>
        <v>0.9425808</v>
      </c>
      <c r="G22" s="31" t="s">
        <v>14</v>
      </c>
      <c r="H22" s="23"/>
      <c r="I22" s="25"/>
    </row>
    <row r="23" spans="1:9" ht="18.75" customHeight="1">
      <c r="A23" s="26"/>
      <c r="B23" s="45"/>
      <c r="C23" s="46"/>
      <c r="D23" s="46"/>
      <c r="E23" s="26"/>
      <c r="F23" s="30"/>
      <c r="G23" s="27" t="s">
        <v>15</v>
      </c>
      <c r="H23" s="28"/>
      <c r="I23" s="26"/>
    </row>
    <row r="24" spans="1:9" ht="15" customHeight="1">
      <c r="A24" s="39" t="s">
        <v>22</v>
      </c>
      <c r="B24" s="40"/>
      <c r="C24" s="40"/>
      <c r="D24" s="40"/>
      <c r="E24" s="41"/>
      <c r="F24" s="18" t="s">
        <v>34</v>
      </c>
      <c r="G24" s="19"/>
      <c r="H24" s="20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5" t="s">
        <v>23</v>
      </c>
      <c r="F25" s="21" t="s">
        <v>11</v>
      </c>
      <c r="G25" s="22"/>
      <c r="H25" s="23"/>
      <c r="I25" s="6" t="s">
        <v>24</v>
      </c>
    </row>
    <row r="26" spans="1:9" ht="18.75" customHeight="1">
      <c r="A26" s="42" t="s">
        <v>13</v>
      </c>
      <c r="B26" s="44">
        <v>0.503</v>
      </c>
      <c r="C26" s="44">
        <v>310.495</v>
      </c>
      <c r="D26" s="44">
        <v>9945.1640000000007</v>
      </c>
      <c r="E26" s="37">
        <f>D26-C26</f>
        <v>9634.6689999999999</v>
      </c>
      <c r="F26" s="29">
        <f>((D26-C26)/1000)/(5/B26)</f>
        <v>0.96924770140000005</v>
      </c>
      <c r="G26" s="31" t="s">
        <v>14</v>
      </c>
      <c r="H26" s="23"/>
      <c r="I26" s="24">
        <f>ABS(E26-E28)/AVERAGE(E26,E28)</f>
        <v>3.2931769396374417E-3</v>
      </c>
    </row>
    <row r="27" spans="1:9" ht="18.75" customHeight="1">
      <c r="A27" s="26"/>
      <c r="B27" s="45"/>
      <c r="C27" s="46"/>
      <c r="D27" s="46"/>
      <c r="E27" s="26"/>
      <c r="F27" s="30"/>
      <c r="G27" s="27" t="s">
        <v>15</v>
      </c>
      <c r="H27" s="28"/>
      <c r="I27" s="25"/>
    </row>
    <row r="28" spans="1:9" ht="18.75" customHeight="1">
      <c r="A28" s="42" t="s">
        <v>16</v>
      </c>
      <c r="B28" s="44">
        <v>0.504</v>
      </c>
      <c r="C28" s="44">
        <v>310.495</v>
      </c>
      <c r="D28" s="44">
        <v>9976.9449999999997</v>
      </c>
      <c r="E28" s="37">
        <f>D28-C28</f>
        <v>9666.4499999999989</v>
      </c>
      <c r="F28" s="29">
        <f>((D28-C28)/1000)/(5/B28)</f>
        <v>0.97437815999999988</v>
      </c>
      <c r="G28" s="31" t="s">
        <v>14</v>
      </c>
      <c r="H28" s="23"/>
      <c r="I28" s="25"/>
    </row>
    <row r="29" spans="1:9" ht="18.75" customHeight="1">
      <c r="A29" s="26"/>
      <c r="B29" s="45"/>
      <c r="C29" s="46"/>
      <c r="D29" s="46"/>
      <c r="E29" s="26"/>
      <c r="F29" s="30"/>
      <c r="G29" s="27" t="s">
        <v>15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61" t="s">
        <v>28</v>
      </c>
      <c r="B31" s="22"/>
      <c r="C31" s="22"/>
      <c r="D31" s="23"/>
      <c r="E31" s="63" t="s">
        <v>42</v>
      </c>
      <c r="F31" s="22"/>
      <c r="G31" s="22"/>
      <c r="H31" s="22"/>
      <c r="I31" s="23"/>
    </row>
    <row r="32" spans="1:9" ht="15.75" customHeight="1">
      <c r="A32" s="62"/>
      <c r="B32" s="53"/>
      <c r="C32" s="53"/>
      <c r="D32" s="28"/>
      <c r="E32" s="62"/>
      <c r="F32" s="53"/>
      <c r="G32" s="53"/>
      <c r="H32" s="53"/>
      <c r="I32" s="28"/>
    </row>
    <row r="33" spans="1:9" ht="15.75" customHeight="1">
      <c r="A33" s="64" t="s">
        <v>29</v>
      </c>
      <c r="B33" s="22"/>
      <c r="C33" s="22"/>
      <c r="D33" s="23"/>
      <c r="E33" s="65"/>
      <c r="F33" s="22"/>
      <c r="G33" s="22"/>
      <c r="H33" s="22"/>
      <c r="I33" s="23"/>
    </row>
    <row r="34" spans="1:9" ht="15.75" customHeight="1">
      <c r="A34" s="62"/>
      <c r="B34" s="53"/>
      <c r="C34" s="53"/>
      <c r="D34" s="28"/>
      <c r="E34" s="53"/>
      <c r="F34" s="53"/>
      <c r="G34" s="53"/>
      <c r="H34" s="53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1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28"/>
    </row>
    <row r="3" spans="1:9">
      <c r="A3" s="50" t="s">
        <v>2</v>
      </c>
      <c r="B3" s="40"/>
      <c r="C3" s="41"/>
      <c r="D3" s="48"/>
      <c r="E3" s="40"/>
      <c r="F3" s="40"/>
      <c r="G3" s="40"/>
      <c r="H3" s="40"/>
      <c r="I3" s="41"/>
    </row>
    <row r="4" spans="1:9">
      <c r="A4" s="50" t="s">
        <v>3</v>
      </c>
      <c r="B4" s="40"/>
      <c r="C4" s="41"/>
      <c r="D4" s="48"/>
      <c r="E4" s="40"/>
      <c r="F4" s="40"/>
      <c r="G4" s="40"/>
      <c r="H4" s="40"/>
      <c r="I4" s="41"/>
    </row>
    <row r="5" spans="1:9">
      <c r="A5" s="50" t="s">
        <v>4</v>
      </c>
      <c r="B5" s="40"/>
      <c r="C5" s="41"/>
      <c r="D5" s="48"/>
      <c r="E5" s="40"/>
      <c r="F5" s="40"/>
      <c r="G5" s="40"/>
      <c r="H5" s="40"/>
      <c r="I5" s="41"/>
    </row>
    <row r="6" spans="1:9">
      <c r="A6" s="39" t="s">
        <v>5</v>
      </c>
      <c r="B6" s="40"/>
      <c r="C6" s="40"/>
      <c r="D6" s="40"/>
      <c r="E6" s="41"/>
      <c r="F6" s="18" t="s">
        <v>38</v>
      </c>
      <c r="G6" s="19"/>
      <c r="H6" s="20"/>
      <c r="I6" s="1" t="s">
        <v>6</v>
      </c>
    </row>
    <row r="7" spans="1:9" ht="45" customHeight="1">
      <c r="A7" s="2"/>
      <c r="B7" s="3" t="s">
        <v>7</v>
      </c>
      <c r="C7" s="5" t="s">
        <v>8</v>
      </c>
      <c r="D7" s="5" t="s">
        <v>9</v>
      </c>
      <c r="E7" s="5" t="s">
        <v>10</v>
      </c>
      <c r="F7" s="21" t="s">
        <v>11</v>
      </c>
      <c r="G7" s="22"/>
      <c r="H7" s="23"/>
      <c r="I7" s="6" t="s">
        <v>12</v>
      </c>
    </row>
    <row r="8" spans="1:9" ht="18.75" customHeight="1">
      <c r="A8" s="42" t="s">
        <v>13</v>
      </c>
      <c r="B8" s="44">
        <v>0.503</v>
      </c>
      <c r="C8" s="44"/>
      <c r="D8" s="44"/>
      <c r="E8" s="49">
        <f>D8-C8</f>
        <v>0</v>
      </c>
      <c r="F8" s="29">
        <f>((D8-C8)/1000)/(7.5/B8)</f>
        <v>0</v>
      </c>
      <c r="G8" s="31" t="s">
        <v>30</v>
      </c>
      <c r="H8" s="23"/>
      <c r="I8" s="24" t="e">
        <f>ABS(E8-E10)/AVERAGE(E8,E10)</f>
        <v>#DIV/0!</v>
      </c>
    </row>
    <row r="9" spans="1:9" ht="18.75" customHeight="1">
      <c r="A9" s="26"/>
      <c r="B9" s="45"/>
      <c r="C9" s="46"/>
      <c r="D9" s="46"/>
      <c r="E9" s="30"/>
      <c r="F9" s="30"/>
      <c r="G9" s="27" t="s">
        <v>31</v>
      </c>
      <c r="H9" s="28"/>
      <c r="I9" s="25"/>
    </row>
    <row r="10" spans="1:9" ht="18.75" customHeight="1">
      <c r="A10" s="42" t="s">
        <v>16</v>
      </c>
      <c r="B10" s="44">
        <v>0.504</v>
      </c>
      <c r="C10" s="44"/>
      <c r="D10" s="44"/>
      <c r="E10" s="49">
        <f>D10-C10</f>
        <v>0</v>
      </c>
      <c r="F10" s="29">
        <f>((D10-C10)/1000)/(7.5/B10)</f>
        <v>0</v>
      </c>
      <c r="G10" s="31" t="s">
        <v>32</v>
      </c>
      <c r="H10" s="23"/>
      <c r="I10" s="25"/>
    </row>
    <row r="11" spans="1:9" ht="18.75" customHeight="1">
      <c r="A11" s="26"/>
      <c r="B11" s="45"/>
      <c r="C11" s="46"/>
      <c r="D11" s="46"/>
      <c r="E11" s="30"/>
      <c r="F11" s="30"/>
      <c r="G11" s="27" t="s">
        <v>33</v>
      </c>
      <c r="H11" s="28"/>
      <c r="I11" s="26"/>
    </row>
    <row r="12" spans="1:9" ht="24" customHeight="1">
      <c r="A12" s="39" t="s">
        <v>25</v>
      </c>
      <c r="B12" s="40"/>
      <c r="C12" s="40"/>
      <c r="D12" s="40"/>
      <c r="E12" s="41"/>
      <c r="F12" s="18" t="s">
        <v>39</v>
      </c>
      <c r="G12" s="19"/>
      <c r="H12" s="20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13" t="s">
        <v>26</v>
      </c>
      <c r="F13" s="21" t="s">
        <v>11</v>
      </c>
      <c r="G13" s="22"/>
      <c r="H13" s="23"/>
      <c r="I13" s="6" t="s">
        <v>27</v>
      </c>
    </row>
    <row r="14" spans="1:9" ht="18.75" customHeight="1">
      <c r="A14" s="42" t="s">
        <v>13</v>
      </c>
      <c r="B14" s="44">
        <v>0.503</v>
      </c>
      <c r="C14" s="44"/>
      <c r="D14" s="44"/>
      <c r="E14" s="49">
        <f>D14-C14</f>
        <v>0</v>
      </c>
      <c r="F14" s="29">
        <f>((D14-C14)/1000)/(0.45/B14)</f>
        <v>0</v>
      </c>
      <c r="G14" s="31" t="s">
        <v>14</v>
      </c>
      <c r="H14" s="23"/>
      <c r="I14" s="24" t="e">
        <f>ABS(E14-E16)/AVERAGE(E14,E16)</f>
        <v>#DIV/0!</v>
      </c>
    </row>
    <row r="15" spans="1:9" ht="18.75">
      <c r="A15" s="26"/>
      <c r="B15" s="45"/>
      <c r="C15" s="46"/>
      <c r="D15" s="46"/>
      <c r="E15" s="30"/>
      <c r="F15" s="30"/>
      <c r="G15" s="27" t="s">
        <v>15</v>
      </c>
      <c r="H15" s="28"/>
      <c r="I15" s="25"/>
    </row>
    <row r="16" spans="1:9" ht="18.75" customHeight="1">
      <c r="A16" s="42" t="s">
        <v>16</v>
      </c>
      <c r="B16" s="44">
        <v>0.504</v>
      </c>
      <c r="C16" s="44"/>
      <c r="D16" s="44"/>
      <c r="E16" s="49">
        <f>D16-C16</f>
        <v>0</v>
      </c>
      <c r="F16" s="29">
        <f>((D16-C16)/1000)/(0.45/B16)</f>
        <v>0</v>
      </c>
      <c r="G16" s="31" t="s">
        <v>14</v>
      </c>
      <c r="H16" s="23"/>
      <c r="I16" s="25"/>
    </row>
    <row r="17" spans="1:9" ht="18.75" customHeight="1">
      <c r="A17" s="26"/>
      <c r="B17" s="45"/>
      <c r="C17" s="46"/>
      <c r="D17" s="46"/>
      <c r="E17" s="30"/>
      <c r="F17" s="30"/>
      <c r="G17" s="27" t="s">
        <v>15</v>
      </c>
      <c r="H17" s="28"/>
      <c r="I17" s="26"/>
    </row>
    <row r="18" spans="1:9" ht="15.75" customHeight="1">
      <c r="A18" s="39" t="s">
        <v>19</v>
      </c>
      <c r="B18" s="40"/>
      <c r="C18" s="40"/>
      <c r="D18" s="40"/>
      <c r="E18" s="41"/>
      <c r="F18" s="18" t="s">
        <v>40</v>
      </c>
      <c r="G18" s="19"/>
      <c r="H18" s="20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20</v>
      </c>
      <c r="F19" s="21" t="s">
        <v>11</v>
      </c>
      <c r="G19" s="22"/>
      <c r="H19" s="23"/>
      <c r="I19" s="6" t="s">
        <v>21</v>
      </c>
    </row>
    <row r="20" spans="1:9" ht="18.75" customHeight="1">
      <c r="A20" s="42" t="s">
        <v>13</v>
      </c>
      <c r="B20" s="44">
        <v>0.503</v>
      </c>
      <c r="C20" s="44"/>
      <c r="D20" s="44"/>
      <c r="E20" s="37">
        <f>D20-C20</f>
        <v>0</v>
      </c>
      <c r="F20" s="29">
        <f>((D20-C20)/1000)/(0.75/B20)</f>
        <v>0</v>
      </c>
      <c r="G20" s="31" t="s">
        <v>14</v>
      </c>
      <c r="H20" s="23"/>
      <c r="I20" s="24" t="e">
        <f>ABS(E20-E22)/AVERAGE(E20,E22)</f>
        <v>#DIV/0!</v>
      </c>
    </row>
    <row r="21" spans="1:9" ht="18.75" customHeight="1">
      <c r="A21" s="26"/>
      <c r="B21" s="45"/>
      <c r="C21" s="46"/>
      <c r="D21" s="46"/>
      <c r="E21" s="26"/>
      <c r="F21" s="30"/>
      <c r="G21" s="27" t="s">
        <v>15</v>
      </c>
      <c r="H21" s="28"/>
      <c r="I21" s="25"/>
    </row>
    <row r="22" spans="1:9" ht="18.75" customHeight="1">
      <c r="A22" s="42" t="s">
        <v>16</v>
      </c>
      <c r="B22" s="44">
        <v>0.504</v>
      </c>
      <c r="C22" s="44"/>
      <c r="D22" s="44"/>
      <c r="E22" s="37">
        <f>D22-C22</f>
        <v>0</v>
      </c>
      <c r="F22" s="29">
        <f>((D22-C22)/1000)/(0.75/B22)</f>
        <v>0</v>
      </c>
      <c r="G22" s="31" t="s">
        <v>14</v>
      </c>
      <c r="H22" s="23"/>
      <c r="I22" s="25"/>
    </row>
    <row r="23" spans="1:9" ht="18.75" customHeight="1">
      <c r="A23" s="26"/>
      <c r="B23" s="45"/>
      <c r="C23" s="46"/>
      <c r="D23" s="46"/>
      <c r="E23" s="26"/>
      <c r="F23" s="30"/>
      <c r="G23" s="27" t="s">
        <v>15</v>
      </c>
      <c r="H23" s="28"/>
      <c r="I23" s="26"/>
    </row>
    <row r="24" spans="1:9" ht="15.75" customHeight="1">
      <c r="A24" s="39" t="s">
        <v>22</v>
      </c>
      <c r="B24" s="40"/>
      <c r="C24" s="40"/>
      <c r="D24" s="40"/>
      <c r="E24" s="41"/>
      <c r="F24" s="18" t="s">
        <v>41</v>
      </c>
      <c r="G24" s="19"/>
      <c r="H24" s="20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5" t="s">
        <v>23</v>
      </c>
      <c r="F25" s="21" t="s">
        <v>11</v>
      </c>
      <c r="G25" s="22"/>
      <c r="H25" s="23"/>
      <c r="I25" s="6" t="s">
        <v>24</v>
      </c>
    </row>
    <row r="26" spans="1:9" ht="18.75" customHeight="1">
      <c r="A26" s="42" t="s">
        <v>13</v>
      </c>
      <c r="B26" s="44">
        <v>0.503</v>
      </c>
      <c r="C26" s="44"/>
      <c r="D26" s="44"/>
      <c r="E26" s="37">
        <f>D26-C26</f>
        <v>0</v>
      </c>
      <c r="F26" s="29">
        <f>((D26-C26)/1000)/(15/B26)</f>
        <v>0</v>
      </c>
      <c r="G26" s="31" t="s">
        <v>14</v>
      </c>
      <c r="H26" s="23"/>
      <c r="I26" s="24" t="e">
        <f>ABS(E26-E28)/AVERAGE(E26,E28)</f>
        <v>#DIV/0!</v>
      </c>
    </row>
    <row r="27" spans="1:9" ht="18.75" customHeight="1">
      <c r="A27" s="26"/>
      <c r="B27" s="45"/>
      <c r="C27" s="46"/>
      <c r="D27" s="46"/>
      <c r="E27" s="26"/>
      <c r="F27" s="30"/>
      <c r="G27" s="27" t="s">
        <v>15</v>
      </c>
      <c r="H27" s="28"/>
      <c r="I27" s="25"/>
    </row>
    <row r="28" spans="1:9" ht="18.75" customHeight="1">
      <c r="A28" s="42" t="s">
        <v>16</v>
      </c>
      <c r="B28" s="44">
        <v>0.504</v>
      </c>
      <c r="C28" s="44"/>
      <c r="D28" s="44"/>
      <c r="E28" s="37">
        <f>D28-C28</f>
        <v>0</v>
      </c>
      <c r="F28" s="29">
        <f>((D28-C28)/1000)/(15/B28)</f>
        <v>0</v>
      </c>
      <c r="G28" s="31" t="s">
        <v>14</v>
      </c>
      <c r="H28" s="23"/>
      <c r="I28" s="25"/>
    </row>
    <row r="29" spans="1:9" ht="18.75" customHeight="1">
      <c r="A29" s="26"/>
      <c r="B29" s="45"/>
      <c r="C29" s="46"/>
      <c r="D29" s="46"/>
      <c r="E29" s="26"/>
      <c r="F29" s="30"/>
      <c r="G29" s="27" t="s">
        <v>15</v>
      </c>
      <c r="H29" s="28"/>
      <c r="I29" s="26"/>
    </row>
    <row r="30" spans="1:9" ht="15.75" customHeight="1">
      <c r="A30" s="61" t="s">
        <v>28</v>
      </c>
      <c r="B30" s="22"/>
      <c r="C30" s="22"/>
      <c r="D30" s="23"/>
      <c r="E30" s="66"/>
      <c r="F30" s="22"/>
      <c r="G30" s="22"/>
      <c r="H30" s="22"/>
      <c r="I30" s="23"/>
    </row>
    <row r="31" spans="1:9" ht="15.75" customHeight="1">
      <c r="A31" s="62"/>
      <c r="B31" s="53"/>
      <c r="C31" s="53"/>
      <c r="D31" s="28"/>
      <c r="E31" s="62"/>
      <c r="F31" s="53"/>
      <c r="G31" s="53"/>
      <c r="H31" s="53"/>
      <c r="I31" s="28"/>
    </row>
    <row r="32" spans="1:9" ht="15.75" customHeight="1">
      <c r="A32" s="64" t="s">
        <v>29</v>
      </c>
      <c r="B32" s="22"/>
      <c r="C32" s="22"/>
      <c r="D32" s="23"/>
      <c r="E32" s="65"/>
      <c r="F32" s="22"/>
      <c r="G32" s="22"/>
      <c r="H32" s="22"/>
      <c r="I32" s="23"/>
    </row>
    <row r="33" spans="1:9" ht="15.75" customHeight="1">
      <c r="A33" s="62"/>
      <c r="B33" s="53"/>
      <c r="C33" s="53"/>
      <c r="D33" s="28"/>
      <c r="E33" s="53"/>
      <c r="F33" s="53"/>
      <c r="G33" s="53"/>
      <c r="H33" s="53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2024-06-13T01:26:43Z</cp:lastPrinted>
  <dcterms:created xsi:type="dcterms:W3CDTF">2006-09-16T00:00:00Z</dcterms:created>
  <dcterms:modified xsi:type="dcterms:W3CDTF">2024-06-13T01:28:01Z</dcterms:modified>
</cp:coreProperties>
</file>