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1607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22" i="1"/>
  <c r="E22" i="1"/>
  <c r="F20" i="1"/>
  <c r="E20" i="1"/>
  <c r="E14" i="1"/>
  <c r="F14" i="1"/>
  <c r="E16" i="1"/>
  <c r="F16" i="1"/>
  <c r="F28" i="1"/>
  <c r="E28" i="1"/>
  <c r="F26" i="1"/>
  <c r="E26" i="1"/>
  <c r="I20" i="1" l="1"/>
  <c r="I26" i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<sst xmlns="http://schemas.openxmlformats.org/spreadsheetml/2006/main" count="138" uniqueCount="39">
  <si>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</si>
  <si>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</si>
  <si>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</si>
  <si>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</si>
  <si>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</si>
  <si>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</si>
  <si>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</si>
  <si>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</si>
  <si>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</si>
  <si>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</si>
  <si>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</si>
  <si>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</si>
  <si>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</si>
  <si>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</si>
  <si>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</si>
  <si>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</si>
  <si>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</si>
  <si>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</si>
  <si>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</si>
  <si>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</si>
  <si>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</si>
  <si>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</si>
  <si>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</si>
  <si>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</si>
  <si>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</si>
  <si>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</si>
  <si>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</si>
  <si>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</si>
  <si>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</si>
  <si>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</si>
  <si>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</si>
  <si>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</si>
  <si>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</si>
  <si>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</si>
  <si>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160724</t>
  </si>
  <si>
    <t>RB POW 160724</t>
  </si>
  <si>
    <t>RB (ppb): 0.032</t>
  </si>
  <si>
    <t>RB (ppb): 0.019</t>
  </si>
  <si>
    <t>RB (ppb): 1.033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</si>
</sst>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 applyAlignment="1">
      <alignment vertical="center"/>
    </xf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1" fontId="3" fillId="2" borderId="7" xfId="0" applyNumberFormat="1" applyFont="1" applyFill="1" applyBorder="1" applyAlignment="1">
      <alignment horizont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G15" sqref="G15:H1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3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4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5" t="s">
        <v>2</v>
      </c>
      <c r="B3" s="56"/>
      <c r="C3" s="57"/>
      <c r="D3" s="58">
        <v>170724</v>
      </c>
      <c r="E3" s="56"/>
      <c r="F3" s="56"/>
      <c r="G3" s="56"/>
      <c r="H3" s="56"/>
      <c r="I3" s="57"/>
    </row>
    <row r="4" spans="1:9">
      <c r="A4" s="55" t="s">
        <v>3</v>
      </c>
      <c r="B4" s="56"/>
      <c r="C4" s="57"/>
      <c r="D4" s="58" t="s">
        <v>34</v>
      </c>
      <c r="E4" s="56"/>
      <c r="F4" s="56"/>
      <c r="G4" s="56"/>
      <c r="H4" s="56"/>
      <c r="I4" s="57"/>
    </row>
    <row r="5" spans="1:9">
      <c r="A5" s="55" t="s">
        <v>4</v>
      </c>
      <c r="B5" s="56"/>
      <c r="C5" s="57"/>
      <c r="D5" s="58" t="s">
        <v>35</v>
      </c>
      <c r="E5" s="56"/>
      <c r="F5" s="56"/>
      <c r="G5" s="56"/>
      <c r="H5" s="56"/>
      <c r="I5" s="57"/>
    </row>
    <row r="6" spans="1:9" ht="14.25" customHeight="1">
      <c r="A6" s="42" t="s">
        <v>5</v>
      </c>
      <c r="B6" s="56"/>
      <c r="C6" s="56"/>
      <c r="D6" s="56"/>
      <c r="E6" s="57"/>
      <c r="F6" s="46" t="s">
        <v>36</v>
      </c>
      <c r="G6" s="47"/>
      <c r="H6" s="48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5" t="s">
        <v>10</v>
      </c>
      <c r="F7" s="59" t="s">
        <v>11</v>
      </c>
      <c r="G7" s="21"/>
      <c r="H7" s="22"/>
      <c r="I7" s="6" t="s">
        <v>12</v>
      </c>
    </row>
    <row r="8" spans="1:9" ht="18.75" customHeight="1">
      <c r="A8" s="33" t="s">
        <v>13</v>
      </c>
      <c r="B8" s="18">
        <v>0.502</v>
      </c>
      <c r="C8" s="18">
        <v>51.295000000000002</v>
      </c>
      <c r="D8" s="18">
        <v>4593.3760000000002</v>
      </c>
      <c r="E8" s="41">
        <f>D8-C8</f>
        <v>4542.0810000000001</v>
      </c>
      <c r="F8" s="36">
        <f>((D8-C8)/1000)/(2.5/B8)</f>
        <v>0.91204986480000005</v>
      </c>
      <c r="G8" s="38" t="s">
        <v>14</v>
      </c>
      <c r="H8" s="22"/>
      <c r="I8" s="29">
        <f>ABS(E8-E10)/AVERAGE(E8,E10)</f>
        <v>1.057258133859389E-2</v>
      </c>
    </row>
    <row r="9" spans="1:9" ht="18.75" customHeight="1">
      <c r="A9" s="31"/>
      <c r="B9" s="34"/>
      <c r="C9" s="19"/>
      <c r="D9" s="19"/>
      <c r="E9" s="37"/>
      <c r="F9" s="37"/>
      <c r="G9" s="32" t="s">
        <v>15</v>
      </c>
      <c r="H9" s="25"/>
      <c r="I9" s="30"/>
    </row>
    <row r="10" spans="1:9" ht="18.75" customHeight="1">
      <c r="A10" s="33" t="s">
        <v>16</v>
      </c>
      <c r="B10" s="18">
        <v>0.504</v>
      </c>
      <c r="C10" s="18">
        <v>51.295000000000002</v>
      </c>
      <c r="D10" s="18">
        <v>4545.607</v>
      </c>
      <c r="E10" s="41">
        <f>D10-C10</f>
        <v>4494.3119999999999</v>
      </c>
      <c r="F10" s="36">
        <f>((D10-C10)/1000)/(2.5/B10)</f>
        <v>0.9060532992</v>
      </c>
      <c r="G10" s="38" t="s">
        <v>17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18</v>
      </c>
      <c r="H11" s="25"/>
      <c r="I11" s="31"/>
    </row>
    <row r="12" spans="1:9" ht="15" customHeight="1">
      <c r="A12" s="42" t="s">
        <v>25</v>
      </c>
      <c r="B12" s="43"/>
      <c r="C12" s="43"/>
      <c r="D12" s="43"/>
      <c r="E12" s="44"/>
      <c r="F12" s="46" t="s">
        <v>37</v>
      </c>
      <c r="G12" s="47"/>
      <c r="H12" s="48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5" t="s">
        <v>26</v>
      </c>
      <c r="F13" s="49" t="s">
        <v>11</v>
      </c>
      <c r="G13" s="50"/>
      <c r="H13" s="51"/>
      <c r="I13" s="6" t="s">
        <v>27</v>
      </c>
    </row>
    <row r="14" spans="1:9" ht="18.75" customHeight="1">
      <c r="A14" s="33" t="s">
        <v>13</v>
      </c>
      <c r="B14" s="18">
        <v>0.502</v>
      </c>
      <c r="C14" s="18">
        <v>26.172999999999998</v>
      </c>
      <c r="D14" s="18">
        <v>283.64499999999998</v>
      </c>
      <c r="E14" s="35">
        <f>D14-C14</f>
        <v>257.47199999999998</v>
      </c>
      <c r="F14" s="36">
        <f>((D14-C14)/1000)/(0.15/B14)</f>
        <v>0.86167295999999993</v>
      </c>
      <c r="G14" s="38" t="s">
        <v>14</v>
      </c>
      <c r="H14" s="52"/>
      <c r="I14" s="29">
        <f>ABS(E14-E16)/AVERAGE(E14,E16)</f>
        <v>2.6036156216937417E-2</v>
      </c>
    </row>
    <row r="15" spans="1:9" ht="18.75">
      <c r="A15" s="45"/>
      <c r="B15" s="34"/>
      <c r="C15" s="19"/>
      <c r="D15" s="19"/>
      <c r="E15" s="39"/>
      <c r="F15" s="40"/>
      <c r="G15" s="32" t="s">
        <v>15</v>
      </c>
      <c r="H15" s="62"/>
      <c r="I15" s="60"/>
    </row>
    <row r="16" spans="1:9" ht="18.75" customHeight="1">
      <c r="A16" s="33" t="s">
        <v>16</v>
      </c>
      <c r="B16" s="18">
        <v>0.504</v>
      </c>
      <c r="C16" s="18">
        <v>26.172999999999998</v>
      </c>
      <c r="D16" s="18">
        <v>290.43700000000001</v>
      </c>
      <c r="E16" s="35">
        <f>D16-C16</f>
        <v>264.26400000000001</v>
      </c>
      <c r="F16" s="36">
        <f>((D16-C16)/1000)/(0.15/B16)</f>
        <v>0.88792704</v>
      </c>
      <c r="G16" s="38" t="s">
        <v>14</v>
      </c>
      <c r="H16" s="52"/>
      <c r="I16" s="60"/>
    </row>
    <row r="17" spans="1:9" ht="18.75" customHeight="1">
      <c r="A17" s="45"/>
      <c r="B17" s="34"/>
      <c r="C17" s="19"/>
      <c r="D17" s="19"/>
      <c r="E17" s="39"/>
      <c r="F17" s="40"/>
      <c r="G17" s="32" t="s">
        <v>15</v>
      </c>
      <c r="H17" s="62"/>
      <c r="I17" s="61"/>
    </row>
    <row r="18" spans="1:9" ht="15" customHeight="1">
      <c r="A18" s="42" t="s">
        <v>19</v>
      </c>
      <c r="B18" s="56"/>
      <c r="C18" s="56"/>
      <c r="D18" s="56"/>
      <c r="E18" s="57"/>
      <c r="F18" s="46" t="s">
        <v>36</v>
      </c>
      <c r="G18" s="47"/>
      <c r="H18" s="48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20</v>
      </c>
      <c r="F19" s="59" t="s">
        <v>11</v>
      </c>
      <c r="G19" s="21"/>
      <c r="H19" s="22"/>
      <c r="I19" s="6" t="s">
        <v>21</v>
      </c>
    </row>
    <row r="20" spans="1:9" ht="18.75" customHeight="1">
      <c r="A20" s="33" t="s">
        <v>13</v>
      </c>
      <c r="B20" s="18">
        <v>0.502</v>
      </c>
      <c r="C20" s="18">
        <v>5.6609999999999996</v>
      </c>
      <c r="D20" s="18">
        <v>455.81099999999998</v>
      </c>
      <c r="E20" s="35">
        <f>D20-C20</f>
        <v>450.15</v>
      </c>
      <c r="F20" s="36">
        <f>((D20-C20)/1000)/(0.25/B20)</f>
        <v>0.90390119999999996</v>
      </c>
      <c r="G20" s="38" t="s">
        <v>14</v>
      </c>
      <c r="H20" s="22"/>
      <c r="I20" s="29">
        <f>ABS(E20-E22)/AVERAGE(E20,E22)</f>
        <v>4.311467506054328E-3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15</v>
      </c>
      <c r="H21" s="25"/>
      <c r="I21" s="30"/>
    </row>
    <row r="22" spans="1:9" ht="18.75" customHeight="1">
      <c r="A22" s="33" t="s">
        <v>16</v>
      </c>
      <c r="B22" s="18">
        <v>0.504</v>
      </c>
      <c r="C22" s="18">
        <v>5.6609999999999996</v>
      </c>
      <c r="D22" s="18">
        <v>457.75599999999997</v>
      </c>
      <c r="E22" s="35">
        <f>D22-C22</f>
        <v>452.09499999999997</v>
      </c>
      <c r="F22" s="36">
        <f>((D22-C22)/1000)/(0.25/B22)</f>
        <v>0.91142351999999993</v>
      </c>
      <c r="G22" s="38" t="s">
        <v>14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15</v>
      </c>
      <c r="H23" s="25"/>
      <c r="I23" s="31"/>
    </row>
    <row r="24" spans="1:9" ht="15" customHeight="1">
      <c r="A24" s="42" t="s">
        <v>22</v>
      </c>
      <c r="B24" s="56"/>
      <c r="C24" s="56"/>
      <c r="D24" s="56"/>
      <c r="E24" s="57"/>
      <c r="F24" s="46" t="s">
        <v>38</v>
      </c>
      <c r="G24" s="47"/>
      <c r="H24" s="48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5" t="s">
        <v>23</v>
      </c>
      <c r="F25" s="59" t="s">
        <v>11</v>
      </c>
      <c r="G25" s="21"/>
      <c r="H25" s="22"/>
      <c r="I25" s="6" t="s">
        <v>24</v>
      </c>
    </row>
    <row r="26" spans="1:9" ht="18.75" customHeight="1">
      <c r="A26" s="33" t="s">
        <v>13</v>
      </c>
      <c r="B26" s="18">
        <v>0.502</v>
      </c>
      <c r="C26" s="18">
        <v>282.572</v>
      </c>
      <c r="D26" s="18">
        <v>9881.598</v>
      </c>
      <c r="E26" s="35">
        <f>D26-C26</f>
        <v>9599.0259999999998</v>
      </c>
      <c r="F26" s="36">
        <f>((D26-C26)/1000)/(5/B26)</f>
        <v>0.96374221040000008</v>
      </c>
      <c r="G26" s="38" t="s">
        <v>14</v>
      </c>
      <c r="H26" s="22"/>
      <c r="I26" s="29">
        <f>ABS(E26-E28)/AVERAGE(E26,E28)</f>
        <v>1.8114414730534385E-2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15</v>
      </c>
      <c r="H27" s="25"/>
      <c r="I27" s="30"/>
    </row>
    <row r="28" spans="1:9" ht="18.75" customHeight="1">
      <c r="A28" s="33" t="s">
        <v>16</v>
      </c>
      <c r="B28" s="18">
        <v>0.504</v>
      </c>
      <c r="C28" s="18">
        <v>282.572</v>
      </c>
      <c r="D28" s="18">
        <v>9709.2780000000002</v>
      </c>
      <c r="E28" s="35">
        <f>D28-C28</f>
        <v>9426.7060000000001</v>
      </c>
      <c r="F28" s="36">
        <f>((D28-C28)/1000)/(5/B28)</f>
        <v>0.95021196479999992</v>
      </c>
      <c r="G28" s="38" t="s">
        <v>14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15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28</v>
      </c>
      <c r="B31" s="21"/>
      <c r="C31" s="21"/>
      <c r="D31" s="22"/>
      <c r="E31" s="26"/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29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topLeftCell="A13" zoomScaleNormal="100" workbookViewId="0">
      <selection activeCell="F24" sqref="F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3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4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5" t="s">
        <v>2</v>
      </c>
      <c r="B3" s="56"/>
      <c r="C3" s="57"/>
      <c r="D3" s="58">
        <v>170724</v>
      </c>
      <c r="E3" s="56"/>
      <c r="F3" s="56"/>
      <c r="G3" s="56"/>
      <c r="H3" s="56"/>
      <c r="I3" s="57"/>
    </row>
    <row r="4" spans="1:9">
      <c r="A4" s="55" t="s">
        <v>3</v>
      </c>
      <c r="B4" s="56"/>
      <c r="C4" s="57"/>
      <c r="D4" s="58" t="s">
        <v>34</v>
      </c>
      <c r="E4" s="56"/>
      <c r="F4" s="56"/>
      <c r="G4" s="56"/>
      <c r="H4" s="56"/>
      <c r="I4" s="57"/>
    </row>
    <row r="5" spans="1:9">
      <c r="A5" s="55" t="s">
        <v>4</v>
      </c>
      <c r="B5" s="56"/>
      <c r="C5" s="57"/>
      <c r="D5" s="58" t="s">
        <v>35</v>
      </c>
      <c r="E5" s="56"/>
      <c r="F5" s="56"/>
      <c r="G5" s="56"/>
      <c r="H5" s="56"/>
      <c r="I5" s="57"/>
    </row>
    <row r="6" spans="1:9">
      <c r="A6" s="42" t="s">
        <v>5</v>
      </c>
      <c r="B6" s="56"/>
      <c r="C6" s="56"/>
      <c r="D6" s="56"/>
      <c r="E6" s="57"/>
      <c r="F6" s="46" t="s">
        <v>36</v>
      </c>
      <c r="G6" s="47"/>
      <c r="H6" s="48"/>
      <c r="I6" s="1" t="s">
        <v>6</v>
      </c>
    </row>
    <row r="7" spans="1:9" ht="45" customHeight="1">
      <c r="A7" s="2"/>
      <c r="B7" s="3" t="s">
        <v>7</v>
      </c>
      <c r="C7" s="5" t="s">
        <v>8</v>
      </c>
      <c r="D7" s="5" t="s">
        <v>9</v>
      </c>
      <c r="E7" s="5" t="s">
        <v>10</v>
      </c>
      <c r="F7" s="59" t="s">
        <v>11</v>
      </c>
      <c r="G7" s="21"/>
      <c r="H7" s="22"/>
      <c r="I7" s="6" t="s">
        <v>12</v>
      </c>
    </row>
    <row r="8" spans="1:9" ht="18.75" customHeight="1">
      <c r="A8" s="33" t="s">
        <v>13</v>
      </c>
      <c r="B8" s="18">
        <v>0.502</v>
      </c>
      <c r="C8" s="18">
        <v>51.295000000000002</v>
      </c>
      <c r="D8" s="18">
        <v>4593.3760000000002</v>
      </c>
      <c r="E8" s="64">
        <f>D8-C8</f>
        <v>4542.0810000000001</v>
      </c>
      <c r="F8" s="36">
        <f>((D8-C8)/1000)/(7.5/B8)</f>
        <v>0.30401662160000004</v>
      </c>
      <c r="G8" s="38" t="s">
        <v>30</v>
      </c>
      <c r="H8" s="22"/>
      <c r="I8" s="29">
        <f>ABS(E8-E10)/AVERAGE(E8,E10)</f>
        <v>1.057258133859389E-2</v>
      </c>
    </row>
    <row r="9" spans="1:9" ht="18.75" customHeight="1">
      <c r="A9" s="31"/>
      <c r="B9" s="34"/>
      <c r="C9" s="19"/>
      <c r="D9" s="19"/>
      <c r="E9" s="65"/>
      <c r="F9" s="37"/>
      <c r="G9" s="32" t="s">
        <v>31</v>
      </c>
      <c r="H9" s="25"/>
      <c r="I9" s="30"/>
    </row>
    <row r="10" spans="1:9" ht="18.75" customHeight="1">
      <c r="A10" s="33" t="s">
        <v>16</v>
      </c>
      <c r="B10" s="18">
        <v>0.504</v>
      </c>
      <c r="C10" s="18">
        <v>51.295000000000002</v>
      </c>
      <c r="D10" s="18">
        <v>4545.607</v>
      </c>
      <c r="E10" s="64">
        <f>D10-C10</f>
        <v>4494.3119999999999</v>
      </c>
      <c r="F10" s="36">
        <f>((D10-C10)/1000)/(7.5/B10)</f>
        <v>0.3020177664</v>
      </c>
      <c r="G10" s="38" t="s">
        <v>32</v>
      </c>
      <c r="H10" s="22"/>
      <c r="I10" s="30"/>
    </row>
    <row r="11" spans="1:9" ht="18.75" customHeight="1">
      <c r="A11" s="31"/>
      <c r="B11" s="34"/>
      <c r="C11" s="19"/>
      <c r="D11" s="19"/>
      <c r="E11" s="65"/>
      <c r="F11" s="37"/>
      <c r="G11" s="32" t="s">
        <v>33</v>
      </c>
      <c r="H11" s="25"/>
      <c r="I11" s="31"/>
    </row>
    <row r="12" spans="1:9" ht="24" customHeight="1">
      <c r="A12" s="42" t="s">
        <v>25</v>
      </c>
      <c r="B12" s="56"/>
      <c r="C12" s="56"/>
      <c r="D12" s="56"/>
      <c r="E12" s="57"/>
      <c r="F12" s="46" t="s">
        <v>37</v>
      </c>
      <c r="G12" s="47"/>
      <c r="H12" s="48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13" t="s">
        <v>26</v>
      </c>
      <c r="F13" s="59" t="s">
        <v>11</v>
      </c>
      <c r="G13" s="21"/>
      <c r="H13" s="22"/>
      <c r="I13" s="6" t="s">
        <v>27</v>
      </c>
    </row>
    <row r="14" spans="1:9" ht="18.75" customHeight="1">
      <c r="A14" s="33" t="s">
        <v>13</v>
      </c>
      <c r="B14" s="18">
        <v>0.502</v>
      </c>
      <c r="C14" s="18">
        <v>26.172999999999998</v>
      </c>
      <c r="D14" s="18">
        <v>283.64499999999998</v>
      </c>
      <c r="E14" s="41">
        <f>D14-C14</f>
        <v>257.47199999999998</v>
      </c>
      <c r="F14" s="36">
        <f>((D14-C14)/1000)/(0.45/B14)</f>
        <v>0.28722431999999998</v>
      </c>
      <c r="G14" s="38" t="s">
        <v>14</v>
      </c>
      <c r="H14" s="22"/>
      <c r="I14" s="29">
        <f>ABS(E14-E16)/AVERAGE(E14,E16)</f>
        <v>2.6036156216937417E-2</v>
      </c>
    </row>
    <row r="15" spans="1:9" ht="18.75">
      <c r="A15" s="31"/>
      <c r="B15" s="34"/>
      <c r="C15" s="19"/>
      <c r="D15" s="19"/>
      <c r="E15" s="37"/>
      <c r="F15" s="37"/>
      <c r="G15" s="32" t="s">
        <v>15</v>
      </c>
      <c r="H15" s="25"/>
      <c r="I15" s="30"/>
    </row>
    <row r="16" spans="1:9" ht="18.75" customHeight="1">
      <c r="A16" s="33" t="s">
        <v>16</v>
      </c>
      <c r="B16" s="18">
        <v>0.504</v>
      </c>
      <c r="C16" s="18">
        <v>26.172999999999998</v>
      </c>
      <c r="D16" s="18">
        <v>290.43700000000001</v>
      </c>
      <c r="E16" s="41">
        <f>D16-C16</f>
        <v>264.26400000000001</v>
      </c>
      <c r="F16" s="36">
        <f>((D16-C16)/1000)/(0.45/B16)</f>
        <v>0.29597567999999996</v>
      </c>
      <c r="G16" s="38" t="s">
        <v>14</v>
      </c>
      <c r="H16" s="22"/>
      <c r="I16" s="30"/>
    </row>
    <row r="17" spans="1:9" ht="18.75" customHeight="1">
      <c r="A17" s="31"/>
      <c r="B17" s="34"/>
      <c r="C17" s="19"/>
      <c r="D17" s="19"/>
      <c r="E17" s="37"/>
      <c r="F17" s="37"/>
      <c r="G17" s="32" t="s">
        <v>15</v>
      </c>
      <c r="H17" s="25"/>
      <c r="I17" s="31"/>
    </row>
    <row r="18" spans="1:9" ht="15.75" customHeight="1">
      <c r="A18" s="42" t="s">
        <v>19</v>
      </c>
      <c r="B18" s="56"/>
      <c r="C18" s="56"/>
      <c r="D18" s="56"/>
      <c r="E18" s="57"/>
      <c r="F18" s="46" t="s">
        <v>36</v>
      </c>
      <c r="G18" s="47"/>
      <c r="H18" s="48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20</v>
      </c>
      <c r="F19" s="59" t="s">
        <v>11</v>
      </c>
      <c r="G19" s="21"/>
      <c r="H19" s="22"/>
      <c r="I19" s="6" t="s">
        <v>21</v>
      </c>
    </row>
    <row r="20" spans="1:9" ht="18.75" customHeight="1">
      <c r="A20" s="33" t="s">
        <v>13</v>
      </c>
      <c r="B20" s="18">
        <v>0.502</v>
      </c>
      <c r="C20" s="18">
        <v>5.6609999999999996</v>
      </c>
      <c r="D20" s="18">
        <v>455.81099999999998</v>
      </c>
      <c r="E20" s="35">
        <f>D20-C20</f>
        <v>450.15</v>
      </c>
      <c r="F20" s="36">
        <f>((D20-C20)/1000)/(0.75/B20)</f>
        <v>0.30130039999999997</v>
      </c>
      <c r="G20" s="38" t="s">
        <v>14</v>
      </c>
      <c r="H20" s="22"/>
      <c r="I20" s="29">
        <f>ABS(E20-E22)/AVERAGE(E20,E22)</f>
        <v>4.311467506054328E-3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15</v>
      </c>
      <c r="H21" s="25"/>
      <c r="I21" s="30"/>
    </row>
    <row r="22" spans="1:9" ht="18.75" customHeight="1">
      <c r="A22" s="33" t="s">
        <v>16</v>
      </c>
      <c r="B22" s="18">
        <v>0.504</v>
      </c>
      <c r="C22" s="18">
        <v>5.6609999999999996</v>
      </c>
      <c r="D22" s="18">
        <v>457.75599999999997</v>
      </c>
      <c r="E22" s="35">
        <f>D22-C22</f>
        <v>452.09499999999997</v>
      </c>
      <c r="F22" s="36">
        <f>((D22-C22)/1000)/(0.75/B22)</f>
        <v>0.30380784</v>
      </c>
      <c r="G22" s="38" t="s">
        <v>14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15</v>
      </c>
      <c r="H23" s="25"/>
      <c r="I23" s="31"/>
    </row>
    <row r="24" spans="1:9" ht="15.75" customHeight="1">
      <c r="A24" s="42" t="s">
        <v>22</v>
      </c>
      <c r="B24" s="56"/>
      <c r="C24" s="56"/>
      <c r="D24" s="56"/>
      <c r="E24" s="57"/>
      <c r="F24" s="46" t="s">
        <v>38</v>
      </c>
      <c r="G24" s="47"/>
      <c r="H24" s="48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5" t="s">
        <v>23</v>
      </c>
      <c r="F25" s="59" t="s">
        <v>11</v>
      </c>
      <c r="G25" s="21"/>
      <c r="H25" s="22"/>
      <c r="I25" s="6" t="s">
        <v>24</v>
      </c>
    </row>
    <row r="26" spans="1:9" ht="18.75" customHeight="1">
      <c r="A26" s="33" t="s">
        <v>13</v>
      </c>
      <c r="B26" s="18">
        <v>0.502</v>
      </c>
      <c r="C26" s="18">
        <v>282.572</v>
      </c>
      <c r="D26" s="18">
        <v>9881.598</v>
      </c>
      <c r="E26" s="35">
        <f>D26-C26</f>
        <v>9599.0259999999998</v>
      </c>
      <c r="F26" s="36">
        <f>((D26-C26)/1000)/(15/B26)</f>
        <v>0.32124740346666669</v>
      </c>
      <c r="G26" s="38" t="s">
        <v>14</v>
      </c>
      <c r="H26" s="22"/>
      <c r="I26" s="29">
        <f>ABS(E26-E28)/AVERAGE(E26,E28)</f>
        <v>1.8114414730534385E-2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15</v>
      </c>
      <c r="H27" s="25"/>
      <c r="I27" s="30"/>
    </row>
    <row r="28" spans="1:9" ht="18.75" customHeight="1">
      <c r="A28" s="33" t="s">
        <v>16</v>
      </c>
      <c r="B28" s="18">
        <v>0.504</v>
      </c>
      <c r="C28" s="18">
        <v>282.572</v>
      </c>
      <c r="D28" s="18">
        <v>9709.2780000000002</v>
      </c>
      <c r="E28" s="35">
        <f>D28-C28</f>
        <v>9426.7060000000001</v>
      </c>
      <c r="F28" s="36">
        <f>((D28-C28)/1000)/(15/B28)</f>
        <v>0.31673732159999995</v>
      </c>
      <c r="G28" s="38" t="s">
        <v>14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15</v>
      </c>
      <c r="H29" s="25"/>
      <c r="I29" s="31"/>
    </row>
    <row r="30" spans="1:9" ht="15.75" customHeight="1">
      <c r="A30" s="20" t="s">
        <v>28</v>
      </c>
      <c r="B30" s="21"/>
      <c r="C30" s="21"/>
      <c r="D30" s="22"/>
      <c r="E30" s="63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29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2024-07-18T23:53:18Z</cp:lastPrinted>
  <dcterms:created xsi:type="dcterms:W3CDTF">2006-09-16T00:00:00Z</dcterms:created>
  <dcterms:modified xsi:type="dcterms:W3CDTF">2024-07-19T02:59:29Z</dcterms:modified>
</cp:coreProperties>
</file>