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240724 - 200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E14" i="1"/>
  <c r="F14" i="1"/>
  <c r="E16" i="1"/>
  <c r="F16" i="1"/>
  <c r="F28" i="1"/>
  <c r="E28" i="1"/>
  <c r="F26" i="1"/>
  <c r="E26" i="1"/>
  <c r="I20" i="1" l="1"/>
  <c r="I26" i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<sst xmlns="http://schemas.openxmlformats.org/spreadsheetml/2006/main" count="138" uniqueCount="43">
  <si>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</si>
  <si>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</si>
  <si>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</si>
  <si>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</si>
  <si>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</si>
  <si>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</si>
  <si>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</si>
  <si>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</si>
  <si>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</si>
  <si>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</si>
  <si>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</si>
  <si>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</si>
  <si>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</si>
  <si>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</si>
  <si>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</si>
  <si>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</si>
  <si>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</si>
  <si>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</si>
  <si>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</si>
  <si>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</si>
  <si>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</si>
  <si>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</si>
  <si>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</si>
  <si>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</si>
  <si>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</si>
  <si>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</si>
  <si>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</si>
  <si>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</si>
  <si>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</si>
  <si>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</si>
  <si>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</si>
  <si>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</si>
  <si>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</si>
  <si>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</si>
  <si>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</si>
  <si>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310724(1)</t>
  </si>
  <si>
    <t>IQC POW 240724</t>
  </si>
  <si>
    <t>RB POW 240724</t>
  </si>
  <si>
    <t>PERMIT         AMIR        MAISARAH          31/07/2024</t>
  </si>
  <si>
    <t>RB (ppb): 0.021</t>
  </si>
  <si>
    <t>RB (ppb): 0.034</t>
  </si>
  <si>
    <t>RB (ppb): 0.343</t>
  </si>
  <si>
    <t>RB (ppb): 0.572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</si>
</sst>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F25" sqref="F25:H25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59" t="s">
        <v>35</v>
      </c>
      <c r="E3" s="60"/>
      <c r="F3" s="60"/>
      <c r="G3" s="60"/>
      <c r="H3" s="60"/>
      <c r="I3" s="61"/>
    </row>
    <row r="4" spans="1:9">
      <c r="A4" s="56" t="s">
        <v>3</v>
      </c>
      <c r="B4" s="57"/>
      <c r="C4" s="58"/>
      <c r="D4" s="62" t="s">
        <v>36</v>
      </c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 t="s">
        <v>37</v>
      </c>
      <c r="E5" s="57"/>
      <c r="F5" s="57"/>
      <c r="G5" s="57"/>
      <c r="H5" s="57"/>
      <c r="I5" s="58"/>
    </row>
    <row r="6" spans="1:9" ht="14.25" customHeight="1">
      <c r="A6" s="42" t="s">
        <v>5</v>
      </c>
      <c r="B6" s="57"/>
      <c r="C6" s="57"/>
      <c r="D6" s="57"/>
      <c r="E6" s="58"/>
      <c r="F6" s="47" t="s">
        <v>39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65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18">
        <v>0.50800000000000001</v>
      </c>
      <c r="C8" s="18">
        <v>61.546999999999997</v>
      </c>
      <c r="D8" s="18">
        <v>4810.7790000000005</v>
      </c>
      <c r="E8" s="41">
        <f>D8-C8</f>
        <v>4749.2320000000009</v>
      </c>
      <c r="F8" s="36">
        <f>((D8-C8)/1000)/(2.5/B8)</f>
        <v>0.96504394240000013</v>
      </c>
      <c r="G8" s="38" t="s">
        <v>15</v>
      </c>
      <c r="H8" s="22"/>
      <c r="I8" s="29">
        <f>ABS(E8-E10)/AVERAGE(E8,E10)</f>
        <v>8.7704410905243245E-3</v>
      </c>
    </row>
    <row r="9" spans="1:9" ht="18.75" customHeight="1">
      <c r="A9" s="31"/>
      <c r="B9" s="34"/>
      <c r="C9" s="34"/>
      <c r="D9" s="19"/>
      <c r="E9" s="37"/>
      <c r="F9" s="37"/>
      <c r="G9" s="32" t="s">
        <v>16</v>
      </c>
      <c r="H9" s="25"/>
      <c r="I9" s="30"/>
    </row>
    <row r="10" spans="1:9" ht="18.75" customHeight="1">
      <c r="A10" s="33" t="s">
        <v>17</v>
      </c>
      <c r="B10" s="18">
        <v>0.505</v>
      </c>
      <c r="C10" s="18">
        <v>61.546999999999997</v>
      </c>
      <c r="D10" s="18">
        <v>4769.308</v>
      </c>
      <c r="E10" s="41">
        <f>D10-C10</f>
        <v>4707.7610000000004</v>
      </c>
      <c r="F10" s="36">
        <f>((D10-C10)/1000)/(2.5/B10)</f>
        <v>0.95096772200000013</v>
      </c>
      <c r="G10" s="38" t="s">
        <v>18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19</v>
      </c>
      <c r="H11" s="25"/>
      <c r="I11" s="31"/>
    </row>
    <row r="12" spans="1:9" ht="15" customHeight="1">
      <c r="A12" s="42" t="s">
        <v>26</v>
      </c>
      <c r="B12" s="43"/>
      <c r="C12" s="43"/>
      <c r="D12" s="43"/>
      <c r="E12" s="44"/>
      <c r="F12" s="47" t="s">
        <v>40</v>
      </c>
      <c r="G12" s="48"/>
      <c r="H12" s="49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50" t="s">
        <v>12</v>
      </c>
      <c r="G13" s="51"/>
      <c r="H13" s="52"/>
      <c r="I13" s="6" t="s">
        <v>28</v>
      </c>
    </row>
    <row r="14" spans="1:9" ht="18.75" customHeight="1">
      <c r="A14" s="33" t="s">
        <v>14</v>
      </c>
      <c r="B14" s="18">
        <v>0.50800000000000001</v>
      </c>
      <c r="C14" s="18">
        <v>21.108000000000001</v>
      </c>
      <c r="D14" s="18">
        <v>333.27499999999998</v>
      </c>
      <c r="E14" s="35">
        <f>D14-C14</f>
        <v>312.16699999999997</v>
      </c>
      <c r="F14" s="36">
        <f>((D14-C14)/1000)/(0.15/B14)</f>
        <v>1.0572055733333334</v>
      </c>
      <c r="G14" s="38" t="s">
        <v>15</v>
      </c>
      <c r="H14" s="53"/>
      <c r="I14" s="29">
        <f>ABS(E14-E16)/AVERAGE(E14,E16)</f>
        <v>3.9937200932510464E-2</v>
      </c>
    </row>
    <row r="15" spans="1:9" ht="18.75">
      <c r="A15" s="45"/>
      <c r="B15" s="34"/>
      <c r="C15" s="46"/>
      <c r="D15" s="46"/>
      <c r="E15" s="39"/>
      <c r="F15" s="40"/>
      <c r="G15" s="32" t="s">
        <v>16</v>
      </c>
      <c r="H15" s="68"/>
      <c r="I15" s="66"/>
    </row>
    <row r="16" spans="1:9" ht="18.75" customHeight="1">
      <c r="A16" s="33" t="s">
        <v>17</v>
      </c>
      <c r="B16" s="18">
        <v>0.505</v>
      </c>
      <c r="C16" s="18">
        <v>21.108000000000001</v>
      </c>
      <c r="D16" s="18">
        <v>321.05200000000002</v>
      </c>
      <c r="E16" s="35">
        <f>D16-C16</f>
        <v>299.94400000000002</v>
      </c>
      <c r="F16" s="36">
        <f>((D16-C16)/1000)/(0.15/B16)</f>
        <v>1.0098114666666669</v>
      </c>
      <c r="G16" s="38" t="s">
        <v>15</v>
      </c>
      <c r="H16" s="53"/>
      <c r="I16" s="66"/>
    </row>
    <row r="17" spans="1:9" ht="18.75" customHeight="1">
      <c r="A17" s="45"/>
      <c r="B17" s="34"/>
      <c r="C17" s="46"/>
      <c r="D17" s="46"/>
      <c r="E17" s="39"/>
      <c r="F17" s="40"/>
      <c r="G17" s="32" t="s">
        <v>16</v>
      </c>
      <c r="H17" s="68"/>
      <c r="I17" s="67"/>
    </row>
    <row r="18" spans="1:9" ht="15" customHeight="1">
      <c r="A18" s="42" t="s">
        <v>20</v>
      </c>
      <c r="B18" s="57"/>
      <c r="C18" s="57"/>
      <c r="D18" s="57"/>
      <c r="E18" s="58"/>
      <c r="F18" s="47" t="s">
        <v>41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5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18">
        <v>0.50800000000000001</v>
      </c>
      <c r="C20" s="18">
        <v>27.768999999999998</v>
      </c>
      <c r="D20" s="18">
        <v>543.33100000000002</v>
      </c>
      <c r="E20" s="35">
        <f>D20-C20</f>
        <v>515.56200000000001</v>
      </c>
      <c r="F20" s="36">
        <f>((D20-C20)/1000)/(0.25/B20)</f>
        <v>1.0476219839999998</v>
      </c>
      <c r="G20" s="38" t="s">
        <v>15</v>
      </c>
      <c r="H20" s="22"/>
      <c r="I20" s="29">
        <f>ABS(E20-E22)/AVERAGE(E20,E22)</f>
        <v>1.442750544816597E-2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18">
        <v>0.505</v>
      </c>
      <c r="C22" s="18">
        <v>27.768999999999998</v>
      </c>
      <c r="D22" s="18">
        <v>535.94600000000003</v>
      </c>
      <c r="E22" s="35">
        <f>D22-C22</f>
        <v>508.17700000000002</v>
      </c>
      <c r="F22" s="36">
        <f>((D22-C22)/1000)/(0.25/B22)</f>
        <v>1.02651754</v>
      </c>
      <c r="G22" s="38" t="s">
        <v>15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16</v>
      </c>
      <c r="H23" s="25"/>
      <c r="I23" s="31"/>
    </row>
    <row r="24" spans="1:9" ht="15" customHeight="1">
      <c r="A24" s="42" t="s">
        <v>23</v>
      </c>
      <c r="B24" s="57"/>
      <c r="C24" s="57"/>
      <c r="D24" s="57"/>
      <c r="E24" s="58"/>
      <c r="F24" s="47" t="s">
        <v>42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5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18">
        <v>0.50800000000000001</v>
      </c>
      <c r="C26" s="18">
        <v>315.68099999999998</v>
      </c>
      <c r="D26" s="18">
        <v>9821.3220000000001</v>
      </c>
      <c r="E26" s="35">
        <f>D26-C26</f>
        <v>9505.6409999999996</v>
      </c>
      <c r="F26" s="36">
        <f>((D26-C26)/1000)/(5/B26)</f>
        <v>0.96577312559999984</v>
      </c>
      <c r="G26" s="38" t="s">
        <v>15</v>
      </c>
      <c r="H26" s="22"/>
      <c r="I26" s="29">
        <f>ABS(E26-E28)/AVERAGE(E26,E28)</f>
        <v>2.2703286724391286E-2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18">
        <v>0.505</v>
      </c>
      <c r="C28" s="18">
        <v>315.68099999999998</v>
      </c>
      <c r="D28" s="18">
        <v>9607.9349999999995</v>
      </c>
      <c r="E28" s="35">
        <f>D28-C28</f>
        <v>9292.253999999999</v>
      </c>
      <c r="F28" s="36">
        <f>((D28-C28)/1000)/(5/B28)</f>
        <v>0.93851765399999998</v>
      </c>
      <c r="G28" s="38" t="s">
        <v>15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16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29</v>
      </c>
      <c r="B31" s="21"/>
      <c r="C31" s="21"/>
      <c r="D31" s="22"/>
      <c r="E31" s="26" t="s">
        <v>38</v>
      </c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30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G29" sqref="G29:H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62"/>
      <c r="E3" s="57"/>
      <c r="F3" s="57"/>
      <c r="G3" s="57"/>
      <c r="H3" s="57"/>
      <c r="I3" s="58"/>
    </row>
    <row r="4" spans="1:9">
      <c r="A4" s="56" t="s">
        <v>3</v>
      </c>
      <c r="B4" s="57"/>
      <c r="C4" s="58"/>
      <c r="D4" s="62"/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/>
      <c r="E5" s="57"/>
      <c r="F5" s="57"/>
      <c r="G5" s="57"/>
      <c r="H5" s="57"/>
      <c r="I5" s="58"/>
    </row>
    <row r="6" spans="1:9">
      <c r="A6" s="42" t="s">
        <v>5</v>
      </c>
      <c r="B6" s="57"/>
      <c r="C6" s="57"/>
      <c r="D6" s="57"/>
      <c r="E6" s="58"/>
      <c r="F6" s="47" t="s">
        <v>6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65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18"/>
      <c r="C8" s="18"/>
      <c r="D8" s="18"/>
      <c r="E8" s="41">
        <f>D8-C8</f>
        <v>0</v>
      </c>
      <c r="F8" s="36" t="e">
        <f>((D8-C8)/1000)/(7.5/B8)</f>
        <v>#DIV/0!</v>
      </c>
      <c r="G8" s="38" t="s">
        <v>31</v>
      </c>
      <c r="H8" s="22"/>
      <c r="I8" s="29" t="e">
        <f>ABS(E8-E10)/AVERAGE(E8,E10)</f>
        <v>#DIV/0!</v>
      </c>
    </row>
    <row r="9" spans="1:9" ht="18.75" customHeight="1">
      <c r="A9" s="31"/>
      <c r="B9" s="34"/>
      <c r="C9" s="19"/>
      <c r="D9" s="19"/>
      <c r="E9" s="37"/>
      <c r="F9" s="37"/>
      <c r="G9" s="32" t="s">
        <v>32</v>
      </c>
      <c r="H9" s="25"/>
      <c r="I9" s="30"/>
    </row>
    <row r="10" spans="1:9" ht="18.75" customHeight="1">
      <c r="A10" s="33" t="s">
        <v>17</v>
      </c>
      <c r="B10" s="18"/>
      <c r="C10" s="18"/>
      <c r="D10" s="18"/>
      <c r="E10" s="41">
        <f>D10-C10</f>
        <v>0</v>
      </c>
      <c r="F10" s="36" t="e">
        <f>((D10-C10)/1000)/(7.5/B10)</f>
        <v>#DIV/0!</v>
      </c>
      <c r="G10" s="38" t="s">
        <v>33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34</v>
      </c>
      <c r="H11" s="25"/>
      <c r="I11" s="31"/>
    </row>
    <row r="12" spans="1:9" ht="24" customHeight="1">
      <c r="A12" s="42" t="s">
        <v>26</v>
      </c>
      <c r="B12" s="57"/>
      <c r="C12" s="57"/>
      <c r="D12" s="57"/>
      <c r="E12" s="58"/>
      <c r="F12" s="47" t="s">
        <v>6</v>
      </c>
      <c r="G12" s="63"/>
      <c r="H12" s="64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65" t="s">
        <v>12</v>
      </c>
      <c r="G13" s="21"/>
      <c r="H13" s="22"/>
      <c r="I13" s="6" t="s">
        <v>28</v>
      </c>
    </row>
    <row r="14" spans="1:9" ht="18.75" customHeight="1">
      <c r="A14" s="33" t="s">
        <v>14</v>
      </c>
      <c r="B14" s="18"/>
      <c r="C14" s="18"/>
      <c r="D14" s="18"/>
      <c r="E14" s="41">
        <f>D14-C14</f>
        <v>0</v>
      </c>
      <c r="F14" s="36" t="e">
        <f>((D14-C14)/1000)/(0.45/B14)</f>
        <v>#DIV/0!</v>
      </c>
      <c r="G14" s="38" t="s">
        <v>15</v>
      </c>
      <c r="H14" s="22"/>
      <c r="I14" s="29" t="e">
        <f>ABS(E14-E16)/AVERAGE(E14,E16)</f>
        <v>#DIV/0!</v>
      </c>
    </row>
    <row r="15" spans="1:9" ht="18.75">
      <c r="A15" s="31"/>
      <c r="B15" s="34"/>
      <c r="C15" s="19"/>
      <c r="D15" s="19"/>
      <c r="E15" s="37"/>
      <c r="F15" s="37"/>
      <c r="G15" s="32" t="s">
        <v>16</v>
      </c>
      <c r="H15" s="25"/>
      <c r="I15" s="30"/>
    </row>
    <row r="16" spans="1:9" ht="18.75" customHeight="1">
      <c r="A16" s="33" t="s">
        <v>17</v>
      </c>
      <c r="B16" s="18"/>
      <c r="C16" s="18"/>
      <c r="D16" s="18"/>
      <c r="E16" s="41">
        <f>D16-C16</f>
        <v>0</v>
      </c>
      <c r="F16" s="36" t="e">
        <f>((D16-C16)/1000)/(0.45/B16)</f>
        <v>#DIV/0!</v>
      </c>
      <c r="G16" s="38" t="s">
        <v>15</v>
      </c>
      <c r="H16" s="22"/>
      <c r="I16" s="30"/>
    </row>
    <row r="17" spans="1:9" ht="18.75" customHeight="1">
      <c r="A17" s="31"/>
      <c r="B17" s="34"/>
      <c r="C17" s="19"/>
      <c r="D17" s="19"/>
      <c r="E17" s="37"/>
      <c r="F17" s="37"/>
      <c r="G17" s="32" t="s">
        <v>16</v>
      </c>
      <c r="H17" s="25"/>
      <c r="I17" s="31"/>
    </row>
    <row r="18" spans="1:9" ht="15.75" customHeight="1">
      <c r="A18" s="42" t="s">
        <v>20</v>
      </c>
      <c r="B18" s="57"/>
      <c r="C18" s="57"/>
      <c r="D18" s="57"/>
      <c r="E18" s="58"/>
      <c r="F18" s="47" t="s">
        <v>6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5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18"/>
      <c r="C20" s="18"/>
      <c r="D20" s="18"/>
      <c r="E20" s="35">
        <f>D20-C20</f>
        <v>0</v>
      </c>
      <c r="F20" s="36" t="e">
        <f>((D20-C20)/1000)/(0.75/B20)</f>
        <v>#DIV/0!</v>
      </c>
      <c r="G20" s="38" t="s">
        <v>15</v>
      </c>
      <c r="H20" s="22"/>
      <c r="I20" s="29" t="e">
        <f>ABS(E20-E22)/AVERAGE(E20,E22)</f>
        <v>#DIV/0!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18"/>
      <c r="C22" s="18"/>
      <c r="D22" s="18"/>
      <c r="E22" s="35">
        <f>D22-C22</f>
        <v>0</v>
      </c>
      <c r="F22" s="36" t="e">
        <f>((D22-C22)/1000)/(0.75/B22)</f>
        <v>#DIV/0!</v>
      </c>
      <c r="G22" s="38" t="s">
        <v>15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16</v>
      </c>
      <c r="H23" s="25"/>
      <c r="I23" s="31"/>
    </row>
    <row r="24" spans="1:9" ht="15.75" customHeight="1">
      <c r="A24" s="42" t="s">
        <v>23</v>
      </c>
      <c r="B24" s="57"/>
      <c r="C24" s="57"/>
      <c r="D24" s="57"/>
      <c r="E24" s="58"/>
      <c r="F24" s="47" t="s">
        <v>6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5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18"/>
      <c r="C26" s="18"/>
      <c r="D26" s="18"/>
      <c r="E26" s="35">
        <f>D26-C26</f>
        <v>0</v>
      </c>
      <c r="F26" s="36" t="e">
        <f>((D26-C26)/1000)/(15/B26)</f>
        <v>#DIV/0!</v>
      </c>
      <c r="G26" s="38" t="s">
        <v>15</v>
      </c>
      <c r="H26" s="22"/>
      <c r="I26" s="29" t="e">
        <f>ABS(E26-E28)/AVERAGE(E26,E28)</f>
        <v>#DIV/0!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18"/>
      <c r="C28" s="18"/>
      <c r="D28" s="18"/>
      <c r="E28" s="35">
        <f>D28-C28</f>
        <v>0</v>
      </c>
      <c r="F28" s="36" t="e">
        <f>((D28-C28)/1000)/(15/B28)</f>
        <v>#DIV/0!</v>
      </c>
      <c r="G28" s="38" t="s">
        <v>15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16</v>
      </c>
      <c r="H29" s="25"/>
      <c r="I29" s="31"/>
    </row>
    <row r="30" spans="1:9" ht="15.75" customHeight="1">
      <c r="A30" s="20" t="s">
        <v>29</v>
      </c>
      <c r="B30" s="21"/>
      <c r="C30" s="21"/>
      <c r="D30" s="22"/>
      <c r="E30" s="69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30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2024-08-06T23:23:04Z</cp:lastPrinted>
  <dcterms:created xsi:type="dcterms:W3CDTF">2006-09-16T00:00:00Z</dcterms:created>
  <dcterms:modified xsi:type="dcterms:W3CDTF">2024-08-06T23:23:43Z</dcterms:modified>
</cp:coreProperties>
</file>