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FEC12AB6-2CC3-45AE-A39E-237AA3ED29E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28" i="2" l="1"/>
  <c r="B26" i="2"/>
  <c r="B16" i="2"/>
  <c r="B14" i="2"/>
  <c r="B22" i="2"/>
  <c r="B20" i="2"/>
  <c r="C28" i="2"/>
  <c r="C26" i="2"/>
  <c r="C22" i="2"/>
  <c r="C20" i="2"/>
  <c r="C16" i="2"/>
  <c r="C14" i="2"/>
  <c r="E31" i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<sst xmlns="http://schemas.openxmlformats.org/spreadsheetml/2006/main" count="232" uniqueCount="76">
  <si>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</si>
  <si>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</si>
  <si>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</si>
  <si>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</si>
  <si>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</si>
  <si>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</si>
  <si>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</si>
  <si>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</si>
  <si>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</si>
  <si>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</si>
  <si>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</si>
  <si>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</si>
  <si>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</si>
  <si>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</si>
  <si>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</si>
  <si>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</si>
  <si>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</si>
  <si>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</si>
  <si>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</si>
  <si>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</si>
  <si>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</si>
  <si>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</si>
  <si>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</si>
  <si>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</si>
  <si>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</si>
  <si>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</si>
  <si>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</si>
  <si>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</si>
  <si>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</si>
  <si>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</si>
  <si>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</si>
  <si>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</si>
  <si>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</si>
  <si>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</si>
  <si>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</si>
  <si>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</si>
  <si>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</si>
  <si>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</si>
  <si>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</si>
  <si>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</si>
  <si>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</si>
  <si>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</si>
  <si>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</si>
  <si>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</si>
  <si>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</si>
  <si>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</si>
  <si>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</si>
  <si>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</si>
  <si>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IQC POW 250924</t>
  </si>
  <si>
    <t>RB POW 250924</t>
  </si>
  <si>
    <t>0.017</t>
  </si>
  <si>
    <t>0.027</t>
  </si>
  <si>
    <t>0.567</t>
  </si>
  <si>
    <t>0.623</t>
  </si>
  <si>
    <t>0.502</t>
  </si>
  <si>
    <t>0.501</t>
  </si>
  <si>
    <t>56.969</t>
  </si>
  <si>
    <t>20.287</t>
  </si>
  <si>
    <t>19.594</t>
  </si>
  <si>
    <t>246.355</t>
  </si>
  <si>
    <t>01/10/2024</t>
  </si>
  <si>
    <t xml:space="preserve">    IQBAL   NORDIYANA   MAISARAH</t>
  </si>
  <si>
    <t>121124(1)</t>
  </si>
  <si>
    <t>IQC OINT 051124</t>
  </si>
  <si>
    <t>RB GH A 051124</t>
  </si>
  <si>
    <t>0.053</t>
  </si>
  <si>
    <t>0.028</t>
  </si>
  <si>
    <t>0.241</t>
  </si>
  <si>
    <t>0.662</t>
  </si>
  <si>
    <t>1.505</t>
  </si>
  <si>
    <t>53.562</t>
  </si>
  <si>
    <t>10.373</t>
  </si>
  <si>
    <t>6.134</t>
  </si>
  <si>
    <t>677.537</t>
  </si>
  <si>
    <t>12/11/2024</t>
  </si>
  <si>
    <t xml:space="preserve">   IQBAL           NORDIYANA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</si>
</sst>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12" borderId="13" xfId="0" applyNumberFormat="1" applyFont="1" applyFill="1" applyBorder="1"/>
    <xf numFmtId="49" fontId="1" fillId="0" borderId="25" xfId="0" applyNumberFormat="1" applyFont="1" applyBorder="1"/>
    <xf numFmtId="49" fontId="17" fillId="0" borderId="1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27" sqref="B27:D27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1" t="s">
        <v>46</v>
      </c>
      <c r="B2" s="32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48</v>
      </c>
    </row>
    <row r="5" spans="1:2" ht="15.75" thickBot="1" x14ac:dyDescent="0.3">
      <c r="A5" s="18" t="s">
        <v>4</v>
      </c>
      <c r="B5" s="27" t="s">
        <v>49</v>
      </c>
    </row>
    <row r="6" spans="1:2" ht="15.75" thickBot="1" x14ac:dyDescent="0.3">
      <c r="A6" s="33" t="s">
        <v>37</v>
      </c>
      <c r="B6" s="34"/>
    </row>
    <row r="7" spans="1:2" ht="15.75" thickBot="1" x14ac:dyDescent="0.3">
      <c r="A7" s="19" t="s">
        <v>35</v>
      </c>
      <c r="B7" s="27" t="s">
        <v>50</v>
      </c>
    </row>
    <row r="8" spans="1:2" ht="15.75" thickBot="1" x14ac:dyDescent="0.3">
      <c r="A8" s="19" t="s">
        <v>38</v>
      </c>
      <c r="B8" s="27" t="s">
        <v>54</v>
      </c>
    </row>
    <row r="9" spans="1:2" ht="15.75" thickBot="1" x14ac:dyDescent="0.3">
      <c r="A9" s="19" t="s">
        <v>39</v>
      </c>
      <c r="B9" s="27" t="s">
        <v>55</v>
      </c>
    </row>
    <row r="10" spans="1:2" ht="15.75" thickBot="1" x14ac:dyDescent="0.3">
      <c r="A10" s="20" t="s">
        <v>9</v>
      </c>
      <c r="B10" s="27" t="s">
        <v>56</v>
      </c>
    </row>
    <row r="11" spans="1:2" ht="15.75" thickBot="1" x14ac:dyDescent="0.3">
      <c r="A11" s="35" t="s">
        <v>40</v>
      </c>
      <c r="B11" s="36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54</v>
      </c>
    </row>
    <row r="14" spans="1:2" ht="15.75" thickBot="1" x14ac:dyDescent="0.3">
      <c r="A14" s="19" t="s">
        <v>39</v>
      </c>
      <c r="B14" s="27" t="s">
        <v>55</v>
      </c>
    </row>
    <row r="15" spans="1:2" ht="15.75" thickBot="1" x14ac:dyDescent="0.3">
      <c r="A15" s="20" t="s">
        <v>9</v>
      </c>
      <c r="B15" s="27" t="s">
        <v>57</v>
      </c>
    </row>
    <row r="16" spans="1:2" ht="15.75" thickBot="1" x14ac:dyDescent="0.3">
      <c r="A16" s="37" t="s">
        <v>41</v>
      </c>
      <c r="B16" s="38"/>
    </row>
    <row r="17" spans="1:4" ht="15.75" thickBot="1" x14ac:dyDescent="0.3">
      <c r="A17" s="19" t="s">
        <v>35</v>
      </c>
      <c r="B17" s="27" t="s">
        <v>52</v>
      </c>
    </row>
    <row r="18" spans="1:4" ht="15.75" thickBot="1" x14ac:dyDescent="0.3">
      <c r="A18" s="19" t="s">
        <v>38</v>
      </c>
      <c r="B18" s="27" t="s">
        <v>54</v>
      </c>
    </row>
    <row r="19" spans="1:4" ht="15.75" thickBot="1" x14ac:dyDescent="0.3">
      <c r="A19" s="19" t="s">
        <v>39</v>
      </c>
      <c r="B19" s="27" t="s">
        <v>55</v>
      </c>
    </row>
    <row r="20" spans="1:4" ht="15.75" thickBot="1" x14ac:dyDescent="0.3">
      <c r="A20" s="22" t="s">
        <v>9</v>
      </c>
      <c r="B20" s="27" t="s">
        <v>58</v>
      </c>
    </row>
    <row r="21" spans="1:4" ht="15.75" thickBot="1" x14ac:dyDescent="0.3">
      <c r="A21" s="39" t="s">
        <v>42</v>
      </c>
      <c r="B21" s="40"/>
    </row>
    <row r="22" spans="1:4" ht="15.75" thickBot="1" x14ac:dyDescent="0.3">
      <c r="A22" s="19" t="s">
        <v>35</v>
      </c>
      <c r="B22" s="27" t="s">
        <v>53</v>
      </c>
    </row>
    <row r="23" spans="1:4" ht="15.75" thickBot="1" x14ac:dyDescent="0.3">
      <c r="A23" s="19" t="s">
        <v>38</v>
      </c>
      <c r="B23" s="27" t="s">
        <v>54</v>
      </c>
    </row>
    <row r="24" spans="1:4" ht="15.75" thickBot="1" x14ac:dyDescent="0.3">
      <c r="A24" s="19" t="s">
        <v>39</v>
      </c>
      <c r="B24" s="27" t="s">
        <v>55</v>
      </c>
    </row>
    <row r="25" spans="1:4" ht="15.75" thickBot="1" x14ac:dyDescent="0.3">
      <c r="A25" s="20" t="s">
        <v>9</v>
      </c>
      <c r="B25" s="27" t="s">
        <v>59</v>
      </c>
    </row>
    <row r="26" spans="1:4" x14ac:dyDescent="0.25">
      <c r="A26" s="31" t="s">
        <v>43</v>
      </c>
      <c r="B26" s="32"/>
    </row>
    <row r="27" spans="1:4" ht="15.75" thickBot="1" x14ac:dyDescent="0.3">
      <c r="A27" s="19" t="s">
        <v>44</v>
      </c>
      <c r="B27" s="29" t="s">
        <v>61</v>
      </c>
      <c r="C27" s="30"/>
      <c r="D27" s="30"/>
    </row>
    <row r="28" spans="1:4" ht="15.75" thickBot="1" x14ac:dyDescent="0.3">
      <c r="A28" s="20" t="s">
        <v>45</v>
      </c>
      <c r="B28" s="28" t="s">
        <v>60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1" t="s">
        <v>46</v>
      </c>
      <c r="B2" s="32"/>
    </row>
    <row r="3" spans="1:2" ht="15.75" thickBot="1" x14ac:dyDescent="0.3">
      <c r="A3" s="17" t="s">
        <v>36</v>
      </c>
      <c r="B3" s="110" t="s">
        <v>62</v>
      </c>
    </row>
    <row r="4" spans="1:2" ht="15.75" thickBot="1" x14ac:dyDescent="0.3">
      <c r="A4" s="17" t="s">
        <v>3</v>
      </c>
      <c r="B4" s="110" t="s">
        <v>63</v>
      </c>
    </row>
    <row r="5" spans="1:2" ht="15.75" thickBot="1" x14ac:dyDescent="0.3">
      <c r="A5" s="18" t="s">
        <v>4</v>
      </c>
      <c r="B5" s="110" t="s">
        <v>64</v>
      </c>
    </row>
    <row r="6" spans="1:2" ht="15.75" thickBot="1" x14ac:dyDescent="0.3">
      <c r="A6" s="33" t="s">
        <v>37</v>
      </c>
      <c r="B6" s="34"/>
    </row>
    <row r="7" spans="1:2" ht="15.75" thickBot="1" x14ac:dyDescent="0.3">
      <c r="A7" s="19" t="s">
        <v>35</v>
      </c>
      <c r="B7" s="110" t="s">
        <v>65</v>
      </c>
    </row>
    <row r="8" spans="1:2" ht="15.75" thickBot="1" x14ac:dyDescent="0.3">
      <c r="A8" s="19" t="s">
        <v>38</v>
      </c>
      <c r="B8" s="110" t="s">
        <v>69</v>
      </c>
    </row>
    <row r="9" spans="1:2" ht="15.75" thickBot="1" x14ac:dyDescent="0.3">
      <c r="A9" s="19" t="s">
        <v>39</v>
      </c>
      <c r="B9" s="110" t="s">
        <v>69</v>
      </c>
    </row>
    <row r="10" spans="1:2" ht="15.75" thickBot="1" x14ac:dyDescent="0.3">
      <c r="A10" s="20" t="s">
        <v>9</v>
      </c>
      <c r="B10" s="110" t="s">
        <v>70</v>
      </c>
    </row>
    <row r="11" spans="1:2" ht="15.75" thickBot="1" x14ac:dyDescent="0.3">
      <c r="A11" s="35" t="s">
        <v>40</v>
      </c>
      <c r="B11" s="36"/>
    </row>
    <row r="12" spans="1:2" ht="15.75" thickBot="1" x14ac:dyDescent="0.3">
      <c r="A12" s="19" t="s">
        <v>35</v>
      </c>
      <c r="B12" s="110" t="s">
        <v>66</v>
      </c>
    </row>
    <row r="13" spans="1:2" ht="15.75" thickBot="1" x14ac:dyDescent="0.3">
      <c r="A13" s="19" t="s">
        <v>38</v>
      </c>
      <c r="B13" s="110" t="s">
        <v>69</v>
      </c>
    </row>
    <row r="14" spans="1:2" ht="15.75" thickBot="1" x14ac:dyDescent="0.3">
      <c r="A14" s="19" t="s">
        <v>39</v>
      </c>
      <c r="B14" s="110" t="s">
        <v>69</v>
      </c>
    </row>
    <row r="15" spans="1:2" ht="15.75" thickBot="1" x14ac:dyDescent="0.3">
      <c r="A15" s="20" t="s">
        <v>9</v>
      </c>
      <c r="B15" s="110" t="s">
        <v>71</v>
      </c>
    </row>
    <row r="16" spans="1:2" ht="15.75" thickBot="1" x14ac:dyDescent="0.3">
      <c r="A16" s="37" t="s">
        <v>41</v>
      </c>
      <c r="B16" s="38"/>
    </row>
    <row r="17" spans="1:2" ht="15.75" thickBot="1" x14ac:dyDescent="0.3">
      <c r="A17" s="19" t="s">
        <v>35</v>
      </c>
      <c r="B17" s="110" t="s">
        <v>67</v>
      </c>
    </row>
    <row r="18" spans="1:2" ht="15.75" thickBot="1" x14ac:dyDescent="0.3">
      <c r="A18" s="19" t="s">
        <v>38</v>
      </c>
      <c r="B18" s="110" t="s">
        <v>69</v>
      </c>
    </row>
    <row r="19" spans="1:2" ht="15.75" thickBot="1" x14ac:dyDescent="0.3">
      <c r="A19" s="19" t="s">
        <v>39</v>
      </c>
      <c r="B19" s="110" t="s">
        <v>69</v>
      </c>
    </row>
    <row r="20" spans="1:2" ht="15.75" thickBot="1" x14ac:dyDescent="0.3">
      <c r="A20" s="22" t="s">
        <v>9</v>
      </c>
      <c r="B20" s="110" t="s">
        <v>72</v>
      </c>
    </row>
    <row r="21" spans="1:2" ht="15.75" thickBot="1" x14ac:dyDescent="0.3">
      <c r="A21" s="39" t="s">
        <v>42</v>
      </c>
      <c r="B21" s="40"/>
    </row>
    <row r="22" spans="1:2" ht="15.75" thickBot="1" x14ac:dyDescent="0.3">
      <c r="A22" s="19" t="s">
        <v>35</v>
      </c>
      <c r="B22" s="110" t="s">
        <v>68</v>
      </c>
    </row>
    <row r="23" spans="1:2" ht="15.75" thickBot="1" x14ac:dyDescent="0.3">
      <c r="A23" s="19" t="s">
        <v>38</v>
      </c>
      <c r="B23" s="110" t="s">
        <v>69</v>
      </c>
    </row>
    <row r="24" spans="1:2" ht="15.75" thickBot="1" x14ac:dyDescent="0.3">
      <c r="A24" s="19" t="s">
        <v>39</v>
      </c>
      <c r="B24" s="110" t="s">
        <v>69</v>
      </c>
    </row>
    <row r="25" spans="1:2" ht="15.75" thickBot="1" x14ac:dyDescent="0.3">
      <c r="A25" s="20" t="s">
        <v>9</v>
      </c>
      <c r="B25" s="110" t="s">
        <v>73</v>
      </c>
    </row>
    <row r="26" spans="1:2" ht="15.75" thickBot="1" x14ac:dyDescent="0.3">
      <c r="A26" s="31" t="s">
        <v>43</v>
      </c>
      <c r="B26" s="32"/>
    </row>
    <row r="27" spans="1:2" ht="15.75" thickBot="1" x14ac:dyDescent="0.3">
      <c r="A27" s="19" t="s">
        <v>44</v>
      </c>
      <c r="B27" s="110" t="s">
        <v>75</v>
      </c>
    </row>
    <row r="28" spans="1:2" ht="15.75" thickBot="1" x14ac:dyDescent="0.3">
      <c r="A28" s="20" t="s">
        <v>45</v>
      </c>
      <c r="B28" s="110" t="s">
        <v>74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zoomScaleNormal="100" workbookViewId="0">
      <selection activeCell="L25" sqref="L2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88" t="s">
        <v>0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 t="s">
        <v>1</v>
      </c>
      <c r="B2" s="92"/>
      <c r="C2" s="92"/>
      <c r="D2" s="92"/>
      <c r="E2" s="92"/>
      <c r="F2" s="92"/>
      <c r="G2" s="92"/>
      <c r="H2" s="92"/>
      <c r="I2" s="93"/>
    </row>
    <row r="3" spans="1:9" x14ac:dyDescent="0.25">
      <c r="A3" s="77" t="s">
        <v>2</v>
      </c>
      <c r="B3" s="78"/>
      <c r="C3" s="79"/>
      <c r="D3" s="94" t="s">
        <v>47</v>
      </c>
      <c r="E3" s="75"/>
      <c r="F3" s="75"/>
      <c r="G3" s="75"/>
      <c r="H3" s="75"/>
      <c r="I3" s="76"/>
    </row>
    <row r="4" spans="1:9" x14ac:dyDescent="0.25">
      <c r="A4" s="95" t="s">
        <v>3</v>
      </c>
      <c r="B4" s="78"/>
      <c r="C4" s="79"/>
      <c r="D4" s="74" t="s">
        <v>48</v>
      </c>
      <c r="E4" s="75"/>
      <c r="F4" s="75"/>
      <c r="G4" s="75"/>
      <c r="H4" s="75"/>
      <c r="I4" s="76"/>
    </row>
    <row r="5" spans="1:9" x14ac:dyDescent="0.25">
      <c r="A5" s="77" t="s">
        <v>4</v>
      </c>
      <c r="B5" s="78"/>
      <c r="C5" s="79"/>
      <c r="D5" s="74" t="str">
        <f>FormTitan!B5</f>
        <v>RB POW 250924</v>
      </c>
      <c r="E5" s="75"/>
      <c r="F5" s="75"/>
      <c r="G5" s="75"/>
      <c r="H5" s="75"/>
      <c r="I5" s="76"/>
    </row>
    <row r="6" spans="1:9" ht="14.25" customHeight="1" x14ac:dyDescent="0.25">
      <c r="A6" s="66" t="s">
        <v>5</v>
      </c>
      <c r="B6" s="67"/>
      <c r="C6" s="67"/>
      <c r="D6" s="67"/>
      <c r="E6" s="68"/>
      <c r="F6" s="24" t="s">
        <v>35</v>
      </c>
      <c r="G6" s="41" t="str">
        <f>FormTitan!B7</f>
        <v>0.017</v>
      </c>
      <c r="H6" s="42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52" t="s">
        <v>12</v>
      </c>
      <c r="G7" s="53"/>
      <c r="H7" s="54"/>
      <c r="I7" s="5" t="s">
        <v>13</v>
      </c>
    </row>
    <row r="8" spans="1:9" ht="18.75" customHeight="1" x14ac:dyDescent="0.3">
      <c r="A8" s="69" t="s">
        <v>14</v>
      </c>
      <c r="B8" s="80" t="str">
        <f>FormTitan!B8</f>
        <v>0.502</v>
      </c>
      <c r="C8" s="82" t="str">
        <f>FormTitan!B10</f>
        <v>56.969</v>
      </c>
      <c r="D8" s="71">
        <v>4304.0510000000004</v>
      </c>
      <c r="E8" s="64">
        <f>D8-C8</f>
        <v>4247.0820000000003</v>
      </c>
      <c r="F8" s="60">
        <f>((D8-C8)/1000)/(2.5/B8)</f>
        <v>0.85281406560000017</v>
      </c>
      <c r="G8" s="84" t="s">
        <v>34</v>
      </c>
      <c r="H8" s="85"/>
      <c r="I8" s="55">
        <f>ABS(E8-E10)/AVERAGE(E8,E10)</f>
        <v>3.6064593591830695E-2</v>
      </c>
    </row>
    <row r="9" spans="1:9" ht="18.75" customHeight="1" x14ac:dyDescent="0.3">
      <c r="A9" s="70"/>
      <c r="B9" s="81"/>
      <c r="C9" s="83"/>
      <c r="D9" s="73"/>
      <c r="E9" s="65"/>
      <c r="F9" s="61"/>
      <c r="G9" s="86" t="s">
        <v>33</v>
      </c>
      <c r="H9" s="87"/>
      <c r="I9" s="56"/>
    </row>
    <row r="10" spans="1:9" ht="18.75" customHeight="1" x14ac:dyDescent="0.3">
      <c r="A10" s="69" t="s">
        <v>17</v>
      </c>
      <c r="B10" s="82" t="str">
        <f>FormTitan!B9</f>
        <v>0.501</v>
      </c>
      <c r="C10" s="82" t="str">
        <f>C8</f>
        <v>56.969</v>
      </c>
      <c r="D10" s="71">
        <v>4460.0330000000004</v>
      </c>
      <c r="E10" s="64">
        <f>D10-C10</f>
        <v>4403.0640000000003</v>
      </c>
      <c r="F10" s="60">
        <f>((D10-C10)/1000)/(2.5/B10)</f>
        <v>0.8823740256</v>
      </c>
      <c r="G10" s="62" t="s">
        <v>15</v>
      </c>
      <c r="H10" s="63"/>
      <c r="I10" s="56"/>
    </row>
    <row r="11" spans="1:9" ht="18.75" customHeight="1" x14ac:dyDescent="0.3">
      <c r="A11" s="70"/>
      <c r="B11" s="83"/>
      <c r="C11" s="83"/>
      <c r="D11" s="73"/>
      <c r="E11" s="65"/>
      <c r="F11" s="61"/>
      <c r="G11" s="58" t="s">
        <v>16</v>
      </c>
      <c r="H11" s="59"/>
      <c r="I11" s="57"/>
    </row>
    <row r="12" spans="1:9" ht="15" customHeight="1" x14ac:dyDescent="0.25">
      <c r="A12" s="66" t="s">
        <v>24</v>
      </c>
      <c r="B12" s="67"/>
      <c r="C12" s="67"/>
      <c r="D12" s="67"/>
      <c r="E12" s="68"/>
      <c r="F12" s="25" t="s">
        <v>35</v>
      </c>
      <c r="G12" s="41" t="str">
        <f>FormTitan!B12</f>
        <v>0.027</v>
      </c>
      <c r="H12" s="42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2" t="s">
        <v>12</v>
      </c>
      <c r="G13" s="53"/>
      <c r="H13" s="54"/>
      <c r="I13" s="5" t="s">
        <v>26</v>
      </c>
    </row>
    <row r="14" spans="1:9" ht="18.75" customHeight="1" x14ac:dyDescent="0.3">
      <c r="A14" s="69" t="s">
        <v>14</v>
      </c>
      <c r="B14" s="71" t="str">
        <f>FormTitan!B13</f>
        <v>0.502</v>
      </c>
      <c r="C14" s="71" t="str">
        <f>FormTitan!B15</f>
        <v>20.287</v>
      </c>
      <c r="D14" s="71">
        <v>288.20999999999998</v>
      </c>
      <c r="E14" s="64">
        <f>D14-C14</f>
        <v>267.923</v>
      </c>
      <c r="F14" s="60">
        <f>((D14-C14)/1000)/(0.15/B14)</f>
        <v>0.89664897333333338</v>
      </c>
      <c r="G14" s="62" t="s">
        <v>15</v>
      </c>
      <c r="H14" s="63"/>
      <c r="I14" s="55">
        <f>ABS(E14-E16)/AVERAGE(E14,E16)</f>
        <v>9.3727536318028142E-3</v>
      </c>
    </row>
    <row r="15" spans="1:9" ht="15.75" x14ac:dyDescent="0.3">
      <c r="A15" s="70"/>
      <c r="B15" s="72"/>
      <c r="C15" s="72"/>
      <c r="D15" s="73"/>
      <c r="E15" s="65"/>
      <c r="F15" s="61"/>
      <c r="G15" s="58" t="s">
        <v>16</v>
      </c>
      <c r="H15" s="59"/>
      <c r="I15" s="56"/>
    </row>
    <row r="16" spans="1:9" ht="18.75" customHeight="1" x14ac:dyDescent="0.3">
      <c r="A16" s="69" t="s">
        <v>17</v>
      </c>
      <c r="B16" s="71" t="str">
        <f>FormTitan!B14</f>
        <v>0.501</v>
      </c>
      <c r="C16" s="71" t="str">
        <f>C14</f>
        <v>20.287</v>
      </c>
      <c r="D16" s="71">
        <v>290.733</v>
      </c>
      <c r="E16" s="64">
        <f>D16-C16</f>
        <v>270.44600000000003</v>
      </c>
      <c r="F16" s="60">
        <f>((D16-C16)/1000)/(0.15/B16)</f>
        <v>0.90328964000000012</v>
      </c>
      <c r="G16" s="62" t="s">
        <v>15</v>
      </c>
      <c r="H16" s="63"/>
      <c r="I16" s="56"/>
    </row>
    <row r="17" spans="1:9" ht="18.75" customHeight="1" x14ac:dyDescent="0.3">
      <c r="A17" s="70"/>
      <c r="B17" s="72"/>
      <c r="C17" s="72"/>
      <c r="D17" s="73"/>
      <c r="E17" s="65"/>
      <c r="F17" s="61"/>
      <c r="G17" s="58" t="s">
        <v>16</v>
      </c>
      <c r="H17" s="59"/>
      <c r="I17" s="57"/>
    </row>
    <row r="18" spans="1:9" ht="15" customHeight="1" x14ac:dyDescent="0.25">
      <c r="A18" s="66" t="s">
        <v>18</v>
      </c>
      <c r="B18" s="67"/>
      <c r="C18" s="67"/>
      <c r="D18" s="67"/>
      <c r="E18" s="68"/>
      <c r="F18" s="25" t="s">
        <v>35</v>
      </c>
      <c r="G18" s="41" t="str">
        <f>FormTitan!B17</f>
        <v>0.567</v>
      </c>
      <c r="H18" s="42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2" t="s">
        <v>12</v>
      </c>
      <c r="G19" s="53"/>
      <c r="H19" s="54"/>
      <c r="I19" s="5" t="s">
        <v>20</v>
      </c>
    </row>
    <row r="20" spans="1:9" ht="18.75" customHeight="1" x14ac:dyDescent="0.3">
      <c r="A20" s="69" t="s">
        <v>14</v>
      </c>
      <c r="B20" s="71" t="str">
        <f>FormTitan!B18</f>
        <v>0.502</v>
      </c>
      <c r="C20" s="71" t="str">
        <f>FormTitan!B20</f>
        <v>19.594</v>
      </c>
      <c r="D20" s="71">
        <v>472.30500000000001</v>
      </c>
      <c r="E20" s="64">
        <f>D20-C20</f>
        <v>452.71100000000001</v>
      </c>
      <c r="F20" s="60">
        <f>((D20-C20)/1000)/(0.25/B20)</f>
        <v>0.90904368800000002</v>
      </c>
      <c r="G20" s="62" t="s">
        <v>15</v>
      </c>
      <c r="H20" s="63"/>
      <c r="I20" s="55">
        <f>ABS(E20-E22)/AVERAGE(E20,E22)</f>
        <v>3.9340009463083629E-2</v>
      </c>
    </row>
    <row r="21" spans="1:9" ht="18.75" customHeight="1" x14ac:dyDescent="0.3">
      <c r="A21" s="70"/>
      <c r="B21" s="72"/>
      <c r="C21" s="72"/>
      <c r="D21" s="73"/>
      <c r="E21" s="65"/>
      <c r="F21" s="61"/>
      <c r="G21" s="58" t="s">
        <v>16</v>
      </c>
      <c r="H21" s="59"/>
      <c r="I21" s="56"/>
    </row>
    <row r="22" spans="1:9" ht="18.75" customHeight="1" x14ac:dyDescent="0.3">
      <c r="A22" s="69" t="s">
        <v>17</v>
      </c>
      <c r="B22" s="71" t="str">
        <f>FormTitan!B19</f>
        <v>0.501</v>
      </c>
      <c r="C22" s="71" t="str">
        <f>C20</f>
        <v>19.594</v>
      </c>
      <c r="D22" s="71">
        <v>490.47199999999998</v>
      </c>
      <c r="E22" s="64">
        <f>D22-C22</f>
        <v>470.87799999999999</v>
      </c>
      <c r="F22" s="60">
        <f>((D22-C22)/1000)/(0.25/B22)</f>
        <v>0.94363951199999996</v>
      </c>
      <c r="G22" s="62" t="s">
        <v>15</v>
      </c>
      <c r="H22" s="63"/>
      <c r="I22" s="56"/>
    </row>
    <row r="23" spans="1:9" ht="18.75" customHeight="1" x14ac:dyDescent="0.3">
      <c r="A23" s="70"/>
      <c r="B23" s="72"/>
      <c r="C23" s="72"/>
      <c r="D23" s="73"/>
      <c r="E23" s="65"/>
      <c r="F23" s="61"/>
      <c r="G23" s="58" t="s">
        <v>16</v>
      </c>
      <c r="H23" s="59"/>
      <c r="I23" s="57"/>
    </row>
    <row r="24" spans="1:9" ht="15" customHeight="1" x14ac:dyDescent="0.25">
      <c r="A24" s="66" t="s">
        <v>21</v>
      </c>
      <c r="B24" s="67"/>
      <c r="C24" s="67"/>
      <c r="D24" s="67"/>
      <c r="E24" s="68"/>
      <c r="F24" s="25" t="s">
        <v>6</v>
      </c>
      <c r="G24" s="43" t="str">
        <f>FormTitan!B22</f>
        <v>0.623</v>
      </c>
      <c r="H24" s="42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2" t="s">
        <v>12</v>
      </c>
      <c r="G25" s="53"/>
      <c r="H25" s="54"/>
      <c r="I25" s="5" t="s">
        <v>23</v>
      </c>
    </row>
    <row r="26" spans="1:9" ht="18.75" customHeight="1" x14ac:dyDescent="0.3">
      <c r="A26" s="69" t="s">
        <v>14</v>
      </c>
      <c r="B26" s="71" t="str">
        <f>FormTitan!B18</f>
        <v>0.502</v>
      </c>
      <c r="C26" s="71" t="str">
        <f>FormTitan!B25</f>
        <v>246.355</v>
      </c>
      <c r="D26" s="71">
        <v>9880.5310000000009</v>
      </c>
      <c r="E26" s="64">
        <f>D26-C26</f>
        <v>9634.1760000000013</v>
      </c>
      <c r="F26" s="60">
        <f>((D26-C26)/1000)/(5/B26)</f>
        <v>0.96727127040000016</v>
      </c>
      <c r="G26" s="62" t="s">
        <v>15</v>
      </c>
      <c r="H26" s="63"/>
      <c r="I26" s="55">
        <f>ABS(E26-E28)/AVERAGE(E26,E28)</f>
        <v>3.0942597476294482E-2</v>
      </c>
    </row>
    <row r="27" spans="1:9" ht="18.75" customHeight="1" x14ac:dyDescent="0.3">
      <c r="A27" s="70"/>
      <c r="B27" s="72"/>
      <c r="C27" s="72"/>
      <c r="D27" s="73"/>
      <c r="E27" s="65"/>
      <c r="F27" s="61"/>
      <c r="G27" s="58" t="s">
        <v>16</v>
      </c>
      <c r="H27" s="59"/>
      <c r="I27" s="56"/>
    </row>
    <row r="28" spans="1:9" ht="18.75" customHeight="1" x14ac:dyDescent="0.3">
      <c r="A28" s="69" t="s">
        <v>17</v>
      </c>
      <c r="B28" s="71" t="str">
        <f>FormTitan!B19</f>
        <v>0.501</v>
      </c>
      <c r="C28" s="71" t="str">
        <f>C26</f>
        <v>246.355</v>
      </c>
      <c r="D28" s="71">
        <v>10183.322</v>
      </c>
      <c r="E28" s="64">
        <f>D28-C28</f>
        <v>9936.9670000000006</v>
      </c>
      <c r="F28" s="60">
        <f>((D28-C28)/1000)/(5/B28)</f>
        <v>0.99568409339999997</v>
      </c>
      <c r="G28" s="62" t="s">
        <v>15</v>
      </c>
      <c r="H28" s="63"/>
      <c r="I28" s="56"/>
    </row>
    <row r="29" spans="1:9" ht="18.75" customHeight="1" x14ac:dyDescent="0.3">
      <c r="A29" s="70"/>
      <c r="B29" s="72"/>
      <c r="C29" s="72"/>
      <c r="D29" s="73"/>
      <c r="E29" s="65"/>
      <c r="F29" s="61"/>
      <c r="G29" s="58" t="s">
        <v>16</v>
      </c>
      <c r="H29" s="59"/>
      <c r="I29" s="57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96" t="s">
        <v>27</v>
      </c>
      <c r="B31" s="89"/>
      <c r="C31" s="89"/>
      <c r="D31" s="90"/>
      <c r="E31" s="44" t="str">
        <f>FormTitan!B27</f>
        <v xml:space="preserve">    IQBAL   NORDIYANA   MAISARAH</v>
      </c>
      <c r="F31" s="45"/>
      <c r="G31" s="45"/>
      <c r="H31" s="48" t="str">
        <f>FormTitan!B28</f>
        <v>01/10/2024</v>
      </c>
      <c r="I31" s="49"/>
    </row>
    <row r="32" spans="1:9" ht="15.75" customHeight="1" x14ac:dyDescent="0.25">
      <c r="A32" s="97"/>
      <c r="B32" s="92"/>
      <c r="C32" s="92"/>
      <c r="D32" s="93"/>
      <c r="E32" s="46"/>
      <c r="F32" s="47"/>
      <c r="G32" s="47"/>
      <c r="H32" s="50"/>
      <c r="I32" s="51"/>
    </row>
    <row r="33" spans="1:9" ht="15.75" customHeight="1" x14ac:dyDescent="0.25">
      <c r="A33" s="98" t="s">
        <v>28</v>
      </c>
      <c r="B33" s="89"/>
      <c r="C33" s="89"/>
      <c r="D33" s="90"/>
      <c r="E33" s="99"/>
      <c r="F33" s="89"/>
      <c r="G33" s="89"/>
      <c r="H33" s="89"/>
      <c r="I33" s="90"/>
    </row>
    <row r="34" spans="1:9" ht="15.75" customHeight="1" x14ac:dyDescent="0.25">
      <c r="A34" s="97"/>
      <c r="B34" s="92"/>
      <c r="C34" s="92"/>
      <c r="D34" s="93"/>
      <c r="E34" s="92"/>
      <c r="F34" s="92"/>
      <c r="G34" s="92"/>
      <c r="H34" s="92"/>
      <c r="I34" s="93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19" zoomScaleNormal="100" workbookViewId="0">
      <selection activeCell="E37" sqref="E37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8" t="s">
        <v>0</v>
      </c>
      <c r="B1" s="89"/>
      <c r="C1" s="89"/>
      <c r="D1" s="89"/>
      <c r="E1" s="89"/>
      <c r="F1" s="89"/>
      <c r="G1" s="89"/>
      <c r="H1" s="89"/>
      <c r="I1" s="90"/>
    </row>
    <row r="2" spans="1:9" x14ac:dyDescent="0.25">
      <c r="A2" s="91" t="s">
        <v>1</v>
      </c>
      <c r="B2" s="92"/>
      <c r="C2" s="92"/>
      <c r="D2" s="92"/>
      <c r="E2" s="92"/>
      <c r="F2" s="92"/>
      <c r="G2" s="92"/>
      <c r="H2" s="92"/>
      <c r="I2" s="93"/>
    </row>
    <row r="3" spans="1:9" x14ac:dyDescent="0.25">
      <c r="A3" s="77" t="s">
        <v>2</v>
      </c>
      <c r="B3" s="78"/>
      <c r="C3" s="79"/>
      <c r="D3" s="74" t="str">
        <f>FormGH!B3</f>
        <v>121124(1)</v>
      </c>
      <c r="E3" s="75"/>
      <c r="F3" s="75"/>
      <c r="G3" s="75"/>
      <c r="H3" s="75"/>
      <c r="I3" s="76"/>
    </row>
    <row r="4" spans="1:9" x14ac:dyDescent="0.25">
      <c r="A4" s="77" t="s">
        <v>3</v>
      </c>
      <c r="B4" s="78"/>
      <c r="C4" s="79"/>
      <c r="D4" s="74" t="str">
        <f>FormGH!B4</f>
        <v>IQC OINT 051124</v>
      </c>
      <c r="E4" s="75"/>
      <c r="F4" s="75"/>
      <c r="G4" s="75"/>
      <c r="H4" s="75"/>
      <c r="I4" s="76"/>
    </row>
    <row r="5" spans="1:9" x14ac:dyDescent="0.25">
      <c r="A5" s="77" t="s">
        <v>4</v>
      </c>
      <c r="B5" s="78"/>
      <c r="C5" s="79"/>
      <c r="D5" s="74" t="str">
        <f>FormGH!B5</f>
        <v>RB GH A 051124</v>
      </c>
      <c r="E5" s="75"/>
      <c r="F5" s="75"/>
      <c r="G5" s="75"/>
      <c r="H5" s="75"/>
      <c r="I5" s="76"/>
    </row>
    <row r="6" spans="1:9" ht="15" customHeight="1" x14ac:dyDescent="0.25">
      <c r="A6" s="66" t="s">
        <v>5</v>
      </c>
      <c r="B6" s="78"/>
      <c r="C6" s="78"/>
      <c r="D6" s="78"/>
      <c r="E6" s="79"/>
      <c r="F6" s="24" t="s">
        <v>6</v>
      </c>
      <c r="G6" s="41" t="str">
        <f>FormGH!B7</f>
        <v>0.053</v>
      </c>
      <c r="H6" s="42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2" t="s">
        <v>12</v>
      </c>
      <c r="G7" s="89"/>
      <c r="H7" s="90"/>
      <c r="I7" s="5" t="s">
        <v>13</v>
      </c>
    </row>
    <row r="8" spans="1:9" ht="18.75" customHeight="1" x14ac:dyDescent="0.3">
      <c r="A8" s="69" t="s">
        <v>14</v>
      </c>
      <c r="B8" s="71" t="str">
        <f>FormGH!B8</f>
        <v>1.505</v>
      </c>
      <c r="C8" s="71" t="str">
        <f>FormGH!B10</f>
        <v>53.562</v>
      </c>
      <c r="D8" s="71">
        <v>4927.5169999999998</v>
      </c>
      <c r="E8" s="108">
        <f>D8-C8</f>
        <v>4873.9549999999999</v>
      </c>
      <c r="F8" s="60">
        <f>((D8-C8)/1000)/(7.5/B8)</f>
        <v>0.97804030333333325</v>
      </c>
      <c r="G8" s="62" t="s">
        <v>29</v>
      </c>
      <c r="H8" s="107"/>
      <c r="I8" s="55">
        <f>ABS(E8-E10)/AVERAGE(E8,E10)</f>
        <v>9.6266292418010959E-3</v>
      </c>
    </row>
    <row r="9" spans="1:9" ht="18.75" customHeight="1" x14ac:dyDescent="0.3">
      <c r="A9" s="104"/>
      <c r="B9" s="109"/>
      <c r="C9" s="109"/>
      <c r="D9" s="73"/>
      <c r="E9" s="106"/>
      <c r="F9" s="106"/>
      <c r="G9" s="58" t="s">
        <v>30</v>
      </c>
      <c r="H9" s="105"/>
      <c r="I9" s="103"/>
    </row>
    <row r="10" spans="1:9" ht="18.75" customHeight="1" x14ac:dyDescent="0.3">
      <c r="A10" s="69" t="s">
        <v>17</v>
      </c>
      <c r="B10" s="71" t="str">
        <f>FormGH!B9</f>
        <v>1.505</v>
      </c>
      <c r="C10" s="71" t="str">
        <f>C8</f>
        <v>53.562</v>
      </c>
      <c r="D10" s="71">
        <v>4880.8220000000001</v>
      </c>
      <c r="E10" s="108">
        <f>D10-C10</f>
        <v>4827.26</v>
      </c>
      <c r="F10" s="60">
        <f>((D10-C10)/1000)/(7.5/B10)</f>
        <v>0.96867017333333327</v>
      </c>
      <c r="G10" s="62" t="s">
        <v>31</v>
      </c>
      <c r="H10" s="107"/>
      <c r="I10" s="103"/>
    </row>
    <row r="11" spans="1:9" ht="18.75" customHeight="1" x14ac:dyDescent="0.3">
      <c r="A11" s="104"/>
      <c r="B11" s="109"/>
      <c r="C11" s="109"/>
      <c r="D11" s="73"/>
      <c r="E11" s="106"/>
      <c r="F11" s="106"/>
      <c r="G11" s="58" t="s">
        <v>32</v>
      </c>
      <c r="H11" s="105"/>
      <c r="I11" s="104"/>
    </row>
    <row r="12" spans="1:9" ht="15" customHeight="1" x14ac:dyDescent="0.25">
      <c r="A12" s="66" t="s">
        <v>24</v>
      </c>
      <c r="B12" s="78"/>
      <c r="C12" s="78"/>
      <c r="D12" s="78"/>
      <c r="E12" s="79"/>
      <c r="F12" s="25" t="s">
        <v>6</v>
      </c>
      <c r="G12" s="41" t="str">
        <f>FormGH!B12</f>
        <v>0.028</v>
      </c>
      <c r="H12" s="42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2" t="s">
        <v>12</v>
      </c>
      <c r="G13" s="89"/>
      <c r="H13" s="90"/>
      <c r="I13" s="5" t="s">
        <v>26</v>
      </c>
    </row>
    <row r="14" spans="1:9" ht="18.75" customHeight="1" x14ac:dyDescent="0.3">
      <c r="A14" s="69" t="s">
        <v>14</v>
      </c>
      <c r="B14" s="71" t="str">
        <f>FormGH!B13</f>
        <v>1.505</v>
      </c>
      <c r="C14" s="71" t="str">
        <f>FormGH!B15</f>
        <v>10.373</v>
      </c>
      <c r="D14" s="71">
        <v>290.32</v>
      </c>
      <c r="E14" s="108">
        <f>D14-C14</f>
        <v>279.947</v>
      </c>
      <c r="F14" s="60">
        <f>((D14-C14)/1000)/(0.45/B14)</f>
        <v>0.93626718888888882</v>
      </c>
      <c r="G14" s="62" t="s">
        <v>15</v>
      </c>
      <c r="H14" s="107"/>
      <c r="I14" s="55">
        <f>ABS(E14-E16)/AVERAGE(E14,E16)</f>
        <v>6.0418491340924002E-2</v>
      </c>
    </row>
    <row r="15" spans="1:9" ht="15.75" x14ac:dyDescent="0.3">
      <c r="A15" s="104"/>
      <c r="B15" s="109"/>
      <c r="C15" s="109"/>
      <c r="D15" s="73"/>
      <c r="E15" s="106"/>
      <c r="F15" s="106"/>
      <c r="G15" s="58" t="s">
        <v>16</v>
      </c>
      <c r="H15" s="105"/>
      <c r="I15" s="103"/>
    </row>
    <row r="16" spans="1:9" ht="18.75" customHeight="1" x14ac:dyDescent="0.3">
      <c r="A16" s="69" t="s">
        <v>17</v>
      </c>
      <c r="B16" s="71" t="str">
        <f>FormGH!B14</f>
        <v>1.505</v>
      </c>
      <c r="C16" s="71" t="str">
        <f>FormGH!B15</f>
        <v>10.373</v>
      </c>
      <c r="D16" s="71">
        <v>273.90199999999999</v>
      </c>
      <c r="E16" s="108">
        <f>D16-C16</f>
        <v>263.529</v>
      </c>
      <c r="F16" s="60">
        <f>((D16-C16)/1000)/(0.45/B16)</f>
        <v>0.88135810000000003</v>
      </c>
      <c r="G16" s="62" t="s">
        <v>15</v>
      </c>
      <c r="H16" s="107"/>
      <c r="I16" s="103"/>
    </row>
    <row r="17" spans="1:9" ht="18.75" customHeight="1" x14ac:dyDescent="0.3">
      <c r="A17" s="104"/>
      <c r="B17" s="109"/>
      <c r="C17" s="109"/>
      <c r="D17" s="73"/>
      <c r="E17" s="106"/>
      <c r="F17" s="106"/>
      <c r="G17" s="58" t="s">
        <v>16</v>
      </c>
      <c r="H17" s="105"/>
      <c r="I17" s="104"/>
    </row>
    <row r="18" spans="1:9" ht="15.75" customHeight="1" x14ac:dyDescent="0.25">
      <c r="A18" s="66" t="s">
        <v>18</v>
      </c>
      <c r="B18" s="78"/>
      <c r="C18" s="78"/>
      <c r="D18" s="78"/>
      <c r="E18" s="79"/>
      <c r="F18" s="25" t="s">
        <v>6</v>
      </c>
      <c r="G18" s="100" t="str">
        <f>FormGH!B17</f>
        <v>0.241</v>
      </c>
      <c r="H18" s="101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2" t="s">
        <v>12</v>
      </c>
      <c r="G19" s="89"/>
      <c r="H19" s="90"/>
      <c r="I19" s="5" t="s">
        <v>20</v>
      </c>
    </row>
    <row r="20" spans="1:9" ht="18.75" customHeight="1" x14ac:dyDescent="0.3">
      <c r="A20" s="69" t="s">
        <v>14</v>
      </c>
      <c r="B20" s="71" t="str">
        <f>FormGH!B18</f>
        <v>1.505</v>
      </c>
      <c r="C20" s="71" t="str">
        <f>FormGH!B20</f>
        <v>6.134</v>
      </c>
      <c r="D20" s="71">
        <v>485.28399999999999</v>
      </c>
      <c r="E20" s="64">
        <f>D20-C20</f>
        <v>479.15</v>
      </c>
      <c r="F20" s="60">
        <f>((D20-C20)/1000)/(0.75/B20)</f>
        <v>0.96149433333333323</v>
      </c>
      <c r="G20" s="62" t="s">
        <v>15</v>
      </c>
      <c r="H20" s="107"/>
      <c r="I20" s="55">
        <f>ABS(E20-E22)/AVERAGE(E20,E22)</f>
        <v>3.3320743987880298E-2</v>
      </c>
    </row>
    <row r="21" spans="1:9" ht="18.75" customHeight="1" x14ac:dyDescent="0.3">
      <c r="A21" s="104"/>
      <c r="B21" s="109"/>
      <c r="C21" s="109"/>
      <c r="D21" s="73"/>
      <c r="E21" s="104"/>
      <c r="F21" s="106"/>
      <c r="G21" s="58" t="s">
        <v>16</v>
      </c>
      <c r="H21" s="105"/>
      <c r="I21" s="103"/>
    </row>
    <row r="22" spans="1:9" ht="18.75" customHeight="1" x14ac:dyDescent="0.3">
      <c r="A22" s="69" t="s">
        <v>17</v>
      </c>
      <c r="B22" s="71" t="str">
        <f>FormGH!B19</f>
        <v>1.505</v>
      </c>
      <c r="C22" s="71" t="str">
        <f>FormGH!B20</f>
        <v>6.134</v>
      </c>
      <c r="D22" s="71">
        <v>469.58</v>
      </c>
      <c r="E22" s="64">
        <f>D22-C22</f>
        <v>463.44599999999997</v>
      </c>
      <c r="F22" s="60">
        <f>((D22-C22)/1000)/(0.75/B22)</f>
        <v>0.92998163999999983</v>
      </c>
      <c r="G22" s="62" t="s">
        <v>15</v>
      </c>
      <c r="H22" s="107"/>
      <c r="I22" s="103"/>
    </row>
    <row r="23" spans="1:9" ht="18.75" customHeight="1" x14ac:dyDescent="0.3">
      <c r="A23" s="104"/>
      <c r="B23" s="109"/>
      <c r="C23" s="109"/>
      <c r="D23" s="73"/>
      <c r="E23" s="104"/>
      <c r="F23" s="106"/>
      <c r="G23" s="58" t="s">
        <v>16</v>
      </c>
      <c r="H23" s="105"/>
      <c r="I23" s="104"/>
    </row>
    <row r="24" spans="1:9" ht="15.75" customHeight="1" x14ac:dyDescent="0.25">
      <c r="A24" s="66" t="s">
        <v>21</v>
      </c>
      <c r="B24" s="78"/>
      <c r="C24" s="78"/>
      <c r="D24" s="78"/>
      <c r="E24" s="79"/>
      <c r="F24" s="25" t="s">
        <v>6</v>
      </c>
      <c r="G24" s="41" t="str">
        <f>FormGH!B22</f>
        <v>0.662</v>
      </c>
      <c r="H24" s="42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2" t="s">
        <v>12</v>
      </c>
      <c r="G25" s="89"/>
      <c r="H25" s="90"/>
      <c r="I25" s="5" t="s">
        <v>23</v>
      </c>
    </row>
    <row r="26" spans="1:9" ht="18.75" customHeight="1" x14ac:dyDescent="0.3">
      <c r="A26" s="69" t="s">
        <v>14</v>
      </c>
      <c r="B26" s="71" t="str">
        <f>FormGH!B23</f>
        <v>1.505</v>
      </c>
      <c r="C26" s="71" t="str">
        <f>FormGH!B25</f>
        <v>677.537</v>
      </c>
      <c r="D26" s="71">
        <v>10366.543</v>
      </c>
      <c r="E26" s="64">
        <f>D26-C26</f>
        <v>9689.0059999999994</v>
      </c>
      <c r="F26" s="60">
        <f>((D26-C26)/1000)/(15/B26)</f>
        <v>0.97213026866666652</v>
      </c>
      <c r="G26" s="62" t="s">
        <v>15</v>
      </c>
      <c r="H26" s="107"/>
      <c r="I26" s="55">
        <f>ABS(E26-E28)/AVERAGE(E26,E28)</f>
        <v>4.0337332474857629E-2</v>
      </c>
    </row>
    <row r="27" spans="1:9" ht="18.75" customHeight="1" x14ac:dyDescent="0.3">
      <c r="A27" s="104"/>
      <c r="B27" s="109"/>
      <c r="C27" s="109"/>
      <c r="D27" s="73"/>
      <c r="E27" s="104"/>
      <c r="F27" s="106"/>
      <c r="G27" s="58" t="s">
        <v>16</v>
      </c>
      <c r="H27" s="105"/>
      <c r="I27" s="103"/>
    </row>
    <row r="28" spans="1:9" ht="18.75" customHeight="1" x14ac:dyDescent="0.3">
      <c r="A28" s="69" t="s">
        <v>17</v>
      </c>
      <c r="B28" s="71" t="str">
        <f>FormGH!B24</f>
        <v>1.505</v>
      </c>
      <c r="C28" s="71" t="str">
        <f>FormGH!B25</f>
        <v>677.537</v>
      </c>
      <c r="D28" s="71">
        <v>9983.4410000000007</v>
      </c>
      <c r="E28" s="64">
        <f>D28-C28</f>
        <v>9305.9040000000005</v>
      </c>
      <c r="F28" s="60">
        <f>((D28-C28)/1000)/(15/B28)</f>
        <v>0.93369236799999999</v>
      </c>
      <c r="G28" s="62" t="s">
        <v>15</v>
      </c>
      <c r="H28" s="107"/>
      <c r="I28" s="103"/>
    </row>
    <row r="29" spans="1:9" ht="18.75" customHeight="1" x14ac:dyDescent="0.3">
      <c r="A29" s="104"/>
      <c r="B29" s="109"/>
      <c r="C29" s="109"/>
      <c r="D29" s="73"/>
      <c r="E29" s="104"/>
      <c r="F29" s="106"/>
      <c r="G29" s="58" t="s">
        <v>16</v>
      </c>
      <c r="H29" s="105"/>
      <c r="I29" s="104"/>
    </row>
    <row r="30" spans="1:9" ht="15.75" customHeight="1" x14ac:dyDescent="0.25">
      <c r="A30" s="96" t="s">
        <v>27</v>
      </c>
      <c r="B30" s="89"/>
      <c r="C30" s="89"/>
      <c r="D30" s="90"/>
      <c r="E30" s="111" t="str">
        <f>FormGH!B27</f>
        <v xml:space="preserve">   IQBAL           NORDIYANA  </v>
      </c>
      <c r="F30" s="112"/>
      <c r="G30" s="112"/>
      <c r="H30" s="48" t="str">
        <f>FormGH!B28</f>
        <v>12/11/2024</v>
      </c>
      <c r="I30" s="49"/>
    </row>
    <row r="31" spans="1:9" ht="15.75" customHeight="1" x14ac:dyDescent="0.25">
      <c r="A31" s="97"/>
      <c r="B31" s="92"/>
      <c r="C31" s="92"/>
      <c r="D31" s="93"/>
      <c r="E31" s="113"/>
      <c r="F31" s="114"/>
      <c r="G31" s="114"/>
      <c r="H31" s="50"/>
      <c r="I31" s="51"/>
    </row>
    <row r="32" spans="1:9" ht="15.75" customHeight="1" x14ac:dyDescent="0.25">
      <c r="A32" s="98" t="s">
        <v>28</v>
      </c>
      <c r="B32" s="89"/>
      <c r="C32" s="89"/>
      <c r="D32" s="90"/>
      <c r="E32" s="99"/>
      <c r="F32" s="89"/>
      <c r="G32" s="89"/>
      <c r="H32" s="89"/>
      <c r="I32" s="90"/>
    </row>
    <row r="33" spans="1:9" ht="15.75" customHeight="1" x14ac:dyDescent="0.25">
      <c r="A33" s="97"/>
      <c r="B33" s="92"/>
      <c r="C33" s="92"/>
      <c r="D33" s="93"/>
      <c r="E33" s="92"/>
      <c r="F33" s="92"/>
      <c r="G33" s="92"/>
      <c r="H33" s="92"/>
      <c r="I33" s="93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2024-10-02T07:38:16Z</cp:lastPrinted>
  <dcterms:created xsi:type="dcterms:W3CDTF">2006-09-16T00:00:00Z</dcterms:created>
  <dcterms:modified xsi:type="dcterms:W3CDTF">2024-11-14T08:43:12Z</dcterms:modified>
</cp:coreProperties>
</file>