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BAAB9DBD-F6FA-4417-8656-B1DC7A7F72E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5" i="1" l="1"/>
  <c r="E8" i="1"/>
  <c r="E14" i="1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E10" i="1" l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<sst xmlns="http://schemas.openxmlformats.org/spreadsheetml/2006/main" count="232" uniqueCount="76">
  <si>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</si>
  <si>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</si>
  <si>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</si>
  <si>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</si>
  <si>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</si>
  <si>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</si>
  <si>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</si>
  <si>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</si>
  <si>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</si>
  <si>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</si>
  <si>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</si>
  <si>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</si>
  <si>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</si>
  <si>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</si>
  <si>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</si>
  <si>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</si>
  <si>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</si>
  <si>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</si>
  <si>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</si>
  <si>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</si>
  <si>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</si>
  <si>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</si>
  <si>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</si>
  <si>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</si>
  <si>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</si>
  <si>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</si>
  <si>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</si>
  <si>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</si>
  <si>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</si>
  <si>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</si>
  <si>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</si>
  <si>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</si>
  <si>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</si>
  <si>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</si>
  <si>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</si>
  <si>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</si>
  <si>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</si>
  <si>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</si>
  <si>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</si>
  <si>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</si>
  <si>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</si>
  <si>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</si>
  <si>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</si>
  <si>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</si>
  <si>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</si>
  <si>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</si>
  <si>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</si>
  <si>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</si>
  <si>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</si>
  <si>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</si>
  <si>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</si>
  <si>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</si>
  <si>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</si>
  <si>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</si>
  <si>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</si>
  <si>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</si>
  <si>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</si>
  <si>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</si>
  <si>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</si>
  <si>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</si>
  <si>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</si>
  <si>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 xml:space="preserve">    IQBAL             NORDIYANA  </t>
  </si>
  <si>
    <t>0.022</t>
  </si>
  <si>
    <t>121124(1)</t>
  </si>
  <si>
    <t>IQC POW 071124</t>
  </si>
  <si>
    <t>RB POW 071124</t>
  </si>
  <si>
    <t>0.018</t>
  </si>
  <si>
    <t>0.047</t>
  </si>
  <si>
    <t>0.958</t>
  </si>
  <si>
    <t>0.501</t>
  </si>
  <si>
    <t>0.507</t>
  </si>
  <si>
    <t>12/11/2024</t>
  </si>
  <si>
    <t>49.035</t>
  </si>
  <si>
    <t>20.835</t>
  </si>
  <si>
    <t>10.755</t>
  </si>
  <si>
    <t>275.472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</si>
</sst>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/>
    <xf numFmtId="0" fontId="7" fillId="0" borderId="0" xfId="0" applyFo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/>
    <xf numFmtId="0" fontId="6" fillId="0" borderId="17" xfId="0" applyFont="1" applyBorder="1"/>
    <xf numFmtId="10" fontId="9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18" xfId="0" applyFont="1" applyBorder="1"/>
    <xf numFmtId="0" fontId="4" fillId="0" borderId="19" xfId="0" applyFont="1" applyBorder="1"/>
    <xf numFmtId="165" fontId="15" fillId="0" borderId="10" xfId="0" applyNumberFormat="1" applyFont="1" applyBorder="1" applyAlignment="1">
      <alignment wrapText="1"/>
    </xf>
    <xf numFmtId="0" fontId="4" fillId="0" borderId="24" xfId="0" applyFont="1" applyBorder="1"/>
    <xf numFmtId="49" fontId="0" fillId="0" borderId="0" xfId="0" applyNumberFormat="1"/>
    <xf numFmtId="0" fontId="13" fillId="11" borderId="7" xfId="0" applyFont="1" applyFill="1" applyBorder="1" applyAlignment="1">
      <alignment wrapText="1"/>
    </xf>
    <xf numFmtId="0" fontId="7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3" fillId="0" borderId="25" xfId="0" applyNumberFormat="1" applyFont="1" applyBorder="1"/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165" fontId="7" fillId="10" borderId="11" xfId="0" applyNumberFormat="1" applyFont="1" applyFill="1" applyBorder="1" applyAlignment="1">
      <alignment horizontal="center" wrapText="1"/>
    </xf>
    <xf numFmtId="165" fontId="7" fillId="10" borderId="13" xfId="0" applyNumberFormat="1" applyFont="1" applyFill="1" applyBorder="1" applyAlignment="1">
      <alignment horizontal="center" wrapText="1"/>
    </xf>
    <xf numFmtId="0" fontId="6" fillId="12" borderId="13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13" fillId="10" borderId="11" xfId="0" applyNumberFormat="1" applyFont="1" applyFill="1" applyBorder="1" applyAlignment="1">
      <alignment horizontal="center" wrapText="1"/>
    </xf>
    <xf numFmtId="165" fontId="13" fillId="10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" fontId="7" fillId="2" borderId="7" xfId="0" quotePrefix="1" applyNumberFormat="1" applyFont="1" applyFill="1" applyBorder="1" applyAlignment="1">
      <alignment horizontal="center" wrapText="1"/>
    </xf>
    <xf numFmtId="1" fontId="6" fillId="0" borderId="8" xfId="0" applyNumberFormat="1" applyFont="1" applyBorder="1"/>
    <xf numFmtId="1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165" fontId="16" fillId="10" borderId="11" xfId="0" applyNumberFormat="1" applyFont="1" applyFill="1" applyBorder="1" applyAlignment="1">
      <alignment horizontal="center" wrapText="1"/>
    </xf>
    <xf numFmtId="165" fontId="16" fillId="10" borderId="13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11" borderId="8" xfId="0" applyFont="1" applyFill="1" applyBorder="1" applyAlignment="1">
      <alignment horizontal="left" wrapText="1"/>
    </xf>
    <xf numFmtId="0" fontId="7" fillId="11" borderId="9" xfId="0" applyFont="1" applyFill="1" applyBorder="1" applyAlignment="1">
      <alignment horizontal="left" wrapText="1"/>
    </xf>
    <xf numFmtId="49" fontId="7" fillId="11" borderId="8" xfId="0" applyNumberFormat="1" applyFont="1" applyFill="1" applyBorder="1" applyAlignment="1">
      <alignment horizontal="left" wrapText="1"/>
    </xf>
    <xf numFmtId="49" fontId="18" fillId="0" borderId="12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left" vertical="center" indent="2"/>
    </xf>
    <xf numFmtId="166" fontId="6" fillId="0" borderId="3" xfId="0" applyNumberFormat="1" applyFont="1" applyBorder="1" applyAlignment="1">
      <alignment horizontal="left" vertical="center" indent="2"/>
    </xf>
    <xf numFmtId="166" fontId="6" fillId="0" borderId="5" xfId="0" applyNumberFormat="1" applyFont="1" applyBorder="1" applyAlignment="1">
      <alignment horizontal="left" vertical="center" indent="2"/>
    </xf>
    <xf numFmtId="166" fontId="6" fillId="0" borderId="6" xfId="0" applyNumberFormat="1" applyFont="1" applyBorder="1" applyAlignment="1">
      <alignment horizontal="left" vertical="center" indent="2"/>
    </xf>
    <xf numFmtId="165" fontId="6" fillId="12" borderId="13" xfId="0" applyNumberFormat="1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left" wrapText="1"/>
    </xf>
    <xf numFmtId="0" fontId="13" fillId="11" borderId="9" xfId="0" applyFont="1" applyFill="1" applyBorder="1" applyAlignment="1">
      <alignment horizontal="left" wrapText="1"/>
    </xf>
    <xf numFmtId="49" fontId="18" fillId="0" borderId="12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49" fontId="18" fillId="0" borderId="14" xfId="0" applyNumberFormat="1" applyFont="1" applyBorder="1" applyAlignment="1">
      <alignment horizontal="left" vertical="center" wrapText="1"/>
    </xf>
    <xf numFmtId="49" fontId="18" fillId="0" borderId="5" xfId="0" applyNumberFormat="1" applyFont="1" applyBorder="1" applyAlignment="1">
      <alignment horizontal="left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5" sqref="B5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8" t="s">
        <v>63</v>
      </c>
    </row>
    <row r="4" spans="1:2" ht="15.75" thickBot="1" x14ac:dyDescent="0.3">
      <c r="A4" s="17" t="s">
        <v>3</v>
      </c>
      <c r="B4" s="28" t="s">
        <v>64</v>
      </c>
    </row>
    <row r="5" spans="1:2" ht="15.75" thickBot="1" x14ac:dyDescent="0.3">
      <c r="A5" s="18" t="s">
        <v>4</v>
      </c>
      <c r="B5" s="28" t="s">
        <v>65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8" t="s">
        <v>62</v>
      </c>
    </row>
    <row r="8" spans="1:2" ht="15.75" thickBot="1" x14ac:dyDescent="0.3">
      <c r="A8" s="19" t="s">
        <v>38</v>
      </c>
      <c r="B8" s="28" t="s">
        <v>69</v>
      </c>
    </row>
    <row r="9" spans="1:2" ht="15.75" thickBot="1" x14ac:dyDescent="0.3">
      <c r="A9" s="19" t="s">
        <v>39</v>
      </c>
      <c r="B9" s="28" t="s">
        <v>70</v>
      </c>
    </row>
    <row r="10" spans="1:2" ht="15.75" thickBot="1" x14ac:dyDescent="0.3">
      <c r="A10" s="20" t="s">
        <v>9</v>
      </c>
      <c r="B10" s="28" t="s">
        <v>72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8" t="s">
        <v>66</v>
      </c>
    </row>
    <row r="13" spans="1:2" ht="15.75" thickBot="1" x14ac:dyDescent="0.3">
      <c r="A13" s="19" t="s">
        <v>38</v>
      </c>
      <c r="B13" s="28" t="s">
        <v>69</v>
      </c>
    </row>
    <row r="14" spans="1:2" ht="15.75" thickBot="1" x14ac:dyDescent="0.3">
      <c r="A14" s="19" t="s">
        <v>39</v>
      </c>
      <c r="B14" s="28" t="s">
        <v>70</v>
      </c>
    </row>
    <row r="15" spans="1:2" ht="15.75" thickBot="1" x14ac:dyDescent="0.3">
      <c r="A15" s="20" t="s">
        <v>9</v>
      </c>
      <c r="B15" s="28" t="s">
        <v>73</v>
      </c>
    </row>
    <row r="16" spans="1:2" ht="15.75" thickBot="1" x14ac:dyDescent="0.3">
      <c r="A16" s="38" t="s">
        <v>41</v>
      </c>
      <c r="B16" s="39"/>
    </row>
    <row r="17" spans="1:4" ht="15.75" thickBot="1" x14ac:dyDescent="0.3">
      <c r="A17" s="19" t="s">
        <v>35</v>
      </c>
      <c r="B17" s="28" t="s">
        <v>67</v>
      </c>
    </row>
    <row r="18" spans="1:4" ht="15.75" thickBot="1" x14ac:dyDescent="0.3">
      <c r="A18" s="19" t="s">
        <v>38</v>
      </c>
      <c r="B18" s="28" t="s">
        <v>69</v>
      </c>
    </row>
    <row r="19" spans="1:4" ht="15.75" thickBot="1" x14ac:dyDescent="0.3">
      <c r="A19" s="19" t="s">
        <v>39</v>
      </c>
      <c r="B19" s="28" t="s">
        <v>70</v>
      </c>
    </row>
    <row r="20" spans="1:4" ht="15.75" thickBot="1" x14ac:dyDescent="0.3">
      <c r="A20" s="22" t="s">
        <v>9</v>
      </c>
      <c r="B20" s="28" t="s">
        <v>74</v>
      </c>
    </row>
    <row r="21" spans="1:4" ht="15.75" thickBot="1" x14ac:dyDescent="0.3">
      <c r="A21" s="40" t="s">
        <v>42</v>
      </c>
      <c r="B21" s="41"/>
    </row>
    <row r="22" spans="1:4" ht="15.75" thickBot="1" x14ac:dyDescent="0.3">
      <c r="A22" s="19" t="s">
        <v>35</v>
      </c>
      <c r="B22" s="28" t="s">
        <v>68</v>
      </c>
    </row>
    <row r="23" spans="1:4" ht="15.75" thickBot="1" x14ac:dyDescent="0.3">
      <c r="A23" s="19" t="s">
        <v>38</v>
      </c>
      <c r="B23" s="28" t="s">
        <v>69</v>
      </c>
    </row>
    <row r="24" spans="1:4" ht="15.75" thickBot="1" x14ac:dyDescent="0.3">
      <c r="A24" s="19" t="s">
        <v>39</v>
      </c>
      <c r="B24" s="28" t="s">
        <v>70</v>
      </c>
    </row>
    <row r="25" spans="1:4" ht="15.75" thickBot="1" x14ac:dyDescent="0.3">
      <c r="A25" s="20" t="s">
        <v>9</v>
      </c>
      <c r="B25" s="28" t="s">
        <v>75</v>
      </c>
    </row>
    <row r="26" spans="1:4" x14ac:dyDescent="0.25">
      <c r="A26" s="32" t="s">
        <v>43</v>
      </c>
      <c r="B26" s="33"/>
    </row>
    <row r="27" spans="1:4" ht="15.75" thickBot="1" x14ac:dyDescent="0.3">
      <c r="A27" s="19" t="s">
        <v>44</v>
      </c>
      <c r="B27" s="30" t="s">
        <v>61</v>
      </c>
      <c r="C27" s="31"/>
      <c r="D27" s="31"/>
    </row>
    <row r="28" spans="1:4" ht="15.75" thickBot="1" x14ac:dyDescent="0.3">
      <c r="A28" s="20" t="s">
        <v>45</v>
      </c>
      <c r="B28" s="29" t="s">
        <v>71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7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49</v>
      </c>
    </row>
    <row r="5" spans="1:2" ht="15.75" thickBot="1" x14ac:dyDescent="0.3">
      <c r="A5" s="18" t="s">
        <v>4</v>
      </c>
      <c r="B5" s="27" t="s">
        <v>50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7" t="s">
        <v>51</v>
      </c>
    </row>
    <row r="8" spans="1:2" ht="15.75" thickBot="1" x14ac:dyDescent="0.3">
      <c r="A8" s="19" t="s">
        <v>38</v>
      </c>
      <c r="B8" s="27" t="s">
        <v>58</v>
      </c>
    </row>
    <row r="9" spans="1:2" ht="15.75" thickBot="1" x14ac:dyDescent="0.3">
      <c r="A9" s="19" t="s">
        <v>39</v>
      </c>
      <c r="B9" s="27" t="s">
        <v>59</v>
      </c>
    </row>
    <row r="10" spans="1:2" ht="15.75" thickBot="1" x14ac:dyDescent="0.3">
      <c r="A10" s="20" t="s">
        <v>9</v>
      </c>
      <c r="B10" s="27" t="s">
        <v>54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58</v>
      </c>
    </row>
    <row r="14" spans="1:2" ht="15.75" thickBot="1" x14ac:dyDescent="0.3">
      <c r="A14" s="19" t="s">
        <v>39</v>
      </c>
      <c r="B14" s="27" t="s">
        <v>59</v>
      </c>
    </row>
    <row r="15" spans="1:2" ht="15.75" thickBot="1" x14ac:dyDescent="0.3">
      <c r="A15" s="20" t="s">
        <v>9</v>
      </c>
      <c r="B15" s="27" t="s">
        <v>55</v>
      </c>
    </row>
    <row r="16" spans="1:2" ht="15.75" thickBot="1" x14ac:dyDescent="0.3">
      <c r="A16" s="38" t="s">
        <v>41</v>
      </c>
      <c r="B16" s="39"/>
    </row>
    <row r="17" spans="1:2" ht="15.75" thickBot="1" x14ac:dyDescent="0.3">
      <c r="A17" s="19" t="s">
        <v>35</v>
      </c>
      <c r="B17" s="27" t="s">
        <v>52</v>
      </c>
    </row>
    <row r="18" spans="1:2" ht="15.75" thickBot="1" x14ac:dyDescent="0.3">
      <c r="A18" s="19" t="s">
        <v>38</v>
      </c>
      <c r="B18" s="27" t="s">
        <v>58</v>
      </c>
    </row>
    <row r="19" spans="1:2" ht="15.75" thickBot="1" x14ac:dyDescent="0.3">
      <c r="A19" s="19" t="s">
        <v>39</v>
      </c>
      <c r="B19" s="27" t="s">
        <v>59</v>
      </c>
    </row>
    <row r="20" spans="1:2" ht="15.75" thickBot="1" x14ac:dyDescent="0.3">
      <c r="A20" s="22" t="s">
        <v>9</v>
      </c>
      <c r="B20" s="27" t="s">
        <v>56</v>
      </c>
    </row>
    <row r="21" spans="1:2" ht="15.75" thickBot="1" x14ac:dyDescent="0.3">
      <c r="A21" s="40" t="s">
        <v>42</v>
      </c>
      <c r="B21" s="41"/>
    </row>
    <row r="22" spans="1:2" ht="15.75" thickBot="1" x14ac:dyDescent="0.3">
      <c r="A22" s="19" t="s">
        <v>35</v>
      </c>
      <c r="B22" s="27" t="s">
        <v>53</v>
      </c>
    </row>
    <row r="23" spans="1:2" ht="15.75" thickBot="1" x14ac:dyDescent="0.3">
      <c r="A23" s="19" t="s">
        <v>38</v>
      </c>
      <c r="B23" s="27" t="s">
        <v>58</v>
      </c>
    </row>
    <row r="24" spans="1:2" ht="15.75" thickBot="1" x14ac:dyDescent="0.3">
      <c r="A24" s="19" t="s">
        <v>39</v>
      </c>
      <c r="B24" s="27" t="s">
        <v>59</v>
      </c>
    </row>
    <row r="25" spans="1:2" ht="15.75" thickBot="1" x14ac:dyDescent="0.3">
      <c r="A25" s="20" t="s">
        <v>9</v>
      </c>
      <c r="B25" s="27" t="s">
        <v>57</v>
      </c>
    </row>
    <row r="26" spans="1:2" ht="15.75" thickBot="1" x14ac:dyDescent="0.3">
      <c r="A26" s="32" t="s">
        <v>43</v>
      </c>
      <c r="B26" s="33"/>
    </row>
    <row r="27" spans="1:2" ht="15.75" thickBot="1" x14ac:dyDescent="0.3">
      <c r="A27" s="19" t="s">
        <v>44</v>
      </c>
      <c r="B27" s="27" t="s">
        <v>60</v>
      </c>
    </row>
    <row r="28" spans="1:2" ht="15.75" thickBot="1" x14ac:dyDescent="0.3">
      <c r="A28" s="20" t="s">
        <v>45</v>
      </c>
      <c r="B28" s="27" t="s">
        <v>48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0" zoomScaleNormal="100" workbookViewId="0">
      <selection activeCell="M9" sqref="M9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4" t="s">
        <v>0</v>
      </c>
      <c r="B1" s="46"/>
      <c r="C1" s="46"/>
      <c r="D1" s="46"/>
      <c r="E1" s="46"/>
      <c r="F1" s="46"/>
      <c r="G1" s="46"/>
      <c r="H1" s="46"/>
      <c r="I1" s="47"/>
    </row>
    <row r="2" spans="1:9" x14ac:dyDescent="0.25">
      <c r="A2" s="75" t="s">
        <v>1</v>
      </c>
      <c r="B2" s="49"/>
      <c r="C2" s="49"/>
      <c r="D2" s="49"/>
      <c r="E2" s="49"/>
      <c r="F2" s="49"/>
      <c r="G2" s="49"/>
      <c r="H2" s="49"/>
      <c r="I2" s="50"/>
    </row>
    <row r="3" spans="1:9" x14ac:dyDescent="0.25">
      <c r="A3" s="76" t="s">
        <v>2</v>
      </c>
      <c r="B3" s="77"/>
      <c r="C3" s="78"/>
      <c r="D3" s="79" t="s">
        <v>63</v>
      </c>
      <c r="E3" s="80"/>
      <c r="F3" s="80"/>
      <c r="G3" s="80"/>
      <c r="H3" s="80"/>
      <c r="I3" s="81"/>
    </row>
    <row r="4" spans="1:9" x14ac:dyDescent="0.25">
      <c r="A4" s="82" t="s">
        <v>3</v>
      </c>
      <c r="B4" s="77"/>
      <c r="C4" s="78"/>
      <c r="D4" s="83" t="s">
        <v>64</v>
      </c>
      <c r="E4" s="84"/>
      <c r="F4" s="84"/>
      <c r="G4" s="84"/>
      <c r="H4" s="84"/>
      <c r="I4" s="85"/>
    </row>
    <row r="5" spans="1:9" x14ac:dyDescent="0.25">
      <c r="A5" s="76" t="s">
        <v>4</v>
      </c>
      <c r="B5" s="77"/>
      <c r="C5" s="78"/>
      <c r="D5" s="83" t="str">
        <f>FormTitan!B5</f>
        <v>RB POW 071124</v>
      </c>
      <c r="E5" s="84"/>
      <c r="F5" s="84"/>
      <c r="G5" s="84"/>
      <c r="H5" s="84"/>
      <c r="I5" s="85"/>
    </row>
    <row r="6" spans="1:9" ht="14.25" customHeight="1" x14ac:dyDescent="0.25">
      <c r="A6" s="68" t="s">
        <v>5</v>
      </c>
      <c r="B6" s="69"/>
      <c r="C6" s="69"/>
      <c r="D6" s="69"/>
      <c r="E6" s="70"/>
      <c r="F6" s="24" t="s">
        <v>35</v>
      </c>
      <c r="G6" s="92" t="str">
        <f>FormTitan!B7</f>
        <v>0.022</v>
      </c>
      <c r="H6" s="93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71" t="s">
        <v>12</v>
      </c>
      <c r="G7" s="72"/>
      <c r="H7" s="73"/>
      <c r="I7" s="5" t="s">
        <v>13</v>
      </c>
    </row>
    <row r="8" spans="1:9" ht="18.75" customHeight="1" x14ac:dyDescent="0.3">
      <c r="A8" s="58" t="s">
        <v>14</v>
      </c>
      <c r="B8" s="86" t="str">
        <f>FormTitan!B8</f>
        <v>0.501</v>
      </c>
      <c r="C8" s="66" t="str">
        <f>FormTitan!B10</f>
        <v>49.035</v>
      </c>
      <c r="D8" s="42">
        <v>4632.0069999999996</v>
      </c>
      <c r="E8" s="60">
        <f>D8-C8</f>
        <v>4582.9719999999998</v>
      </c>
      <c r="F8" s="62">
        <f>((D8-C8)/1000)/(2.5/B8)</f>
        <v>0.91842758879999986</v>
      </c>
      <c r="G8" s="88" t="s">
        <v>34</v>
      </c>
      <c r="H8" s="89"/>
      <c r="I8" s="53">
        <f>ABS(E8-E10)/AVERAGE(E8,E10)</f>
        <v>5.7801626087235727E-2</v>
      </c>
    </row>
    <row r="9" spans="1:9" ht="18.75" customHeight="1" x14ac:dyDescent="0.3">
      <c r="A9" s="59"/>
      <c r="B9" s="87"/>
      <c r="C9" s="67"/>
      <c r="D9" s="44"/>
      <c r="E9" s="61"/>
      <c r="F9" s="63"/>
      <c r="G9" s="90" t="s">
        <v>33</v>
      </c>
      <c r="H9" s="91"/>
      <c r="I9" s="54"/>
    </row>
    <row r="10" spans="1:9" ht="18.75" customHeight="1" x14ac:dyDescent="0.3">
      <c r="A10" s="58" t="s">
        <v>17</v>
      </c>
      <c r="B10" s="66" t="str">
        <f>FormTitan!B9</f>
        <v>0.507</v>
      </c>
      <c r="C10" s="66" t="str">
        <f>C8</f>
        <v>49.035</v>
      </c>
      <c r="D10" s="42">
        <v>4904.7939999999999</v>
      </c>
      <c r="E10" s="60">
        <f>D10-C10</f>
        <v>4855.759</v>
      </c>
      <c r="F10" s="62">
        <f>((D10-C10)/1000)/(2.5/B10)</f>
        <v>0.98474792519999987</v>
      </c>
      <c r="G10" s="64" t="s">
        <v>15</v>
      </c>
      <c r="H10" s="65"/>
      <c r="I10" s="54"/>
    </row>
    <row r="11" spans="1:9" ht="18.75" customHeight="1" x14ac:dyDescent="0.3">
      <c r="A11" s="59"/>
      <c r="B11" s="67"/>
      <c r="C11" s="67"/>
      <c r="D11" s="44"/>
      <c r="E11" s="61"/>
      <c r="F11" s="63"/>
      <c r="G11" s="56" t="s">
        <v>16</v>
      </c>
      <c r="H11" s="57"/>
      <c r="I11" s="55"/>
    </row>
    <row r="12" spans="1:9" ht="15" customHeight="1" x14ac:dyDescent="0.25">
      <c r="A12" s="68" t="s">
        <v>24</v>
      </c>
      <c r="B12" s="69"/>
      <c r="C12" s="69"/>
      <c r="D12" s="69"/>
      <c r="E12" s="70"/>
      <c r="F12" s="25" t="s">
        <v>35</v>
      </c>
      <c r="G12" s="92" t="str">
        <f>FormTitan!B12</f>
        <v>0.018</v>
      </c>
      <c r="H12" s="9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71" t="s">
        <v>12</v>
      </c>
      <c r="G13" s="72"/>
      <c r="H13" s="73"/>
      <c r="I13" s="5" t="s">
        <v>26</v>
      </c>
    </row>
    <row r="14" spans="1:9" ht="18.75" customHeight="1" x14ac:dyDescent="0.3">
      <c r="A14" s="58" t="s">
        <v>14</v>
      </c>
      <c r="B14" s="42" t="str">
        <f>FormTitan!B13</f>
        <v>0.501</v>
      </c>
      <c r="C14" s="42" t="str">
        <f>FormTitan!B15</f>
        <v>20.835</v>
      </c>
      <c r="D14" s="42">
        <v>316.47000000000003</v>
      </c>
      <c r="E14" s="60">
        <f>D14-C14</f>
        <v>295.63500000000005</v>
      </c>
      <c r="F14" s="62">
        <f>((D14-C14)/1000)/(0.15/B14)</f>
        <v>0.98742090000000016</v>
      </c>
      <c r="G14" s="64" t="s">
        <v>15</v>
      </c>
      <c r="H14" s="65"/>
      <c r="I14" s="53">
        <f>ABS(E14-E16)/AVERAGE(E14,E16)</f>
        <v>2.1387522349892576E-2</v>
      </c>
    </row>
    <row r="15" spans="1:9" ht="15.75" x14ac:dyDescent="0.3">
      <c r="A15" s="59"/>
      <c r="B15" s="43"/>
      <c r="C15" s="43"/>
      <c r="D15" s="44"/>
      <c r="E15" s="61"/>
      <c r="F15" s="63"/>
      <c r="G15" s="56" t="s">
        <v>16</v>
      </c>
      <c r="H15" s="57"/>
      <c r="I15" s="54"/>
    </row>
    <row r="16" spans="1:9" ht="18.75" customHeight="1" x14ac:dyDescent="0.3">
      <c r="A16" s="58" t="s">
        <v>17</v>
      </c>
      <c r="B16" s="42" t="str">
        <f>FormTitan!B14</f>
        <v>0.507</v>
      </c>
      <c r="C16" s="42" t="str">
        <f>C14</f>
        <v>20.835</v>
      </c>
      <c r="D16" s="42">
        <v>310.214</v>
      </c>
      <c r="E16" s="60">
        <f>D16-C16</f>
        <v>289.37900000000002</v>
      </c>
      <c r="F16" s="62">
        <f>((D16-C16)/1000)/(0.15/B16)</f>
        <v>0.97810101999999999</v>
      </c>
      <c r="G16" s="64" t="s">
        <v>15</v>
      </c>
      <c r="H16" s="65"/>
      <c r="I16" s="54"/>
    </row>
    <row r="17" spans="1:9" ht="18.75" customHeight="1" x14ac:dyDescent="0.3">
      <c r="A17" s="59"/>
      <c r="B17" s="43"/>
      <c r="C17" s="43"/>
      <c r="D17" s="44"/>
      <c r="E17" s="61"/>
      <c r="F17" s="63"/>
      <c r="G17" s="56" t="s">
        <v>16</v>
      </c>
      <c r="H17" s="57"/>
      <c r="I17" s="55"/>
    </row>
    <row r="18" spans="1:9" ht="15" customHeight="1" x14ac:dyDescent="0.25">
      <c r="A18" s="68" t="s">
        <v>18</v>
      </c>
      <c r="B18" s="69"/>
      <c r="C18" s="69"/>
      <c r="D18" s="69"/>
      <c r="E18" s="70"/>
      <c r="F18" s="25" t="s">
        <v>35</v>
      </c>
      <c r="G18" s="92" t="str">
        <f>FormTitan!B17</f>
        <v>0.047</v>
      </c>
      <c r="H18" s="9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1" t="s">
        <v>12</v>
      </c>
      <c r="G19" s="72"/>
      <c r="H19" s="73"/>
      <c r="I19" s="5" t="s">
        <v>20</v>
      </c>
    </row>
    <row r="20" spans="1:9" ht="18.75" customHeight="1" x14ac:dyDescent="0.3">
      <c r="A20" s="58" t="s">
        <v>14</v>
      </c>
      <c r="B20" s="42" t="str">
        <f>FormTitan!B18</f>
        <v>0.501</v>
      </c>
      <c r="C20" s="42" t="str">
        <f>FormTitan!B20</f>
        <v>10.755</v>
      </c>
      <c r="D20" s="42">
        <v>508.12900000000002</v>
      </c>
      <c r="E20" s="60">
        <f>D20-C20</f>
        <v>497.37400000000002</v>
      </c>
      <c r="F20" s="62">
        <f>((D20-C20)/1000)/(0.25/B20)</f>
        <v>0.99673749600000017</v>
      </c>
      <c r="G20" s="64" t="s">
        <v>15</v>
      </c>
      <c r="H20" s="65"/>
      <c r="I20" s="53">
        <f>ABS(E20-E22)/AVERAGE(E20,E22)</f>
        <v>9.0297967134448306E-3</v>
      </c>
    </row>
    <row r="21" spans="1:9" ht="18.75" customHeight="1" x14ac:dyDescent="0.3">
      <c r="A21" s="59"/>
      <c r="B21" s="43"/>
      <c r="C21" s="43"/>
      <c r="D21" s="44"/>
      <c r="E21" s="61"/>
      <c r="F21" s="63"/>
      <c r="G21" s="56" t="s">
        <v>16</v>
      </c>
      <c r="H21" s="57"/>
      <c r="I21" s="54"/>
    </row>
    <row r="22" spans="1:9" ht="18.75" customHeight="1" x14ac:dyDescent="0.3">
      <c r="A22" s="58" t="s">
        <v>17</v>
      </c>
      <c r="B22" s="42" t="str">
        <f>FormTitan!B19</f>
        <v>0.507</v>
      </c>
      <c r="C22" s="42" t="str">
        <f>C20</f>
        <v>10.755</v>
      </c>
      <c r="D22" s="42">
        <v>503.65800000000002</v>
      </c>
      <c r="E22" s="60">
        <f>D22-C22</f>
        <v>492.90300000000002</v>
      </c>
      <c r="F22" s="62">
        <f>((D22-C22)/1000)/(0.25/B22)</f>
        <v>0.99960728399999998</v>
      </c>
      <c r="G22" s="64" t="s">
        <v>15</v>
      </c>
      <c r="H22" s="65"/>
      <c r="I22" s="54"/>
    </row>
    <row r="23" spans="1:9" ht="18.75" customHeight="1" x14ac:dyDescent="0.3">
      <c r="A23" s="59"/>
      <c r="B23" s="43"/>
      <c r="C23" s="43"/>
      <c r="D23" s="44"/>
      <c r="E23" s="61"/>
      <c r="F23" s="63"/>
      <c r="G23" s="56" t="s">
        <v>16</v>
      </c>
      <c r="H23" s="57"/>
      <c r="I23" s="55"/>
    </row>
    <row r="24" spans="1:9" ht="15" customHeight="1" x14ac:dyDescent="0.25">
      <c r="A24" s="68" t="s">
        <v>21</v>
      </c>
      <c r="B24" s="69"/>
      <c r="C24" s="69"/>
      <c r="D24" s="69"/>
      <c r="E24" s="70"/>
      <c r="F24" s="25" t="s">
        <v>6</v>
      </c>
      <c r="G24" s="94" t="str">
        <f>FormTitan!B22</f>
        <v>0.958</v>
      </c>
      <c r="H24" s="9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1" t="s">
        <v>12</v>
      </c>
      <c r="G25" s="72"/>
      <c r="H25" s="73"/>
      <c r="I25" s="5" t="s">
        <v>23</v>
      </c>
    </row>
    <row r="26" spans="1:9" ht="18.75" customHeight="1" x14ac:dyDescent="0.3">
      <c r="A26" s="58" t="s">
        <v>14</v>
      </c>
      <c r="B26" s="42" t="str">
        <f>FormTitan!B18</f>
        <v>0.501</v>
      </c>
      <c r="C26" s="42" t="str">
        <f>FormTitan!B25</f>
        <v>275.472</v>
      </c>
      <c r="D26" s="42">
        <v>10513.67</v>
      </c>
      <c r="E26" s="60">
        <f>D26-C26</f>
        <v>10238.198</v>
      </c>
      <c r="F26" s="62">
        <f>((D26-C26)/1000)/(5/B26)</f>
        <v>1.0258674396</v>
      </c>
      <c r="G26" s="64" t="s">
        <v>15</v>
      </c>
      <c r="H26" s="65"/>
      <c r="I26" s="53">
        <f>ABS(E26-E28)/AVERAGE(E26,E28)</f>
        <v>2.5887343707510922E-2</v>
      </c>
    </row>
    <row r="27" spans="1:9" ht="18.75" customHeight="1" x14ac:dyDescent="0.3">
      <c r="A27" s="59"/>
      <c r="B27" s="43"/>
      <c r="C27" s="43"/>
      <c r="D27" s="44"/>
      <c r="E27" s="61"/>
      <c r="F27" s="63"/>
      <c r="G27" s="56" t="s">
        <v>16</v>
      </c>
      <c r="H27" s="57"/>
      <c r="I27" s="54"/>
    </row>
    <row r="28" spans="1:9" ht="18.75" customHeight="1" x14ac:dyDescent="0.3">
      <c r="A28" s="58" t="s">
        <v>17</v>
      </c>
      <c r="B28" s="42" t="str">
        <f>FormTitan!B19</f>
        <v>0.507</v>
      </c>
      <c r="C28" s="42" t="str">
        <f>C26</f>
        <v>275.472</v>
      </c>
      <c r="D28" s="42">
        <v>10252.017</v>
      </c>
      <c r="E28" s="60">
        <f>D28-C28</f>
        <v>9976.5450000000001</v>
      </c>
      <c r="F28" s="62">
        <f>((D28-C28)/1000)/(5/B28)</f>
        <v>1.0116216629999999</v>
      </c>
      <c r="G28" s="64" t="s">
        <v>15</v>
      </c>
      <c r="H28" s="65"/>
      <c r="I28" s="54"/>
    </row>
    <row r="29" spans="1:9" ht="18.75" customHeight="1" x14ac:dyDescent="0.3">
      <c r="A29" s="59"/>
      <c r="B29" s="43"/>
      <c r="C29" s="43"/>
      <c r="D29" s="44"/>
      <c r="E29" s="61"/>
      <c r="F29" s="63"/>
      <c r="G29" s="56" t="s">
        <v>16</v>
      </c>
      <c r="H29" s="57"/>
      <c r="I29" s="55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5" t="s">
        <v>27</v>
      </c>
      <c r="B31" s="46"/>
      <c r="C31" s="46"/>
      <c r="D31" s="47"/>
      <c r="E31" s="95" t="str">
        <f>FormTitan!B27</f>
        <v xml:space="preserve">    IQBAL             NORDIYANA  </v>
      </c>
      <c r="F31" s="96"/>
      <c r="G31" s="96"/>
      <c r="H31" s="99" t="str">
        <f>FormTitan!B28</f>
        <v>12/11/2024</v>
      </c>
      <c r="I31" s="100"/>
    </row>
    <row r="32" spans="1:9" ht="15.75" customHeight="1" x14ac:dyDescent="0.25">
      <c r="A32" s="48"/>
      <c r="B32" s="49"/>
      <c r="C32" s="49"/>
      <c r="D32" s="50"/>
      <c r="E32" s="97"/>
      <c r="F32" s="98"/>
      <c r="G32" s="98"/>
      <c r="H32" s="101"/>
      <c r="I32" s="102"/>
    </row>
    <row r="33" spans="1:9" ht="15.75" customHeight="1" x14ac:dyDescent="0.25">
      <c r="A33" s="51" t="s">
        <v>28</v>
      </c>
      <c r="B33" s="46"/>
      <c r="C33" s="46"/>
      <c r="D33" s="47"/>
      <c r="E33" s="52"/>
      <c r="F33" s="46"/>
      <c r="G33" s="46"/>
      <c r="H33" s="46"/>
      <c r="I33" s="47"/>
    </row>
    <row r="34" spans="1:9" ht="15.75" customHeight="1" x14ac:dyDescent="0.25">
      <c r="A34" s="48"/>
      <c r="B34" s="49"/>
      <c r="C34" s="49"/>
      <c r="D34" s="50"/>
      <c r="E34" s="49"/>
      <c r="F34" s="49"/>
      <c r="G34" s="49"/>
      <c r="H34" s="49"/>
      <c r="I34" s="50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5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4" t="s">
        <v>0</v>
      </c>
      <c r="B1" s="46"/>
      <c r="C1" s="46"/>
      <c r="D1" s="46"/>
      <c r="E1" s="46"/>
      <c r="F1" s="46"/>
      <c r="G1" s="46"/>
      <c r="H1" s="46"/>
      <c r="I1" s="47"/>
    </row>
    <row r="2" spans="1:9" x14ac:dyDescent="0.25">
      <c r="A2" s="75" t="s">
        <v>1</v>
      </c>
      <c r="B2" s="49"/>
      <c r="C2" s="49"/>
      <c r="D2" s="49"/>
      <c r="E2" s="49"/>
      <c r="F2" s="49"/>
      <c r="G2" s="49"/>
      <c r="H2" s="49"/>
      <c r="I2" s="50"/>
    </row>
    <row r="3" spans="1:9" x14ac:dyDescent="0.25">
      <c r="A3" s="76" t="s">
        <v>2</v>
      </c>
      <c r="B3" s="77"/>
      <c r="C3" s="78"/>
      <c r="D3" s="83" t="str">
        <f>FormGH!B3</f>
        <v>011024</v>
      </c>
      <c r="E3" s="84"/>
      <c r="F3" s="84"/>
      <c r="G3" s="84"/>
      <c r="H3" s="84"/>
      <c r="I3" s="85"/>
    </row>
    <row r="4" spans="1:9" x14ac:dyDescent="0.25">
      <c r="A4" s="76" t="s">
        <v>3</v>
      </c>
      <c r="B4" s="77"/>
      <c r="C4" s="78"/>
      <c r="D4" s="83" t="str">
        <f>FormGH!B4</f>
        <v>IQC PIL 250924</v>
      </c>
      <c r="E4" s="84"/>
      <c r="F4" s="84"/>
      <c r="G4" s="84"/>
      <c r="H4" s="84"/>
      <c r="I4" s="85"/>
    </row>
    <row r="5" spans="1:9" x14ac:dyDescent="0.25">
      <c r="A5" s="76" t="s">
        <v>4</v>
      </c>
      <c r="B5" s="77"/>
      <c r="C5" s="78"/>
      <c r="D5" s="83" t="str">
        <f>FormGH!B5</f>
        <v>RB GH A 250924</v>
      </c>
      <c r="E5" s="84"/>
      <c r="F5" s="84"/>
      <c r="G5" s="84"/>
      <c r="H5" s="84"/>
      <c r="I5" s="85"/>
    </row>
    <row r="6" spans="1:9" ht="15" customHeight="1" x14ac:dyDescent="0.25">
      <c r="A6" s="68" t="s">
        <v>5</v>
      </c>
      <c r="B6" s="77"/>
      <c r="C6" s="77"/>
      <c r="D6" s="77"/>
      <c r="E6" s="78"/>
      <c r="F6" s="24" t="s">
        <v>6</v>
      </c>
      <c r="G6" s="92" t="str">
        <f>FormGH!B7</f>
        <v>0.011</v>
      </c>
      <c r="H6" s="93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10" t="s">
        <v>12</v>
      </c>
      <c r="G7" s="46"/>
      <c r="H7" s="47"/>
      <c r="I7" s="5" t="s">
        <v>13</v>
      </c>
    </row>
    <row r="8" spans="1:9" ht="18.75" customHeight="1" x14ac:dyDescent="0.3">
      <c r="A8" s="58" t="s">
        <v>14</v>
      </c>
      <c r="B8" s="42" t="str">
        <f>FormGH!B8</f>
        <v>1.506</v>
      </c>
      <c r="C8" s="42" t="str">
        <f>FormGH!B10</f>
        <v>75.783</v>
      </c>
      <c r="D8" s="42">
        <v>4395.116</v>
      </c>
      <c r="E8" s="109">
        <f>D8-C8</f>
        <v>4319.3329999999996</v>
      </c>
      <c r="F8" s="62">
        <f>((D8-C8)/1000)/(7.5/B8)</f>
        <v>0.86732206639999987</v>
      </c>
      <c r="G8" s="64" t="s">
        <v>29</v>
      </c>
      <c r="H8" s="108"/>
      <c r="I8" s="53">
        <f>ABS(E8-E10)/AVERAGE(E8,E10)</f>
        <v>4.0761026525395882E-3</v>
      </c>
    </row>
    <row r="9" spans="1:9" ht="18.75" customHeight="1" x14ac:dyDescent="0.3">
      <c r="A9" s="105"/>
      <c r="B9" s="103"/>
      <c r="C9" s="103"/>
      <c r="D9" s="44"/>
      <c r="E9" s="107"/>
      <c r="F9" s="107"/>
      <c r="G9" s="56" t="s">
        <v>30</v>
      </c>
      <c r="H9" s="106"/>
      <c r="I9" s="104"/>
    </row>
    <row r="10" spans="1:9" ht="18.75" customHeight="1" x14ac:dyDescent="0.3">
      <c r="A10" s="58" t="s">
        <v>17</v>
      </c>
      <c r="B10" s="42" t="str">
        <f>FormGH!B9</f>
        <v>1.505</v>
      </c>
      <c r="C10" s="42" t="str">
        <f>C8</f>
        <v>75.783</v>
      </c>
      <c r="D10" s="42">
        <v>4412.7579999999998</v>
      </c>
      <c r="E10" s="109">
        <f>D10-C10</f>
        <v>4336.9749999999995</v>
      </c>
      <c r="F10" s="62">
        <f>((D10-C10)/1000)/(7.5/B10)</f>
        <v>0.87028631666666656</v>
      </c>
      <c r="G10" s="64" t="s">
        <v>31</v>
      </c>
      <c r="H10" s="108"/>
      <c r="I10" s="104"/>
    </row>
    <row r="11" spans="1:9" ht="18.75" customHeight="1" x14ac:dyDescent="0.3">
      <c r="A11" s="105"/>
      <c r="B11" s="103"/>
      <c r="C11" s="103"/>
      <c r="D11" s="44"/>
      <c r="E11" s="107"/>
      <c r="F11" s="107"/>
      <c r="G11" s="56" t="s">
        <v>32</v>
      </c>
      <c r="H11" s="106"/>
      <c r="I11" s="105"/>
    </row>
    <row r="12" spans="1:9" ht="15" customHeight="1" x14ac:dyDescent="0.25">
      <c r="A12" s="68" t="s">
        <v>24</v>
      </c>
      <c r="B12" s="77"/>
      <c r="C12" s="77"/>
      <c r="D12" s="77"/>
      <c r="E12" s="78"/>
      <c r="F12" s="25" t="s">
        <v>6</v>
      </c>
      <c r="G12" s="92" t="str">
        <f>FormGH!B12</f>
        <v>0.011</v>
      </c>
      <c r="H12" s="9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10" t="s">
        <v>12</v>
      </c>
      <c r="G13" s="46"/>
      <c r="H13" s="47"/>
      <c r="I13" s="5" t="s">
        <v>26</v>
      </c>
    </row>
    <row r="14" spans="1:9" ht="18.75" customHeight="1" x14ac:dyDescent="0.3">
      <c r="A14" s="58" t="s">
        <v>14</v>
      </c>
      <c r="B14" s="42">
        <v>1.506</v>
      </c>
      <c r="C14" s="42">
        <v>60.372999999999998</v>
      </c>
      <c r="D14" s="42">
        <v>327.75599999999997</v>
      </c>
      <c r="E14" s="109">
        <f>D14-C14</f>
        <v>267.38299999999998</v>
      </c>
      <c r="F14" s="62">
        <f>((D14-C14)/1000)/(0.45/B14)</f>
        <v>0.89484177333333326</v>
      </c>
      <c r="G14" s="64" t="s">
        <v>15</v>
      </c>
      <c r="H14" s="108"/>
      <c r="I14" s="53">
        <f>ABS(E14-E16)/AVERAGE(E14,E16)</f>
        <v>2.1330876489970209E-2</v>
      </c>
    </row>
    <row r="15" spans="1:9" ht="15.75" x14ac:dyDescent="0.3">
      <c r="A15" s="105"/>
      <c r="B15" s="103"/>
      <c r="C15" s="103"/>
      <c r="D15" s="44"/>
      <c r="E15" s="107"/>
      <c r="F15" s="107"/>
      <c r="G15" s="56" t="s">
        <v>16</v>
      </c>
      <c r="H15" s="106"/>
      <c r="I15" s="104"/>
    </row>
    <row r="16" spans="1:9" ht="18.75" customHeight="1" x14ac:dyDescent="0.3">
      <c r="A16" s="58" t="s">
        <v>17</v>
      </c>
      <c r="B16" s="42">
        <v>1.5049999999999999</v>
      </c>
      <c r="C16" s="42">
        <v>60.372999999999998</v>
      </c>
      <c r="D16" s="42">
        <v>333.52100000000002</v>
      </c>
      <c r="E16" s="109">
        <f>D16-C16</f>
        <v>273.14800000000002</v>
      </c>
      <c r="F16" s="62">
        <f>((D16-C16)/1000)/(0.45/B16)</f>
        <v>0.9135283111111111</v>
      </c>
      <c r="G16" s="64" t="s">
        <v>15</v>
      </c>
      <c r="H16" s="108"/>
      <c r="I16" s="104"/>
    </row>
    <row r="17" spans="1:9" ht="18.75" customHeight="1" x14ac:dyDescent="0.3">
      <c r="A17" s="105"/>
      <c r="B17" s="103"/>
      <c r="C17" s="103"/>
      <c r="D17" s="44"/>
      <c r="E17" s="107"/>
      <c r="F17" s="107"/>
      <c r="G17" s="56" t="s">
        <v>16</v>
      </c>
      <c r="H17" s="106"/>
      <c r="I17" s="105"/>
    </row>
    <row r="18" spans="1:9" ht="15.75" customHeight="1" x14ac:dyDescent="0.25">
      <c r="A18" s="68" t="s">
        <v>18</v>
      </c>
      <c r="B18" s="77"/>
      <c r="C18" s="77"/>
      <c r="D18" s="77"/>
      <c r="E18" s="78"/>
      <c r="F18" s="25" t="s">
        <v>6</v>
      </c>
      <c r="G18" s="111" t="str">
        <f>FormGH!B17</f>
        <v>0.014</v>
      </c>
      <c r="H18" s="112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10" t="s">
        <v>12</v>
      </c>
      <c r="G19" s="46"/>
      <c r="H19" s="47"/>
      <c r="I19" s="5" t="s">
        <v>20</v>
      </c>
    </row>
    <row r="20" spans="1:9" ht="18.75" customHeight="1" x14ac:dyDescent="0.3">
      <c r="A20" s="58" t="s">
        <v>14</v>
      </c>
      <c r="B20" s="42">
        <v>1.506</v>
      </c>
      <c r="C20" s="42">
        <v>5.5579999999999998</v>
      </c>
      <c r="D20" s="42">
        <v>444.60300000000001</v>
      </c>
      <c r="E20" s="60">
        <f>D20-C20</f>
        <v>439.04500000000002</v>
      </c>
      <c r="F20" s="62">
        <f>((D20-C20)/1000)/(0.75/B20)</f>
        <v>0.88160236000000003</v>
      </c>
      <c r="G20" s="64" t="s">
        <v>15</v>
      </c>
      <c r="H20" s="108"/>
      <c r="I20" s="53">
        <f>ABS(E20-E22)/AVERAGE(E20,E22)</f>
        <v>3.3258710841390038E-2</v>
      </c>
    </row>
    <row r="21" spans="1:9" ht="18.75" customHeight="1" x14ac:dyDescent="0.3">
      <c r="A21" s="105"/>
      <c r="B21" s="103"/>
      <c r="C21" s="103"/>
      <c r="D21" s="44"/>
      <c r="E21" s="105"/>
      <c r="F21" s="107"/>
      <c r="G21" s="56" t="s">
        <v>16</v>
      </c>
      <c r="H21" s="106"/>
      <c r="I21" s="104"/>
    </row>
    <row r="22" spans="1:9" ht="18.75" customHeight="1" x14ac:dyDescent="0.3">
      <c r="A22" s="58" t="s">
        <v>17</v>
      </c>
      <c r="B22" s="42">
        <v>1.5049999999999999</v>
      </c>
      <c r="C22" s="42">
        <v>5.5579999999999998</v>
      </c>
      <c r="D22" s="42">
        <v>459.452</v>
      </c>
      <c r="E22" s="60">
        <f>D22-C22</f>
        <v>453.89400000000001</v>
      </c>
      <c r="F22" s="62">
        <f>((D22-C22)/1000)/(0.75/B22)</f>
        <v>0.91081395999999992</v>
      </c>
      <c r="G22" s="64" t="s">
        <v>15</v>
      </c>
      <c r="H22" s="108"/>
      <c r="I22" s="104"/>
    </row>
    <row r="23" spans="1:9" ht="18.75" customHeight="1" x14ac:dyDescent="0.3">
      <c r="A23" s="105"/>
      <c r="B23" s="103"/>
      <c r="C23" s="103"/>
      <c r="D23" s="44"/>
      <c r="E23" s="105"/>
      <c r="F23" s="107"/>
      <c r="G23" s="56" t="s">
        <v>16</v>
      </c>
      <c r="H23" s="106"/>
      <c r="I23" s="105"/>
    </row>
    <row r="24" spans="1:9" ht="15.75" customHeight="1" x14ac:dyDescent="0.25">
      <c r="A24" s="68" t="s">
        <v>21</v>
      </c>
      <c r="B24" s="77"/>
      <c r="C24" s="77"/>
      <c r="D24" s="77"/>
      <c r="E24" s="78"/>
      <c r="F24" s="25" t="s">
        <v>6</v>
      </c>
      <c r="G24" s="92" t="str">
        <f>FormGH!B22</f>
        <v>0.498</v>
      </c>
      <c r="H24" s="9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10" t="s">
        <v>12</v>
      </c>
      <c r="G25" s="46"/>
      <c r="H25" s="47"/>
      <c r="I25" s="5" t="s">
        <v>23</v>
      </c>
    </row>
    <row r="26" spans="1:9" ht="18.75" customHeight="1" x14ac:dyDescent="0.3">
      <c r="A26" s="58" t="s">
        <v>14</v>
      </c>
      <c r="B26" s="42">
        <v>1.506</v>
      </c>
      <c r="C26" s="42">
        <v>147.91200000000001</v>
      </c>
      <c r="D26" s="42">
        <v>9552.9050000000007</v>
      </c>
      <c r="E26" s="60">
        <f>D26-C26</f>
        <v>9404.9930000000004</v>
      </c>
      <c r="F26" s="62">
        <f>((D26-C26)/1000)/(15/B26)</f>
        <v>0.94426129720000007</v>
      </c>
      <c r="G26" s="64" t="s">
        <v>15</v>
      </c>
      <c r="H26" s="108"/>
      <c r="I26" s="53">
        <f>ABS(E26-E28)/AVERAGE(E26,E28)</f>
        <v>1.3597416301872167E-2</v>
      </c>
    </row>
    <row r="27" spans="1:9" ht="18.75" customHeight="1" x14ac:dyDescent="0.3">
      <c r="A27" s="105"/>
      <c r="B27" s="103"/>
      <c r="C27" s="103"/>
      <c r="D27" s="44"/>
      <c r="E27" s="105"/>
      <c r="F27" s="107"/>
      <c r="G27" s="56" t="s">
        <v>16</v>
      </c>
      <c r="H27" s="106"/>
      <c r="I27" s="104"/>
    </row>
    <row r="28" spans="1:9" ht="18.75" customHeight="1" x14ac:dyDescent="0.3">
      <c r="A28" s="58" t="s">
        <v>17</v>
      </c>
      <c r="B28" s="42">
        <v>1.5049999999999999</v>
      </c>
      <c r="C28" s="42">
        <v>147.91200000000001</v>
      </c>
      <c r="D28" s="42">
        <v>9681.6640000000007</v>
      </c>
      <c r="E28" s="60">
        <f>D28-C28</f>
        <v>9533.7520000000004</v>
      </c>
      <c r="F28" s="62">
        <f>((D28-C28)/1000)/(15/B28)</f>
        <v>0.95655311733333326</v>
      </c>
      <c r="G28" s="64" t="s">
        <v>15</v>
      </c>
      <c r="H28" s="108"/>
      <c r="I28" s="104"/>
    </row>
    <row r="29" spans="1:9" ht="18.75" customHeight="1" x14ac:dyDescent="0.3">
      <c r="A29" s="105"/>
      <c r="B29" s="103"/>
      <c r="C29" s="103"/>
      <c r="D29" s="44"/>
      <c r="E29" s="105"/>
      <c r="F29" s="107"/>
      <c r="G29" s="56" t="s">
        <v>16</v>
      </c>
      <c r="H29" s="106"/>
      <c r="I29" s="105"/>
    </row>
    <row r="30" spans="1:9" ht="15.75" customHeight="1" x14ac:dyDescent="0.25">
      <c r="A30" s="45" t="s">
        <v>27</v>
      </c>
      <c r="B30" s="46"/>
      <c r="C30" s="46"/>
      <c r="D30" s="47"/>
      <c r="E30" s="113" t="str">
        <f>FormGH!B27</f>
        <v xml:space="preserve">   IQBAL  NORDIYANA  MAISARAH</v>
      </c>
      <c r="F30" s="114"/>
      <c r="G30" s="114"/>
      <c r="H30" s="117" t="str">
        <f>FormGH!B28</f>
        <v>01/10/2024</v>
      </c>
      <c r="I30" s="118"/>
    </row>
    <row r="31" spans="1:9" ht="15.75" customHeight="1" x14ac:dyDescent="0.25">
      <c r="A31" s="48"/>
      <c r="B31" s="49"/>
      <c r="C31" s="49"/>
      <c r="D31" s="50"/>
      <c r="E31" s="115"/>
      <c r="F31" s="116"/>
      <c r="G31" s="116"/>
      <c r="H31" s="119"/>
      <c r="I31" s="120"/>
    </row>
    <row r="32" spans="1:9" ht="15.75" customHeight="1" x14ac:dyDescent="0.25">
      <c r="A32" s="51" t="s">
        <v>28</v>
      </c>
      <c r="B32" s="46"/>
      <c r="C32" s="46"/>
      <c r="D32" s="47"/>
      <c r="E32" s="52"/>
      <c r="F32" s="46"/>
      <c r="G32" s="46"/>
      <c r="H32" s="46"/>
      <c r="I32" s="47"/>
    </row>
    <row r="33" spans="1:9" ht="15.75" customHeight="1" x14ac:dyDescent="0.25">
      <c r="A33" s="48"/>
      <c r="B33" s="49"/>
      <c r="C33" s="49"/>
      <c r="D33" s="50"/>
      <c r="E33" s="49"/>
      <c r="F33" s="49"/>
      <c r="G33" s="49"/>
      <c r="H33" s="49"/>
      <c r="I33" s="50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2024-11-15T02:29:10Z</cp:lastPrinted>
  <dcterms:created xsi:type="dcterms:W3CDTF">2006-09-16T00:00:00Z</dcterms:created>
  <dcterms:modified xsi:type="dcterms:W3CDTF">2024-11-15T02:30:19Z</dcterms:modified>
</cp:coreProperties>
</file>