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101224- Titan\"/>
    </mc:Choice>
  </mc:AlternateContent>
  <xr:revisionPtr revIDLastSave="0" documentId="13_ncr:1_{EB5B78CF-34CC-45BD-AD79-10C3E9810311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<sst xmlns="http://schemas.openxmlformats.org/spreadsheetml/2006/main" count="87" uniqueCount="61">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</sst>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4409]dd/mm/yyyy;@"/>
    <numFmt numFmtId="166" formatCode="[$-14409]d/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50.082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61.875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61.872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101224-%20Titan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LIQ 101224</v>
          </cell>
        </row>
        <row r="3">
          <cell r="B3" t="str">
            <v>IQC LIQ BLK 101224</v>
          </cell>
          <cell r="F3">
            <v>50.082000000000001</v>
          </cell>
        </row>
        <row r="4">
          <cell r="B4" t="str">
            <v>IQC LIQ A 101224</v>
          </cell>
          <cell r="F4">
            <v>50.1</v>
          </cell>
        </row>
        <row r="5">
          <cell r="B5" t="str">
            <v>IQC LIQ B 101224</v>
          </cell>
          <cell r="F5">
            <v>50.019999999999996</v>
          </cell>
        </row>
        <row r="19">
          <cell r="B19" t="str">
            <v>ASYIKIN</v>
          </cell>
        </row>
        <row r="20">
          <cell r="B20">
            <v>45636</v>
          </cell>
        </row>
        <row r="22">
          <cell r="B22" t="str">
            <v>101224</v>
          </cell>
        </row>
        <row r="29">
          <cell r="B29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11" sqref="B11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0" t="s">
        <v>1</v>
      </c>
      <c r="B1" s="3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15.75" thickBot="1" x14ac:dyDescent="0.3">
      <c r="A2" s="19" t="s">
        <v>2</v>
      </c>
      <c r="B2" s="15" t="str">
        <f>[1]FormTitan!$B$19</f>
        <v>ASYIKIN</v>
      </c>
      <c r="D2" s="21"/>
      <c r="E2" s="21"/>
      <c r="F2" s="21"/>
    </row>
    <row r="3" spans="1:17" ht="15.75" thickBot="1" x14ac:dyDescent="0.3">
      <c r="A3" s="20" t="s">
        <v>3</v>
      </c>
      <c r="B3" s="24">
        <f>[1]FormTitan!$B$20</f>
        <v>45636</v>
      </c>
      <c r="D3" s="22"/>
      <c r="E3" s="22"/>
      <c r="F3" s="22"/>
      <c r="H3" s="22"/>
      <c r="I3" s="22"/>
      <c r="J3" s="22"/>
      <c r="K3" s="22"/>
      <c r="L3" s="22"/>
      <c r="M3" s="22"/>
    </row>
    <row r="4" spans="1:17" ht="15.75" thickBot="1" x14ac:dyDescent="0.3">
      <c r="A4" s="20" t="s">
        <v>4</v>
      </c>
      <c r="B4" s="17" t="s">
        <v>59</v>
      </c>
      <c r="D4" s="22" t="b">
        <f>IF(B4="Microwave", TRUE)</f>
        <v>1</v>
      </c>
      <c r="E4" s="22" t="b">
        <f>IF(B4="Gerhadt 1", TRUE)</f>
        <v>0</v>
      </c>
      <c r="F4" s="22" t="b">
        <f>IF(B4="Gerhadt 2", TRUE)</f>
        <v>0</v>
      </c>
      <c r="G4" t="str">
        <f>IF(E4=TRUE,"GH1","")</f>
        <v/>
      </c>
      <c r="H4" s="22" t="str">
        <f>IF(F4=TRUE,"GH2","")</f>
        <v/>
      </c>
      <c r="I4" s="22" t="s">
        <v>32</v>
      </c>
      <c r="J4" s="22" t="b">
        <f>OR(Form!E4=TRUE, Form!F4=TRUE)</f>
        <v>0</v>
      </c>
      <c r="K4" s="22"/>
      <c r="L4" s="22"/>
      <c r="M4" s="22"/>
    </row>
    <row r="5" spans="1:17" ht="15.75" thickBot="1" x14ac:dyDescent="0.3">
      <c r="A5" s="20" t="s">
        <v>5</v>
      </c>
      <c r="B5" s="17" t="str">
        <f>[1]FormTitan!$B$29</f>
        <v>XP 205DR</v>
      </c>
      <c r="D5" s="22"/>
      <c r="E5" s="22"/>
      <c r="F5" s="22"/>
      <c r="H5" s="22"/>
      <c r="I5" s="22"/>
      <c r="J5" s="22"/>
      <c r="K5" s="22"/>
      <c r="L5" s="22"/>
      <c r="M5" s="22"/>
    </row>
    <row r="6" spans="1:17" ht="15.75" thickBot="1" x14ac:dyDescent="0.3">
      <c r="A6" s="20" t="s">
        <v>29</v>
      </c>
      <c r="B6" s="15" t="str">
        <f>[1]FormTitan!$B$2</f>
        <v>RB LIQ 101224</v>
      </c>
      <c r="D6" s="22"/>
      <c r="E6" s="22"/>
      <c r="F6" s="22"/>
      <c r="H6" s="22"/>
      <c r="I6" s="22"/>
      <c r="J6" s="22"/>
      <c r="K6" s="22"/>
      <c r="L6" s="22"/>
      <c r="M6" s="22"/>
    </row>
    <row r="7" spans="1:17" ht="15.75" thickBot="1" x14ac:dyDescent="0.3">
      <c r="A7" s="20" t="s">
        <v>24</v>
      </c>
      <c r="B7" s="15">
        <v>1123090</v>
      </c>
      <c r="D7" s="26">
        <v>1123090</v>
      </c>
      <c r="E7" s="25" t="s">
        <v>50</v>
      </c>
      <c r="F7" s="22"/>
      <c r="H7" s="22"/>
      <c r="I7" s="22"/>
      <c r="J7" s="22"/>
      <c r="K7" s="22"/>
      <c r="L7" s="22"/>
      <c r="M7" s="22"/>
    </row>
    <row r="8" spans="1:17" ht="15.75" thickBot="1" x14ac:dyDescent="0.3">
      <c r="A8" s="20" t="s">
        <v>30</v>
      </c>
      <c r="B8" s="15" t="s">
        <v>48</v>
      </c>
      <c r="D8" s="27" t="s">
        <v>48</v>
      </c>
      <c r="E8" s="25" t="s">
        <v>51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ht="15.75" thickBot="1" x14ac:dyDescent="0.3">
      <c r="A9" s="20" t="s">
        <v>22</v>
      </c>
      <c r="B9" s="15">
        <v>4122020</v>
      </c>
      <c r="D9" s="27">
        <v>4122020</v>
      </c>
      <c r="E9" s="25" t="s">
        <v>52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5"/>
      <c r="Q9" s="25"/>
    </row>
    <row r="10" spans="1:17" ht="15.75" thickBot="1" x14ac:dyDescent="0.3">
      <c r="A10" s="20" t="s">
        <v>47</v>
      </c>
      <c r="B10" s="15" t="str">
        <f>[1]FormTitan!$B$22</f>
        <v>101224</v>
      </c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K10" s="22"/>
      <c r="L10" s="22"/>
      <c r="M10" s="22"/>
      <c r="N10" s="22"/>
      <c r="O10" s="22"/>
      <c r="P10" s="25"/>
      <c r="Q10" s="25"/>
    </row>
    <row r="11" spans="1:17" ht="15.75" thickBot="1" x14ac:dyDescent="0.3">
      <c r="A11" s="18" t="s">
        <v>34</v>
      </c>
      <c r="B11" s="17" t="s">
        <v>60</v>
      </c>
      <c r="D11" s="22" t="b">
        <v>0</v>
      </c>
      <c r="E11" s="22" t="b">
        <f>IF(B11="cecair", TRUE)</f>
        <v>1</v>
      </c>
      <c r="F11" s="22" t="b">
        <f>IF(B11="pil", TRUE)</f>
        <v>0</v>
      </c>
      <c r="G11" s="22" t="b">
        <f>IF(B11="kapsul lembut", TRUE)</f>
        <v>0</v>
      </c>
      <c r="H11" s="22" t="b">
        <v>0</v>
      </c>
      <c r="I11" s="22"/>
      <c r="J11" s="22"/>
      <c r="K11" s="22"/>
      <c r="L11" s="22"/>
      <c r="M11" s="22"/>
      <c r="N11" s="22"/>
      <c r="O11" s="22"/>
      <c r="P11" s="25"/>
      <c r="Q11" s="25"/>
    </row>
    <row r="12" spans="1:17" ht="15.75" thickBot="1" x14ac:dyDescent="0.3">
      <c r="A12" s="28" t="s">
        <v>40</v>
      </c>
      <c r="B12" s="2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5"/>
      <c r="Q12" s="25"/>
    </row>
    <row r="13" spans="1:17" ht="15.75" thickBot="1" x14ac:dyDescent="0.3">
      <c r="A13" s="19" t="s">
        <v>43</v>
      </c>
      <c r="B13" s="15" t="str">
        <f>IF([1]FormTitan!B3="", "", [1]FormTitan!B3)</f>
        <v>IQC LIQ BLK 101224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5"/>
      <c r="Q13" s="25"/>
    </row>
    <row r="14" spans="1:17" ht="15.75" thickBot="1" x14ac:dyDescent="0.3">
      <c r="A14" s="18" t="s">
        <v>46</v>
      </c>
      <c r="B14" s="23">
        <f>IF([1]FormTitan!F3="", "", [1]FormTitan!F3)</f>
        <v>50.082000000000001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5"/>
      <c r="Q14" s="25"/>
    </row>
    <row r="15" spans="1:17" ht="15.75" thickBot="1" x14ac:dyDescent="0.3">
      <c r="A15" s="28" t="s">
        <v>41</v>
      </c>
      <c r="B15" s="29"/>
      <c r="D15" s="22"/>
      <c r="E15" s="22"/>
      <c r="F15" s="22"/>
      <c r="G15" s="22" t="s">
        <v>54</v>
      </c>
      <c r="H15" s="22"/>
      <c r="I15" s="22"/>
      <c r="J15" s="22"/>
      <c r="K15" s="22"/>
      <c r="L15" s="22"/>
      <c r="M15" s="22"/>
      <c r="N15" s="22"/>
      <c r="O15" s="22"/>
      <c r="P15" s="25"/>
      <c r="Q15" s="25"/>
    </row>
    <row r="16" spans="1:17" ht="15.75" thickBot="1" x14ac:dyDescent="0.3">
      <c r="A16" s="19" t="s">
        <v>42</v>
      </c>
      <c r="B16" s="15" t="str">
        <f>IF([1]FormTitan!B4="", "", [1]FormTitan!B4)</f>
        <v>IQC LIQ A 101224</v>
      </c>
      <c r="D16" s="22"/>
      <c r="E16" s="22"/>
      <c r="F16" s="22"/>
      <c r="G16" s="22" t="s">
        <v>55</v>
      </c>
      <c r="H16" s="22"/>
      <c r="I16" s="22"/>
      <c r="J16" s="22"/>
      <c r="K16" s="22"/>
      <c r="L16" s="22"/>
      <c r="M16" s="22"/>
      <c r="N16" s="22"/>
      <c r="O16" s="22"/>
      <c r="P16" s="25"/>
      <c r="Q16" s="25"/>
    </row>
    <row r="17" spans="1:17" ht="15.75" thickBot="1" x14ac:dyDescent="0.3">
      <c r="A17" s="18" t="s">
        <v>46</v>
      </c>
      <c r="B17" s="23">
        <f>IF([1]FormTitan!F4="", "", [1]FormTitan!F4)</f>
        <v>50.1</v>
      </c>
      <c r="D17" s="22"/>
      <c r="E17" s="22"/>
      <c r="F17" s="22"/>
      <c r="G17" s="22" t="s">
        <v>56</v>
      </c>
      <c r="H17" s="22"/>
      <c r="I17" s="22"/>
      <c r="J17" s="22"/>
      <c r="K17" s="22"/>
      <c r="L17" s="22"/>
      <c r="M17" s="22"/>
      <c r="N17" s="22"/>
      <c r="O17" s="22"/>
      <c r="P17" s="25"/>
      <c r="Q17" s="25"/>
    </row>
    <row r="18" spans="1:17" ht="15.75" thickBot="1" x14ac:dyDescent="0.3">
      <c r="A18" s="28" t="s">
        <v>44</v>
      </c>
      <c r="B18" s="29"/>
      <c r="D18" s="22"/>
      <c r="E18" s="22"/>
      <c r="F18" s="22"/>
      <c r="G18" s="22" t="s">
        <v>57</v>
      </c>
      <c r="H18" s="22"/>
      <c r="I18" s="22"/>
      <c r="J18" s="22"/>
      <c r="K18" s="22"/>
      <c r="L18" s="22"/>
      <c r="M18" s="22"/>
      <c r="N18" s="22"/>
      <c r="O18" s="22"/>
      <c r="P18" s="25"/>
      <c r="Q18" s="25"/>
    </row>
    <row r="19" spans="1:17" ht="15.75" thickBot="1" x14ac:dyDescent="0.3">
      <c r="A19" s="19" t="s">
        <v>45</v>
      </c>
      <c r="B19" s="15" t="str">
        <f>IF([1]FormTitan!B5="", "", [1]FormTitan!B5)</f>
        <v>IQC LIQ B 101224</v>
      </c>
      <c r="D19" s="22" t="s">
        <v>48</v>
      </c>
      <c r="E19" s="22"/>
      <c r="F19" s="22"/>
      <c r="G19" s="22" t="s">
        <v>58</v>
      </c>
      <c r="H19" s="22"/>
      <c r="I19" s="22"/>
      <c r="J19" s="22"/>
      <c r="K19" s="22"/>
      <c r="L19" s="22"/>
      <c r="M19" s="22"/>
      <c r="N19" s="22"/>
      <c r="O19" s="22"/>
      <c r="P19" s="25"/>
      <c r="Q19" s="25"/>
    </row>
    <row r="20" spans="1:17" ht="15.75" thickBot="1" x14ac:dyDescent="0.3">
      <c r="A20" s="18" t="s">
        <v>46</v>
      </c>
      <c r="B20" s="23">
        <f>IF([1]FormTitan!F5="", "", [1]FormTitan!F5)</f>
        <v>50.019999999999996</v>
      </c>
      <c r="D20" s="21"/>
      <c r="E20" s="21"/>
      <c r="F20" s="21"/>
      <c r="G20" s="22" t="s">
        <v>53</v>
      </c>
      <c r="H20" s="22"/>
      <c r="I20" s="22"/>
      <c r="J20" s="22"/>
      <c r="K20" s="22"/>
      <c r="L20" s="22"/>
      <c r="M20" s="22"/>
      <c r="N20" s="22"/>
      <c r="O20" s="22"/>
      <c r="P20" s="25"/>
      <c r="Q20" s="25"/>
    </row>
    <row r="21" spans="1:17" x14ac:dyDescent="0.25">
      <c r="G21" s="22"/>
      <c r="H21" s="22"/>
      <c r="I21" s="22"/>
      <c r="J21" s="22"/>
      <c r="K21" s="22"/>
      <c r="L21" s="22"/>
      <c r="M21" s="22"/>
      <c r="N21" s="22"/>
      <c r="O21" s="22"/>
      <c r="P21" s="25"/>
      <c r="Q21" s="25"/>
    </row>
    <row r="22" spans="1:17" x14ac:dyDescent="0.25">
      <c r="G22" s="22"/>
      <c r="H22" s="22"/>
      <c r="I22" s="22"/>
      <c r="J22" s="22"/>
      <c r="K22" s="22"/>
      <c r="L22" s="22"/>
      <c r="M22" s="22"/>
      <c r="N22" s="22"/>
      <c r="O22" s="22"/>
      <c r="P22" s="25"/>
      <c r="Q22" s="25"/>
    </row>
    <row r="23" spans="1:17" x14ac:dyDescent="0.25">
      <c r="G23" s="22"/>
      <c r="H23" s="22"/>
      <c r="I23" s="22"/>
      <c r="J23" s="22"/>
      <c r="K23" s="22"/>
      <c r="L23" s="22"/>
      <c r="M23" s="22"/>
      <c r="N23" s="22"/>
      <c r="O23" s="22"/>
      <c r="P23" s="25"/>
      <c r="Q23" s="25"/>
    </row>
    <row r="24" spans="1:17" x14ac:dyDescent="0.25">
      <c r="G24" s="22"/>
      <c r="H24" s="22"/>
      <c r="I24" s="22"/>
      <c r="J24" s="22"/>
      <c r="K24" s="22"/>
      <c r="L24" s="22"/>
      <c r="M24" s="22"/>
      <c r="N24" s="22"/>
      <c r="O24" s="22"/>
      <c r="P24" s="25"/>
      <c r="Q24" s="25"/>
    </row>
    <row r="25" spans="1:17" x14ac:dyDescent="0.25">
      <c r="G25" s="22"/>
      <c r="H25" s="22"/>
      <c r="I25" s="22"/>
      <c r="J25" s="22"/>
      <c r="K25" s="22"/>
      <c r="L25" s="22"/>
      <c r="M25" s="22"/>
      <c r="N25" s="22"/>
      <c r="O25" s="22"/>
      <c r="P25" s="25"/>
      <c r="Q25" s="25"/>
    </row>
    <row r="26" spans="1:17" x14ac:dyDescent="0.25">
      <c r="G26" s="22"/>
      <c r="H26" s="22"/>
      <c r="I26" s="22"/>
      <c r="J26" s="22"/>
      <c r="K26" s="22"/>
      <c r="L26" s="22"/>
      <c r="M26" s="22"/>
      <c r="N26" s="22"/>
      <c r="O26" s="22"/>
      <c r="P26" s="25"/>
      <c r="Q26" s="25"/>
    </row>
    <row r="27" spans="1:17" x14ac:dyDescent="0.25">
      <c r="G27" s="22" t="str">
        <f>IF(B11="SERBUK",G15,IF(B11="CECAIR",G16,IF(B11="pil",G17,IF(B11="kapsul lembut",G18,IF(B11="krim/salap",G19,IF(B11="sila pilih",G20))))))</f>
        <v xml:space="preserve">Sampel IQC :    ☐ Serbuk        ☑ Cecair       ☐ Pil       ☐ Kapsul lembut       ☐ Krim/Salap   </v>
      </c>
      <c r="H27" s="22"/>
      <c r="I27" s="22"/>
      <c r="J27" s="22"/>
      <c r="K27" s="22"/>
      <c r="L27" s="22"/>
      <c r="M27" s="22"/>
      <c r="N27" s="22"/>
      <c r="O27" s="22"/>
      <c r="P27" s="25"/>
      <c r="Q27" s="25"/>
    </row>
    <row r="28" spans="1:17" x14ac:dyDescent="0.25">
      <c r="G28" s="22"/>
      <c r="H28" s="22"/>
      <c r="I28" s="22"/>
      <c r="J28" s="22"/>
      <c r="K28" s="22"/>
      <c r="L28" s="22"/>
      <c r="M28" s="22"/>
      <c r="N28" s="22"/>
      <c r="O28" s="22"/>
      <c r="P28" s="25"/>
      <c r="Q28" s="25"/>
    </row>
    <row r="29" spans="1:17" x14ac:dyDescent="0.25">
      <c r="G29" s="22"/>
      <c r="H29" s="22"/>
      <c r="I29" s="22"/>
      <c r="J29" s="22"/>
      <c r="K29" s="22"/>
      <c r="L29" s="22"/>
      <c r="M29" s="22"/>
      <c r="N29" s="22"/>
      <c r="O29" s="22"/>
      <c r="P29" s="22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2" operator="equal">
      <formula>0</formula>
    </cfRule>
    <cfRule type="expression" dxfId="11" priority="32">
      <formula>LEN(B2)=0</formula>
    </cfRule>
  </conditionalFormatting>
  <conditionalFormatting sqref="B4:B5">
    <cfRule type="cellIs" dxfId="10" priority="29" operator="equal">
      <formula>"Sila Pilih"</formula>
    </cfRule>
  </conditionalFormatting>
  <conditionalFormatting sqref="B6">
    <cfRule type="cellIs" dxfId="9" priority="4" operator="equal">
      <formula>0</formula>
    </cfRule>
  </conditionalFormatting>
  <conditionalFormatting sqref="B6:B10">
    <cfRule type="expression" dxfId="8" priority="23">
      <formula>LEN(B6)=0</formula>
    </cfRule>
  </conditionalFormatting>
  <conditionalFormatting sqref="B10">
    <cfRule type="cellIs" dxfId="7" priority="1" operator="equal">
      <formula>0</formula>
    </cfRule>
  </conditionalFormatting>
  <conditionalFormatting sqref="B11">
    <cfRule type="cellIs" dxfId="6" priority="22" operator="equal">
      <formula>"Sila Pilih"</formula>
    </cfRule>
  </conditionalFormatting>
  <conditionalFormatting sqref="B13">
    <cfRule type="expression" dxfId="5" priority="15">
      <formula>LEN(B13)=0</formula>
    </cfRule>
  </conditionalFormatting>
  <conditionalFormatting sqref="B13:B14">
    <cfRule type="cellIs" dxfId="4" priority="5" operator="equal">
      <formula>0</formula>
    </cfRule>
  </conditionalFormatting>
  <conditionalFormatting sqref="B16">
    <cfRule type="expression" dxfId="3" priority="10">
      <formula>LEN(B16)=0</formula>
    </cfRule>
  </conditionalFormatting>
  <conditionalFormatting sqref="B17">
    <cfRule type="cellIs" dxfId="2" priority="7" operator="equal">
      <formula>0</formula>
    </cfRule>
  </conditionalFormatting>
  <conditionalFormatting sqref="B19">
    <cfRule type="expression" dxfId="1" priority="9">
      <formula>LEN(B19)=0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6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1" t="s">
        <v>0</v>
      </c>
      <c r="B1" s="42"/>
      <c r="C1" s="42"/>
      <c r="D1" s="42"/>
      <c r="E1" s="42"/>
      <c r="F1" s="42"/>
      <c r="G1" s="42"/>
      <c r="H1" s="43"/>
    </row>
    <row r="2" spans="1:8" x14ac:dyDescent="0.25">
      <c r="A2" s="44" t="s">
        <v>1</v>
      </c>
      <c r="B2" s="45"/>
      <c r="C2" s="45"/>
      <c r="D2" s="45"/>
      <c r="E2" s="45"/>
      <c r="F2" s="45"/>
      <c r="G2" s="45"/>
      <c r="H2" s="46"/>
    </row>
    <row r="3" spans="1:8" ht="18.75" customHeight="1" x14ac:dyDescent="0.25">
      <c r="A3" s="49" t="s">
        <v>2</v>
      </c>
      <c r="B3" s="50"/>
      <c r="C3" s="58" t="str">
        <f>Form!B2</f>
        <v>ASYIKIN</v>
      </c>
      <c r="D3" s="58"/>
      <c r="E3" s="58"/>
      <c r="F3" s="58"/>
      <c r="G3" s="58"/>
      <c r="H3" s="58"/>
    </row>
    <row r="4" spans="1:8" ht="19.5" customHeight="1" x14ac:dyDescent="0.25">
      <c r="A4" s="49" t="s">
        <v>3</v>
      </c>
      <c r="B4" s="50"/>
      <c r="C4" s="59">
        <f>Form!B3</f>
        <v>45636</v>
      </c>
      <c r="D4" s="59"/>
      <c r="E4" s="59"/>
      <c r="F4" s="59"/>
      <c r="G4" s="59"/>
      <c r="H4" s="59"/>
    </row>
    <row r="5" spans="1:8" x14ac:dyDescent="0.25">
      <c r="A5" s="51" t="s">
        <v>4</v>
      </c>
      <c r="B5" s="52"/>
      <c r="C5" s="60" t="s">
        <v>49</v>
      </c>
      <c r="D5" s="61"/>
      <c r="E5" s="61"/>
      <c r="F5" s="61"/>
      <c r="G5" s="61"/>
      <c r="H5" s="62"/>
    </row>
    <row r="6" spans="1:8" ht="31.5" customHeight="1" x14ac:dyDescent="0.25">
      <c r="A6" s="53" t="s">
        <v>11</v>
      </c>
      <c r="B6" s="54"/>
      <c r="C6" s="64" t="s">
        <v>31</v>
      </c>
      <c r="D6" s="65"/>
      <c r="E6" s="65"/>
      <c r="F6" s="65"/>
      <c r="G6" s="65"/>
      <c r="H6" s="66"/>
    </row>
    <row r="7" spans="1:8" ht="23.25" customHeight="1" x14ac:dyDescent="0.25">
      <c r="A7" s="49" t="s">
        <v>5</v>
      </c>
      <c r="B7" s="50"/>
      <c r="C7" s="63" t="str">
        <f>Form!B5</f>
        <v>XP 205DR</v>
      </c>
      <c r="D7" s="63"/>
      <c r="E7" s="63"/>
      <c r="F7" s="63"/>
      <c r="G7" s="63"/>
      <c r="H7" s="63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LIQ 101224</v>
      </c>
    </row>
    <row r="11" spans="1:8" ht="24.75" customHeight="1" x14ac:dyDescent="0.25">
      <c r="A11" s="10" t="s">
        <v>24</v>
      </c>
      <c r="B11" s="11">
        <f>Form!B7</f>
        <v>1123090</v>
      </c>
      <c r="C11" s="55" t="s">
        <v>15</v>
      </c>
      <c r="D11" s="55"/>
    </row>
    <row r="12" spans="1:8" ht="13.5" customHeight="1" x14ac:dyDescent="0.25">
      <c r="A12" s="56" t="s">
        <v>23</v>
      </c>
      <c r="B12" s="47" t="str">
        <f>Form!B8</f>
        <v>K55266610321</v>
      </c>
      <c r="C12" s="55" t="s">
        <v>16</v>
      </c>
      <c r="D12" s="55"/>
    </row>
    <row r="13" spans="1:8" ht="11.25" customHeight="1" x14ac:dyDescent="0.25">
      <c r="A13" s="57"/>
      <c r="B13" s="48"/>
      <c r="C13" s="40" t="s">
        <v>17</v>
      </c>
      <c r="D13" s="40"/>
    </row>
    <row r="14" spans="1:8" ht="27" customHeight="1" x14ac:dyDescent="0.25">
      <c r="A14" s="12" t="s">
        <v>22</v>
      </c>
      <c r="B14" s="13">
        <f>Form!B9</f>
        <v>4122020</v>
      </c>
      <c r="C14" s="40"/>
      <c r="D14" s="40"/>
    </row>
    <row r="15" spans="1:8" ht="18.75" customHeight="1" x14ac:dyDescent="0.25">
      <c r="A15" s="36"/>
      <c r="B15" s="5"/>
      <c r="C15" s="55" t="s">
        <v>18</v>
      </c>
      <c r="D15" s="55"/>
      <c r="E15" s="55"/>
    </row>
    <row r="16" spans="1:8" ht="31.5" customHeight="1" x14ac:dyDescent="0.25">
      <c r="A16" s="36"/>
      <c r="B16" s="5"/>
      <c r="C16" s="75" t="s">
        <v>12</v>
      </c>
      <c r="D16" s="75"/>
      <c r="E16" s="75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33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55" t="str">
        <f>Form!G27</f>
        <v xml:space="preserve">Sampel IQC :    ☐ Serbuk        ☑ Cecair       ☐ Pil       ☐ Kapsul lembut       ☐ Krim/Salap   </v>
      </c>
      <c r="B19" s="55"/>
      <c r="C19" s="55"/>
      <c r="D19" s="55"/>
      <c r="E19" s="55"/>
      <c r="F19" s="55"/>
      <c r="G19" s="55"/>
      <c r="H19" s="55"/>
    </row>
    <row r="20" spans="1:8" ht="22.5" customHeight="1" x14ac:dyDescent="0.25">
      <c r="A20" s="72"/>
      <c r="B20" s="73"/>
      <c r="C20" s="74"/>
      <c r="D20" s="32" t="s">
        <v>26</v>
      </c>
      <c r="E20" s="33"/>
      <c r="F20" s="33" t="str">
        <f>Form!B13</f>
        <v>IQC LIQ BLK 101224</v>
      </c>
      <c r="G20" s="33"/>
      <c r="H20" s="34"/>
    </row>
    <row r="21" spans="1:8" ht="15" customHeight="1" x14ac:dyDescent="0.25">
      <c r="A21" s="35" t="s">
        <v>13</v>
      </c>
      <c r="B21" s="36"/>
      <c r="C21" s="37"/>
      <c r="D21" s="14" t="s">
        <v>20</v>
      </c>
      <c r="E21" s="6"/>
      <c r="F21" s="1"/>
      <c r="G21" s="1"/>
      <c r="H21" s="8"/>
    </row>
    <row r="22" spans="1:8" ht="30.75" customHeight="1" x14ac:dyDescent="0.25">
      <c r="A22" s="70"/>
      <c r="B22" s="55"/>
      <c r="C22" s="71"/>
      <c r="D22" s="9"/>
      <c r="E22" s="6"/>
      <c r="F22" s="1"/>
      <c r="G22" s="1"/>
      <c r="H22" s="8"/>
    </row>
    <row r="23" spans="1:8" x14ac:dyDescent="0.25">
      <c r="A23" s="70" t="s">
        <v>14</v>
      </c>
      <c r="B23" s="55"/>
      <c r="C23" s="71"/>
      <c r="D23" s="70" t="s">
        <v>10</v>
      </c>
      <c r="E23" s="55"/>
      <c r="F23" s="55"/>
      <c r="G23" s="1"/>
      <c r="H23" s="8"/>
    </row>
    <row r="24" spans="1:8" ht="15" customHeight="1" x14ac:dyDescent="0.25">
      <c r="A24" s="67" t="s">
        <v>8</v>
      </c>
      <c r="B24" s="68"/>
      <c r="C24" s="69"/>
      <c r="D24" s="76" t="s">
        <v>19</v>
      </c>
      <c r="E24" s="77"/>
      <c r="F24" s="77"/>
      <c r="G24" s="38" t="s">
        <v>21</v>
      </c>
      <c r="H24" s="39"/>
    </row>
    <row r="25" spans="1:8" ht="24" customHeight="1" x14ac:dyDescent="0.25">
      <c r="A25" s="72"/>
      <c r="B25" s="73"/>
      <c r="C25" s="74"/>
      <c r="D25" s="32" t="s">
        <v>27</v>
      </c>
      <c r="E25" s="33"/>
      <c r="F25" s="33" t="str">
        <f>Form!B16</f>
        <v>IQC LIQ A 101224</v>
      </c>
      <c r="G25" s="33"/>
      <c r="H25" s="34"/>
    </row>
    <row r="26" spans="1:8" ht="15" customHeight="1" x14ac:dyDescent="0.25">
      <c r="A26" s="35" t="s">
        <v>13</v>
      </c>
      <c r="B26" s="36"/>
      <c r="C26" s="37"/>
      <c r="D26" s="14" t="s">
        <v>20</v>
      </c>
      <c r="E26" s="6"/>
      <c r="F26" s="1"/>
      <c r="G26" s="1"/>
      <c r="H26" s="8"/>
    </row>
    <row r="27" spans="1:8" ht="30.75" customHeight="1" x14ac:dyDescent="0.25">
      <c r="A27" s="70"/>
      <c r="B27" s="55"/>
      <c r="C27" s="71"/>
      <c r="D27" s="9"/>
      <c r="E27" s="6"/>
      <c r="F27" s="1"/>
      <c r="G27" s="1"/>
      <c r="H27" s="8"/>
    </row>
    <row r="28" spans="1:8" x14ac:dyDescent="0.25">
      <c r="A28" s="70" t="s">
        <v>14</v>
      </c>
      <c r="B28" s="55"/>
      <c r="C28" s="71"/>
      <c r="D28" s="70" t="s">
        <v>10</v>
      </c>
      <c r="E28" s="55"/>
      <c r="F28" s="55"/>
      <c r="G28" s="1"/>
      <c r="H28" s="8"/>
    </row>
    <row r="29" spans="1:8" ht="18.75" customHeight="1" x14ac:dyDescent="0.25">
      <c r="A29" s="67" t="s">
        <v>8</v>
      </c>
      <c r="B29" s="68"/>
      <c r="C29" s="69"/>
      <c r="D29" s="67" t="s">
        <v>19</v>
      </c>
      <c r="E29" s="68"/>
      <c r="F29" s="68"/>
      <c r="G29" s="38" t="s">
        <v>21</v>
      </c>
      <c r="H29" s="39"/>
    </row>
    <row r="30" spans="1:8" ht="22.5" customHeight="1" x14ac:dyDescent="0.25">
      <c r="A30" s="72"/>
      <c r="B30" s="73"/>
      <c r="C30" s="74"/>
      <c r="D30" s="32" t="s">
        <v>28</v>
      </c>
      <c r="E30" s="33"/>
      <c r="F30" s="33" t="str">
        <f>Form!B19</f>
        <v>IQC LIQ B 101224</v>
      </c>
      <c r="G30" s="33"/>
      <c r="H30" s="34"/>
    </row>
    <row r="31" spans="1:8" ht="15" customHeight="1" x14ac:dyDescent="0.25">
      <c r="A31" s="35" t="s">
        <v>13</v>
      </c>
      <c r="B31" s="36"/>
      <c r="C31" s="37"/>
      <c r="D31" s="14" t="s">
        <v>20</v>
      </c>
      <c r="E31" s="6"/>
      <c r="F31" s="1"/>
      <c r="G31" s="1"/>
      <c r="H31" s="8"/>
    </row>
    <row r="32" spans="1:8" ht="30.75" customHeight="1" x14ac:dyDescent="0.25">
      <c r="A32" s="70"/>
      <c r="B32" s="55"/>
      <c r="C32" s="71"/>
      <c r="D32" s="9"/>
      <c r="E32" s="6"/>
      <c r="F32" s="1"/>
      <c r="G32" s="1"/>
      <c r="H32" s="8"/>
    </row>
    <row r="33" spans="1:8" ht="14.25" customHeight="1" x14ac:dyDescent="0.25">
      <c r="A33" s="70" t="s">
        <v>14</v>
      </c>
      <c r="B33" s="55"/>
      <c r="C33" s="71"/>
      <c r="D33" s="70" t="s">
        <v>10</v>
      </c>
      <c r="E33" s="55"/>
      <c r="F33" s="55"/>
      <c r="G33" s="1"/>
      <c r="H33" s="8"/>
    </row>
    <row r="34" spans="1:8" ht="18.75" customHeight="1" x14ac:dyDescent="0.25">
      <c r="A34" s="67" t="s">
        <v>8</v>
      </c>
      <c r="B34" s="68"/>
      <c r="C34" s="69"/>
      <c r="D34" s="67" t="s">
        <v>19</v>
      </c>
      <c r="E34" s="68"/>
      <c r="F34" s="68"/>
      <c r="G34" s="38" t="s">
        <v>21</v>
      </c>
      <c r="H34" s="39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2024-12-06T08:42:29Z</cp:lastPrinted>
  <dcterms:created xsi:type="dcterms:W3CDTF">2024-04-25T04:25:48Z</dcterms:created>
  <dcterms:modified xsi:type="dcterms:W3CDTF">2024-12-12T02:24:50Z</dcterms:modified>
</cp:coreProperties>
</file>