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ICPMS\COVER\"/>
    </mc:Choice>
  </mc:AlternateContent>
  <xr:revisionPtr revIDLastSave="0" documentId="13_ncr:1_{B7FDF437-809C-4BA3-BDBF-A53A986D6A5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31" i="1" l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<sst xmlns="http://schemas.openxmlformats.org/spreadsheetml/2006/main" count="232" uniqueCount="76">
  <si>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</si>
  <si>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</si>
  <si>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</si>
  <si>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</si>
  <si>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</si>
  <si>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</si>
  <si>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</si>
  <si>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</si>
  <si>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</si>
  <si>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</si>
  <si>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</si>
  <si>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</si>
  <si>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</si>
  <si>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</si>
  <si>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</si>
  <si>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</si>
  <si>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</si>
  <si>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</si>
  <si>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</si>
  <si>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</si>
  <si>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</si>
  <si>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</si>
  <si>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</si>
  <si>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</si>
  <si>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</si>
  <si>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</si>
  <si>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</si>
  <si>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</si>
  <si>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</si>
  <si>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</si>
  <si>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</si>
  <si>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</si>
  <si>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</si>
  <si>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</si>
  <si>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</si>
  <si>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</si>
  <si>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</si>
  <si>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</si>
  <si>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</si>
  <si>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</si>
  <si>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</si>
  <si>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</si>
  <si>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</si>
  <si>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</si>
  <si>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</si>
  <si>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</si>
  <si>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</si>
  <si>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011024</t>
  </si>
  <si>
    <t>0.502</t>
  </si>
  <si>
    <t>01/10/2024</t>
  </si>
  <si>
    <t>IQC PIL 250924</t>
  </si>
  <si>
    <t>RB GH A 250924</t>
  </si>
  <si>
    <t>0.011</t>
  </si>
  <si>
    <t>0.014</t>
  </si>
  <si>
    <t>0.498</t>
  </si>
  <si>
    <t>75.783</t>
  </si>
  <si>
    <t>60.373</t>
  </si>
  <si>
    <t>5.558</t>
  </si>
  <si>
    <t>147.912</t>
  </si>
  <si>
    <t>1.506</t>
  </si>
  <si>
    <t>1.505</t>
  </si>
  <si>
    <t xml:space="preserve">   IQBAL  NORDIYANA  MAISARAH</t>
  </si>
  <si>
    <t>301024</t>
  </si>
  <si>
    <t>30/10/2024</t>
  </si>
  <si>
    <t xml:space="preserve">    IQBAL             NORDIYANA  </t>
  </si>
  <si>
    <t>IQC POW 291024</t>
  </si>
  <si>
    <t>RB POW 291024</t>
  </si>
  <si>
    <t>0.504</t>
  </si>
  <si>
    <t>0.068</t>
  </si>
  <si>
    <t>0.022</t>
  </si>
  <si>
    <t>0.060</t>
  </si>
  <si>
    <t>0.960</t>
  </si>
  <si>
    <t>47.979</t>
  </si>
  <si>
    <t>15.562</t>
  </si>
  <si>
    <t>8.035</t>
  </si>
  <si>
    <t>387.960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</si>
</sst>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/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6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49" fontId="6" fillId="11" borderId="8" xfId="0" applyNumberFormat="1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49" fontId="17" fillId="0" borderId="5" xfId="0" applyNumberFormat="1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12" borderId="13" xfId="0" applyNumberFormat="1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49" fontId="1" fillId="0" borderId="25" xfId="0" applyNumberFormat="1" applyFont="1" applyBorder="1"/>
    <xf numFmtId="49" fontId="1" fillId="0" borderId="25" xfId="0" applyNumberFormat="1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17" fillId="0" borderId="12" xfId="0" applyNumberFormat="1" applyFont="1" applyBorder="1" applyAlignment="1">
      <alignment horizontal="center" vertical="center" wrapText="1"/>
    </xf>
    <xf numFmtId="49" fontId="17" fillId="0" borderId="2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left" vertical="center" indent="2"/>
    </xf>
    <xf numFmtId="166" fontId="5" fillId="0" borderId="3" xfId="0" applyNumberFormat="1" applyFont="1" applyBorder="1" applyAlignment="1">
      <alignment horizontal="left" vertical="center" indent="2"/>
    </xf>
    <xf numFmtId="166" fontId="5" fillId="0" borderId="5" xfId="0" applyNumberFormat="1" applyFont="1" applyBorder="1" applyAlignment="1">
      <alignment horizontal="left" vertical="center" indent="2"/>
    </xf>
    <xf numFmtId="166" fontId="5" fillId="0" borderId="6" xfId="0" applyNumberFormat="1" applyFont="1" applyBorder="1" applyAlignment="1">
      <alignment horizontal="left" vertical="center" indent="2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F13" sqref="F13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28" t="s">
        <v>46</v>
      </c>
      <c r="B2" s="29"/>
    </row>
    <row r="3" spans="1:2" ht="15.75" thickBot="1" x14ac:dyDescent="0.3">
      <c r="A3" s="17" t="s">
        <v>36</v>
      </c>
      <c r="B3" s="107" t="s">
        <v>62</v>
      </c>
    </row>
    <row r="4" spans="1:2" ht="15.75" thickBot="1" x14ac:dyDescent="0.3">
      <c r="A4" s="17" t="s">
        <v>3</v>
      </c>
      <c r="B4" s="107" t="s">
        <v>65</v>
      </c>
    </row>
    <row r="5" spans="1:2" ht="15.75" thickBot="1" x14ac:dyDescent="0.3">
      <c r="A5" s="18" t="s">
        <v>4</v>
      </c>
      <c r="B5" s="107" t="s">
        <v>66</v>
      </c>
    </row>
    <row r="6" spans="1:2" ht="15.75" thickBot="1" x14ac:dyDescent="0.3">
      <c r="A6" s="30" t="s">
        <v>37</v>
      </c>
      <c r="B6" s="31"/>
    </row>
    <row r="7" spans="1:2" ht="15.75" thickBot="1" x14ac:dyDescent="0.3">
      <c r="A7" s="19" t="s">
        <v>35</v>
      </c>
      <c r="B7" s="107" t="s">
        <v>68</v>
      </c>
    </row>
    <row r="8" spans="1:2" ht="15.75" thickBot="1" x14ac:dyDescent="0.3">
      <c r="A8" s="19" t="s">
        <v>38</v>
      </c>
      <c r="B8" s="107" t="s">
        <v>67</v>
      </c>
    </row>
    <row r="9" spans="1:2" ht="15.75" thickBot="1" x14ac:dyDescent="0.3">
      <c r="A9" s="19" t="s">
        <v>39</v>
      </c>
      <c r="B9" s="107" t="s">
        <v>48</v>
      </c>
    </row>
    <row r="10" spans="1:2" ht="15.75" thickBot="1" x14ac:dyDescent="0.3">
      <c r="A10" s="20" t="s">
        <v>9</v>
      </c>
      <c r="B10" s="107" t="s">
        <v>72</v>
      </c>
    </row>
    <row r="11" spans="1:2" ht="15.75" thickBot="1" x14ac:dyDescent="0.3">
      <c r="A11" s="32" t="s">
        <v>40</v>
      </c>
      <c r="B11" s="33"/>
    </row>
    <row r="12" spans="1:2" ht="15.75" thickBot="1" x14ac:dyDescent="0.3">
      <c r="A12" s="19" t="s">
        <v>35</v>
      </c>
      <c r="B12" s="107" t="s">
        <v>69</v>
      </c>
    </row>
    <row r="13" spans="1:2" ht="15.75" thickBot="1" x14ac:dyDescent="0.3">
      <c r="A13" s="19" t="s">
        <v>38</v>
      </c>
      <c r="B13" s="107" t="s">
        <v>67</v>
      </c>
    </row>
    <row r="14" spans="1:2" ht="15.75" thickBot="1" x14ac:dyDescent="0.3">
      <c r="A14" s="19" t="s">
        <v>39</v>
      </c>
      <c r="B14" s="107" t="s">
        <v>48</v>
      </c>
    </row>
    <row r="15" spans="1:2" ht="15.75" thickBot="1" x14ac:dyDescent="0.3">
      <c r="A15" s="20" t="s">
        <v>9</v>
      </c>
      <c r="B15" s="107" t="s">
        <v>73</v>
      </c>
    </row>
    <row r="16" spans="1:2" ht="15.75" thickBot="1" x14ac:dyDescent="0.3">
      <c r="A16" s="34" t="s">
        <v>41</v>
      </c>
      <c r="B16" s="35"/>
    </row>
    <row r="17" spans="1:4" ht="15.75" thickBot="1" x14ac:dyDescent="0.3">
      <c r="A17" s="19" t="s">
        <v>35</v>
      </c>
      <c r="B17" s="107" t="s">
        <v>70</v>
      </c>
    </row>
    <row r="18" spans="1:4" ht="15.75" thickBot="1" x14ac:dyDescent="0.3">
      <c r="A18" s="19" t="s">
        <v>38</v>
      </c>
      <c r="B18" s="107" t="s">
        <v>67</v>
      </c>
    </row>
    <row r="19" spans="1:4" ht="15.75" thickBot="1" x14ac:dyDescent="0.3">
      <c r="A19" s="19" t="s">
        <v>39</v>
      </c>
      <c r="B19" s="107" t="s">
        <v>48</v>
      </c>
    </row>
    <row r="20" spans="1:4" ht="15.75" thickBot="1" x14ac:dyDescent="0.3">
      <c r="A20" s="22" t="s">
        <v>9</v>
      </c>
      <c r="B20" s="107" t="s">
        <v>74</v>
      </c>
    </row>
    <row r="21" spans="1:4" ht="15.75" thickBot="1" x14ac:dyDescent="0.3">
      <c r="A21" s="36" t="s">
        <v>42</v>
      </c>
      <c r="B21" s="37"/>
    </row>
    <row r="22" spans="1:4" ht="15.75" thickBot="1" x14ac:dyDescent="0.3">
      <c r="A22" s="19" t="s">
        <v>35</v>
      </c>
      <c r="B22" s="107" t="s">
        <v>71</v>
      </c>
    </row>
    <row r="23" spans="1:4" ht="15.75" thickBot="1" x14ac:dyDescent="0.3">
      <c r="A23" s="19" t="s">
        <v>38</v>
      </c>
      <c r="B23" s="107" t="s">
        <v>67</v>
      </c>
    </row>
    <row r="24" spans="1:4" ht="15.75" thickBot="1" x14ac:dyDescent="0.3">
      <c r="A24" s="19" t="s">
        <v>39</v>
      </c>
      <c r="B24" s="107" t="s">
        <v>48</v>
      </c>
    </row>
    <row r="25" spans="1:4" ht="15.75" thickBot="1" x14ac:dyDescent="0.3">
      <c r="A25" s="20" t="s">
        <v>9</v>
      </c>
      <c r="B25" s="107" t="s">
        <v>75</v>
      </c>
    </row>
    <row r="26" spans="1:4" x14ac:dyDescent="0.25">
      <c r="A26" s="28" t="s">
        <v>43</v>
      </c>
      <c r="B26" s="29"/>
    </row>
    <row r="27" spans="1:4" ht="15.75" thickBot="1" x14ac:dyDescent="0.3">
      <c r="A27" s="19" t="s">
        <v>44</v>
      </c>
      <c r="B27" s="109" t="s">
        <v>64</v>
      </c>
      <c r="C27" s="110"/>
      <c r="D27" s="110"/>
    </row>
    <row r="28" spans="1:4" ht="15.75" thickBot="1" x14ac:dyDescent="0.3">
      <c r="A28" s="20" t="s">
        <v>45</v>
      </c>
      <c r="B28" s="108" t="s">
        <v>63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1" priority="7" stopIfTrue="1">
      <formula>LEN(B3)=0</formula>
    </cfRule>
  </conditionalFormatting>
  <conditionalFormatting sqref="B7:B10">
    <cfRule type="expression" dxfId="10" priority="6" stopIfTrue="1">
      <formula>LEN(B7)=0</formula>
    </cfRule>
  </conditionalFormatting>
  <conditionalFormatting sqref="B12:B15">
    <cfRule type="expression" dxfId="9" priority="5" stopIfTrue="1">
      <formula>LEN(B12)=0</formula>
    </cfRule>
  </conditionalFormatting>
  <conditionalFormatting sqref="B17:B20">
    <cfRule type="expression" dxfId="8" priority="4" stopIfTrue="1">
      <formula>LEN(B17)=0</formula>
    </cfRule>
  </conditionalFormatting>
  <conditionalFormatting sqref="B22:B25">
    <cfRule type="expression" dxfId="7" priority="2" stopIfTrue="1">
      <formula>LEN(B22)=0</formula>
    </cfRule>
  </conditionalFormatting>
  <conditionalFormatting sqref="B27:B28">
    <cfRule type="expression" dxfId="6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28" t="s">
        <v>46</v>
      </c>
      <c r="B2" s="29"/>
    </row>
    <row r="3" spans="1:2" ht="15.75" thickBot="1" x14ac:dyDescent="0.3">
      <c r="A3" s="17" t="s">
        <v>36</v>
      </c>
      <c r="B3" s="27" t="s">
        <v>47</v>
      </c>
    </row>
    <row r="4" spans="1:2" ht="15.75" thickBot="1" x14ac:dyDescent="0.3">
      <c r="A4" s="17" t="s">
        <v>3</v>
      </c>
      <c r="B4" s="27" t="s">
        <v>50</v>
      </c>
    </row>
    <row r="5" spans="1:2" ht="15.75" thickBot="1" x14ac:dyDescent="0.3">
      <c r="A5" s="18" t="s">
        <v>4</v>
      </c>
      <c r="B5" s="27" t="s">
        <v>51</v>
      </c>
    </row>
    <row r="6" spans="1:2" ht="15.75" thickBot="1" x14ac:dyDescent="0.3">
      <c r="A6" s="30" t="s">
        <v>37</v>
      </c>
      <c r="B6" s="31"/>
    </row>
    <row r="7" spans="1:2" ht="15.75" thickBot="1" x14ac:dyDescent="0.3">
      <c r="A7" s="19" t="s">
        <v>35</v>
      </c>
      <c r="B7" s="27" t="s">
        <v>52</v>
      </c>
    </row>
    <row r="8" spans="1:2" ht="15.75" thickBot="1" x14ac:dyDescent="0.3">
      <c r="A8" s="19" t="s">
        <v>38</v>
      </c>
      <c r="B8" s="27" t="s">
        <v>59</v>
      </c>
    </row>
    <row r="9" spans="1:2" ht="15.75" thickBot="1" x14ac:dyDescent="0.3">
      <c r="A9" s="19" t="s">
        <v>39</v>
      </c>
      <c r="B9" s="27" t="s">
        <v>60</v>
      </c>
    </row>
    <row r="10" spans="1:2" ht="15.75" thickBot="1" x14ac:dyDescent="0.3">
      <c r="A10" s="20" t="s">
        <v>9</v>
      </c>
      <c r="B10" s="27" t="s">
        <v>55</v>
      </c>
    </row>
    <row r="11" spans="1:2" ht="15.75" thickBot="1" x14ac:dyDescent="0.3">
      <c r="A11" s="32" t="s">
        <v>40</v>
      </c>
      <c r="B11" s="33"/>
    </row>
    <row r="12" spans="1:2" ht="15.75" thickBot="1" x14ac:dyDescent="0.3">
      <c r="A12" s="19" t="s">
        <v>35</v>
      </c>
      <c r="B12" s="27" t="s">
        <v>52</v>
      </c>
    </row>
    <row r="13" spans="1:2" ht="15.75" thickBot="1" x14ac:dyDescent="0.3">
      <c r="A13" s="19" t="s">
        <v>38</v>
      </c>
      <c r="B13" s="27" t="s">
        <v>59</v>
      </c>
    </row>
    <row r="14" spans="1:2" ht="15.75" thickBot="1" x14ac:dyDescent="0.3">
      <c r="A14" s="19" t="s">
        <v>39</v>
      </c>
      <c r="B14" s="27" t="s">
        <v>60</v>
      </c>
    </row>
    <row r="15" spans="1:2" ht="15.75" thickBot="1" x14ac:dyDescent="0.3">
      <c r="A15" s="20" t="s">
        <v>9</v>
      </c>
      <c r="B15" s="27" t="s">
        <v>56</v>
      </c>
    </row>
    <row r="16" spans="1:2" ht="15.75" thickBot="1" x14ac:dyDescent="0.3">
      <c r="A16" s="34" t="s">
        <v>41</v>
      </c>
      <c r="B16" s="35"/>
    </row>
    <row r="17" spans="1:2" ht="15.75" thickBot="1" x14ac:dyDescent="0.3">
      <c r="A17" s="19" t="s">
        <v>35</v>
      </c>
      <c r="B17" s="27" t="s">
        <v>53</v>
      </c>
    </row>
    <row r="18" spans="1:2" ht="15.75" thickBot="1" x14ac:dyDescent="0.3">
      <c r="A18" s="19" t="s">
        <v>38</v>
      </c>
      <c r="B18" s="27" t="s">
        <v>59</v>
      </c>
    </row>
    <row r="19" spans="1:2" ht="15.75" thickBot="1" x14ac:dyDescent="0.3">
      <c r="A19" s="19" t="s">
        <v>39</v>
      </c>
      <c r="B19" s="27" t="s">
        <v>60</v>
      </c>
    </row>
    <row r="20" spans="1:2" ht="15.75" thickBot="1" x14ac:dyDescent="0.3">
      <c r="A20" s="22" t="s">
        <v>9</v>
      </c>
      <c r="B20" s="27" t="s">
        <v>57</v>
      </c>
    </row>
    <row r="21" spans="1:2" ht="15.75" thickBot="1" x14ac:dyDescent="0.3">
      <c r="A21" s="36" t="s">
        <v>42</v>
      </c>
      <c r="B21" s="37"/>
    </row>
    <row r="22" spans="1:2" ht="15.75" thickBot="1" x14ac:dyDescent="0.3">
      <c r="A22" s="19" t="s">
        <v>35</v>
      </c>
      <c r="B22" s="27" t="s">
        <v>54</v>
      </c>
    </row>
    <row r="23" spans="1:2" ht="15.75" thickBot="1" x14ac:dyDescent="0.3">
      <c r="A23" s="19" t="s">
        <v>38</v>
      </c>
      <c r="B23" s="27" t="s">
        <v>59</v>
      </c>
    </row>
    <row r="24" spans="1:2" ht="15.75" thickBot="1" x14ac:dyDescent="0.3">
      <c r="A24" s="19" t="s">
        <v>39</v>
      </c>
      <c r="B24" s="27" t="s">
        <v>60</v>
      </c>
    </row>
    <row r="25" spans="1:2" ht="15.75" thickBot="1" x14ac:dyDescent="0.3">
      <c r="A25" s="20" t="s">
        <v>9</v>
      </c>
      <c r="B25" s="27" t="s">
        <v>58</v>
      </c>
    </row>
    <row r="26" spans="1:2" ht="15.75" thickBot="1" x14ac:dyDescent="0.3">
      <c r="A26" s="28" t="s">
        <v>43</v>
      </c>
      <c r="B26" s="29"/>
    </row>
    <row r="27" spans="1:2" ht="15.75" thickBot="1" x14ac:dyDescent="0.3">
      <c r="A27" s="19" t="s">
        <v>44</v>
      </c>
      <c r="B27" s="27" t="s">
        <v>61</v>
      </c>
    </row>
    <row r="28" spans="1:2" ht="15.75" thickBot="1" x14ac:dyDescent="0.3">
      <c r="A28" s="20" t="s">
        <v>45</v>
      </c>
      <c r="B28" s="27" t="s">
        <v>49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5" priority="6" stopIfTrue="1">
      <formula>LEN(B3)=0</formula>
    </cfRule>
  </conditionalFormatting>
  <conditionalFormatting sqref="B7:B10">
    <cfRule type="expression" dxfId="4" priority="5" stopIfTrue="1">
      <formula>LEN(B7)=0</formula>
    </cfRule>
  </conditionalFormatting>
  <conditionalFormatting sqref="B12:B15">
    <cfRule type="expression" dxfId="3" priority="4" stopIfTrue="1">
      <formula>LEN(B12)=0</formula>
    </cfRule>
  </conditionalFormatting>
  <conditionalFormatting sqref="B17:B20">
    <cfRule type="expression" dxfId="2" priority="3" stopIfTrue="1">
      <formula>LEN(B17)=0</formula>
    </cfRule>
  </conditionalFormatting>
  <conditionalFormatting sqref="B22:B25">
    <cfRule type="expression" dxfId="1" priority="2" stopIfTrue="1">
      <formula>LEN(B22)=0</formula>
    </cfRule>
  </conditionalFormatting>
  <conditionalFormatting sqref="B27:B28">
    <cfRule type="expression" dxfId="0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9" zoomScaleNormal="100" workbookViewId="0">
      <selection activeCell="S13" sqref="S13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70" t="s">
        <v>0</v>
      </c>
      <c r="B1" s="42"/>
      <c r="C1" s="42"/>
      <c r="D1" s="42"/>
      <c r="E1" s="42"/>
      <c r="F1" s="42"/>
      <c r="G1" s="42"/>
      <c r="H1" s="42"/>
      <c r="I1" s="43"/>
    </row>
    <row r="2" spans="1:9" x14ac:dyDescent="0.25">
      <c r="A2" s="71" t="s">
        <v>1</v>
      </c>
      <c r="B2" s="45"/>
      <c r="C2" s="45"/>
      <c r="D2" s="45"/>
      <c r="E2" s="45"/>
      <c r="F2" s="45"/>
      <c r="G2" s="45"/>
      <c r="H2" s="45"/>
      <c r="I2" s="46"/>
    </row>
    <row r="3" spans="1:9" x14ac:dyDescent="0.25">
      <c r="A3" s="72" t="s">
        <v>2</v>
      </c>
      <c r="B3" s="73"/>
      <c r="C3" s="74"/>
      <c r="D3" s="75" t="s">
        <v>62</v>
      </c>
      <c r="E3" s="76"/>
      <c r="F3" s="76"/>
      <c r="G3" s="76"/>
      <c r="H3" s="76"/>
      <c r="I3" s="77"/>
    </row>
    <row r="4" spans="1:9" x14ac:dyDescent="0.25">
      <c r="A4" s="78" t="s">
        <v>3</v>
      </c>
      <c r="B4" s="73"/>
      <c r="C4" s="74"/>
      <c r="D4" s="79" t="s">
        <v>65</v>
      </c>
      <c r="E4" s="76"/>
      <c r="F4" s="76"/>
      <c r="G4" s="76"/>
      <c r="H4" s="76"/>
      <c r="I4" s="77"/>
    </row>
    <row r="5" spans="1:9" x14ac:dyDescent="0.25">
      <c r="A5" s="72" t="s">
        <v>4</v>
      </c>
      <c r="B5" s="73"/>
      <c r="C5" s="74"/>
      <c r="D5" s="79" t="str">
        <f>FormTitan!B5</f>
        <v>RB POW 291024</v>
      </c>
      <c r="E5" s="76"/>
      <c r="F5" s="76"/>
      <c r="G5" s="76"/>
      <c r="H5" s="76"/>
      <c r="I5" s="77"/>
    </row>
    <row r="6" spans="1:9" ht="14.25" customHeight="1" x14ac:dyDescent="0.25">
      <c r="A6" s="64" t="s">
        <v>5</v>
      </c>
      <c r="B6" s="65"/>
      <c r="C6" s="65"/>
      <c r="D6" s="65"/>
      <c r="E6" s="66"/>
      <c r="F6" s="24" t="s">
        <v>35</v>
      </c>
      <c r="G6" s="86" t="str">
        <f>FormTitan!B7</f>
        <v>0.068</v>
      </c>
      <c r="H6" s="87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67" t="s">
        <v>12</v>
      </c>
      <c r="G7" s="68"/>
      <c r="H7" s="69"/>
      <c r="I7" s="5" t="s">
        <v>13</v>
      </c>
    </row>
    <row r="8" spans="1:9" ht="18.75" customHeight="1" x14ac:dyDescent="0.3">
      <c r="A8" s="54" t="s">
        <v>14</v>
      </c>
      <c r="B8" s="80" t="str">
        <f>FormTitan!B8</f>
        <v>0.504</v>
      </c>
      <c r="C8" s="62" t="str">
        <f>FormTitan!B10</f>
        <v>47.979</v>
      </c>
      <c r="D8" s="38">
        <v>4581.0039999999999</v>
      </c>
      <c r="E8" s="56">
        <f>D8-C8</f>
        <v>4533.0249999999996</v>
      </c>
      <c r="F8" s="58">
        <f>((D8-C8)/1000)/(2.5/B8)</f>
        <v>0.91385783999999981</v>
      </c>
      <c r="G8" s="82" t="s">
        <v>34</v>
      </c>
      <c r="H8" s="83"/>
      <c r="I8" s="49">
        <f>ABS(E8-E10)/AVERAGE(E8,E10)</f>
        <v>5.4834233784635367E-2</v>
      </c>
    </row>
    <row r="9" spans="1:9" ht="18.75" customHeight="1" x14ac:dyDescent="0.3">
      <c r="A9" s="55"/>
      <c r="B9" s="81"/>
      <c r="C9" s="63"/>
      <c r="D9" s="40"/>
      <c r="E9" s="57"/>
      <c r="F9" s="59"/>
      <c r="G9" s="84" t="s">
        <v>33</v>
      </c>
      <c r="H9" s="85"/>
      <c r="I9" s="50"/>
    </row>
    <row r="10" spans="1:9" ht="18.75" customHeight="1" x14ac:dyDescent="0.3">
      <c r="A10" s="54" t="s">
        <v>17</v>
      </c>
      <c r="B10" s="62" t="str">
        <f>FormTitan!B9</f>
        <v>0.502</v>
      </c>
      <c r="C10" s="62" t="str">
        <f>C8</f>
        <v>47.979</v>
      </c>
      <c r="D10" s="38">
        <v>4836.576</v>
      </c>
      <c r="E10" s="56">
        <f>D10-C10</f>
        <v>4788.5969999999998</v>
      </c>
      <c r="F10" s="58">
        <f>((D10-C10)/1000)/(2.5/B10)</f>
        <v>0.96155027759999989</v>
      </c>
      <c r="G10" s="60" t="s">
        <v>15</v>
      </c>
      <c r="H10" s="61"/>
      <c r="I10" s="50"/>
    </row>
    <row r="11" spans="1:9" ht="18.75" customHeight="1" x14ac:dyDescent="0.3">
      <c r="A11" s="55"/>
      <c r="B11" s="63"/>
      <c r="C11" s="63"/>
      <c r="D11" s="40"/>
      <c r="E11" s="57"/>
      <c r="F11" s="59"/>
      <c r="G11" s="52" t="s">
        <v>16</v>
      </c>
      <c r="H11" s="53"/>
      <c r="I11" s="51"/>
    </row>
    <row r="12" spans="1:9" ht="15" customHeight="1" x14ac:dyDescent="0.25">
      <c r="A12" s="64" t="s">
        <v>24</v>
      </c>
      <c r="B12" s="65"/>
      <c r="C12" s="65"/>
      <c r="D12" s="65"/>
      <c r="E12" s="66"/>
      <c r="F12" s="25" t="s">
        <v>35</v>
      </c>
      <c r="G12" s="86" t="str">
        <f>FormTitan!B12</f>
        <v>0.022</v>
      </c>
      <c r="H12" s="8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7" t="s">
        <v>12</v>
      </c>
      <c r="G13" s="68"/>
      <c r="H13" s="69"/>
      <c r="I13" s="5" t="s">
        <v>26</v>
      </c>
    </row>
    <row r="14" spans="1:9" ht="18.75" customHeight="1" x14ac:dyDescent="0.3">
      <c r="A14" s="54" t="s">
        <v>14</v>
      </c>
      <c r="B14" s="38" t="str">
        <f>FormTitan!B13</f>
        <v>0.504</v>
      </c>
      <c r="C14" s="38" t="str">
        <f>FormTitan!B15</f>
        <v>15.562</v>
      </c>
      <c r="D14" s="38">
        <v>303.32100000000003</v>
      </c>
      <c r="E14" s="56">
        <f>D14-C14</f>
        <v>287.75900000000001</v>
      </c>
      <c r="F14" s="58">
        <f>((D14-C14)/1000)/(0.15/B14)</f>
        <v>0.96687023999999999</v>
      </c>
      <c r="G14" s="60" t="s">
        <v>15</v>
      </c>
      <c r="H14" s="61"/>
      <c r="I14" s="49">
        <f>ABS(E14-E16)/AVERAGE(E14,E16)</f>
        <v>1.0502008448620198E-2</v>
      </c>
    </row>
    <row r="15" spans="1:9" ht="15.75" x14ac:dyDescent="0.3">
      <c r="A15" s="55"/>
      <c r="B15" s="39"/>
      <c r="C15" s="39"/>
      <c r="D15" s="40"/>
      <c r="E15" s="57"/>
      <c r="F15" s="59"/>
      <c r="G15" s="52" t="s">
        <v>16</v>
      </c>
      <c r="H15" s="53"/>
      <c r="I15" s="50"/>
    </row>
    <row r="16" spans="1:9" ht="18.75" customHeight="1" x14ac:dyDescent="0.3">
      <c r="A16" s="54" t="s">
        <v>17</v>
      </c>
      <c r="B16" s="38" t="str">
        <f>FormTitan!B14</f>
        <v>0.502</v>
      </c>
      <c r="C16" s="38" t="str">
        <f>C14</f>
        <v>15.562</v>
      </c>
      <c r="D16" s="38">
        <v>306.35899999999998</v>
      </c>
      <c r="E16" s="56">
        <f>D16-C16</f>
        <v>290.79699999999997</v>
      </c>
      <c r="F16" s="58">
        <f>((D16-C16)/1000)/(0.15/B16)</f>
        <v>0.97320062666666651</v>
      </c>
      <c r="G16" s="60" t="s">
        <v>15</v>
      </c>
      <c r="H16" s="61"/>
      <c r="I16" s="50"/>
    </row>
    <row r="17" spans="1:9" ht="18.75" customHeight="1" x14ac:dyDescent="0.3">
      <c r="A17" s="55"/>
      <c r="B17" s="39"/>
      <c r="C17" s="39"/>
      <c r="D17" s="40"/>
      <c r="E17" s="57"/>
      <c r="F17" s="59"/>
      <c r="G17" s="52" t="s">
        <v>16</v>
      </c>
      <c r="H17" s="53"/>
      <c r="I17" s="51"/>
    </row>
    <row r="18" spans="1:9" ht="15" customHeight="1" x14ac:dyDescent="0.25">
      <c r="A18" s="64" t="s">
        <v>18</v>
      </c>
      <c r="B18" s="65"/>
      <c r="C18" s="65"/>
      <c r="D18" s="65"/>
      <c r="E18" s="66"/>
      <c r="F18" s="25" t="s">
        <v>35</v>
      </c>
      <c r="G18" s="86" t="str">
        <f>FormTitan!B17</f>
        <v>0.060</v>
      </c>
      <c r="H18" s="87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7" t="s">
        <v>12</v>
      </c>
      <c r="G19" s="68"/>
      <c r="H19" s="69"/>
      <c r="I19" s="5" t="s">
        <v>20</v>
      </c>
    </row>
    <row r="20" spans="1:9" ht="18.75" customHeight="1" x14ac:dyDescent="0.3">
      <c r="A20" s="54" t="s">
        <v>14</v>
      </c>
      <c r="B20" s="38" t="str">
        <f>FormTitan!B18</f>
        <v>0.504</v>
      </c>
      <c r="C20" s="38" t="str">
        <f>FormTitan!B20</f>
        <v>8.035</v>
      </c>
      <c r="D20" s="38">
        <v>488.35</v>
      </c>
      <c r="E20" s="56">
        <f>D20-C20</f>
        <v>480.315</v>
      </c>
      <c r="F20" s="58">
        <f>((D20-C20)/1000)/(0.25/B20)</f>
        <v>0.9683150399999999</v>
      </c>
      <c r="G20" s="60" t="s">
        <v>15</v>
      </c>
      <c r="H20" s="61"/>
      <c r="I20" s="49">
        <f>ABS(E20-E22)/AVERAGE(E20,E22)</f>
        <v>2.4495533412073871E-3</v>
      </c>
    </row>
    <row r="21" spans="1:9" ht="18.75" customHeight="1" x14ac:dyDescent="0.3">
      <c r="A21" s="55"/>
      <c r="B21" s="39"/>
      <c r="C21" s="39"/>
      <c r="D21" s="40"/>
      <c r="E21" s="57"/>
      <c r="F21" s="59"/>
      <c r="G21" s="52" t="s">
        <v>16</v>
      </c>
      <c r="H21" s="53"/>
      <c r="I21" s="50"/>
    </row>
    <row r="22" spans="1:9" ht="18.75" customHeight="1" x14ac:dyDescent="0.3">
      <c r="A22" s="54" t="s">
        <v>17</v>
      </c>
      <c r="B22" s="38" t="str">
        <f>FormTitan!B19</f>
        <v>0.502</v>
      </c>
      <c r="C22" s="38" t="str">
        <f>C20</f>
        <v>8.035</v>
      </c>
      <c r="D22" s="38">
        <v>489.52800000000002</v>
      </c>
      <c r="E22" s="56">
        <f>D22-C22</f>
        <v>481.49299999999999</v>
      </c>
      <c r="F22" s="58">
        <f>((D22-C22)/1000)/(0.25/B22)</f>
        <v>0.966837944</v>
      </c>
      <c r="G22" s="60" t="s">
        <v>15</v>
      </c>
      <c r="H22" s="61"/>
      <c r="I22" s="50"/>
    </row>
    <row r="23" spans="1:9" ht="18.75" customHeight="1" x14ac:dyDescent="0.3">
      <c r="A23" s="55"/>
      <c r="B23" s="39"/>
      <c r="C23" s="39"/>
      <c r="D23" s="40"/>
      <c r="E23" s="57"/>
      <c r="F23" s="59"/>
      <c r="G23" s="52" t="s">
        <v>16</v>
      </c>
      <c r="H23" s="53"/>
      <c r="I23" s="51"/>
    </row>
    <row r="24" spans="1:9" ht="15" customHeight="1" x14ac:dyDescent="0.25">
      <c r="A24" s="64" t="s">
        <v>21</v>
      </c>
      <c r="B24" s="65"/>
      <c r="C24" s="65"/>
      <c r="D24" s="65"/>
      <c r="E24" s="66"/>
      <c r="F24" s="25" t="s">
        <v>6</v>
      </c>
      <c r="G24" s="88" t="str">
        <f>FormTitan!B22</f>
        <v>0.960</v>
      </c>
      <c r="H24" s="8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7" t="s">
        <v>12</v>
      </c>
      <c r="G25" s="68"/>
      <c r="H25" s="69"/>
      <c r="I25" s="5" t="s">
        <v>23</v>
      </c>
    </row>
    <row r="26" spans="1:9" ht="18.75" customHeight="1" x14ac:dyDescent="0.3">
      <c r="A26" s="54" t="s">
        <v>14</v>
      </c>
      <c r="B26" s="38" t="str">
        <f>FormTitan!B18</f>
        <v>0.504</v>
      </c>
      <c r="C26" s="38" t="str">
        <f>FormTitan!B25</f>
        <v>387.960</v>
      </c>
      <c r="D26" s="38">
        <v>11212.819</v>
      </c>
      <c r="E26" s="56">
        <f>D26-C26</f>
        <v>10824.859</v>
      </c>
      <c r="F26" s="58">
        <f>((D26-C26)/1000)/(5/B26)</f>
        <v>1.0911457871999999</v>
      </c>
      <c r="G26" s="60" t="s">
        <v>15</v>
      </c>
      <c r="H26" s="61"/>
      <c r="I26" s="49">
        <f>ABS(E26-E28)/AVERAGE(E26,E28)</f>
        <v>8.4630219746807313E-3</v>
      </c>
    </row>
    <row r="27" spans="1:9" ht="18.75" customHeight="1" x14ac:dyDescent="0.3">
      <c r="A27" s="55"/>
      <c r="B27" s="39"/>
      <c r="C27" s="39"/>
      <c r="D27" s="40"/>
      <c r="E27" s="57"/>
      <c r="F27" s="59"/>
      <c r="G27" s="52" t="s">
        <v>16</v>
      </c>
      <c r="H27" s="53"/>
      <c r="I27" s="50"/>
    </row>
    <row r="28" spans="1:9" ht="18.75" customHeight="1" x14ac:dyDescent="0.3">
      <c r="A28" s="54" t="s">
        <v>17</v>
      </c>
      <c r="B28" s="38" t="str">
        <f>FormTitan!B19</f>
        <v>0.502</v>
      </c>
      <c r="C28" s="38" t="str">
        <f>C26</f>
        <v>387.960</v>
      </c>
      <c r="D28" s="38">
        <v>11121.593999999999</v>
      </c>
      <c r="E28" s="56">
        <f>D28-C28</f>
        <v>10733.634</v>
      </c>
      <c r="F28" s="58">
        <f>((D28-C28)/1000)/(5/B28)</f>
        <v>1.0776568536</v>
      </c>
      <c r="G28" s="60" t="s">
        <v>15</v>
      </c>
      <c r="H28" s="61"/>
      <c r="I28" s="50"/>
    </row>
    <row r="29" spans="1:9" ht="18.75" customHeight="1" x14ac:dyDescent="0.3">
      <c r="A29" s="55"/>
      <c r="B29" s="39"/>
      <c r="C29" s="39"/>
      <c r="D29" s="40"/>
      <c r="E29" s="57"/>
      <c r="F29" s="59"/>
      <c r="G29" s="52" t="s">
        <v>16</v>
      </c>
      <c r="H29" s="53"/>
      <c r="I29" s="51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1" t="s">
        <v>27</v>
      </c>
      <c r="B31" s="42"/>
      <c r="C31" s="42"/>
      <c r="D31" s="43"/>
      <c r="E31" s="111" t="str">
        <f>FormTitan!B27</f>
        <v xml:space="preserve">    IQBAL             NORDIYANA  </v>
      </c>
      <c r="F31" s="112"/>
      <c r="G31" s="112"/>
      <c r="H31" s="115" t="str">
        <f>FormTitan!B28</f>
        <v>30/10/2024</v>
      </c>
      <c r="I31" s="116"/>
    </row>
    <row r="32" spans="1:9" ht="15.75" customHeight="1" x14ac:dyDescent="0.25">
      <c r="A32" s="44"/>
      <c r="B32" s="45"/>
      <c r="C32" s="45"/>
      <c r="D32" s="46"/>
      <c r="E32" s="113"/>
      <c r="F32" s="114"/>
      <c r="G32" s="114"/>
      <c r="H32" s="117"/>
      <c r="I32" s="118"/>
    </row>
    <row r="33" spans="1:9" ht="15.75" customHeight="1" x14ac:dyDescent="0.25">
      <c r="A33" s="47" t="s">
        <v>28</v>
      </c>
      <c r="B33" s="42"/>
      <c r="C33" s="42"/>
      <c r="D33" s="43"/>
      <c r="E33" s="48"/>
      <c r="F33" s="42"/>
      <c r="G33" s="42"/>
      <c r="H33" s="42"/>
      <c r="I33" s="43"/>
    </row>
    <row r="34" spans="1:9" ht="15.75" customHeight="1" x14ac:dyDescent="0.25">
      <c r="A34" s="44"/>
      <c r="B34" s="45"/>
      <c r="C34" s="45"/>
      <c r="D34" s="46"/>
      <c r="E34" s="45"/>
      <c r="F34" s="45"/>
      <c r="G34" s="45"/>
      <c r="H34" s="45"/>
      <c r="I34" s="4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5" zoomScaleNormal="100" workbookViewId="0">
      <selection activeCell="R26" sqref="R26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0" t="s">
        <v>0</v>
      </c>
      <c r="B1" s="42"/>
      <c r="C1" s="42"/>
      <c r="D1" s="42"/>
      <c r="E1" s="42"/>
      <c r="F1" s="42"/>
      <c r="G1" s="42"/>
      <c r="H1" s="42"/>
      <c r="I1" s="43"/>
    </row>
    <row r="2" spans="1:9" x14ac:dyDescent="0.25">
      <c r="A2" s="71" t="s">
        <v>1</v>
      </c>
      <c r="B2" s="45"/>
      <c r="C2" s="45"/>
      <c r="D2" s="45"/>
      <c r="E2" s="45"/>
      <c r="F2" s="45"/>
      <c r="G2" s="45"/>
      <c r="H2" s="45"/>
      <c r="I2" s="46"/>
    </row>
    <row r="3" spans="1:9" x14ac:dyDescent="0.25">
      <c r="A3" s="72" t="s">
        <v>2</v>
      </c>
      <c r="B3" s="73"/>
      <c r="C3" s="74"/>
      <c r="D3" s="79" t="str">
        <f>FormGH!B3</f>
        <v>011024</v>
      </c>
      <c r="E3" s="76"/>
      <c r="F3" s="76"/>
      <c r="G3" s="76"/>
      <c r="H3" s="76"/>
      <c r="I3" s="77"/>
    </row>
    <row r="4" spans="1:9" x14ac:dyDescent="0.25">
      <c r="A4" s="72" t="s">
        <v>3</v>
      </c>
      <c r="B4" s="73"/>
      <c r="C4" s="74"/>
      <c r="D4" s="79" t="str">
        <f>FormGH!B4</f>
        <v>IQC PIL 250924</v>
      </c>
      <c r="E4" s="76"/>
      <c r="F4" s="76"/>
      <c r="G4" s="76"/>
      <c r="H4" s="76"/>
      <c r="I4" s="77"/>
    </row>
    <row r="5" spans="1:9" x14ac:dyDescent="0.25">
      <c r="A5" s="72" t="s">
        <v>4</v>
      </c>
      <c r="B5" s="73"/>
      <c r="C5" s="74"/>
      <c r="D5" s="79" t="str">
        <f>FormGH!B5</f>
        <v>RB GH A 250924</v>
      </c>
      <c r="E5" s="76"/>
      <c r="F5" s="76"/>
      <c r="G5" s="76"/>
      <c r="H5" s="76"/>
      <c r="I5" s="77"/>
    </row>
    <row r="6" spans="1:9" ht="15" customHeight="1" x14ac:dyDescent="0.25">
      <c r="A6" s="64" t="s">
        <v>5</v>
      </c>
      <c r="B6" s="73"/>
      <c r="C6" s="73"/>
      <c r="D6" s="73"/>
      <c r="E6" s="74"/>
      <c r="F6" s="24" t="s">
        <v>6</v>
      </c>
      <c r="G6" s="86" t="str">
        <f>FormGH!B7</f>
        <v>0.011</v>
      </c>
      <c r="H6" s="87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4" t="s">
        <v>12</v>
      </c>
      <c r="G7" s="42"/>
      <c r="H7" s="43"/>
      <c r="I7" s="5" t="s">
        <v>13</v>
      </c>
    </row>
    <row r="8" spans="1:9" ht="18.75" customHeight="1" x14ac:dyDescent="0.3">
      <c r="A8" s="54" t="s">
        <v>14</v>
      </c>
      <c r="B8" s="38" t="str">
        <f>FormGH!B8</f>
        <v>1.506</v>
      </c>
      <c r="C8" s="38" t="str">
        <f>FormGH!B10</f>
        <v>75.783</v>
      </c>
      <c r="D8" s="38">
        <v>4395.116</v>
      </c>
      <c r="E8" s="103">
        <f>D8-C8</f>
        <v>4319.3329999999996</v>
      </c>
      <c r="F8" s="58">
        <f>((D8-C8)/1000)/(7.5/B8)</f>
        <v>0.86732206639999987</v>
      </c>
      <c r="G8" s="60" t="s">
        <v>29</v>
      </c>
      <c r="H8" s="102"/>
      <c r="I8" s="49">
        <f>ABS(E8-E10)/AVERAGE(E8,E10)</f>
        <v>4.0761026525395882E-3</v>
      </c>
    </row>
    <row r="9" spans="1:9" ht="18.75" customHeight="1" x14ac:dyDescent="0.3">
      <c r="A9" s="99"/>
      <c r="B9" s="97"/>
      <c r="C9" s="97"/>
      <c r="D9" s="40"/>
      <c r="E9" s="101"/>
      <c r="F9" s="101"/>
      <c r="G9" s="52" t="s">
        <v>30</v>
      </c>
      <c r="H9" s="100"/>
      <c r="I9" s="98"/>
    </row>
    <row r="10" spans="1:9" ht="18.75" customHeight="1" x14ac:dyDescent="0.3">
      <c r="A10" s="54" t="s">
        <v>17</v>
      </c>
      <c r="B10" s="38" t="str">
        <f>FormGH!B9</f>
        <v>1.505</v>
      </c>
      <c r="C10" s="38" t="str">
        <f>C8</f>
        <v>75.783</v>
      </c>
      <c r="D10" s="38">
        <v>4412.7579999999998</v>
      </c>
      <c r="E10" s="103">
        <f>D10-C10</f>
        <v>4336.9749999999995</v>
      </c>
      <c r="F10" s="58">
        <f>((D10-C10)/1000)/(7.5/B10)</f>
        <v>0.87028631666666656</v>
      </c>
      <c r="G10" s="60" t="s">
        <v>31</v>
      </c>
      <c r="H10" s="102"/>
      <c r="I10" s="98"/>
    </row>
    <row r="11" spans="1:9" ht="18.75" customHeight="1" x14ac:dyDescent="0.3">
      <c r="A11" s="99"/>
      <c r="B11" s="97"/>
      <c r="C11" s="97"/>
      <c r="D11" s="40"/>
      <c r="E11" s="101"/>
      <c r="F11" s="101"/>
      <c r="G11" s="52" t="s">
        <v>32</v>
      </c>
      <c r="H11" s="100"/>
      <c r="I11" s="99"/>
    </row>
    <row r="12" spans="1:9" ht="15" customHeight="1" x14ac:dyDescent="0.25">
      <c r="A12" s="64" t="s">
        <v>24</v>
      </c>
      <c r="B12" s="73"/>
      <c r="C12" s="73"/>
      <c r="D12" s="73"/>
      <c r="E12" s="74"/>
      <c r="F12" s="25" t="s">
        <v>6</v>
      </c>
      <c r="G12" s="86" t="str">
        <f>FormGH!B12</f>
        <v>0.011</v>
      </c>
      <c r="H12" s="87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4" t="s">
        <v>12</v>
      </c>
      <c r="G13" s="42"/>
      <c r="H13" s="43"/>
      <c r="I13" s="5" t="s">
        <v>26</v>
      </c>
    </row>
    <row r="14" spans="1:9" ht="18.75" customHeight="1" x14ac:dyDescent="0.3">
      <c r="A14" s="54" t="s">
        <v>14</v>
      </c>
      <c r="B14" s="38">
        <v>1.506</v>
      </c>
      <c r="C14" s="38">
        <v>60.372999999999998</v>
      </c>
      <c r="D14" s="38">
        <v>327.75599999999997</v>
      </c>
      <c r="E14" s="103">
        <f>D14-C14</f>
        <v>267.38299999999998</v>
      </c>
      <c r="F14" s="58">
        <f>((D14-C14)/1000)/(0.45/B14)</f>
        <v>0.89484177333333326</v>
      </c>
      <c r="G14" s="60" t="s">
        <v>15</v>
      </c>
      <c r="H14" s="102"/>
      <c r="I14" s="49">
        <f>ABS(E14-E16)/AVERAGE(E14,E16)</f>
        <v>2.1330876489970209E-2</v>
      </c>
    </row>
    <row r="15" spans="1:9" ht="15.75" x14ac:dyDescent="0.3">
      <c r="A15" s="99"/>
      <c r="B15" s="97"/>
      <c r="C15" s="97"/>
      <c r="D15" s="40"/>
      <c r="E15" s="101"/>
      <c r="F15" s="101"/>
      <c r="G15" s="52" t="s">
        <v>16</v>
      </c>
      <c r="H15" s="100"/>
      <c r="I15" s="98"/>
    </row>
    <row r="16" spans="1:9" ht="18.75" customHeight="1" x14ac:dyDescent="0.3">
      <c r="A16" s="54" t="s">
        <v>17</v>
      </c>
      <c r="B16" s="38">
        <v>1.5049999999999999</v>
      </c>
      <c r="C16" s="38">
        <v>60.372999999999998</v>
      </c>
      <c r="D16" s="38">
        <v>333.52100000000002</v>
      </c>
      <c r="E16" s="103">
        <f>D16-C16</f>
        <v>273.14800000000002</v>
      </c>
      <c r="F16" s="58">
        <f>((D16-C16)/1000)/(0.45/B16)</f>
        <v>0.9135283111111111</v>
      </c>
      <c r="G16" s="60" t="s">
        <v>15</v>
      </c>
      <c r="H16" s="102"/>
      <c r="I16" s="98"/>
    </row>
    <row r="17" spans="1:9" ht="18.75" customHeight="1" x14ac:dyDescent="0.3">
      <c r="A17" s="99"/>
      <c r="B17" s="97"/>
      <c r="C17" s="97"/>
      <c r="D17" s="40"/>
      <c r="E17" s="101"/>
      <c r="F17" s="101"/>
      <c r="G17" s="52" t="s">
        <v>16</v>
      </c>
      <c r="H17" s="100"/>
      <c r="I17" s="99"/>
    </row>
    <row r="18" spans="1:9" ht="15.75" customHeight="1" x14ac:dyDescent="0.25">
      <c r="A18" s="64" t="s">
        <v>18</v>
      </c>
      <c r="B18" s="73"/>
      <c r="C18" s="73"/>
      <c r="D18" s="73"/>
      <c r="E18" s="74"/>
      <c r="F18" s="25" t="s">
        <v>6</v>
      </c>
      <c r="G18" s="105" t="str">
        <f>FormGH!B17</f>
        <v>0.014</v>
      </c>
      <c r="H18" s="106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4" t="s">
        <v>12</v>
      </c>
      <c r="G19" s="42"/>
      <c r="H19" s="43"/>
      <c r="I19" s="5" t="s">
        <v>20</v>
      </c>
    </row>
    <row r="20" spans="1:9" ht="18.75" customHeight="1" x14ac:dyDescent="0.3">
      <c r="A20" s="54" t="s">
        <v>14</v>
      </c>
      <c r="B20" s="38">
        <v>1.506</v>
      </c>
      <c r="C20" s="38">
        <v>5.5579999999999998</v>
      </c>
      <c r="D20" s="38">
        <v>444.60300000000001</v>
      </c>
      <c r="E20" s="56">
        <f>D20-C20</f>
        <v>439.04500000000002</v>
      </c>
      <c r="F20" s="58">
        <f>((D20-C20)/1000)/(0.75/B20)</f>
        <v>0.88160236000000003</v>
      </c>
      <c r="G20" s="60" t="s">
        <v>15</v>
      </c>
      <c r="H20" s="102"/>
      <c r="I20" s="49">
        <f>ABS(E20-E22)/AVERAGE(E20,E22)</f>
        <v>3.3258710841390038E-2</v>
      </c>
    </row>
    <row r="21" spans="1:9" ht="18.75" customHeight="1" x14ac:dyDescent="0.3">
      <c r="A21" s="99"/>
      <c r="B21" s="97"/>
      <c r="C21" s="97"/>
      <c r="D21" s="40"/>
      <c r="E21" s="99"/>
      <c r="F21" s="101"/>
      <c r="G21" s="52" t="s">
        <v>16</v>
      </c>
      <c r="H21" s="100"/>
      <c r="I21" s="98"/>
    </row>
    <row r="22" spans="1:9" ht="18.75" customHeight="1" x14ac:dyDescent="0.3">
      <c r="A22" s="54" t="s">
        <v>17</v>
      </c>
      <c r="B22" s="38">
        <v>1.5049999999999999</v>
      </c>
      <c r="C22" s="38">
        <v>5.5579999999999998</v>
      </c>
      <c r="D22" s="38">
        <v>459.452</v>
      </c>
      <c r="E22" s="56">
        <f>D22-C22</f>
        <v>453.89400000000001</v>
      </c>
      <c r="F22" s="58">
        <f>((D22-C22)/1000)/(0.75/B22)</f>
        <v>0.91081395999999992</v>
      </c>
      <c r="G22" s="60" t="s">
        <v>15</v>
      </c>
      <c r="H22" s="102"/>
      <c r="I22" s="98"/>
    </row>
    <row r="23" spans="1:9" ht="18.75" customHeight="1" x14ac:dyDescent="0.3">
      <c r="A23" s="99"/>
      <c r="B23" s="97"/>
      <c r="C23" s="97"/>
      <c r="D23" s="40"/>
      <c r="E23" s="99"/>
      <c r="F23" s="101"/>
      <c r="G23" s="52" t="s">
        <v>16</v>
      </c>
      <c r="H23" s="100"/>
      <c r="I23" s="99"/>
    </row>
    <row r="24" spans="1:9" ht="15.75" customHeight="1" x14ac:dyDescent="0.25">
      <c r="A24" s="64" t="s">
        <v>21</v>
      </c>
      <c r="B24" s="73"/>
      <c r="C24" s="73"/>
      <c r="D24" s="73"/>
      <c r="E24" s="74"/>
      <c r="F24" s="25" t="s">
        <v>6</v>
      </c>
      <c r="G24" s="86" t="str">
        <f>FormGH!B22</f>
        <v>0.498</v>
      </c>
      <c r="H24" s="87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4" t="s">
        <v>12</v>
      </c>
      <c r="G25" s="42"/>
      <c r="H25" s="43"/>
      <c r="I25" s="5" t="s">
        <v>23</v>
      </c>
    </row>
    <row r="26" spans="1:9" ht="18.75" customHeight="1" x14ac:dyDescent="0.3">
      <c r="A26" s="54" t="s">
        <v>14</v>
      </c>
      <c r="B26" s="38">
        <v>1.506</v>
      </c>
      <c r="C26" s="38">
        <v>147.91200000000001</v>
      </c>
      <c r="D26" s="38">
        <v>9552.9050000000007</v>
      </c>
      <c r="E26" s="56">
        <f>D26-C26</f>
        <v>9404.9930000000004</v>
      </c>
      <c r="F26" s="58">
        <f>((D26-C26)/1000)/(15/B26)</f>
        <v>0.94426129720000007</v>
      </c>
      <c r="G26" s="60" t="s">
        <v>15</v>
      </c>
      <c r="H26" s="102"/>
      <c r="I26" s="49">
        <f>ABS(E26-E28)/AVERAGE(E26,E28)</f>
        <v>1.3597416301872167E-2</v>
      </c>
    </row>
    <row r="27" spans="1:9" ht="18.75" customHeight="1" x14ac:dyDescent="0.3">
      <c r="A27" s="99"/>
      <c r="B27" s="97"/>
      <c r="C27" s="97"/>
      <c r="D27" s="40"/>
      <c r="E27" s="99"/>
      <c r="F27" s="101"/>
      <c r="G27" s="52" t="s">
        <v>16</v>
      </c>
      <c r="H27" s="100"/>
      <c r="I27" s="98"/>
    </row>
    <row r="28" spans="1:9" ht="18.75" customHeight="1" x14ac:dyDescent="0.3">
      <c r="A28" s="54" t="s">
        <v>17</v>
      </c>
      <c r="B28" s="38">
        <v>1.5049999999999999</v>
      </c>
      <c r="C28" s="38">
        <v>147.91200000000001</v>
      </c>
      <c r="D28" s="38">
        <v>9681.6640000000007</v>
      </c>
      <c r="E28" s="56">
        <f>D28-C28</f>
        <v>9533.7520000000004</v>
      </c>
      <c r="F28" s="58">
        <f>((D28-C28)/1000)/(15/B28)</f>
        <v>0.95655311733333326</v>
      </c>
      <c r="G28" s="60" t="s">
        <v>15</v>
      </c>
      <c r="H28" s="102"/>
      <c r="I28" s="98"/>
    </row>
    <row r="29" spans="1:9" ht="18.75" customHeight="1" x14ac:dyDescent="0.3">
      <c r="A29" s="99"/>
      <c r="B29" s="97"/>
      <c r="C29" s="97"/>
      <c r="D29" s="40"/>
      <c r="E29" s="99"/>
      <c r="F29" s="101"/>
      <c r="G29" s="52" t="s">
        <v>16</v>
      </c>
      <c r="H29" s="100"/>
      <c r="I29" s="99"/>
    </row>
    <row r="30" spans="1:9" ht="15.75" customHeight="1" x14ac:dyDescent="0.25">
      <c r="A30" s="41" t="s">
        <v>27</v>
      </c>
      <c r="B30" s="42"/>
      <c r="C30" s="42"/>
      <c r="D30" s="43"/>
      <c r="E30" s="89" t="str">
        <f>FormGH!B27</f>
        <v xml:space="preserve">   IQBAL  NORDIYANA  MAISARAH</v>
      </c>
      <c r="F30" s="90"/>
      <c r="G30" s="90"/>
      <c r="H30" s="93" t="str">
        <f>FormGH!B28</f>
        <v>01/10/2024</v>
      </c>
      <c r="I30" s="94"/>
    </row>
    <row r="31" spans="1:9" ht="15.75" customHeight="1" x14ac:dyDescent="0.25">
      <c r="A31" s="44"/>
      <c r="B31" s="45"/>
      <c r="C31" s="45"/>
      <c r="D31" s="46"/>
      <c r="E31" s="91"/>
      <c r="F31" s="92"/>
      <c r="G31" s="92"/>
      <c r="H31" s="95"/>
      <c r="I31" s="96"/>
    </row>
    <row r="32" spans="1:9" ht="15.75" customHeight="1" x14ac:dyDescent="0.25">
      <c r="A32" s="47" t="s">
        <v>28</v>
      </c>
      <c r="B32" s="42"/>
      <c r="C32" s="42"/>
      <c r="D32" s="43"/>
      <c r="E32" s="48"/>
      <c r="F32" s="42"/>
      <c r="G32" s="42"/>
      <c r="H32" s="42"/>
      <c r="I32" s="43"/>
    </row>
    <row r="33" spans="1:9" ht="15.75" customHeight="1" x14ac:dyDescent="0.25">
      <c r="A33" s="44"/>
      <c r="B33" s="45"/>
      <c r="C33" s="45"/>
      <c r="D33" s="46"/>
      <c r="E33" s="45"/>
      <c r="F33" s="45"/>
      <c r="G33" s="45"/>
      <c r="H33" s="45"/>
      <c r="I33" s="46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2024-11-01T07:30:20Z</cp:lastPrinted>
  <dcterms:created xsi:type="dcterms:W3CDTF">2006-09-16T00:00:00Z</dcterms:created>
  <dcterms:modified xsi:type="dcterms:W3CDTF">2024-11-01T07:32:36Z</dcterms:modified>
</cp:coreProperties>
</file>