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10.41.163.98\Users\Gunasama\Documents\DIYANA\ICPMS\COVER\"/>
    </mc:Choice>
  </mc:AlternateContent>
  <xr:revisionPtr revIDLastSave="0" documentId="13_ncr:1_{63407375-CD34-40AF-9D78-A192036721E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30" i="2" l="1"/>
  <c r="H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<sst xmlns="http://schemas.openxmlformats.org/spreadsheetml/2006/main" count="231" uniqueCount="76">
  <si>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</si>
  <si>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</si>
  <si>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</si>
  <si>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</si>
  <si>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</si>
  <si>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</si>
  <si>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</si>
  <si>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</si>
  <si>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</si>
  <si>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</si>
  <si>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</si>
  <si>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</si>
  <si>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</si>
  <si>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</si>
  <si>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</si>
  <si>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</si>
  <si>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</si>
  <si>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</si>
  <si>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</si>
  <si>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</si>
  <si>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</si>
  <si>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</si>
  <si>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</si>
  <si>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</si>
  <si>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</si>
  <si>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</si>
  <si>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</si>
  <si>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</si>
  <si>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</si>
  <si>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</si>
  <si>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</si>
  <si>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</si>
  <si>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</si>
  <si>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</si>
  <si>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</si>
  <si>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</si>
  <si>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</si>
  <si>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</si>
  <si>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</si>
  <si>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</si>
  <si>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</si>
  <si>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</si>
  <si>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</si>
  <si>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</si>
  <si>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</si>
  <si>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</si>
  <si>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</si>
  <si>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040924</t>
  </si>
  <si>
    <t>IQC POW 270824</t>
  </si>
  <si>
    <t>RB POW 270824</t>
  </si>
  <si>
    <t>0.003</t>
  </si>
  <si>
    <t>0.021</t>
  </si>
  <si>
    <t>0.068</t>
  </si>
  <si>
    <t>0.789</t>
  </si>
  <si>
    <t>0.504</t>
  </si>
  <si>
    <t>IQBAL         NORDIYANA</t>
  </si>
  <si>
    <t>04/09/2024</t>
  </si>
  <si>
    <t>51.320</t>
  </si>
  <si>
    <t>18.233</t>
  </si>
  <si>
    <t>10.573</t>
  </si>
  <si>
    <t>185.864</t>
  </si>
  <si>
    <t xml:space="preserve">  </t>
  </si>
  <si>
    <t>180924</t>
  </si>
  <si>
    <t>IQC PIL 120924</t>
  </si>
  <si>
    <t>RB GH A 120924</t>
  </si>
  <si>
    <t>0.000</t>
  </si>
  <si>
    <t>18/09/2024</t>
  </si>
  <si>
    <t>0.026</t>
  </si>
  <si>
    <t>0.533</t>
  </si>
  <si>
    <t>0.467</t>
  </si>
  <si>
    <t>86.515</t>
  </si>
  <si>
    <t>62.411</t>
  </si>
  <si>
    <t>11.401</t>
  </si>
  <si>
    <t>230.653</t>
  </si>
  <si>
    <t>1.506</t>
  </si>
  <si>
    <t>IQBAL           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</si>
</sst>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/>
    <xf numFmtId="0" fontId="6" fillId="0" borderId="0" xfId="0" applyFo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/>
    <xf numFmtId="0" fontId="5" fillId="0" borderId="17" xfId="0" applyFont="1" applyBorder="1"/>
    <xf numFmtId="10" fontId="8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/>
    <xf numFmtId="0" fontId="12" fillId="11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165" fontId="6" fillId="10" borderId="11" xfId="0" applyNumberFormat="1" applyFont="1" applyFill="1" applyBorder="1" applyAlignment="1">
      <alignment horizontal="center" wrapText="1"/>
    </xf>
    <xf numFmtId="165" fontId="6" fillId="10" borderId="13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12" fillId="10" borderId="11" xfId="0" applyNumberFormat="1" applyFont="1" applyFill="1" applyBorder="1" applyAlignment="1">
      <alignment horizontal="center" wrapText="1"/>
    </xf>
    <xf numFmtId="165" fontId="12" fillId="10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14" fillId="0" borderId="7" xfId="0" applyFont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165" fontId="15" fillId="10" borderId="11" xfId="0" applyNumberFormat="1" applyFont="1" applyFill="1" applyBorder="1" applyAlignment="1">
      <alignment horizontal="center" wrapText="1"/>
    </xf>
    <xf numFmtId="165" fontId="15" fillId="10" borderId="13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6" fillId="11" borderId="8" xfId="0" applyFont="1" applyFill="1" applyBorder="1" applyAlignment="1">
      <alignment horizontal="center" wrapText="1"/>
    </xf>
    <xf numFmtId="0" fontId="6" fillId="11" borderId="9" xfId="0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49" fontId="12" fillId="0" borderId="14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12" borderId="13" xfId="0" applyNumberFormat="1" applyFont="1" applyFill="1" applyBorder="1"/>
    <xf numFmtId="0" fontId="5" fillId="12" borderId="13" xfId="0" applyFont="1" applyFill="1" applyBorder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left" wrapText="1"/>
    </xf>
    <xf numFmtId="0" fontId="6" fillId="11" borderId="9" xfId="0" applyFont="1" applyFill="1" applyBorder="1" applyAlignment="1">
      <alignment horizontal="left" wrapText="1"/>
    </xf>
    <xf numFmtId="0" fontId="12" fillId="11" borderId="8" xfId="0" applyFont="1" applyFill="1" applyBorder="1" applyAlignment="1">
      <alignment horizontal="left" wrapText="1"/>
    </xf>
    <xf numFmtId="0" fontId="12" fillId="11" borderId="9" xfId="0" applyFont="1" applyFill="1" applyBorder="1" applyAlignment="1">
      <alignment horizontal="left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B28"/>
  <sheetViews>
    <sheetView topLeftCell="A12" workbookViewId="0">
      <selection activeCell="E30" sqref="E30"/>
    </sheetView>
  </sheetViews>
  <sheetFormatPr defaultRowHeight="15" x14ac:dyDescent="0.25"/>
  <cols>
    <col min="1" max="1" width="30.42578125" bestFit="1" customWidth="1"/>
    <col min="2" max="2" width="20.28515625" style="25" customWidth="1"/>
  </cols>
  <sheetData>
    <row r="1" spans="1:2" ht="15.75" thickBot="1" x14ac:dyDescent="0.3"/>
    <row r="2" spans="1:2" ht="15.75" thickBot="1" x14ac:dyDescent="0.3">
      <c r="A2" s="29" t="s">
        <v>46</v>
      </c>
      <c r="B2" s="30"/>
    </row>
    <row r="3" spans="1:2" ht="15.75" thickBot="1" x14ac:dyDescent="0.3">
      <c r="A3" s="17" t="s">
        <v>36</v>
      </c>
      <c r="B3" s="26" t="s">
        <v>47</v>
      </c>
    </row>
    <row r="4" spans="1:2" ht="15.75" thickBot="1" x14ac:dyDescent="0.3">
      <c r="A4" s="17" t="s">
        <v>3</v>
      </c>
      <c r="B4" s="26" t="s">
        <v>48</v>
      </c>
    </row>
    <row r="5" spans="1:2" ht="15.75" thickBot="1" x14ac:dyDescent="0.3">
      <c r="A5" s="18" t="s">
        <v>4</v>
      </c>
      <c r="B5" s="26" t="s">
        <v>49</v>
      </c>
    </row>
    <row r="6" spans="1:2" ht="15.75" thickBot="1" x14ac:dyDescent="0.3">
      <c r="A6" s="31" t="s">
        <v>37</v>
      </c>
      <c r="B6" s="32"/>
    </row>
    <row r="7" spans="1:2" ht="15.75" thickBot="1" x14ac:dyDescent="0.3">
      <c r="A7" s="19" t="s">
        <v>35</v>
      </c>
      <c r="B7" s="26" t="s">
        <v>50</v>
      </c>
    </row>
    <row r="8" spans="1:2" ht="15.75" thickBot="1" x14ac:dyDescent="0.3">
      <c r="A8" s="19" t="s">
        <v>38</v>
      </c>
      <c r="B8" s="26" t="s">
        <v>54</v>
      </c>
    </row>
    <row r="9" spans="1:2" ht="15.75" thickBot="1" x14ac:dyDescent="0.3">
      <c r="A9" s="19" t="s">
        <v>39</v>
      </c>
      <c r="B9" s="26" t="s">
        <v>54</v>
      </c>
    </row>
    <row r="10" spans="1:2" ht="15.75" thickBot="1" x14ac:dyDescent="0.3">
      <c r="A10" s="20" t="s">
        <v>9</v>
      </c>
      <c r="B10" s="26" t="s">
        <v>57</v>
      </c>
    </row>
    <row r="11" spans="1:2" ht="15.75" thickBot="1" x14ac:dyDescent="0.3">
      <c r="A11" s="33" t="s">
        <v>40</v>
      </c>
      <c r="B11" s="34"/>
    </row>
    <row r="12" spans="1:2" ht="15.75" thickBot="1" x14ac:dyDescent="0.3">
      <c r="A12" s="19" t="s">
        <v>35</v>
      </c>
      <c r="B12" s="26" t="s">
        <v>51</v>
      </c>
    </row>
    <row r="13" spans="1:2" ht="15.75" thickBot="1" x14ac:dyDescent="0.3">
      <c r="A13" s="19" t="s">
        <v>38</v>
      </c>
      <c r="B13" s="26" t="s">
        <v>54</v>
      </c>
    </row>
    <row r="14" spans="1:2" ht="15.75" thickBot="1" x14ac:dyDescent="0.3">
      <c r="A14" s="19" t="s">
        <v>39</v>
      </c>
      <c r="B14" s="26" t="s">
        <v>54</v>
      </c>
    </row>
    <row r="15" spans="1:2" ht="15.75" thickBot="1" x14ac:dyDescent="0.3">
      <c r="A15" s="20" t="s">
        <v>9</v>
      </c>
      <c r="B15" s="26" t="s">
        <v>58</v>
      </c>
    </row>
    <row r="16" spans="1:2" ht="15.75" thickBot="1" x14ac:dyDescent="0.3">
      <c r="A16" s="35" t="s">
        <v>41</v>
      </c>
      <c r="B16" s="36"/>
    </row>
    <row r="17" spans="1:2" ht="15.75" thickBot="1" x14ac:dyDescent="0.3">
      <c r="A17" s="19" t="s">
        <v>35</v>
      </c>
      <c r="B17" s="26" t="s">
        <v>52</v>
      </c>
    </row>
    <row r="18" spans="1:2" ht="15.75" thickBot="1" x14ac:dyDescent="0.3">
      <c r="A18" s="19" t="s">
        <v>38</v>
      </c>
      <c r="B18" s="26" t="s">
        <v>54</v>
      </c>
    </row>
    <row r="19" spans="1:2" ht="15.75" thickBot="1" x14ac:dyDescent="0.3">
      <c r="A19" s="19" t="s">
        <v>39</v>
      </c>
      <c r="B19" s="26" t="s">
        <v>54</v>
      </c>
    </row>
    <row r="20" spans="1:2" ht="15.75" thickBot="1" x14ac:dyDescent="0.3">
      <c r="A20" s="22" t="s">
        <v>9</v>
      </c>
      <c r="B20" s="26" t="s">
        <v>59</v>
      </c>
    </row>
    <row r="21" spans="1:2" ht="15.75" thickBot="1" x14ac:dyDescent="0.3">
      <c r="A21" s="37" t="s">
        <v>42</v>
      </c>
      <c r="B21" s="38"/>
    </row>
    <row r="22" spans="1:2" ht="15.75" thickBot="1" x14ac:dyDescent="0.3">
      <c r="A22" s="19" t="s">
        <v>35</v>
      </c>
      <c r="B22" s="26" t="s">
        <v>53</v>
      </c>
    </row>
    <row r="23" spans="1:2" ht="15.75" thickBot="1" x14ac:dyDescent="0.3">
      <c r="A23" s="19" t="s">
        <v>38</v>
      </c>
      <c r="B23" s="26" t="s">
        <v>54</v>
      </c>
    </row>
    <row r="24" spans="1:2" ht="15.75" thickBot="1" x14ac:dyDescent="0.3">
      <c r="A24" s="19" t="s">
        <v>39</v>
      </c>
      <c r="B24" s="26" t="s">
        <v>54</v>
      </c>
    </row>
    <row r="25" spans="1:2" ht="15.75" thickBot="1" x14ac:dyDescent="0.3">
      <c r="A25" s="20" t="s">
        <v>9</v>
      </c>
      <c r="B25" s="26" t="s">
        <v>60</v>
      </c>
    </row>
    <row r="26" spans="1:2" ht="15.75" thickBot="1" x14ac:dyDescent="0.3">
      <c r="A26" s="29" t="s">
        <v>43</v>
      </c>
      <c r="B26" s="30"/>
    </row>
    <row r="27" spans="1:2" ht="15.75" thickBot="1" x14ac:dyDescent="0.3">
      <c r="A27" s="19" t="s">
        <v>44</v>
      </c>
      <c r="B27" s="26" t="s">
        <v>55</v>
      </c>
    </row>
    <row r="28" spans="1:2" ht="15.75" thickBot="1" x14ac:dyDescent="0.3">
      <c r="A28" s="20" t="s">
        <v>45</v>
      </c>
      <c r="B28" s="26" t="s">
        <v>56</v>
      </c>
    </row>
  </sheetData>
  <mergeCells count="6">
    <mergeCell ref="A26:B26"/>
    <mergeCell ref="A2:B2"/>
    <mergeCell ref="A6:B6"/>
    <mergeCell ref="A11:B11"/>
    <mergeCell ref="A16:B16"/>
    <mergeCell ref="A21:B21"/>
  </mergeCells>
  <phoneticPr fontId="16" type="noConversion"/>
  <conditionalFormatting sqref="B3:B5">
    <cfRule type="expression" dxfId="11" priority="30" stopIfTrue="1">
      <formula>LEN(B3)=0</formula>
    </cfRule>
  </conditionalFormatting>
  <conditionalFormatting sqref="B7:B10">
    <cfRule type="expression" dxfId="10" priority="5" stopIfTrue="1">
      <formula>LEN(B7)=0</formula>
    </cfRule>
  </conditionalFormatting>
  <conditionalFormatting sqref="B12:B15">
    <cfRule type="expression" dxfId="9" priority="4" stopIfTrue="1">
      <formula>LEN(B12)=0</formula>
    </cfRule>
  </conditionalFormatting>
  <conditionalFormatting sqref="B17:B20">
    <cfRule type="expression" dxfId="8" priority="3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H13" sqref="H13"/>
    </sheetView>
  </sheetViews>
  <sheetFormatPr defaultRowHeight="15" x14ac:dyDescent="0.25"/>
  <cols>
    <col min="1" max="1" width="30.42578125" bestFit="1" customWidth="1"/>
    <col min="2" max="2" width="23.7109375" style="25" customWidth="1"/>
  </cols>
  <sheetData>
    <row r="1" spans="1:2" ht="15.75" thickBot="1" x14ac:dyDescent="0.3"/>
    <row r="2" spans="1:2" ht="15.75" thickBot="1" x14ac:dyDescent="0.3">
      <c r="A2" s="29" t="s">
        <v>46</v>
      </c>
      <c r="B2" s="30"/>
    </row>
    <row r="3" spans="1:2" ht="15.75" thickBot="1" x14ac:dyDescent="0.3">
      <c r="A3" s="17" t="s">
        <v>36</v>
      </c>
      <c r="B3" s="27" t="s">
        <v>62</v>
      </c>
    </row>
    <row r="4" spans="1:2" ht="15.75" thickBot="1" x14ac:dyDescent="0.3">
      <c r="A4" s="17" t="s">
        <v>3</v>
      </c>
      <c r="B4" s="27" t="s">
        <v>63</v>
      </c>
    </row>
    <row r="5" spans="1:2" ht="15.75" thickBot="1" x14ac:dyDescent="0.3">
      <c r="A5" s="18" t="s">
        <v>4</v>
      </c>
      <c r="B5" s="27" t="s">
        <v>64</v>
      </c>
    </row>
    <row r="6" spans="1:2" ht="15.75" thickBot="1" x14ac:dyDescent="0.3">
      <c r="A6" s="31" t="s">
        <v>37</v>
      </c>
      <c r="B6" s="32"/>
    </row>
    <row r="7" spans="1:2" ht="15.75" thickBot="1" x14ac:dyDescent="0.3">
      <c r="A7" s="19" t="s">
        <v>35</v>
      </c>
      <c r="B7" s="27" t="s">
        <v>67</v>
      </c>
    </row>
    <row r="8" spans="1:2" ht="15.75" thickBot="1" x14ac:dyDescent="0.3">
      <c r="A8" s="19" t="s">
        <v>38</v>
      </c>
      <c r="B8" s="27" t="s">
        <v>74</v>
      </c>
    </row>
    <row r="9" spans="1:2" ht="15.75" thickBot="1" x14ac:dyDescent="0.3">
      <c r="A9" s="19" t="s">
        <v>39</v>
      </c>
      <c r="B9" s="27" t="s">
        <v>74</v>
      </c>
    </row>
    <row r="10" spans="1:2" ht="15.75" thickBot="1" x14ac:dyDescent="0.3">
      <c r="A10" s="20" t="s">
        <v>9</v>
      </c>
      <c r="B10" s="27" t="s">
        <v>70</v>
      </c>
    </row>
    <row r="11" spans="1:2" ht="15.75" thickBot="1" x14ac:dyDescent="0.3">
      <c r="A11" s="33" t="s">
        <v>40</v>
      </c>
      <c r="B11" s="34"/>
    </row>
    <row r="12" spans="1:2" ht="15.75" thickBot="1" x14ac:dyDescent="0.3">
      <c r="A12" s="19" t="s">
        <v>35</v>
      </c>
      <c r="B12" s="27" t="s">
        <v>65</v>
      </c>
    </row>
    <row r="13" spans="1:2" ht="15.75" thickBot="1" x14ac:dyDescent="0.3">
      <c r="A13" s="19" t="s">
        <v>38</v>
      </c>
      <c r="B13" s="27" t="s">
        <v>74</v>
      </c>
    </row>
    <row r="14" spans="1:2" ht="15.75" thickBot="1" x14ac:dyDescent="0.3">
      <c r="A14" s="19" t="s">
        <v>39</v>
      </c>
      <c r="B14" s="27" t="s">
        <v>74</v>
      </c>
    </row>
    <row r="15" spans="1:2" ht="15.75" thickBot="1" x14ac:dyDescent="0.3">
      <c r="A15" s="20" t="s">
        <v>9</v>
      </c>
      <c r="B15" s="27" t="s">
        <v>71</v>
      </c>
    </row>
    <row r="16" spans="1:2" ht="15.75" thickBot="1" x14ac:dyDescent="0.3">
      <c r="A16" s="35" t="s">
        <v>41</v>
      </c>
      <c r="B16" s="36"/>
    </row>
    <row r="17" spans="1:2" ht="15.75" thickBot="1" x14ac:dyDescent="0.3">
      <c r="A17" s="19" t="s">
        <v>35</v>
      </c>
      <c r="B17" s="27" t="s">
        <v>68</v>
      </c>
    </row>
    <row r="18" spans="1:2" ht="15.75" thickBot="1" x14ac:dyDescent="0.3">
      <c r="A18" s="19" t="s">
        <v>38</v>
      </c>
      <c r="B18" s="27" t="s">
        <v>74</v>
      </c>
    </row>
    <row r="19" spans="1:2" ht="15.75" thickBot="1" x14ac:dyDescent="0.3">
      <c r="A19" s="19" t="s">
        <v>39</v>
      </c>
      <c r="B19" s="27" t="s">
        <v>74</v>
      </c>
    </row>
    <row r="20" spans="1:2" ht="15.75" thickBot="1" x14ac:dyDescent="0.3">
      <c r="A20" s="22" t="s">
        <v>9</v>
      </c>
      <c r="B20" s="27" t="s">
        <v>72</v>
      </c>
    </row>
    <row r="21" spans="1:2" ht="15.75" thickBot="1" x14ac:dyDescent="0.3">
      <c r="A21" s="37" t="s">
        <v>42</v>
      </c>
      <c r="B21" s="38"/>
    </row>
    <row r="22" spans="1:2" ht="15.75" thickBot="1" x14ac:dyDescent="0.3">
      <c r="A22" s="19" t="s">
        <v>35</v>
      </c>
      <c r="B22" s="27" t="s">
        <v>69</v>
      </c>
    </row>
    <row r="23" spans="1:2" ht="15.75" thickBot="1" x14ac:dyDescent="0.3">
      <c r="A23" s="19" t="s">
        <v>38</v>
      </c>
      <c r="B23" s="27" t="s">
        <v>74</v>
      </c>
    </row>
    <row r="24" spans="1:2" ht="15.75" thickBot="1" x14ac:dyDescent="0.3">
      <c r="A24" s="19" t="s">
        <v>39</v>
      </c>
      <c r="B24" s="27" t="s">
        <v>74</v>
      </c>
    </row>
    <row r="25" spans="1:2" ht="15.75" thickBot="1" x14ac:dyDescent="0.3">
      <c r="A25" s="20" t="s">
        <v>9</v>
      </c>
      <c r="B25" s="27" t="s">
        <v>73</v>
      </c>
    </row>
    <row r="26" spans="1:2" ht="15.75" thickBot="1" x14ac:dyDescent="0.3">
      <c r="A26" s="29" t="s">
        <v>43</v>
      </c>
      <c r="B26" s="30"/>
    </row>
    <row r="27" spans="1:2" ht="15.75" thickBot="1" x14ac:dyDescent="0.3">
      <c r="A27" s="19" t="s">
        <v>44</v>
      </c>
      <c r="B27" s="27" t="s">
        <v>75</v>
      </c>
    </row>
    <row r="28" spans="1:2" ht="15.75" thickBot="1" x14ac:dyDescent="0.3">
      <c r="A28" s="20" t="s">
        <v>45</v>
      </c>
      <c r="B28" s="27" t="s">
        <v>66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topLeftCell="A3" zoomScaleNormal="100" workbookViewId="0">
      <selection activeCell="B8" sqref="B8:B9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70" t="s">
        <v>0</v>
      </c>
      <c r="B1" s="42"/>
      <c r="C1" s="42"/>
      <c r="D1" s="42"/>
      <c r="E1" s="42"/>
      <c r="F1" s="42"/>
      <c r="G1" s="42"/>
      <c r="H1" s="42"/>
      <c r="I1" s="43"/>
    </row>
    <row r="2" spans="1:9" x14ac:dyDescent="0.25">
      <c r="A2" s="71" t="s">
        <v>1</v>
      </c>
      <c r="B2" s="45"/>
      <c r="C2" s="45"/>
      <c r="D2" s="45"/>
      <c r="E2" s="45"/>
      <c r="F2" s="45"/>
      <c r="G2" s="45"/>
      <c r="H2" s="45"/>
      <c r="I2" s="46"/>
    </row>
    <row r="3" spans="1:9" x14ac:dyDescent="0.25">
      <c r="A3" s="72" t="s">
        <v>2</v>
      </c>
      <c r="B3" s="73"/>
      <c r="C3" s="74"/>
      <c r="D3" s="75" t="str">
        <f>FormTitan!B3</f>
        <v>040924</v>
      </c>
      <c r="E3" s="76"/>
      <c r="F3" s="76"/>
      <c r="G3" s="76"/>
      <c r="H3" s="76"/>
      <c r="I3" s="77"/>
    </row>
    <row r="4" spans="1:9" x14ac:dyDescent="0.25">
      <c r="A4" s="78" t="s">
        <v>3</v>
      </c>
      <c r="B4" s="73"/>
      <c r="C4" s="74"/>
      <c r="D4" s="79" t="str">
        <f>FormTitan!B4</f>
        <v>IQC POW 270824</v>
      </c>
      <c r="E4" s="76"/>
      <c r="F4" s="76"/>
      <c r="G4" s="76"/>
      <c r="H4" s="76"/>
      <c r="I4" s="77"/>
    </row>
    <row r="5" spans="1:9" x14ac:dyDescent="0.25">
      <c r="A5" s="72" t="s">
        <v>4</v>
      </c>
      <c r="B5" s="73"/>
      <c r="C5" s="74"/>
      <c r="D5" s="79" t="str">
        <f>FormTitan!B5</f>
        <v>RB POW 270824</v>
      </c>
      <c r="E5" s="76"/>
      <c r="F5" s="76"/>
      <c r="G5" s="76"/>
      <c r="H5" s="76"/>
      <c r="I5" s="77"/>
    </row>
    <row r="6" spans="1:9" ht="14.25" customHeight="1" x14ac:dyDescent="0.25">
      <c r="A6" s="64" t="s">
        <v>5</v>
      </c>
      <c r="B6" s="65"/>
      <c r="C6" s="65"/>
      <c r="D6" s="65"/>
      <c r="E6" s="66"/>
      <c r="F6" s="23" t="s">
        <v>35</v>
      </c>
      <c r="G6" s="86" t="str">
        <f>FormTitan!B7</f>
        <v>0.003</v>
      </c>
      <c r="H6" s="87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67" t="s">
        <v>12</v>
      </c>
      <c r="G7" s="68"/>
      <c r="H7" s="69"/>
      <c r="I7" s="5" t="s">
        <v>13</v>
      </c>
    </row>
    <row r="8" spans="1:9" ht="18.75" customHeight="1" x14ac:dyDescent="0.3">
      <c r="A8" s="54" t="s">
        <v>14</v>
      </c>
      <c r="B8" s="80" t="str">
        <f>FormTitan!B8</f>
        <v>0.504</v>
      </c>
      <c r="C8" s="62" t="str">
        <f>FormTitan!B10</f>
        <v>51.320</v>
      </c>
      <c r="D8" s="62">
        <v>4325.3950000000004</v>
      </c>
      <c r="E8" s="56">
        <f>D8-C8</f>
        <v>4274.0750000000007</v>
      </c>
      <c r="F8" s="58">
        <f>((D8-C8)/1000)/(2.5/B8)</f>
        <v>0.86165352000000017</v>
      </c>
      <c r="G8" s="82" t="s">
        <v>34</v>
      </c>
      <c r="H8" s="83"/>
      <c r="I8" s="49">
        <f>ABS(E8-E10)/AVERAGE(E8,E10)</f>
        <v>4.430236321138302E-2</v>
      </c>
    </row>
    <row r="9" spans="1:9" ht="18.75" customHeight="1" x14ac:dyDescent="0.3">
      <c r="A9" s="55"/>
      <c r="B9" s="81"/>
      <c r="C9" s="63"/>
      <c r="D9" s="63"/>
      <c r="E9" s="57"/>
      <c r="F9" s="59"/>
      <c r="G9" s="84" t="s">
        <v>33</v>
      </c>
      <c r="H9" s="85"/>
      <c r="I9" s="50"/>
    </row>
    <row r="10" spans="1:9" ht="18.75" customHeight="1" x14ac:dyDescent="0.3">
      <c r="A10" s="54" t="s">
        <v>17</v>
      </c>
      <c r="B10" s="62" t="str">
        <f>FormTitan!B9</f>
        <v>0.504</v>
      </c>
      <c r="C10" s="62" t="str">
        <f>C8</f>
        <v>51.320</v>
      </c>
      <c r="D10" s="62">
        <v>4519.0360000000001</v>
      </c>
      <c r="E10" s="56">
        <f>D10-C10</f>
        <v>4467.7160000000003</v>
      </c>
      <c r="F10" s="58">
        <f>((D10-C10)/1000)/(2.5/B10)</f>
        <v>0.90069154559999998</v>
      </c>
      <c r="G10" s="60" t="s">
        <v>15</v>
      </c>
      <c r="H10" s="61"/>
      <c r="I10" s="50"/>
    </row>
    <row r="11" spans="1:9" ht="18.75" customHeight="1" x14ac:dyDescent="0.3">
      <c r="A11" s="55"/>
      <c r="B11" s="63"/>
      <c r="C11" s="63"/>
      <c r="D11" s="63"/>
      <c r="E11" s="57"/>
      <c r="F11" s="59"/>
      <c r="G11" s="52" t="s">
        <v>16</v>
      </c>
      <c r="H11" s="53"/>
      <c r="I11" s="51"/>
    </row>
    <row r="12" spans="1:9" ht="15" customHeight="1" x14ac:dyDescent="0.25">
      <c r="A12" s="64" t="s">
        <v>24</v>
      </c>
      <c r="B12" s="65"/>
      <c r="C12" s="65"/>
      <c r="D12" s="65"/>
      <c r="E12" s="66"/>
      <c r="F12" s="24" t="s">
        <v>35</v>
      </c>
      <c r="G12" s="86" t="str">
        <f>FormTitan!B12</f>
        <v>0.021</v>
      </c>
      <c r="H12" s="87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7" t="s">
        <v>12</v>
      </c>
      <c r="G13" s="68"/>
      <c r="H13" s="69"/>
      <c r="I13" s="5" t="s">
        <v>26</v>
      </c>
    </row>
    <row r="14" spans="1:9" ht="18.75" customHeight="1" x14ac:dyDescent="0.3">
      <c r="A14" s="54" t="s">
        <v>14</v>
      </c>
      <c r="B14" s="39" t="str">
        <f>FormTitan!B13</f>
        <v>0.504</v>
      </c>
      <c r="C14" s="39" t="str">
        <f>FormTitan!B15</f>
        <v>18.233</v>
      </c>
      <c r="D14" s="39">
        <v>284.12299999999999</v>
      </c>
      <c r="E14" s="56">
        <f>D14-C14</f>
        <v>265.89</v>
      </c>
      <c r="F14" s="58">
        <f>((D14-C14)/1000)/(0.15/B14)</f>
        <v>0.89339039999999992</v>
      </c>
      <c r="G14" s="60" t="s">
        <v>15</v>
      </c>
      <c r="H14" s="61"/>
      <c r="I14" s="49">
        <f>ABS(E14-E16)/AVERAGE(E14,E16)</f>
        <v>2.1140138540284719E-2</v>
      </c>
    </row>
    <row r="15" spans="1:9" ht="15.75" x14ac:dyDescent="0.3">
      <c r="A15" s="55"/>
      <c r="B15" s="40"/>
      <c r="C15" s="40"/>
      <c r="D15" s="40"/>
      <c r="E15" s="57"/>
      <c r="F15" s="59"/>
      <c r="G15" s="52" t="s">
        <v>16</v>
      </c>
      <c r="H15" s="53"/>
      <c r="I15" s="50"/>
    </row>
    <row r="16" spans="1:9" ht="18.75" customHeight="1" x14ac:dyDescent="0.3">
      <c r="A16" s="54" t="s">
        <v>17</v>
      </c>
      <c r="B16" s="39" t="str">
        <f>FormTitan!B14</f>
        <v>0.504</v>
      </c>
      <c r="C16" s="39" t="str">
        <f>C14</f>
        <v>18.233</v>
      </c>
      <c r="D16" s="39">
        <v>289.80399999999997</v>
      </c>
      <c r="E16" s="56">
        <f>D16-C16</f>
        <v>271.57099999999997</v>
      </c>
      <c r="F16" s="58">
        <f>((D16-C16)/1000)/(0.15/B16)</f>
        <v>0.91247855999999983</v>
      </c>
      <c r="G16" s="60" t="s">
        <v>15</v>
      </c>
      <c r="H16" s="61"/>
      <c r="I16" s="50"/>
    </row>
    <row r="17" spans="1:9" ht="18.75" customHeight="1" x14ac:dyDescent="0.3">
      <c r="A17" s="55"/>
      <c r="B17" s="40"/>
      <c r="C17" s="40"/>
      <c r="D17" s="40"/>
      <c r="E17" s="57"/>
      <c r="F17" s="59"/>
      <c r="G17" s="52" t="s">
        <v>16</v>
      </c>
      <c r="H17" s="53"/>
      <c r="I17" s="51"/>
    </row>
    <row r="18" spans="1:9" ht="15" customHeight="1" x14ac:dyDescent="0.25">
      <c r="A18" s="64" t="s">
        <v>18</v>
      </c>
      <c r="B18" s="65"/>
      <c r="C18" s="65"/>
      <c r="D18" s="65"/>
      <c r="E18" s="66"/>
      <c r="F18" s="24" t="s">
        <v>35</v>
      </c>
      <c r="G18" s="86" t="str">
        <f>FormTitan!B17</f>
        <v>0.068</v>
      </c>
      <c r="H18" s="87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7" t="s">
        <v>12</v>
      </c>
      <c r="G19" s="68"/>
      <c r="H19" s="69"/>
      <c r="I19" s="5" t="s">
        <v>20</v>
      </c>
    </row>
    <row r="20" spans="1:9" ht="18.75" customHeight="1" x14ac:dyDescent="0.3">
      <c r="A20" s="54" t="s">
        <v>14</v>
      </c>
      <c r="B20" s="39" t="str">
        <f>FormTitan!B18</f>
        <v>0.504</v>
      </c>
      <c r="C20" s="39" t="str">
        <f>FormTitan!B20</f>
        <v>10.573</v>
      </c>
      <c r="D20" s="39">
        <v>454.346</v>
      </c>
      <c r="E20" s="56">
        <f>D20-C20</f>
        <v>443.77300000000002</v>
      </c>
      <c r="F20" s="58">
        <f>((D20-C20)/1000)/(0.25/B20)</f>
        <v>0.89464636800000008</v>
      </c>
      <c r="G20" s="60" t="s">
        <v>15</v>
      </c>
      <c r="H20" s="61"/>
      <c r="I20" s="49">
        <f>ABS(E20-E22)/AVERAGE(E20,E22)</f>
        <v>2.7576934402275651E-2</v>
      </c>
    </row>
    <row r="21" spans="1:9" ht="18.75" customHeight="1" x14ac:dyDescent="0.3">
      <c r="A21" s="55"/>
      <c r="B21" s="40"/>
      <c r="C21" s="40"/>
      <c r="D21" s="40"/>
      <c r="E21" s="57"/>
      <c r="F21" s="59"/>
      <c r="G21" s="52" t="s">
        <v>16</v>
      </c>
      <c r="H21" s="53"/>
      <c r="I21" s="50"/>
    </row>
    <row r="22" spans="1:9" ht="18.75" customHeight="1" x14ac:dyDescent="0.3">
      <c r="A22" s="54" t="s">
        <v>17</v>
      </c>
      <c r="B22" s="39" t="str">
        <f>FormTitan!B19</f>
        <v>0.504</v>
      </c>
      <c r="C22" s="39" t="str">
        <f>C20</f>
        <v>10.573</v>
      </c>
      <c r="D22" s="39">
        <v>466.755</v>
      </c>
      <c r="E22" s="56">
        <f>D22-C22</f>
        <v>456.18200000000002</v>
      </c>
      <c r="F22" s="58">
        <f>((D22-C22)/1000)/(0.25/B22)</f>
        <v>0.91966291200000005</v>
      </c>
      <c r="G22" s="60" t="s">
        <v>15</v>
      </c>
      <c r="H22" s="61"/>
      <c r="I22" s="50"/>
    </row>
    <row r="23" spans="1:9" ht="18.75" customHeight="1" x14ac:dyDescent="0.3">
      <c r="A23" s="55"/>
      <c r="B23" s="40"/>
      <c r="C23" s="40"/>
      <c r="D23" s="40"/>
      <c r="E23" s="57"/>
      <c r="F23" s="59"/>
      <c r="G23" s="52" t="s">
        <v>16</v>
      </c>
      <c r="H23" s="53"/>
      <c r="I23" s="51"/>
    </row>
    <row r="24" spans="1:9" ht="15" customHeight="1" x14ac:dyDescent="0.25">
      <c r="A24" s="64" t="s">
        <v>21</v>
      </c>
      <c r="B24" s="65"/>
      <c r="C24" s="65"/>
      <c r="D24" s="65"/>
      <c r="E24" s="66"/>
      <c r="F24" s="24" t="s">
        <v>6</v>
      </c>
      <c r="G24" s="86" t="str">
        <f>FormTitan!B17</f>
        <v>0.068</v>
      </c>
      <c r="H24" s="87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7" t="s">
        <v>12</v>
      </c>
      <c r="G25" s="68"/>
      <c r="H25" s="69"/>
      <c r="I25" s="5" t="s">
        <v>23</v>
      </c>
    </row>
    <row r="26" spans="1:9" ht="18.75" customHeight="1" x14ac:dyDescent="0.3">
      <c r="A26" s="54" t="s">
        <v>14</v>
      </c>
      <c r="B26" s="39" t="str">
        <f>FormTitan!B18</f>
        <v>0.504</v>
      </c>
      <c r="C26" s="39" t="s">
        <v>61</v>
      </c>
      <c r="D26" s="39">
        <v>9457.3960000000006</v>
      </c>
      <c r="E26" s="56" t="e">
        <f>D26-C26</f>
        <v>#VALUE!</v>
      </c>
      <c r="F26" s="58" t="e">
        <f>((D26-C26)/1000)/(5/B26)</f>
        <v>#VALUE!</v>
      </c>
      <c r="G26" s="60" t="s">
        <v>15</v>
      </c>
      <c r="H26" s="61"/>
      <c r="I26" s="49" t="e">
        <f>ABS(E26-E28)/AVERAGE(E26,E28)</f>
        <v>#VALUE!</v>
      </c>
    </row>
    <row r="27" spans="1:9" ht="18.75" customHeight="1" x14ac:dyDescent="0.3">
      <c r="A27" s="55"/>
      <c r="B27" s="40"/>
      <c r="C27" s="40"/>
      <c r="D27" s="40"/>
      <c r="E27" s="57"/>
      <c r="F27" s="59"/>
      <c r="G27" s="52" t="s">
        <v>16</v>
      </c>
      <c r="H27" s="53"/>
      <c r="I27" s="50"/>
    </row>
    <row r="28" spans="1:9" ht="18.75" customHeight="1" x14ac:dyDescent="0.3">
      <c r="A28" s="54" t="s">
        <v>17</v>
      </c>
      <c r="B28" s="39" t="str">
        <f>FormTitan!B19</f>
        <v>0.504</v>
      </c>
      <c r="C28" s="39" t="str">
        <f>C26</f>
        <v xml:space="preserve">  </v>
      </c>
      <c r="D28" s="39">
        <v>9541.8729999999996</v>
      </c>
      <c r="E28" s="56" t="e">
        <f>D28-C28</f>
        <v>#VALUE!</v>
      </c>
      <c r="F28" s="58" t="e">
        <f>((D28-C28)/1000)/(5/B28)</f>
        <v>#VALUE!</v>
      </c>
      <c r="G28" s="60" t="s">
        <v>15</v>
      </c>
      <c r="H28" s="61"/>
      <c r="I28" s="50"/>
    </row>
    <row r="29" spans="1:9" ht="18.75" customHeight="1" x14ac:dyDescent="0.3">
      <c r="A29" s="55"/>
      <c r="B29" s="40"/>
      <c r="C29" s="40"/>
      <c r="D29" s="40"/>
      <c r="E29" s="57"/>
      <c r="F29" s="59"/>
      <c r="G29" s="52" t="s">
        <v>16</v>
      </c>
      <c r="H29" s="53"/>
      <c r="I29" s="51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41" t="s">
        <v>27</v>
      </c>
      <c r="B31" s="42"/>
      <c r="C31" s="42"/>
      <c r="D31" s="43"/>
      <c r="E31" s="88" t="str">
        <f>FormTitan!B27</f>
        <v>IQBAL         NORDIYANA</v>
      </c>
      <c r="F31" s="89"/>
      <c r="G31" s="89"/>
      <c r="H31" s="92" t="str">
        <f>FormTitan!B28</f>
        <v>04/09/2024</v>
      </c>
      <c r="I31" s="93"/>
    </row>
    <row r="32" spans="1:9" ht="15.75" customHeight="1" x14ac:dyDescent="0.25">
      <c r="A32" s="44"/>
      <c r="B32" s="45"/>
      <c r="C32" s="45"/>
      <c r="D32" s="46"/>
      <c r="E32" s="90"/>
      <c r="F32" s="91"/>
      <c r="G32" s="91"/>
      <c r="H32" s="94"/>
      <c r="I32" s="95"/>
    </row>
    <row r="33" spans="1:9" ht="15.75" customHeight="1" x14ac:dyDescent="0.25">
      <c r="A33" s="47" t="s">
        <v>28</v>
      </c>
      <c r="B33" s="42"/>
      <c r="C33" s="42"/>
      <c r="D33" s="43"/>
      <c r="E33" s="48"/>
      <c r="F33" s="42"/>
      <c r="G33" s="42"/>
      <c r="H33" s="42"/>
      <c r="I33" s="43"/>
    </row>
    <row r="34" spans="1:9" ht="15.75" customHeight="1" x14ac:dyDescent="0.25">
      <c r="A34" s="44"/>
      <c r="B34" s="45"/>
      <c r="C34" s="45"/>
      <c r="D34" s="46"/>
      <c r="E34" s="45"/>
      <c r="F34" s="45"/>
      <c r="G34" s="45"/>
      <c r="H34" s="45"/>
      <c r="I34" s="4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topLeftCell="A11" zoomScaleNormal="100" workbookViewId="0">
      <selection activeCell="L21" sqref="L21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70" t="s">
        <v>0</v>
      </c>
      <c r="B1" s="42"/>
      <c r="C1" s="42"/>
      <c r="D1" s="42"/>
      <c r="E1" s="42"/>
      <c r="F1" s="42"/>
      <c r="G1" s="42"/>
      <c r="H1" s="42"/>
      <c r="I1" s="43"/>
    </row>
    <row r="2" spans="1:9" x14ac:dyDescent="0.25">
      <c r="A2" s="71" t="s">
        <v>1</v>
      </c>
      <c r="B2" s="45"/>
      <c r="C2" s="45"/>
      <c r="D2" s="45"/>
      <c r="E2" s="45"/>
      <c r="F2" s="45"/>
      <c r="G2" s="45"/>
      <c r="H2" s="45"/>
      <c r="I2" s="46"/>
    </row>
    <row r="3" spans="1:9" x14ac:dyDescent="0.25">
      <c r="A3" s="72" t="s">
        <v>2</v>
      </c>
      <c r="B3" s="73"/>
      <c r="C3" s="74"/>
      <c r="D3" s="79" t="str">
        <f>FormGH!B3</f>
        <v>180924</v>
      </c>
      <c r="E3" s="76"/>
      <c r="F3" s="76"/>
      <c r="G3" s="76"/>
      <c r="H3" s="76"/>
      <c r="I3" s="77"/>
    </row>
    <row r="4" spans="1:9" x14ac:dyDescent="0.25">
      <c r="A4" s="72" t="s">
        <v>3</v>
      </c>
      <c r="B4" s="73"/>
      <c r="C4" s="74"/>
      <c r="D4" s="79" t="str">
        <f>FormGH!B4</f>
        <v>IQC PIL 120924</v>
      </c>
      <c r="E4" s="76"/>
      <c r="F4" s="76"/>
      <c r="G4" s="76"/>
      <c r="H4" s="76"/>
      <c r="I4" s="77"/>
    </row>
    <row r="5" spans="1:9" x14ac:dyDescent="0.25">
      <c r="A5" s="72" t="s">
        <v>4</v>
      </c>
      <c r="B5" s="73"/>
      <c r="C5" s="74"/>
      <c r="D5" s="79" t="str">
        <f>FormGH!B5</f>
        <v>RB GH A 120924</v>
      </c>
      <c r="E5" s="76"/>
      <c r="F5" s="76"/>
      <c r="G5" s="76"/>
      <c r="H5" s="76"/>
      <c r="I5" s="77"/>
    </row>
    <row r="6" spans="1:9" ht="15" customHeight="1" x14ac:dyDescent="0.25">
      <c r="A6" s="64" t="s">
        <v>5</v>
      </c>
      <c r="B6" s="73"/>
      <c r="C6" s="73"/>
      <c r="D6" s="73"/>
      <c r="E6" s="74"/>
      <c r="F6" s="23" t="s">
        <v>6</v>
      </c>
      <c r="G6" s="110" t="str">
        <f>FormGH!B7</f>
        <v>0.026</v>
      </c>
      <c r="H6" s="111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09" t="s">
        <v>12</v>
      </c>
      <c r="G7" s="42"/>
      <c r="H7" s="43"/>
      <c r="I7" s="5" t="s">
        <v>13</v>
      </c>
    </row>
    <row r="8" spans="1:9" ht="18.75" customHeight="1" x14ac:dyDescent="0.3">
      <c r="A8" s="54" t="s">
        <v>14</v>
      </c>
      <c r="B8" s="39" t="str">
        <f>FormGH!B8</f>
        <v>1.506</v>
      </c>
      <c r="C8" s="39" t="str">
        <f>FormGH!B10</f>
        <v>86.515</v>
      </c>
      <c r="D8" s="39">
        <v>5322.027</v>
      </c>
      <c r="E8" s="108">
        <f>D8-C8</f>
        <v>5235.5119999999997</v>
      </c>
      <c r="F8" s="58">
        <f>((D8-C8)/1000)/(7.5/B8)</f>
        <v>1.0512908096</v>
      </c>
      <c r="G8" s="60" t="s">
        <v>29</v>
      </c>
      <c r="H8" s="107"/>
      <c r="I8" s="49">
        <f>ABS(E8-E10)/AVERAGE(E8,E10)</f>
        <v>6.5523720753934249E-3</v>
      </c>
    </row>
    <row r="9" spans="1:9" ht="18.75" customHeight="1" x14ac:dyDescent="0.3">
      <c r="A9" s="104"/>
      <c r="B9" s="96"/>
      <c r="C9" s="96"/>
      <c r="D9" s="97"/>
      <c r="E9" s="106"/>
      <c r="F9" s="106"/>
      <c r="G9" s="52" t="s">
        <v>30</v>
      </c>
      <c r="H9" s="105"/>
      <c r="I9" s="103"/>
    </row>
    <row r="10" spans="1:9" ht="18.75" customHeight="1" x14ac:dyDescent="0.3">
      <c r="A10" s="54" t="s">
        <v>17</v>
      </c>
      <c r="B10" s="39" t="str">
        <f>FormGH!B9</f>
        <v>1.506</v>
      </c>
      <c r="C10" s="39" t="str">
        <f>C8</f>
        <v>86.515</v>
      </c>
      <c r="D10" s="39">
        <v>5287.8339999999998</v>
      </c>
      <c r="E10" s="108">
        <f>D10-C10</f>
        <v>5201.3189999999995</v>
      </c>
      <c r="F10" s="58">
        <f>((D10-C10)/1000)/(7.5/B10)</f>
        <v>1.0444248551999999</v>
      </c>
      <c r="G10" s="60" t="s">
        <v>31</v>
      </c>
      <c r="H10" s="107"/>
      <c r="I10" s="103"/>
    </row>
    <row r="11" spans="1:9" ht="18.75" customHeight="1" x14ac:dyDescent="0.3">
      <c r="A11" s="104"/>
      <c r="B11" s="96"/>
      <c r="C11" s="96"/>
      <c r="D11" s="97"/>
      <c r="E11" s="106"/>
      <c r="F11" s="106"/>
      <c r="G11" s="52" t="s">
        <v>32</v>
      </c>
      <c r="H11" s="105"/>
      <c r="I11" s="104"/>
    </row>
    <row r="12" spans="1:9" ht="15" customHeight="1" x14ac:dyDescent="0.25">
      <c r="A12" s="64" t="s">
        <v>24</v>
      </c>
      <c r="B12" s="73"/>
      <c r="C12" s="73"/>
      <c r="D12" s="73"/>
      <c r="E12" s="74"/>
      <c r="F12" s="24" t="s">
        <v>6</v>
      </c>
      <c r="G12" s="110" t="str">
        <f>FormGH!B12</f>
        <v>0.000</v>
      </c>
      <c r="H12" s="111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9" t="s">
        <v>12</v>
      </c>
      <c r="G13" s="42"/>
      <c r="H13" s="43"/>
      <c r="I13" s="5" t="s">
        <v>26</v>
      </c>
    </row>
    <row r="14" spans="1:9" ht="18.75" customHeight="1" x14ac:dyDescent="0.3">
      <c r="A14" s="54" t="s">
        <v>14</v>
      </c>
      <c r="B14" s="39" t="str">
        <f>FormGH!B13</f>
        <v>1.506</v>
      </c>
      <c r="C14" s="39" t="str">
        <f>FormGH!B15</f>
        <v>62.411</v>
      </c>
      <c r="D14" s="39">
        <v>363.28199999999998</v>
      </c>
      <c r="E14" s="108">
        <f>D14-C14</f>
        <v>300.87099999999998</v>
      </c>
      <c r="F14" s="58">
        <f>((D14-C14)/1000)/(0.45/B14)</f>
        <v>1.0069149466666667</v>
      </c>
      <c r="G14" s="60" t="s">
        <v>15</v>
      </c>
      <c r="H14" s="107"/>
      <c r="I14" s="49">
        <f>ABS(E14-E16)/AVERAGE(E14,E16)</f>
        <v>1.6651450080257948E-2</v>
      </c>
    </row>
    <row r="15" spans="1:9" ht="15.75" x14ac:dyDescent="0.3">
      <c r="A15" s="104"/>
      <c r="B15" s="96"/>
      <c r="C15" s="96"/>
      <c r="D15" s="97"/>
      <c r="E15" s="106"/>
      <c r="F15" s="106"/>
      <c r="G15" s="52" t="s">
        <v>16</v>
      </c>
      <c r="H15" s="105"/>
      <c r="I15" s="103"/>
    </row>
    <row r="16" spans="1:9" ht="18.75" customHeight="1" x14ac:dyDescent="0.3">
      <c r="A16" s="54" t="s">
        <v>17</v>
      </c>
      <c r="B16" s="39" t="str">
        <f>FormGH!B14</f>
        <v>1.506</v>
      </c>
      <c r="C16" s="39" t="str">
        <f>C14</f>
        <v>62.411</v>
      </c>
      <c r="D16" s="39">
        <v>368.334</v>
      </c>
      <c r="E16" s="108">
        <f>D16-C16</f>
        <v>305.923</v>
      </c>
      <c r="F16" s="58">
        <f>((D16-C16)/1000)/(0.45/B16)</f>
        <v>1.0238223066666667</v>
      </c>
      <c r="G16" s="60" t="s">
        <v>15</v>
      </c>
      <c r="H16" s="107"/>
      <c r="I16" s="103"/>
    </row>
    <row r="17" spans="1:9" ht="18.75" customHeight="1" x14ac:dyDescent="0.3">
      <c r="A17" s="104"/>
      <c r="B17" s="96"/>
      <c r="C17" s="96"/>
      <c r="D17" s="97"/>
      <c r="E17" s="106"/>
      <c r="F17" s="106"/>
      <c r="G17" s="52" t="s">
        <v>16</v>
      </c>
      <c r="H17" s="105"/>
      <c r="I17" s="104"/>
    </row>
    <row r="18" spans="1:9" ht="15.75" customHeight="1" x14ac:dyDescent="0.25">
      <c r="A18" s="64" t="s">
        <v>18</v>
      </c>
      <c r="B18" s="73"/>
      <c r="C18" s="73"/>
      <c r="D18" s="73"/>
      <c r="E18" s="74"/>
      <c r="F18" s="24" t="s">
        <v>6</v>
      </c>
      <c r="G18" s="112" t="str">
        <f>FormGH!B17</f>
        <v>0.533</v>
      </c>
      <c r="H18" s="113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9" t="s">
        <v>12</v>
      </c>
      <c r="G19" s="42"/>
      <c r="H19" s="43"/>
      <c r="I19" s="5" t="s">
        <v>20</v>
      </c>
    </row>
    <row r="20" spans="1:9" ht="18.75" customHeight="1" x14ac:dyDescent="0.3">
      <c r="A20" s="54" t="s">
        <v>14</v>
      </c>
      <c r="B20" s="39" t="str">
        <f>FormGH!B18</f>
        <v>1.506</v>
      </c>
      <c r="C20" s="39" t="str">
        <f>FormGH!B20</f>
        <v>11.401</v>
      </c>
      <c r="D20" s="39">
        <v>473.42500000000001</v>
      </c>
      <c r="E20" s="56">
        <f>D20-C20</f>
        <v>462.024</v>
      </c>
      <c r="F20" s="58">
        <f>((D20-C20)/1000)/(0.75/B20)</f>
        <v>0.92774419200000002</v>
      </c>
      <c r="G20" s="60" t="s">
        <v>15</v>
      </c>
      <c r="H20" s="107"/>
      <c r="I20" s="49">
        <f>ABS(E20-E22)/AVERAGE(E20,E22)</f>
        <v>1.7889548128032482E-2</v>
      </c>
    </row>
    <row r="21" spans="1:9" ht="18.75" customHeight="1" x14ac:dyDescent="0.3">
      <c r="A21" s="104"/>
      <c r="B21" s="96"/>
      <c r="C21" s="96"/>
      <c r="D21" s="97"/>
      <c r="E21" s="104"/>
      <c r="F21" s="106"/>
      <c r="G21" s="52" t="s">
        <v>16</v>
      </c>
      <c r="H21" s="105"/>
      <c r="I21" s="103"/>
    </row>
    <row r="22" spans="1:9" ht="18.75" customHeight="1" x14ac:dyDescent="0.3">
      <c r="A22" s="54" t="s">
        <v>17</v>
      </c>
      <c r="B22" s="39" t="str">
        <f>FormGH!B19</f>
        <v>1.506</v>
      </c>
      <c r="C22" s="39" t="str">
        <f>C20</f>
        <v>11.401</v>
      </c>
      <c r="D22" s="39">
        <v>481.76499999999999</v>
      </c>
      <c r="E22" s="56">
        <f>D22-C22</f>
        <v>470.36399999999998</v>
      </c>
      <c r="F22" s="58">
        <f>((D22-C22)/1000)/(0.75/B22)</f>
        <v>0.9444909119999999</v>
      </c>
      <c r="G22" s="60" t="s">
        <v>15</v>
      </c>
      <c r="H22" s="107"/>
      <c r="I22" s="103"/>
    </row>
    <row r="23" spans="1:9" ht="18.75" customHeight="1" x14ac:dyDescent="0.3">
      <c r="A23" s="104"/>
      <c r="B23" s="96"/>
      <c r="C23" s="96"/>
      <c r="D23" s="97"/>
      <c r="E23" s="104"/>
      <c r="F23" s="106"/>
      <c r="G23" s="52" t="s">
        <v>16</v>
      </c>
      <c r="H23" s="105"/>
      <c r="I23" s="104"/>
    </row>
    <row r="24" spans="1:9" ht="15.75" customHeight="1" x14ac:dyDescent="0.25">
      <c r="A24" s="64" t="s">
        <v>21</v>
      </c>
      <c r="B24" s="73"/>
      <c r="C24" s="73"/>
      <c r="D24" s="73"/>
      <c r="E24" s="74"/>
      <c r="F24" s="24" t="s">
        <v>6</v>
      </c>
      <c r="G24" s="110" t="str">
        <f>FormGH!B22</f>
        <v>0.467</v>
      </c>
      <c r="H24" s="111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9" t="s">
        <v>12</v>
      </c>
      <c r="G25" s="42"/>
      <c r="H25" s="43"/>
      <c r="I25" s="5" t="s">
        <v>23</v>
      </c>
    </row>
    <row r="26" spans="1:9" ht="18.75" customHeight="1" x14ac:dyDescent="0.3">
      <c r="A26" s="54" t="s">
        <v>14</v>
      </c>
      <c r="B26" s="39" t="str">
        <f>FormGH!B23</f>
        <v>1.506</v>
      </c>
      <c r="C26" s="39" t="str">
        <f>FormGH!B25</f>
        <v>230.653</v>
      </c>
      <c r="D26" s="39">
        <v>10210.626</v>
      </c>
      <c r="E26" s="56">
        <f>D26-C26</f>
        <v>9979.973</v>
      </c>
      <c r="F26" s="58">
        <f>((D26-C26)/1000)/(15/B26)</f>
        <v>1.0019892892</v>
      </c>
      <c r="G26" s="60" t="s">
        <v>15</v>
      </c>
      <c r="H26" s="107"/>
      <c r="I26" s="49">
        <f>ABS(E26-E28)/AVERAGE(E26,E28)</f>
        <v>1.2631819674154374E-2</v>
      </c>
    </row>
    <row r="27" spans="1:9" ht="18.75" customHeight="1" x14ac:dyDescent="0.3">
      <c r="A27" s="104"/>
      <c r="B27" s="96"/>
      <c r="C27" s="96"/>
      <c r="D27" s="97"/>
      <c r="E27" s="104"/>
      <c r="F27" s="106"/>
      <c r="G27" s="52" t="s">
        <v>16</v>
      </c>
      <c r="H27" s="105"/>
      <c r="I27" s="103"/>
    </row>
    <row r="28" spans="1:9" ht="18.75" customHeight="1" x14ac:dyDescent="0.3">
      <c r="A28" s="54" t="s">
        <v>17</v>
      </c>
      <c r="B28" s="39" t="str">
        <f>FormGH!B24</f>
        <v>1.506</v>
      </c>
      <c r="C28" s="39" t="str">
        <f>C26</f>
        <v>230.653</v>
      </c>
      <c r="D28" s="39">
        <v>10085.352000000001</v>
      </c>
      <c r="E28" s="56">
        <f>D28-C28</f>
        <v>9854.6990000000005</v>
      </c>
      <c r="F28" s="58">
        <f>((D28-C28)/1000)/(15/B28)</f>
        <v>0.98941177960000004</v>
      </c>
      <c r="G28" s="60" t="s">
        <v>15</v>
      </c>
      <c r="H28" s="107"/>
      <c r="I28" s="103"/>
    </row>
    <row r="29" spans="1:9" ht="18.75" customHeight="1" x14ac:dyDescent="0.3">
      <c r="A29" s="104"/>
      <c r="B29" s="96"/>
      <c r="C29" s="96"/>
      <c r="D29" s="97"/>
      <c r="E29" s="104"/>
      <c r="F29" s="106"/>
      <c r="G29" s="52" t="s">
        <v>16</v>
      </c>
      <c r="H29" s="105"/>
      <c r="I29" s="104"/>
    </row>
    <row r="30" spans="1:9" s="28" customFormat="1" ht="15.75" customHeight="1" x14ac:dyDescent="0.25">
      <c r="A30" s="41" t="s">
        <v>27</v>
      </c>
      <c r="B30" s="98"/>
      <c r="C30" s="98"/>
      <c r="D30" s="99"/>
      <c r="E30" s="114" t="str">
        <f>FormGH!B27</f>
        <v>IQBAL              NORDIYANA</v>
      </c>
      <c r="F30" s="115"/>
      <c r="G30" s="115"/>
      <c r="H30" s="92" t="str">
        <f>FormGH!B28</f>
        <v>18/09/2024</v>
      </c>
      <c r="I30" s="93"/>
    </row>
    <row r="31" spans="1:9" s="28" customFormat="1" ht="15.75" customHeight="1" x14ac:dyDescent="0.25">
      <c r="A31" s="100"/>
      <c r="B31" s="101"/>
      <c r="C31" s="101"/>
      <c r="D31" s="102"/>
      <c r="E31" s="116"/>
      <c r="F31" s="117"/>
      <c r="G31" s="117"/>
      <c r="H31" s="94"/>
      <c r="I31" s="95"/>
    </row>
    <row r="32" spans="1:9" ht="15.75" customHeight="1" x14ac:dyDescent="0.25">
      <c r="A32" s="47" t="s">
        <v>28</v>
      </c>
      <c r="B32" s="42"/>
      <c r="C32" s="42"/>
      <c r="D32" s="43"/>
      <c r="E32" s="48"/>
      <c r="F32" s="42"/>
      <c r="G32" s="42"/>
      <c r="H32" s="42"/>
      <c r="I32" s="43"/>
    </row>
    <row r="33" spans="1:9" ht="15.75" customHeight="1" x14ac:dyDescent="0.25">
      <c r="A33" s="44"/>
      <c r="B33" s="45"/>
      <c r="C33" s="45"/>
      <c r="D33" s="46"/>
      <c r="E33" s="45"/>
      <c r="F33" s="45"/>
      <c r="G33" s="45"/>
      <c r="H33" s="45"/>
      <c r="I33" s="46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2024-09-19T06:10:52Z</cp:lastPrinted>
  <dcterms:created xsi:type="dcterms:W3CDTF">2006-09-16T00:00:00Z</dcterms:created>
  <dcterms:modified xsi:type="dcterms:W3CDTF">2024-09-19T06:11:04Z</dcterms:modified>
</cp:coreProperties>
</file>